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udyn\Downloads\"/>
    </mc:Choice>
  </mc:AlternateContent>
  <xr:revisionPtr revIDLastSave="0" documentId="13_ncr:1_{DB16D43C-C273-4D34-B0B3-CCA1B1FA4D06}" xr6:coauthVersionLast="47" xr6:coauthVersionMax="47" xr10:uidLastSave="{00000000-0000-0000-0000-000000000000}"/>
  <bookViews>
    <workbookView xWindow="-108" yWindow="-108" windowWidth="23256" windowHeight="12456" firstSheet="2" activeTab="3" xr2:uid="{A1C40FDB-DD2C-4510-B6F2-D1BB557B4816}"/>
  </bookViews>
  <sheets>
    <sheet name="Hoja1" sheetId="11" state="hidden" r:id="rId1"/>
    <sheet name="Hoja2" sheetId="12" state="hidden" r:id="rId2"/>
    <sheet name="STL" sheetId="14" r:id="rId3"/>
    <sheet name="Cálculo emisiones" sheetId="13" r:id="rId4"/>
    <sheet name="Datos pp I Región" sheetId="7" r:id="rId5"/>
    <sheet name="Datos pp II Región" sheetId="10" r:id="rId6"/>
    <sheet name="Datos pp III Región" sheetId="5" r:id="rId7"/>
    <sheet name="Datos pp IV Región" sheetId="9" r:id="rId8"/>
    <sheet name="Datos pp V Región" sheetId="6" r:id="rId9"/>
    <sheet name="Datos pp RM" sheetId="4" r:id="rId10"/>
    <sheet name="Datos pp VI Región" sheetId="3" r:id="rId11"/>
    <sheet name="Segmentos_Rutas_P1" sheetId="1" r:id="rId12"/>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513</definedName>
    <definedName name="_AtRisk_SimSetting_ReportOptionReportsFileType" hidden="1">1</definedName>
    <definedName name="_AtRisk_SimSetting_ReportOptionReportStyle" hidden="1">2</definedName>
    <definedName name="_AtRisk_SimSetting_ReportOptionSelectiveQR" hidden="1">FALSE</definedName>
    <definedName name="_AtRisk_SimSetting_ReportsList" hidden="1">513</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FALSE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X8" i="13" l="1" a="1"/>
  <c r="AX8" i="13" s="1"/>
  <c r="AT8" i="13" a="1"/>
  <c r="AT8" i="13" s="1"/>
  <c r="AT8" i="1" a="1"/>
  <c r="AT8" i="1" s="1"/>
  <c r="S155" i="1" s="1" a="1"/>
  <c r="S155" i="1" s="1"/>
  <c r="V44" i="14"/>
  <c r="V43" i="14"/>
  <c r="V42" i="14"/>
  <c r="V41" i="14"/>
  <c r="V40" i="14"/>
  <c r="V39" i="14"/>
  <c r="V38" i="14"/>
  <c r="V37" i="14"/>
  <c r="V36" i="14"/>
  <c r="V35" i="14"/>
  <c r="V34" i="14"/>
  <c r="V33" i="14"/>
  <c r="V32" i="14"/>
  <c r="V31" i="14"/>
  <c r="V30" i="14"/>
  <c r="V29" i="14"/>
  <c r="V28" i="14"/>
  <c r="V27" i="14"/>
  <c r="V26" i="14"/>
  <c r="V25" i="14"/>
  <c r="V24" i="14"/>
  <c r="V23" i="14"/>
  <c r="V22" i="14"/>
  <c r="V21" i="14"/>
  <c r="V20" i="14"/>
  <c r="V19" i="14"/>
  <c r="V18" i="14"/>
  <c r="V17" i="14"/>
  <c r="V16" i="14"/>
  <c r="V15" i="14"/>
  <c r="V14" i="14"/>
  <c r="V13" i="14"/>
  <c r="V12" i="14"/>
  <c r="V11" i="14"/>
  <c r="V10" i="14"/>
  <c r="V9" i="14"/>
  <c r="V8" i="14"/>
  <c r="V7" i="14"/>
  <c r="V6" i="14"/>
  <c r="AE5" i="14"/>
  <c r="P44" i="14" s="1" a="1"/>
  <c r="S44" i="14" s="1"/>
  <c r="V5" i="14"/>
  <c r="V4" i="14"/>
  <c r="V3" i="14"/>
  <c r="AI339" i="13" a="1"/>
  <c r="AI339" i="13" s="1"/>
  <c r="AI345" i="13" a="1"/>
  <c r="AI345" i="13" s="1"/>
  <c r="AI344" i="13" a="1"/>
  <c r="AI344" i="13" s="1"/>
  <c r="AI343" i="13" a="1"/>
  <c r="AI343" i="13" s="1"/>
  <c r="AI342" i="13" a="1"/>
  <c r="AI342" i="13" s="1"/>
  <c r="AI340" i="13" a="1"/>
  <c r="AI340" i="13" s="1"/>
  <c r="AI338" i="13" a="1"/>
  <c r="AI338" i="13" s="1"/>
  <c r="AI336" i="13" a="1"/>
  <c r="AI336" i="13" s="1"/>
  <c r="AI334" i="13" a="1"/>
  <c r="AI334" i="13" s="1"/>
  <c r="AI333" i="13" a="1"/>
  <c r="AI333" i="13" s="1"/>
  <c r="AI332" i="13" a="1"/>
  <c r="AI332" i="13" s="1"/>
  <c r="AI331" i="13" a="1"/>
  <c r="AI331" i="13" s="1"/>
  <c r="AI330" i="13" a="1"/>
  <c r="AI330" i="13" s="1"/>
  <c r="AI328" i="13" a="1"/>
  <c r="AI328" i="13" s="1"/>
  <c r="AI327" i="13" a="1"/>
  <c r="AI327" i="13" s="1"/>
  <c r="AI326" i="13" a="1"/>
  <c r="AI326" i="13" s="1"/>
  <c r="AI323" i="13" a="1"/>
  <c r="AI323" i="13" s="1"/>
  <c r="AI322" i="13" a="1"/>
  <c r="AI322" i="13" s="1"/>
  <c r="AI321" i="13" a="1"/>
  <c r="AI321" i="13" s="1"/>
  <c r="AI320" i="13" a="1"/>
  <c r="AI320" i="13" s="1"/>
  <c r="AI319" i="13" a="1"/>
  <c r="AI319" i="13" s="1"/>
  <c r="AI318" i="13" a="1"/>
  <c r="AI318" i="13" s="1"/>
  <c r="AI316" i="13" a="1"/>
  <c r="AI316" i="13" s="1"/>
  <c r="AI315" i="13" a="1"/>
  <c r="AI315" i="13" s="1"/>
  <c r="AI314" i="13" a="1"/>
  <c r="AI314" i="13" s="1"/>
  <c r="AI313" i="13" a="1"/>
  <c r="AI313" i="13" s="1"/>
  <c r="AI312" i="13" a="1"/>
  <c r="AI312" i="13" s="1"/>
  <c r="AI311" i="13" a="1"/>
  <c r="AI311" i="13" s="1"/>
  <c r="AI310" i="13" a="1"/>
  <c r="AI310" i="13" s="1"/>
  <c r="AI309" i="13" a="1"/>
  <c r="AI309" i="13" s="1"/>
  <c r="AI308" i="13" a="1"/>
  <c r="AI308" i="13" s="1"/>
  <c r="AI307" i="13" a="1"/>
  <c r="AI307" i="13" s="1"/>
  <c r="AI306" i="13" a="1"/>
  <c r="AI306" i="13" s="1"/>
  <c r="AI305" i="13" a="1"/>
  <c r="AI305" i="13" s="1"/>
  <c r="AI304" i="13" a="1"/>
  <c r="AI304" i="13" s="1"/>
  <c r="AI303" i="13" a="1"/>
  <c r="AI303" i="13" s="1"/>
  <c r="AI302" i="13" a="1"/>
  <c r="AI302" i="13" s="1"/>
  <c r="AI301" i="13" a="1"/>
  <c r="AI301" i="13" s="1"/>
  <c r="AI300" i="13" a="1"/>
  <c r="AI300" i="13" s="1"/>
  <c r="AI299" i="13" a="1"/>
  <c r="AI299" i="13" s="1"/>
  <c r="AI298" i="13" a="1"/>
  <c r="AI298" i="13" s="1"/>
  <c r="AI297" i="13" a="1"/>
  <c r="AI297" i="13" s="1"/>
  <c r="AI296" i="13" a="1"/>
  <c r="AI296" i="13" s="1"/>
  <c r="AI295" i="13" a="1"/>
  <c r="AI295" i="13" s="1"/>
  <c r="AI294" i="13" a="1"/>
  <c r="AI294" i="13" s="1"/>
  <c r="AI293" i="13" a="1"/>
  <c r="AI293" i="13" s="1"/>
  <c r="AI291" i="13" a="1"/>
  <c r="AI291" i="13" s="1"/>
  <c r="AI290" i="13" a="1"/>
  <c r="AI290" i="13" s="1"/>
  <c r="AI288" i="13" a="1"/>
  <c r="AI288" i="13" s="1"/>
  <c r="AI286" i="13" a="1"/>
  <c r="AI286" i="13" s="1"/>
  <c r="AI285" i="13" a="1"/>
  <c r="AI285" i="13" s="1"/>
  <c r="AI284" i="13" a="1"/>
  <c r="AI284" i="13" s="1"/>
  <c r="AI283" i="13" a="1"/>
  <c r="AI283" i="13" s="1"/>
  <c r="AI282" i="13" a="1"/>
  <c r="AI282" i="13" s="1"/>
  <c r="AI280" i="13" a="1"/>
  <c r="AI280" i="13" s="1"/>
  <c r="AI279" i="13" a="1"/>
  <c r="AI279" i="13" s="1"/>
  <c r="AI278" i="13" a="1"/>
  <c r="AI278" i="13" s="1"/>
  <c r="AI277" i="13" a="1"/>
  <c r="AI277" i="13" s="1"/>
  <c r="AI276" i="13" a="1"/>
  <c r="AI276" i="13" s="1"/>
  <c r="AI275" i="13" a="1"/>
  <c r="AI275" i="13" s="1"/>
  <c r="AI273" i="13" a="1"/>
  <c r="AI273" i="13" s="1"/>
  <c r="AI272" i="13" a="1"/>
  <c r="AI272" i="13" s="1"/>
  <c r="AI271" i="13" a="1"/>
  <c r="AI271" i="13" s="1"/>
  <c r="AI270" i="13" a="1"/>
  <c r="AI270" i="13" s="1"/>
  <c r="AI269" i="13" a="1"/>
  <c r="AI269" i="13" s="1"/>
  <c r="AI268" i="13" a="1"/>
  <c r="AI268" i="13" s="1"/>
  <c r="AI267" i="13" a="1"/>
  <c r="AI267" i="13" s="1"/>
  <c r="AI265" i="13" a="1"/>
  <c r="AI265" i="13" s="1"/>
  <c r="AI264" i="13" a="1"/>
  <c r="AI264" i="13" s="1"/>
  <c r="AI263" i="13" a="1"/>
  <c r="AI263" i="13" s="1"/>
  <c r="AI262" i="13" a="1"/>
  <c r="AI262" i="13" s="1"/>
  <c r="AI261" i="13" a="1"/>
  <c r="AI261" i="13" s="1"/>
  <c r="AI260" i="13" a="1"/>
  <c r="AI260" i="13" s="1"/>
  <c r="AI259" i="13" a="1"/>
  <c r="AI259" i="13" s="1"/>
  <c r="AI258" i="13" a="1"/>
  <c r="AI258" i="13" s="1"/>
  <c r="AI257" i="13" a="1"/>
  <c r="AI257" i="13" s="1"/>
  <c r="AI256" i="13" a="1"/>
  <c r="AI256" i="13" s="1"/>
  <c r="AI255" i="13" a="1"/>
  <c r="AI255" i="13" s="1"/>
  <c r="AI254" i="13" a="1"/>
  <c r="AI254" i="13" s="1"/>
  <c r="AI253" i="13" a="1"/>
  <c r="AI253" i="13" s="1"/>
  <c r="AI252" i="13" a="1"/>
  <c r="AI252" i="13" s="1"/>
  <c r="AI251" i="13" a="1"/>
  <c r="AI251" i="13" s="1"/>
  <c r="AI250" i="13" a="1"/>
  <c r="AI250" i="13" s="1"/>
  <c r="AI249" i="13" a="1"/>
  <c r="AI249" i="13" s="1"/>
  <c r="AI248" i="13" a="1"/>
  <c r="AI248" i="13" s="1"/>
  <c r="AI247" i="13" a="1"/>
  <c r="AI247" i="13" s="1"/>
  <c r="AI246" i="13" a="1"/>
  <c r="AI246" i="13" s="1"/>
  <c r="AI245" i="13" a="1"/>
  <c r="AI245" i="13" s="1"/>
  <c r="AI244" i="13" a="1"/>
  <c r="AI244" i="13" s="1"/>
  <c r="AI242" i="13" a="1"/>
  <c r="AI242" i="13" s="1"/>
  <c r="AI241" i="13" a="1"/>
  <c r="AI241" i="13" s="1"/>
  <c r="AI240" i="13" a="1"/>
  <c r="AI240" i="13" s="1"/>
  <c r="AI238" i="13" a="1"/>
  <c r="AI238" i="13" s="1"/>
  <c r="AI236" i="13" a="1"/>
  <c r="AI236" i="13" s="1"/>
  <c r="AI235" i="13" a="1"/>
  <c r="AI235" i="13" s="1"/>
  <c r="AI234" i="13" a="1"/>
  <c r="AI234" i="13" s="1"/>
  <c r="AI233" i="13" a="1"/>
  <c r="AI233" i="13" s="1"/>
  <c r="AI232" i="13" a="1"/>
  <c r="AI232" i="13" s="1"/>
  <c r="AI231" i="13" a="1"/>
  <c r="AI231" i="13" s="1"/>
  <c r="AI230" i="13" a="1"/>
  <c r="AI230" i="13" s="1"/>
  <c r="AI229" i="13" a="1"/>
  <c r="AI229" i="13" s="1"/>
  <c r="AI228" i="13" a="1"/>
  <c r="AI228" i="13" s="1"/>
  <c r="AI227" i="13" a="1"/>
  <c r="AI227" i="13" s="1"/>
  <c r="AI225" i="13" a="1"/>
  <c r="AI225" i="13" s="1"/>
  <c r="AI224" i="13" a="1"/>
  <c r="AI224" i="13" s="1"/>
  <c r="AI223" i="13" a="1"/>
  <c r="AI223" i="13" s="1"/>
  <c r="AI222" i="13" a="1"/>
  <c r="AI222" i="13" s="1"/>
  <c r="AI221" i="13" a="1"/>
  <c r="AI221" i="13" s="1"/>
  <c r="AI220" i="13" a="1"/>
  <c r="AI220" i="13" s="1"/>
  <c r="AI219" i="13" a="1"/>
  <c r="AI219" i="13" s="1"/>
  <c r="AI218" i="13" a="1"/>
  <c r="AI218" i="13" s="1"/>
  <c r="AI217" i="13" a="1"/>
  <c r="AI217" i="13" s="1"/>
  <c r="AI216" i="13" a="1"/>
  <c r="AI216" i="13" s="1"/>
  <c r="AI215" i="13" a="1"/>
  <c r="AI215" i="13" s="1"/>
  <c r="AI214" i="13" a="1"/>
  <c r="AI214" i="13" s="1"/>
  <c r="AI213" i="13" a="1"/>
  <c r="AI213" i="13" s="1"/>
  <c r="AI212" i="13" a="1"/>
  <c r="AI212" i="13" s="1"/>
  <c r="AI211" i="13" a="1"/>
  <c r="AI211" i="13" s="1"/>
  <c r="AI210" i="13" a="1"/>
  <c r="AI210" i="13" s="1"/>
  <c r="AI209" i="13" a="1"/>
  <c r="AI209" i="13" s="1"/>
  <c r="AI208" i="13" a="1"/>
  <c r="AI208" i="13" s="1"/>
  <c r="AI207" i="13" a="1"/>
  <c r="AI207" i="13" s="1"/>
  <c r="AI206" i="13" a="1"/>
  <c r="AI206" i="13" s="1"/>
  <c r="AI205" i="13" a="1"/>
  <c r="AI205" i="13" s="1"/>
  <c r="AI204" i="13" a="1"/>
  <c r="AI204" i="13" s="1"/>
  <c r="AI203" i="13" a="1"/>
  <c r="AI203" i="13" s="1"/>
  <c r="AI202" i="13" a="1"/>
  <c r="AI202" i="13" s="1"/>
  <c r="AI201" i="13" a="1"/>
  <c r="AI201" i="13" s="1"/>
  <c r="AI200" i="13" a="1"/>
  <c r="AI200" i="13" s="1"/>
  <c r="AI199" i="13" a="1"/>
  <c r="AI199" i="13" s="1"/>
  <c r="AI198" i="13" a="1"/>
  <c r="AI198" i="13" s="1"/>
  <c r="AI197" i="13" a="1"/>
  <c r="AI197" i="13" s="1"/>
  <c r="AI196" i="13" a="1"/>
  <c r="AI196" i="13" s="1"/>
  <c r="AI195" i="13" a="1"/>
  <c r="AI195" i="13" s="1"/>
  <c r="AI194" i="13" a="1"/>
  <c r="AI194" i="13" s="1"/>
  <c r="AI192" i="13" a="1"/>
  <c r="AI192" i="13" s="1"/>
  <c r="AI191" i="13" a="1"/>
  <c r="AI191" i="13" s="1"/>
  <c r="AI190" i="13" a="1"/>
  <c r="AI190" i="13" s="1"/>
  <c r="AI189" i="13" a="1"/>
  <c r="AI189" i="13" s="1"/>
  <c r="AI188" i="13" a="1"/>
  <c r="AI188" i="13" s="1"/>
  <c r="AI187" i="13" a="1"/>
  <c r="AI187" i="13" s="1"/>
  <c r="AI186" i="13" a="1"/>
  <c r="AI186" i="13" s="1"/>
  <c r="AI185" i="13" a="1"/>
  <c r="AI185" i="13" s="1"/>
  <c r="AI184" i="13" a="1"/>
  <c r="AI184" i="13" s="1"/>
  <c r="AI183" i="13" a="1"/>
  <c r="AI183" i="13" s="1"/>
  <c r="AI182" i="13" a="1"/>
  <c r="AI182" i="13" s="1"/>
  <c r="AI181" i="13" a="1"/>
  <c r="AI181" i="13" s="1"/>
  <c r="AI180" i="13" a="1"/>
  <c r="AI180" i="13" s="1"/>
  <c r="AI179" i="13" a="1"/>
  <c r="AI179" i="13" s="1"/>
  <c r="AI178" i="13" a="1"/>
  <c r="AI178" i="13" s="1"/>
  <c r="AI177" i="13" a="1"/>
  <c r="AI177" i="13" s="1"/>
  <c r="AI175" i="13" a="1"/>
  <c r="AI175" i="13" s="1"/>
  <c r="AI174" i="13" a="1"/>
  <c r="AI174" i="13" s="1"/>
  <c r="AI173" i="13" a="1"/>
  <c r="AI173" i="13" s="1"/>
  <c r="AI172" i="13" a="1"/>
  <c r="AI172" i="13" s="1"/>
  <c r="AI171" i="13" a="1"/>
  <c r="AI171" i="13" s="1"/>
  <c r="AI170" i="13" a="1"/>
  <c r="AI170" i="13" s="1"/>
  <c r="AI169" i="13" a="1"/>
  <c r="AI169" i="13" s="1"/>
  <c r="AI168" i="13" a="1"/>
  <c r="AI168" i="13" s="1"/>
  <c r="AI167" i="13" a="1"/>
  <c r="AI167" i="13" s="1"/>
  <c r="AI166" i="13" a="1"/>
  <c r="AI166" i="13" s="1"/>
  <c r="AI165" i="13" a="1"/>
  <c r="AI165" i="13" s="1"/>
  <c r="AI163" i="13" a="1"/>
  <c r="AI163" i="13" s="1"/>
  <c r="AI162" i="13" a="1"/>
  <c r="AI162" i="13" s="1"/>
  <c r="AI161" i="13" a="1"/>
  <c r="AI161" i="13" s="1"/>
  <c r="AI160" i="13" a="1"/>
  <c r="AI160" i="13" s="1"/>
  <c r="AI159" i="13" a="1"/>
  <c r="AI159" i="13" s="1"/>
  <c r="AI158" i="13" a="1"/>
  <c r="AI158" i="13" s="1"/>
  <c r="AI157" i="13" a="1"/>
  <c r="AI157" i="13" s="1"/>
  <c r="AI156" i="13" a="1"/>
  <c r="AI156" i="13" s="1"/>
  <c r="AI155" i="13" a="1"/>
  <c r="AI155" i="13" s="1"/>
  <c r="AI154" i="13" a="1"/>
  <c r="AI154" i="13" s="1"/>
  <c r="AI153" i="13" a="1"/>
  <c r="AI153" i="13" s="1"/>
  <c r="AI152" i="13" a="1"/>
  <c r="AI152" i="13" s="1"/>
  <c r="AI150" i="13" a="1"/>
  <c r="AI150" i="13" s="1"/>
  <c r="AI149" i="13" a="1"/>
  <c r="AI149" i="13" s="1"/>
  <c r="AI147" i="13" a="1"/>
  <c r="AI147" i="13" s="1"/>
  <c r="AI146" i="13" a="1"/>
  <c r="AI146" i="13" s="1"/>
  <c r="AI143" i="13" a="1"/>
  <c r="AI143" i="13" s="1"/>
  <c r="AI141" i="13" a="1"/>
  <c r="AI141" i="13" s="1"/>
  <c r="AI140" i="13" a="1"/>
  <c r="AI140" i="13" s="1"/>
  <c r="AI139" i="13" a="1"/>
  <c r="AI139" i="13" s="1"/>
  <c r="AI138" i="13" a="1"/>
  <c r="AI138" i="13" s="1"/>
  <c r="AI137" i="13" a="1"/>
  <c r="AI137" i="13" s="1"/>
  <c r="AI136" i="13" a="1"/>
  <c r="AI136" i="13" s="1"/>
  <c r="AI135" i="13" a="1"/>
  <c r="AI135" i="13" s="1"/>
  <c r="AI134" i="13" a="1"/>
  <c r="AI134" i="13" s="1"/>
  <c r="AI133" i="13" a="1"/>
  <c r="AI133" i="13" s="1"/>
  <c r="AI132" i="13" a="1"/>
  <c r="AI132" i="13" s="1"/>
  <c r="AI131" i="13" a="1"/>
  <c r="AI131" i="13" s="1"/>
  <c r="AI130" i="13" a="1"/>
  <c r="AI130" i="13" s="1"/>
  <c r="AI128" i="13" a="1"/>
  <c r="AI128" i="13" s="1"/>
  <c r="AI127" i="13" a="1"/>
  <c r="AI127" i="13" s="1"/>
  <c r="AI126" i="13" a="1"/>
  <c r="AI126" i="13" s="1"/>
  <c r="AI125" i="13" a="1"/>
  <c r="AI125" i="13" s="1"/>
  <c r="AI124" i="13" a="1"/>
  <c r="AI124" i="13" s="1"/>
  <c r="AI123" i="13" a="1"/>
  <c r="AI123" i="13" s="1"/>
  <c r="AI122" i="13" a="1"/>
  <c r="AI122" i="13" s="1"/>
  <c r="AI120" i="13" a="1"/>
  <c r="AI120" i="13" s="1"/>
  <c r="AI119" i="13" a="1"/>
  <c r="AI119" i="13" s="1"/>
  <c r="AI118" i="13" a="1"/>
  <c r="AI118" i="13" s="1"/>
  <c r="AI117" i="13" a="1"/>
  <c r="AI117" i="13" s="1"/>
  <c r="AI116" i="13" a="1"/>
  <c r="AI116" i="13" s="1"/>
  <c r="AI114" i="13" a="1"/>
  <c r="AI114" i="13" s="1"/>
  <c r="AI113" i="13" a="1"/>
  <c r="AI113" i="13" s="1"/>
  <c r="AI112" i="13" a="1"/>
  <c r="AI112" i="13" s="1"/>
  <c r="AI111" i="13" a="1"/>
  <c r="AI111" i="13" s="1"/>
  <c r="AI110" i="13" a="1"/>
  <c r="AI110" i="13" s="1"/>
  <c r="AI108" i="13" a="1"/>
  <c r="AI108" i="13" s="1"/>
  <c r="AI107" i="13" a="1"/>
  <c r="AI107" i="13" s="1"/>
  <c r="AI106" i="13" a="1"/>
  <c r="AI106" i="13" s="1"/>
  <c r="AI105" i="13" a="1"/>
  <c r="AI105" i="13" s="1"/>
  <c r="AI104" i="13" a="1"/>
  <c r="AI104" i="13" s="1"/>
  <c r="AI103" i="13" a="1"/>
  <c r="AI103" i="13" s="1"/>
  <c r="AI102" i="13" a="1"/>
  <c r="AI102" i="13" s="1"/>
  <c r="AI101" i="13" a="1"/>
  <c r="AI101" i="13" s="1"/>
  <c r="AI100" i="13" a="1"/>
  <c r="AI100" i="13" s="1"/>
  <c r="AI97" i="13" a="1"/>
  <c r="AI97" i="13" s="1"/>
  <c r="AI96" i="13" a="1"/>
  <c r="AI96" i="13" s="1"/>
  <c r="AI95" i="13" a="1"/>
  <c r="AI95" i="13" s="1"/>
  <c r="AI94" i="13" a="1"/>
  <c r="AI94" i="13" s="1"/>
  <c r="AI93" i="13" a="1"/>
  <c r="AI93" i="13" s="1"/>
  <c r="AI92" i="13" a="1"/>
  <c r="AI92" i="13" s="1"/>
  <c r="AI91" i="13" a="1"/>
  <c r="AI91" i="13" s="1"/>
  <c r="AI90" i="13" a="1"/>
  <c r="AI90" i="13" s="1"/>
  <c r="AI89" i="13" a="1"/>
  <c r="AI89" i="13" s="1"/>
  <c r="AI88" i="13" a="1"/>
  <c r="AI88" i="13" s="1"/>
  <c r="AI87" i="13" a="1"/>
  <c r="AI87" i="13" s="1"/>
  <c r="AI86" i="13" a="1"/>
  <c r="AI86" i="13" s="1"/>
  <c r="AI85" i="13" a="1"/>
  <c r="AI85" i="13" s="1"/>
  <c r="AI84" i="13" a="1"/>
  <c r="AI84" i="13" s="1"/>
  <c r="AI83" i="13" a="1"/>
  <c r="AI83" i="13" s="1"/>
  <c r="AI82" i="13" a="1"/>
  <c r="AI82" i="13" s="1"/>
  <c r="AI81" i="13" a="1"/>
  <c r="AI81" i="13" s="1"/>
  <c r="AI80" i="13" a="1"/>
  <c r="AI80" i="13" s="1"/>
  <c r="AI79" i="13" a="1"/>
  <c r="AI79" i="13" s="1"/>
  <c r="AI78" i="13" a="1"/>
  <c r="AI78" i="13" s="1"/>
  <c r="AI76" i="13" a="1"/>
  <c r="AI76" i="13" s="1"/>
  <c r="AI75" i="13" a="1"/>
  <c r="AI75" i="13" s="1"/>
  <c r="AI74" i="13" a="1"/>
  <c r="AI74" i="13" s="1"/>
  <c r="AI73" i="13" a="1"/>
  <c r="AI73" i="13" s="1"/>
  <c r="AI72" i="13" a="1"/>
  <c r="AI72" i="13" s="1"/>
  <c r="AI71" i="13" a="1"/>
  <c r="AI71" i="13" s="1"/>
  <c r="AI70" i="13" a="1"/>
  <c r="AI70" i="13" s="1"/>
  <c r="AI68" i="13" a="1"/>
  <c r="AI68" i="13" s="1"/>
  <c r="AI67" i="13" a="1"/>
  <c r="AI67" i="13" s="1"/>
  <c r="AI66" i="13" a="1"/>
  <c r="AI66" i="13" s="1"/>
  <c r="AI65" i="13" a="1"/>
  <c r="AI65" i="13" s="1"/>
  <c r="AI64" i="13" a="1"/>
  <c r="AI64" i="13" s="1"/>
  <c r="AI63" i="13" a="1"/>
  <c r="AI63" i="13" s="1"/>
  <c r="AI62" i="13" a="1"/>
  <c r="AI62" i="13" s="1"/>
  <c r="AI61" i="13" a="1"/>
  <c r="AI61" i="13" s="1"/>
  <c r="AI60" i="13" a="1"/>
  <c r="AI60" i="13" s="1"/>
  <c r="AI59" i="13" a="1"/>
  <c r="AI59" i="13" s="1"/>
  <c r="AI58" i="13" a="1"/>
  <c r="AI58" i="13" s="1"/>
  <c r="AI57" i="13" a="1"/>
  <c r="AI57" i="13" s="1"/>
  <c r="AI56" i="13" a="1"/>
  <c r="AI56" i="13" s="1"/>
  <c r="AI55" i="13" a="1"/>
  <c r="AI55" i="13" s="1"/>
  <c r="AI54" i="13" a="1"/>
  <c r="AI54" i="13" s="1"/>
  <c r="AI53" i="13" a="1"/>
  <c r="AI53" i="13" s="1"/>
  <c r="AI52" i="13" a="1"/>
  <c r="AI52" i="13" s="1"/>
  <c r="AI51" i="13" a="1"/>
  <c r="AI51" i="13" s="1"/>
  <c r="AI50" i="13" a="1"/>
  <c r="AI50" i="13" s="1"/>
  <c r="AI49" i="13" a="1"/>
  <c r="AI49" i="13" s="1"/>
  <c r="AI48" i="13" a="1"/>
  <c r="AI48" i="13" s="1"/>
  <c r="AI47" i="13" a="1"/>
  <c r="AI47" i="13" s="1"/>
  <c r="AI46" i="13" a="1"/>
  <c r="AI46" i="13" s="1"/>
  <c r="AI45" i="13" a="1"/>
  <c r="AI45" i="13" s="1"/>
  <c r="AI44" i="13" a="1"/>
  <c r="AI44" i="13" s="1"/>
  <c r="AI43" i="13" a="1"/>
  <c r="AI43" i="13" s="1"/>
  <c r="AI42" i="13" a="1"/>
  <c r="AI42" i="13" s="1"/>
  <c r="AI41" i="13" a="1"/>
  <c r="AI41" i="13" s="1"/>
  <c r="AI40" i="13" a="1"/>
  <c r="AI40" i="13" s="1"/>
  <c r="AI39" i="13" a="1"/>
  <c r="AI39" i="13" s="1"/>
  <c r="AI38" i="13" a="1"/>
  <c r="AI38" i="13" s="1"/>
  <c r="AI37" i="13" a="1"/>
  <c r="AI37" i="13" s="1"/>
  <c r="AI36" i="13" a="1"/>
  <c r="AI36" i="13" s="1"/>
  <c r="AI35" i="13" a="1"/>
  <c r="AI35" i="13" s="1"/>
  <c r="AI34" i="13" a="1"/>
  <c r="AI34" i="13" s="1"/>
  <c r="AI33" i="13" a="1"/>
  <c r="AI33" i="13" s="1"/>
  <c r="AI32" i="13" a="1"/>
  <c r="AI32" i="13" s="1"/>
  <c r="AI31" i="13" a="1"/>
  <c r="AI31" i="13" s="1"/>
  <c r="AI30" i="13" a="1"/>
  <c r="AI30" i="13" s="1"/>
  <c r="AI29" i="13" a="1"/>
  <c r="AI29" i="13" s="1"/>
  <c r="AI28" i="13" a="1"/>
  <c r="AI28" i="13" s="1"/>
  <c r="AI27" i="13" a="1"/>
  <c r="AI27" i="13" s="1"/>
  <c r="AI26" i="13" a="1"/>
  <c r="AI26" i="13" s="1"/>
  <c r="AI25" i="13" a="1"/>
  <c r="AI25" i="13" s="1"/>
  <c r="AI24" i="13" a="1"/>
  <c r="AI24" i="13" s="1"/>
  <c r="AI23" i="13" a="1"/>
  <c r="AI23" i="13" s="1"/>
  <c r="AI22" i="13" a="1"/>
  <c r="AI22" i="13" s="1"/>
  <c r="AI21" i="13" a="1"/>
  <c r="AI21" i="13" s="1"/>
  <c r="AI20" i="13" a="1"/>
  <c r="AI20" i="13" s="1"/>
  <c r="AI18" i="13" a="1"/>
  <c r="AI18" i="13" s="1"/>
  <c r="AI17" i="13" a="1"/>
  <c r="AI17" i="13" s="1"/>
  <c r="AI16" i="13" a="1"/>
  <c r="AI16" i="13" s="1"/>
  <c r="AI15" i="13" a="1"/>
  <c r="AI15" i="13" s="1"/>
  <c r="AI14" i="13" a="1"/>
  <c r="AI14" i="13" s="1"/>
  <c r="AI13" i="13" a="1"/>
  <c r="AI13" i="13" s="1"/>
  <c r="AI12" i="13" a="1"/>
  <c r="AI12" i="13" s="1"/>
  <c r="AI11" i="13" a="1"/>
  <c r="AI11" i="13" s="1"/>
  <c r="AI10" i="13" a="1"/>
  <c r="AI10" i="13" s="1"/>
  <c r="AI9" i="13" a="1"/>
  <c r="AI9" i="13" s="1"/>
  <c r="AI8" i="13" a="1"/>
  <c r="AI8" i="13" s="1"/>
  <c r="AI7" i="13" a="1"/>
  <c r="AI7" i="13" s="1"/>
  <c r="AI6" i="13" a="1"/>
  <c r="AI6" i="13" s="1"/>
  <c r="AI5" i="13" a="1"/>
  <c r="AI5" i="13" s="1"/>
  <c r="AI4" i="13" a="1"/>
  <c r="AI4" i="13" s="1"/>
  <c r="AI3" i="13" a="1"/>
  <c r="AI3" i="13" s="1"/>
  <c r="AU2" i="13" a="1"/>
  <c r="AI2" i="13" a="1"/>
  <c r="AI2" i="13" s="1"/>
  <c r="AF341" i="12"/>
  <c r="AP2" i="13" l="1" a="1"/>
  <c r="AP2" i="13" s="1"/>
  <c r="AO2" i="13" a="1"/>
  <c r="AO2" i="13" s="1"/>
  <c r="V112" i="13" a="1"/>
  <c r="V112" i="13" s="1"/>
  <c r="T175" i="13" a="1"/>
  <c r="T175" i="13" s="1"/>
  <c r="T172" i="13" a="1"/>
  <c r="T172" i="13" s="1"/>
  <c r="U247" i="13" a="1"/>
  <c r="U247" i="13" s="1"/>
  <c r="S154" i="1" a="1"/>
  <c r="S154" i="1" s="1"/>
  <c r="T231" i="13" a="1"/>
  <c r="T231" i="13" s="1"/>
  <c r="U135" i="13" a="1"/>
  <c r="U135" i="13" s="1"/>
  <c r="U15" i="13" a="1"/>
  <c r="U15" i="13" s="1"/>
  <c r="T331" i="13" a="1"/>
  <c r="T331" i="13" s="1"/>
  <c r="V239" i="13" a="1"/>
  <c r="V239" i="13" s="1"/>
  <c r="T78" i="13" a="1"/>
  <c r="T78" i="13" s="1"/>
  <c r="T327" i="13" a="1"/>
  <c r="T327" i="13" s="1"/>
  <c r="V207" i="13" a="1"/>
  <c r="V207" i="13" s="1"/>
  <c r="T259" i="13" a="1"/>
  <c r="T259" i="13" s="1"/>
  <c r="V113" i="13" a="1"/>
  <c r="V113" i="13" s="1"/>
  <c r="T171" i="13" a="1"/>
  <c r="T171" i="13" s="1"/>
  <c r="T147" i="13" a="1"/>
  <c r="T147" i="13" s="1"/>
  <c r="U14" i="13" a="1"/>
  <c r="U14" i="13" s="1"/>
  <c r="T79" i="13" a="1"/>
  <c r="T79" i="13" s="1"/>
  <c r="V235" i="13" a="1"/>
  <c r="V235" i="13" s="1"/>
  <c r="S340" i="13" a="1"/>
  <c r="S340" i="13" s="1"/>
  <c r="AF340" i="13" s="1"/>
  <c r="V232" i="13" a="1"/>
  <c r="V232" i="13" s="1"/>
  <c r="T47" i="13" a="1"/>
  <c r="T47" i="13" s="1"/>
  <c r="T256" i="13" a="1"/>
  <c r="T256" i="13" s="1"/>
  <c r="U328" i="13" a="1"/>
  <c r="U328" i="13" s="1"/>
  <c r="T328" i="13" a="1"/>
  <c r="T328" i="13" s="1"/>
  <c r="T67" i="13" a="1"/>
  <c r="T67" i="13" s="1"/>
  <c r="T308" i="13" a="1"/>
  <c r="T308" i="13" s="1"/>
  <c r="T249" i="13" a="1"/>
  <c r="T249" i="13" s="1"/>
  <c r="U248" i="13" a="1"/>
  <c r="U248" i="13" s="1"/>
  <c r="V6" i="13" a="1"/>
  <c r="V6" i="13" s="1"/>
  <c r="V19" i="13" a="1"/>
  <c r="V19" i="13" s="1"/>
  <c r="V26" i="13" a="1"/>
  <c r="V26" i="13" s="1"/>
  <c r="V39" i="13" a="1"/>
  <c r="V39" i="13" s="1"/>
  <c r="V52" i="13" a="1"/>
  <c r="V52" i="13" s="1"/>
  <c r="V59" i="13" a="1"/>
  <c r="V59" i="13" s="1"/>
  <c r="V66" i="13" a="1"/>
  <c r="V66" i="13" s="1"/>
  <c r="V73" i="13" a="1"/>
  <c r="V73" i="13" s="1"/>
  <c r="V88" i="13" a="1"/>
  <c r="V88" i="13" s="1"/>
  <c r="V95" i="13" a="1"/>
  <c r="V95" i="13" s="1"/>
  <c r="V102" i="13" a="1"/>
  <c r="V102" i="13" s="1"/>
  <c r="V109" i="13" a="1"/>
  <c r="V109" i="13" s="1"/>
  <c r="V124" i="13" a="1"/>
  <c r="V124" i="13" s="1"/>
  <c r="V131" i="13" a="1"/>
  <c r="V131" i="13" s="1"/>
  <c r="V138" i="13" a="1"/>
  <c r="V138" i="13" s="1"/>
  <c r="V145" i="13" a="1"/>
  <c r="V145" i="13" s="1"/>
  <c r="V160" i="13" a="1"/>
  <c r="V160" i="13" s="1"/>
  <c r="V167" i="13" a="1"/>
  <c r="V167" i="13" s="1"/>
  <c r="V182" i="13" a="1"/>
  <c r="V182" i="13" s="1"/>
  <c r="V189" i="13" a="1"/>
  <c r="V189" i="13" s="1"/>
  <c r="V218" i="13" a="1"/>
  <c r="V218" i="13" s="1"/>
  <c r="V225" i="13" a="1"/>
  <c r="V225" i="13" s="1"/>
  <c r="V254" i="13" a="1"/>
  <c r="V254" i="13" s="1"/>
  <c r="V261" i="13" a="1"/>
  <c r="V261" i="13" s="1"/>
  <c r="V290" i="13" a="1"/>
  <c r="V290" i="13" s="1"/>
  <c r="V297" i="13" a="1"/>
  <c r="V297" i="13" s="1"/>
  <c r="V326" i="13" a="1"/>
  <c r="V326" i="13" s="1"/>
  <c r="V333" i="13" a="1"/>
  <c r="V333" i="13" s="1"/>
  <c r="U9" i="13" a="1"/>
  <c r="U9" i="13" s="1"/>
  <c r="U16" i="13" a="1"/>
  <c r="U16" i="13" s="1"/>
  <c r="U23" i="13" a="1"/>
  <c r="U23" i="13" s="1"/>
  <c r="U30" i="13" a="1"/>
  <c r="U30" i="13" s="1"/>
  <c r="U37" i="13" a="1"/>
  <c r="U37" i="13" s="1"/>
  <c r="U52" i="13" a="1"/>
  <c r="U52" i="13" s="1"/>
  <c r="U59" i="13" a="1"/>
  <c r="U59" i="13" s="1"/>
  <c r="U66" i="13" a="1"/>
  <c r="U66" i="13" s="1"/>
  <c r="U73" i="13" a="1"/>
  <c r="U73" i="13" s="1"/>
  <c r="U88" i="13" a="1"/>
  <c r="U88" i="13" s="1"/>
  <c r="U95" i="13" a="1"/>
  <c r="U95" i="13" s="1"/>
  <c r="U102" i="13" a="1"/>
  <c r="U102" i="13" s="1"/>
  <c r="U109" i="13" a="1"/>
  <c r="U109" i="13" s="1"/>
  <c r="U124" i="13" a="1"/>
  <c r="U124" i="13" s="1"/>
  <c r="U131" i="13" a="1"/>
  <c r="U131" i="13" s="1"/>
  <c r="U138" i="13" a="1"/>
  <c r="U138" i="13" s="1"/>
  <c r="U145" i="13" a="1"/>
  <c r="U145" i="13" s="1"/>
  <c r="U160" i="13" a="1"/>
  <c r="U160" i="13" s="1"/>
  <c r="U167" i="13" a="1"/>
  <c r="U167" i="13" s="1"/>
  <c r="U174" i="13" a="1"/>
  <c r="U174" i="13" s="1"/>
  <c r="U181" i="13" a="1"/>
  <c r="U181" i="13" s="1"/>
  <c r="U196" i="13" a="1"/>
  <c r="U196" i="13" s="1"/>
  <c r="U203" i="13" a="1"/>
  <c r="U203" i="13" s="1"/>
  <c r="U210" i="13" a="1"/>
  <c r="U210" i="13" s="1"/>
  <c r="U217" i="13" a="1"/>
  <c r="U217" i="13" s="1"/>
  <c r="U232" i="13" a="1"/>
  <c r="U232" i="13" s="1"/>
  <c r="U239" i="13" a="1"/>
  <c r="U239" i="13" s="1"/>
  <c r="U246" i="13" a="1"/>
  <c r="U246" i="13" s="1"/>
  <c r="U253" i="13" a="1"/>
  <c r="U253" i="13" s="1"/>
  <c r="V13" i="13" a="1"/>
  <c r="V13" i="13" s="1"/>
  <c r="V20" i="13" a="1"/>
  <c r="V20" i="13" s="1"/>
  <c r="V33" i="13" a="1"/>
  <c r="V33" i="13" s="1"/>
  <c r="V46" i="13" a="1"/>
  <c r="V46" i="13" s="1"/>
  <c r="V74" i="13" a="1"/>
  <c r="V74" i="13" s="1"/>
  <c r="V81" i="13" a="1"/>
  <c r="V81" i="13" s="1"/>
  <c r="V110" i="13" a="1"/>
  <c r="V110" i="13" s="1"/>
  <c r="V117" i="13" a="1"/>
  <c r="V117" i="13" s="1"/>
  <c r="V146" i="13" a="1"/>
  <c r="V146" i="13" s="1"/>
  <c r="V153" i="13" a="1"/>
  <c r="V153" i="13" s="1"/>
  <c r="V175" i="13" a="1"/>
  <c r="V175" i="13" s="1"/>
  <c r="V190" i="13" a="1"/>
  <c r="V190" i="13" s="1"/>
  <c r="V197" i="13" a="1"/>
  <c r="V197" i="13" s="1"/>
  <c r="V204" i="13" a="1"/>
  <c r="V204" i="13" s="1"/>
  <c r="V211" i="13" a="1"/>
  <c r="V211" i="13" s="1"/>
  <c r="V226" i="13" a="1"/>
  <c r="V226" i="13" s="1"/>
  <c r="V233" i="13" a="1"/>
  <c r="V233" i="13" s="1"/>
  <c r="V240" i="13" a="1"/>
  <c r="V240" i="13" s="1"/>
  <c r="V247" i="13" a="1"/>
  <c r="V247" i="13" s="1"/>
  <c r="V262" i="13" a="1"/>
  <c r="V262" i="13" s="1"/>
  <c r="V269" i="13" a="1"/>
  <c r="V269" i="13" s="1"/>
  <c r="V276" i="13" a="1"/>
  <c r="V276" i="13" s="1"/>
  <c r="V283" i="13" a="1"/>
  <c r="V283" i="13" s="1"/>
  <c r="V298" i="13" a="1"/>
  <c r="V298" i="13" s="1"/>
  <c r="V305" i="13" a="1"/>
  <c r="V305" i="13" s="1"/>
  <c r="V312" i="13" a="1"/>
  <c r="V312" i="13" s="1"/>
  <c r="V319" i="13" a="1"/>
  <c r="V319" i="13" s="1"/>
  <c r="V334" i="13" a="1"/>
  <c r="V334" i="13" s="1"/>
  <c r="V341" i="13" a="1"/>
  <c r="V341" i="13" s="1"/>
  <c r="U3" i="13" a="1"/>
  <c r="U3" i="13" s="1"/>
  <c r="U38" i="13" a="1"/>
  <c r="U38" i="13" s="1"/>
  <c r="U45" i="13" a="1"/>
  <c r="U45" i="13" s="1"/>
  <c r="U74" i="13" a="1"/>
  <c r="U74" i="13" s="1"/>
  <c r="U81" i="13" a="1"/>
  <c r="U81" i="13" s="1"/>
  <c r="U110" i="13" a="1"/>
  <c r="U110" i="13" s="1"/>
  <c r="U117" i="13" a="1"/>
  <c r="U117" i="13" s="1"/>
  <c r="U146" i="13" a="1"/>
  <c r="U146" i="13" s="1"/>
  <c r="U153" i="13" a="1"/>
  <c r="U153" i="13" s="1"/>
  <c r="U182" i="13" a="1"/>
  <c r="U182" i="13" s="1"/>
  <c r="U189" i="13" a="1"/>
  <c r="U189" i="13" s="1"/>
  <c r="U218" i="13" a="1"/>
  <c r="U218" i="13" s="1"/>
  <c r="U225" i="13" a="1"/>
  <c r="U225" i="13" s="1"/>
  <c r="U254" i="13" a="1"/>
  <c r="U254" i="13" s="1"/>
  <c r="V8" i="13" a="1"/>
  <c r="V8" i="13" s="1"/>
  <c r="V23" i="13" a="1"/>
  <c r="V23" i="13" s="1"/>
  <c r="V47" i="13" a="1"/>
  <c r="V47" i="13" s="1"/>
  <c r="V63" i="13" a="1"/>
  <c r="V63" i="13" s="1"/>
  <c r="V80" i="13" a="1"/>
  <c r="V80" i="13" s="1"/>
  <c r="V98" i="13" a="1"/>
  <c r="V98" i="13" s="1"/>
  <c r="V123" i="13" a="1"/>
  <c r="V123" i="13" s="1"/>
  <c r="V141" i="13" a="1"/>
  <c r="V141" i="13" s="1"/>
  <c r="V158" i="13" a="1"/>
  <c r="V158" i="13" s="1"/>
  <c r="V185" i="13" a="1"/>
  <c r="V185" i="13" s="1"/>
  <c r="V193" i="13" a="1"/>
  <c r="V193" i="13" s="1"/>
  <c r="V202" i="13" a="1"/>
  <c r="V202" i="13" s="1"/>
  <c r="V210" i="13" a="1"/>
  <c r="V210" i="13" s="1"/>
  <c r="V220" i="13" a="1"/>
  <c r="V220" i="13" s="1"/>
  <c r="V228" i="13" a="1"/>
  <c r="V228" i="13" s="1"/>
  <c r="V245" i="13" a="1"/>
  <c r="V245" i="13" s="1"/>
  <c r="V253" i="13" a="1"/>
  <c r="V253" i="13" s="1"/>
  <c r="V263" i="13" a="1"/>
  <c r="V263" i="13" s="1"/>
  <c r="V271" i="13" a="1"/>
  <c r="V271" i="13" s="1"/>
  <c r="V280" i="13" a="1"/>
  <c r="V280" i="13" s="1"/>
  <c r="V288" i="13" a="1"/>
  <c r="V288" i="13" s="1"/>
  <c r="V306" i="13" a="1"/>
  <c r="V306" i="13" s="1"/>
  <c r="V323" i="13" a="1"/>
  <c r="V323" i="13" s="1"/>
  <c r="V331" i="13" a="1"/>
  <c r="V331" i="13" s="1"/>
  <c r="V340" i="13" a="1"/>
  <c r="V340" i="13" s="1"/>
  <c r="U4" i="13" a="1"/>
  <c r="U4" i="13" s="1"/>
  <c r="U20" i="13" a="1"/>
  <c r="U20" i="13" s="1"/>
  <c r="U63" i="13" a="1"/>
  <c r="U63" i="13" s="1"/>
  <c r="U80" i="13" a="1"/>
  <c r="U80" i="13" s="1"/>
  <c r="U98" i="13" a="1"/>
  <c r="U98" i="13" s="1"/>
  <c r="U123" i="13" a="1"/>
  <c r="U123" i="13" s="1"/>
  <c r="U141" i="13" a="1"/>
  <c r="U141" i="13" s="1"/>
  <c r="U158" i="13" a="1"/>
  <c r="U158" i="13" s="1"/>
  <c r="U176" i="13" a="1"/>
  <c r="U176" i="13" s="1"/>
  <c r="U201" i="13" a="1"/>
  <c r="U201" i="13" s="1"/>
  <c r="U219" i="13" a="1"/>
  <c r="U219" i="13" s="1"/>
  <c r="U236" i="13" a="1"/>
  <c r="U236" i="13" s="1"/>
  <c r="U261" i="13" a="1"/>
  <c r="U261" i="13" s="1"/>
  <c r="U290" i="13" a="1"/>
  <c r="U290" i="13" s="1"/>
  <c r="U297" i="13" a="1"/>
  <c r="U297" i="13" s="1"/>
  <c r="U326" i="13" a="1"/>
  <c r="U326" i="13" s="1"/>
  <c r="U333" i="13" a="1"/>
  <c r="U333" i="13" s="1"/>
  <c r="T3" i="13" a="1"/>
  <c r="T3" i="13" s="1"/>
  <c r="T12" i="13" a="1"/>
  <c r="T12" i="13" s="1"/>
  <c r="T21" i="13" a="1"/>
  <c r="T21" i="13" s="1"/>
  <c r="V16" i="13" a="1"/>
  <c r="V16" i="13" s="1"/>
  <c r="V31" i="13" a="1"/>
  <c r="V31" i="13" s="1"/>
  <c r="V40" i="13" a="1"/>
  <c r="V40" i="13" s="1"/>
  <c r="V55" i="13" a="1"/>
  <c r="V55" i="13" s="1"/>
  <c r="V64" i="13" a="1"/>
  <c r="V64" i="13" s="1"/>
  <c r="V72" i="13" a="1"/>
  <c r="V72" i="13" s="1"/>
  <c r="V82" i="13" a="1"/>
  <c r="V82" i="13" s="1"/>
  <c r="V90" i="13" a="1"/>
  <c r="V90" i="13" s="1"/>
  <c r="V107" i="13" a="1"/>
  <c r="V107" i="13" s="1"/>
  <c r="V115" i="13" a="1"/>
  <c r="V115" i="13" s="1"/>
  <c r="V125" i="13" a="1"/>
  <c r="V125" i="13" s="1"/>
  <c r="V133" i="13" a="1"/>
  <c r="V133" i="13" s="1"/>
  <c r="V142" i="13" a="1"/>
  <c r="V142" i="13" s="1"/>
  <c r="V150" i="13" a="1"/>
  <c r="V150" i="13" s="1"/>
  <c r="V168" i="13" a="1"/>
  <c r="V168" i="13" s="1"/>
  <c r="V177" i="13" a="1"/>
  <c r="V177" i="13" s="1"/>
  <c r="V194" i="13" a="1"/>
  <c r="V194" i="13" s="1"/>
  <c r="V212" i="13" a="1"/>
  <c r="V212" i="13" s="1"/>
  <c r="V237" i="13" a="1"/>
  <c r="V237" i="13" s="1"/>
  <c r="V255" i="13" a="1"/>
  <c r="V255" i="13" s="1"/>
  <c r="V272" i="13" a="1"/>
  <c r="V272" i="13" s="1"/>
  <c r="V315" i="13" a="1"/>
  <c r="V315" i="13" s="1"/>
  <c r="V332" i="13" a="1"/>
  <c r="V332" i="13" s="1"/>
  <c r="U12" i="13" a="1"/>
  <c r="U12" i="13" s="1"/>
  <c r="U29" i="13" a="1"/>
  <c r="U29" i="13" s="1"/>
  <c r="U47" i="13" a="1"/>
  <c r="U47" i="13" s="1"/>
  <c r="U55" i="13" a="1"/>
  <c r="U55" i="13" s="1"/>
  <c r="U64" i="13" a="1"/>
  <c r="U64" i="13" s="1"/>
  <c r="U72" i="13" a="1"/>
  <c r="U72" i="13" s="1"/>
  <c r="U82" i="13" a="1"/>
  <c r="U82" i="13" s="1"/>
  <c r="U90" i="13" a="1"/>
  <c r="U90" i="13" s="1"/>
  <c r="U107" i="13" a="1"/>
  <c r="U107" i="13" s="1"/>
  <c r="U115" i="13" a="1"/>
  <c r="U115" i="13" s="1"/>
  <c r="U125" i="13" a="1"/>
  <c r="U125" i="13" s="1"/>
  <c r="U133" i="13" a="1"/>
  <c r="U133" i="13" s="1"/>
  <c r="U142" i="13" a="1"/>
  <c r="U142" i="13" s="1"/>
  <c r="U150" i="13" a="1"/>
  <c r="U150" i="13" s="1"/>
  <c r="U168" i="13" a="1"/>
  <c r="U168" i="13" s="1"/>
  <c r="U185" i="13" a="1"/>
  <c r="U185" i="13" s="1"/>
  <c r="U193" i="13" a="1"/>
  <c r="U193" i="13" s="1"/>
  <c r="U202" i="13" a="1"/>
  <c r="U202" i="13" s="1"/>
  <c r="U211" i="13" a="1"/>
  <c r="U211" i="13" s="1"/>
  <c r="U220" i="13" a="1"/>
  <c r="U220" i="13" s="1"/>
  <c r="U228" i="13" a="1"/>
  <c r="U228" i="13" s="1"/>
  <c r="U245" i="13" a="1"/>
  <c r="U245" i="13" s="1"/>
  <c r="U262" i="13" a="1"/>
  <c r="U262" i="13" s="1"/>
  <c r="U269" i="13" a="1"/>
  <c r="U269" i="13" s="1"/>
  <c r="U276" i="13" a="1"/>
  <c r="U276" i="13" s="1"/>
  <c r="U283" i="13" a="1"/>
  <c r="U283" i="13" s="1"/>
  <c r="U298" i="13" a="1"/>
  <c r="U298" i="13" s="1"/>
  <c r="U305" i="13" a="1"/>
  <c r="U305" i="13" s="1"/>
  <c r="U312" i="13" a="1"/>
  <c r="U312" i="13" s="1"/>
  <c r="U319" i="13" a="1"/>
  <c r="U319" i="13" s="1"/>
  <c r="U334" i="13" a="1"/>
  <c r="U334" i="13" s="1"/>
  <c r="U341" i="13" a="1"/>
  <c r="U341" i="13" s="1"/>
  <c r="T13" i="13" a="1"/>
  <c r="T13" i="13" s="1"/>
  <c r="V18" i="13" a="1"/>
  <c r="V18" i="13" s="1"/>
  <c r="V28" i="13" a="1"/>
  <c r="V28" i="13" s="1"/>
  <c r="V67" i="13" a="1"/>
  <c r="V67" i="13" s="1"/>
  <c r="V77" i="13" a="1"/>
  <c r="V77" i="13" s="1"/>
  <c r="V97" i="13" a="1"/>
  <c r="V97" i="13" s="1"/>
  <c r="V108" i="13" a="1"/>
  <c r="V108" i="13" s="1"/>
  <c r="V119" i="13" a="1"/>
  <c r="V119" i="13" s="1"/>
  <c r="V139" i="13" a="1"/>
  <c r="V139" i="13" s="1"/>
  <c r="V149" i="13" a="1"/>
  <c r="V149" i="13" s="1"/>
  <c r="V161" i="13" a="1"/>
  <c r="V161" i="13" s="1"/>
  <c r="V201" i="13" a="1"/>
  <c r="V201" i="13" s="1"/>
  <c r="V213" i="13" a="1"/>
  <c r="V213" i="13" s="1"/>
  <c r="V243" i="13" a="1"/>
  <c r="V243" i="13" s="1"/>
  <c r="V285" i="13" a="1"/>
  <c r="V285" i="13" s="1"/>
  <c r="V327" i="13" a="1"/>
  <c r="V327" i="13" s="1"/>
  <c r="U11" i="13" a="1"/>
  <c r="U11" i="13" s="1"/>
  <c r="U22" i="13" a="1"/>
  <c r="U22" i="13" s="1"/>
  <c r="U42" i="13" a="1"/>
  <c r="U42" i="13" s="1"/>
  <c r="U53" i="13" a="1"/>
  <c r="U53" i="13" s="1"/>
  <c r="U84" i="13" a="1"/>
  <c r="U84" i="13" s="1"/>
  <c r="U94" i="13" a="1"/>
  <c r="U94" i="13" s="1"/>
  <c r="U114" i="13" a="1"/>
  <c r="U114" i="13" s="1"/>
  <c r="U126" i="13" a="1"/>
  <c r="U126" i="13" s="1"/>
  <c r="U136" i="13" a="1"/>
  <c r="U136" i="13" s="1"/>
  <c r="U156" i="13" a="1"/>
  <c r="U156" i="13" s="1"/>
  <c r="U166" i="13" a="1"/>
  <c r="U166" i="13" s="1"/>
  <c r="U178" i="13" a="1"/>
  <c r="U178" i="13" s="1"/>
  <c r="U187" i="13" a="1"/>
  <c r="U187" i="13" s="1"/>
  <c r="U198" i="13" a="1"/>
  <c r="U198" i="13" s="1"/>
  <c r="U208" i="13" a="1"/>
  <c r="U208" i="13" s="1"/>
  <c r="U229" i="13" a="1"/>
  <c r="U229" i="13" s="1"/>
  <c r="U240" i="13" a="1"/>
  <c r="U240" i="13" s="1"/>
  <c r="U250" i="13" a="1"/>
  <c r="U250" i="13" s="1"/>
  <c r="U259" i="13" a="1"/>
  <c r="U259" i="13" s="1"/>
  <c r="U268" i="13" a="1"/>
  <c r="U268" i="13" s="1"/>
  <c r="U277" i="13" a="1"/>
  <c r="U277" i="13" s="1"/>
  <c r="U286" i="13" a="1"/>
  <c r="U286" i="13" s="1"/>
  <c r="U294" i="13" a="1"/>
  <c r="U294" i="13" s="1"/>
  <c r="U311" i="13" a="1"/>
  <c r="U311" i="13" s="1"/>
  <c r="U329" i="13" a="1"/>
  <c r="U329" i="13" s="1"/>
  <c r="U337" i="13" a="1"/>
  <c r="U337" i="13" s="1"/>
  <c r="U346" i="13" a="1"/>
  <c r="U346" i="13" s="1"/>
  <c r="T11" i="13" a="1"/>
  <c r="T11" i="13" s="1"/>
  <c r="T23" i="13" a="1"/>
  <c r="T23" i="13" s="1"/>
  <c r="T41" i="13" a="1"/>
  <c r="T41" i="13" s="1"/>
  <c r="T60" i="13" a="1"/>
  <c r="T60" i="13" s="1"/>
  <c r="T70" i="13" a="1"/>
  <c r="T70" i="13" s="1"/>
  <c r="T91" i="13" a="1"/>
  <c r="T91" i="13" s="1"/>
  <c r="T101" i="13" a="1"/>
  <c r="T101" i="13" s="1"/>
  <c r="T111" i="13" a="1"/>
  <c r="T111" i="13" s="1"/>
  <c r="T122" i="13" a="1"/>
  <c r="T122" i="13" s="1"/>
  <c r="T132" i="13" a="1"/>
  <c r="T132" i="13" s="1"/>
  <c r="T142" i="13" a="1"/>
  <c r="T142" i="13" s="1"/>
  <c r="T163" i="13" a="1"/>
  <c r="T163" i="13" s="1"/>
  <c r="T173" i="13" a="1"/>
  <c r="T173" i="13" s="1"/>
  <c r="T183" i="13" a="1"/>
  <c r="T183" i="13" s="1"/>
  <c r="T194" i="13" a="1"/>
  <c r="T194" i="13" s="1"/>
  <c r="V10" i="13" a="1"/>
  <c r="V10" i="13" s="1"/>
  <c r="V37" i="13" a="1"/>
  <c r="V37" i="13" s="1"/>
  <c r="V48" i="13" a="1"/>
  <c r="V48" i="13" s="1"/>
  <c r="V57" i="13" a="1"/>
  <c r="V57" i="13" s="1"/>
  <c r="V68" i="13" a="1"/>
  <c r="V68" i="13" s="1"/>
  <c r="V87" i="13" a="1"/>
  <c r="V87" i="13" s="1"/>
  <c r="V99" i="13" a="1"/>
  <c r="V99" i="13" s="1"/>
  <c r="V129" i="13" a="1"/>
  <c r="V129" i="13" s="1"/>
  <c r="V140" i="13" a="1"/>
  <c r="V140" i="13" s="1"/>
  <c r="V171" i="13" a="1"/>
  <c r="V171" i="13" s="1"/>
  <c r="V181" i="13" a="1"/>
  <c r="V181" i="13" s="1"/>
  <c r="V192" i="13" a="1"/>
  <c r="V192" i="13" s="1"/>
  <c r="V203" i="13" a="1"/>
  <c r="V203" i="13" s="1"/>
  <c r="V214" i="13" a="1"/>
  <c r="V214" i="13" s="1"/>
  <c r="V223" i="13" a="1"/>
  <c r="V223" i="13" s="1"/>
  <c r="V234" i="13" a="1"/>
  <c r="V234" i="13" s="1"/>
  <c r="V244" i="13" a="1"/>
  <c r="V244" i="13" s="1"/>
  <c r="V256" i="13" a="1"/>
  <c r="V256" i="13" s="1"/>
  <c r="V265" i="13" a="1"/>
  <c r="V265" i="13" s="1"/>
  <c r="V275" i="13" a="1"/>
  <c r="V275" i="13" s="1"/>
  <c r="V286" i="13" a="1"/>
  <c r="V286" i="13" s="1"/>
  <c r="V295" i="13" a="1"/>
  <c r="V295" i="13" s="1"/>
  <c r="V307" i="13" a="1"/>
  <c r="V307" i="13" s="1"/>
  <c r="V317" i="13" a="1"/>
  <c r="V317" i="13" s="1"/>
  <c r="V328" i="13" a="1"/>
  <c r="V328" i="13" s="1"/>
  <c r="V337" i="13" a="1"/>
  <c r="V337" i="13" s="1"/>
  <c r="V2" i="13" a="1"/>
  <c r="V2" i="13" s="1"/>
  <c r="U33" i="13" a="1"/>
  <c r="U33" i="13" s="1"/>
  <c r="U75" i="13" a="1"/>
  <c r="U75" i="13" s="1"/>
  <c r="U105" i="13" a="1"/>
  <c r="U105" i="13" s="1"/>
  <c r="U116" i="13" a="1"/>
  <c r="U116" i="13" s="1"/>
  <c r="U147" i="13" a="1"/>
  <c r="U147" i="13" s="1"/>
  <c r="U188" i="13" a="1"/>
  <c r="U188" i="13" s="1"/>
  <c r="U230" i="13" a="1"/>
  <c r="U230" i="13" s="1"/>
  <c r="U260" i="13" a="1"/>
  <c r="U260" i="13" s="1"/>
  <c r="U278" i="13" a="1"/>
  <c r="U278" i="13" s="1"/>
  <c r="U303" i="13" a="1"/>
  <c r="U303" i="13" s="1"/>
  <c r="U321" i="13" a="1"/>
  <c r="U321" i="13" s="1"/>
  <c r="U338" i="13" a="1"/>
  <c r="U338" i="13" s="1"/>
  <c r="T14" i="13" a="1"/>
  <c r="T14" i="13" s="1"/>
  <c r="T24" i="13" a="1"/>
  <c r="T24" i="13" s="1"/>
  <c r="T33" i="13" a="1"/>
  <c r="T33" i="13" s="1"/>
  <c r="T42" i="13" a="1"/>
  <c r="T42" i="13" s="1"/>
  <c r="T51" i="13" a="1"/>
  <c r="T51" i="13" s="1"/>
  <c r="T61" i="13" a="1"/>
  <c r="T61" i="13" s="1"/>
  <c r="T71" i="13" a="1"/>
  <c r="T71" i="13" s="1"/>
  <c r="T81" i="13" a="1"/>
  <c r="T81" i="13" s="1"/>
  <c r="T92" i="13" a="1"/>
  <c r="T92" i="13" s="1"/>
  <c r="T102" i="13" a="1"/>
  <c r="T102" i="13" s="1"/>
  <c r="T112" i="13" a="1"/>
  <c r="T112" i="13" s="1"/>
  <c r="T133" i="13" a="1"/>
  <c r="T133" i="13" s="1"/>
  <c r="T143" i="13" a="1"/>
  <c r="T143" i="13" s="1"/>
  <c r="T153" i="13" a="1"/>
  <c r="T153" i="13" s="1"/>
  <c r="T164" i="13" a="1"/>
  <c r="T164" i="13" s="1"/>
  <c r="T174" i="13" a="1"/>
  <c r="T174" i="13" s="1"/>
  <c r="T184" i="13" a="1"/>
  <c r="T184" i="13" s="1"/>
  <c r="T205" i="13" a="1"/>
  <c r="T205" i="13" s="1"/>
  <c r="T215" i="13" a="1"/>
  <c r="T215" i="13" s="1"/>
  <c r="T225" i="13" a="1"/>
  <c r="T225" i="13" s="1"/>
  <c r="T236" i="13" a="1"/>
  <c r="T236" i="13" s="1"/>
  <c r="V29" i="13" a="1"/>
  <c r="V29" i="13" s="1"/>
  <c r="V38" i="13" a="1"/>
  <c r="V38" i="13" s="1"/>
  <c r="V58" i="13" a="1"/>
  <c r="V58" i="13" s="1"/>
  <c r="V78" i="13" a="1"/>
  <c r="V78" i="13" s="1"/>
  <c r="V89" i="13" a="1"/>
  <c r="V89" i="13" s="1"/>
  <c r="V100" i="13" a="1"/>
  <c r="V100" i="13" s="1"/>
  <c r="V120" i="13" a="1"/>
  <c r="V120" i="13" s="1"/>
  <c r="V130" i="13" a="1"/>
  <c r="V130" i="13" s="1"/>
  <c r="V151" i="13" a="1"/>
  <c r="V151" i="13" s="1"/>
  <c r="V162" i="13" a="1"/>
  <c r="V162" i="13" s="1"/>
  <c r="V172" i="13" a="1"/>
  <c r="V172" i="13" s="1"/>
  <c r="V183" i="13" a="1"/>
  <c r="V183" i="13" s="1"/>
  <c r="V224" i="13" a="1"/>
  <c r="V224" i="13" s="1"/>
  <c r="V266" i="13" a="1"/>
  <c r="V266" i="13" s="1"/>
  <c r="V296" i="13" a="1"/>
  <c r="V296" i="13" s="1"/>
  <c r="V308" i="13" a="1"/>
  <c r="V308" i="13" s="1"/>
  <c r="V338" i="13" a="1"/>
  <c r="V338" i="13" s="1"/>
  <c r="U13" i="13" a="1"/>
  <c r="U13" i="13" s="1"/>
  <c r="U24" i="13" a="1"/>
  <c r="U24" i="13" s="1"/>
  <c r="U34" i="13" a="1"/>
  <c r="U34" i="13" s="1"/>
  <c r="U43" i="13" a="1"/>
  <c r="U43" i="13" s="1"/>
  <c r="U54" i="13" a="1"/>
  <c r="U54" i="13" s="1"/>
  <c r="U65" i="13" a="1"/>
  <c r="U65" i="13" s="1"/>
  <c r="U76" i="13" a="1"/>
  <c r="U76" i="13" s="1"/>
  <c r="U85" i="13" a="1"/>
  <c r="U85" i="13" s="1"/>
  <c r="U96" i="13" a="1"/>
  <c r="U96" i="13" s="1"/>
  <c r="U106" i="13" a="1"/>
  <c r="U106" i="13" s="1"/>
  <c r="U118" i="13" a="1"/>
  <c r="U118" i="13" s="1"/>
  <c r="U127" i="13" a="1"/>
  <c r="U127" i="13" s="1"/>
  <c r="U137" i="13" a="1"/>
  <c r="U137" i="13" s="1"/>
  <c r="U148" i="13" a="1"/>
  <c r="U148" i="13" s="1"/>
  <c r="U157" i="13" a="1"/>
  <c r="U157" i="13" s="1"/>
  <c r="U169" i="13" a="1"/>
  <c r="U169" i="13" s="1"/>
  <c r="U179" i="13" a="1"/>
  <c r="U179" i="13" s="1"/>
  <c r="U190" i="13" a="1"/>
  <c r="U190" i="13" s="1"/>
  <c r="U199" i="13" a="1"/>
  <c r="U199" i="13" s="1"/>
  <c r="U209" i="13" a="1"/>
  <c r="U209" i="13" s="1"/>
  <c r="U221" i="13" a="1"/>
  <c r="U221" i="13" s="1"/>
  <c r="U241" i="13" a="1"/>
  <c r="U241" i="13" s="1"/>
  <c r="U251" i="13" a="1"/>
  <c r="U251" i="13" s="1"/>
  <c r="U270" i="13" a="1"/>
  <c r="U270" i="13" s="1"/>
  <c r="U287" i="13" a="1"/>
  <c r="U287" i="13" s="1"/>
  <c r="U295" i="13" a="1"/>
  <c r="U295" i="13" s="1"/>
  <c r="U304" i="13" a="1"/>
  <c r="U304" i="13" s="1"/>
  <c r="U313" i="13" a="1"/>
  <c r="U313" i="13" s="1"/>
  <c r="U322" i="13" a="1"/>
  <c r="U322" i="13" s="1"/>
  <c r="U330" i="13" a="1"/>
  <c r="U330" i="13" s="1"/>
  <c r="U2" i="13" a="1"/>
  <c r="U2" i="13" s="1"/>
  <c r="T25" i="13" a="1"/>
  <c r="T25" i="13" s="1"/>
  <c r="T43" i="13" a="1"/>
  <c r="T43" i="13" s="1"/>
  <c r="T62" i="13" a="1"/>
  <c r="T62" i="13" s="1"/>
  <c r="T72" i="13" a="1"/>
  <c r="T72" i="13" s="1"/>
  <c r="T82" i="13" a="1"/>
  <c r="T82" i="13" s="1"/>
  <c r="T103" i="13" a="1"/>
  <c r="T103" i="13" s="1"/>
  <c r="T113" i="13" a="1"/>
  <c r="T113" i="13" s="1"/>
  <c r="T123" i="13" a="1"/>
  <c r="T123" i="13" s="1"/>
  <c r="T134" i="13" a="1"/>
  <c r="T134" i="13" s="1"/>
  <c r="T144" i="13" a="1"/>
  <c r="T144" i="13" s="1"/>
  <c r="T154" i="13" a="1"/>
  <c r="T154" i="13" s="1"/>
  <c r="V12" i="13" a="1"/>
  <c r="V12" i="13" s="1"/>
  <c r="V36" i="13" a="1"/>
  <c r="V36" i="13" s="1"/>
  <c r="V92" i="13" a="1"/>
  <c r="V92" i="13" s="1"/>
  <c r="V134" i="13" a="1"/>
  <c r="V134" i="13" s="1"/>
  <c r="V159" i="13" a="1"/>
  <c r="V159" i="13" s="1"/>
  <c r="V174" i="13" a="1"/>
  <c r="V174" i="13" s="1"/>
  <c r="V188" i="13" a="1"/>
  <c r="V188" i="13" s="1"/>
  <c r="V216" i="13" a="1"/>
  <c r="V216" i="13" s="1"/>
  <c r="V230" i="13" a="1"/>
  <c r="V230" i="13" s="1"/>
  <c r="V258" i="13" a="1"/>
  <c r="V258" i="13" s="1"/>
  <c r="V300" i="13" a="1"/>
  <c r="V300" i="13" s="1"/>
  <c r="V325" i="13" a="1"/>
  <c r="V325" i="13" s="1"/>
  <c r="V342" i="13" a="1"/>
  <c r="V342" i="13" s="1"/>
  <c r="U8" i="13" a="1"/>
  <c r="U8" i="13" s="1"/>
  <c r="U21" i="13" a="1"/>
  <c r="U21" i="13" s="1"/>
  <c r="U49" i="13" a="1"/>
  <c r="U49" i="13" s="1"/>
  <c r="U62" i="13" a="1"/>
  <c r="U62" i="13" s="1"/>
  <c r="U91" i="13" a="1"/>
  <c r="U91" i="13" s="1"/>
  <c r="U104" i="13" a="1"/>
  <c r="U104" i="13" s="1"/>
  <c r="U132" i="13" a="1"/>
  <c r="U132" i="13" s="1"/>
  <c r="U173" i="13" a="1"/>
  <c r="U173" i="13" s="1"/>
  <c r="U215" i="13" a="1"/>
  <c r="U215" i="13" s="1"/>
  <c r="U243" i="13" a="1"/>
  <c r="U243" i="13" s="1"/>
  <c r="U257" i="13" a="1"/>
  <c r="U257" i="13" s="1"/>
  <c r="U267" i="13" a="1"/>
  <c r="U267" i="13" s="1"/>
  <c r="U292" i="13" a="1"/>
  <c r="U292" i="13" s="1"/>
  <c r="U302" i="13" a="1"/>
  <c r="U302" i="13" s="1"/>
  <c r="U315" i="13" a="1"/>
  <c r="U315" i="13" s="1"/>
  <c r="U325" i="13" a="1"/>
  <c r="U325" i="13" s="1"/>
  <c r="T6" i="13" a="1"/>
  <c r="T6" i="13" s="1"/>
  <c r="T19" i="13" a="1"/>
  <c r="T19" i="13" s="1"/>
  <c r="T32" i="13" a="1"/>
  <c r="T32" i="13" s="1"/>
  <c r="T45" i="13" a="1"/>
  <c r="T45" i="13" s="1"/>
  <c r="T69" i="13" a="1"/>
  <c r="T69" i="13" s="1"/>
  <c r="T85" i="13" a="1"/>
  <c r="T85" i="13" s="1"/>
  <c r="T98" i="13" a="1"/>
  <c r="T98" i="13" s="1"/>
  <c r="T126" i="13" a="1"/>
  <c r="T126" i="13" s="1"/>
  <c r="T139" i="13" a="1"/>
  <c r="T139" i="13" s="1"/>
  <c r="T152" i="13" a="1"/>
  <c r="T152" i="13" s="1"/>
  <c r="T166" i="13" a="1"/>
  <c r="T166" i="13" s="1"/>
  <c r="T178" i="13" a="1"/>
  <c r="T178" i="13" s="1"/>
  <c r="T190" i="13" a="1"/>
  <c r="T190" i="13" s="1"/>
  <c r="T202" i="13" a="1"/>
  <c r="T202" i="13" s="1"/>
  <c r="T213" i="13" a="1"/>
  <c r="T213" i="13" s="1"/>
  <c r="T247" i="13" a="1"/>
  <c r="T247" i="13" s="1"/>
  <c r="T257" i="13" a="1"/>
  <c r="T257" i="13" s="1"/>
  <c r="T267" i="13" a="1"/>
  <c r="T267" i="13" s="1"/>
  <c r="T278" i="13" a="1"/>
  <c r="T278" i="13" s="1"/>
  <c r="T288" i="13" a="1"/>
  <c r="T288" i="13" s="1"/>
  <c r="T298" i="13" a="1"/>
  <c r="T298" i="13" s="1"/>
  <c r="T319" i="13" a="1"/>
  <c r="T319" i="13" s="1"/>
  <c r="T329" i="13" a="1"/>
  <c r="T329" i="13" s="1"/>
  <c r="T339" i="13" a="1"/>
  <c r="T339" i="13" s="1"/>
  <c r="V14" i="13" a="1"/>
  <c r="V14" i="13" s="1"/>
  <c r="V25" i="13" a="1"/>
  <c r="V25" i="13" s="1"/>
  <c r="V51" i="13" a="1"/>
  <c r="V51" i="13" s="1"/>
  <c r="V105" i="13" a="1"/>
  <c r="V105" i="13" s="1"/>
  <c r="V147" i="13" a="1"/>
  <c r="V147" i="13" s="1"/>
  <c r="V176" i="13" a="1"/>
  <c r="V176" i="13" s="1"/>
  <c r="V205" i="13" a="1"/>
  <c r="V205" i="13" s="1"/>
  <c r="V246" i="13" a="1"/>
  <c r="V246" i="13" s="1"/>
  <c r="V287" i="13" a="1"/>
  <c r="V287" i="13" s="1"/>
  <c r="V313" i="13" a="1"/>
  <c r="V313" i="13" s="1"/>
  <c r="V329" i="13" a="1"/>
  <c r="V329" i="13" s="1"/>
  <c r="U36" i="13" a="1"/>
  <c r="U36" i="13" s="1"/>
  <c r="U50" i="13" a="1"/>
  <c r="U50" i="13" s="1"/>
  <c r="U78" i="13" a="1"/>
  <c r="U78" i="13" s="1"/>
  <c r="U92" i="13" a="1"/>
  <c r="U92" i="13" s="1"/>
  <c r="U120" i="13" a="1"/>
  <c r="U120" i="13" s="1"/>
  <c r="U134" i="13" a="1"/>
  <c r="U134" i="13" s="1"/>
  <c r="U162" i="13" a="1"/>
  <c r="U162" i="13" s="1"/>
  <c r="U204" i="13" a="1"/>
  <c r="U204" i="13" s="1"/>
  <c r="U231" i="13" a="1"/>
  <c r="U231" i="13" s="1"/>
  <c r="U244" i="13" a="1"/>
  <c r="U244" i="13" s="1"/>
  <c r="U281" i="13" a="1"/>
  <c r="U281" i="13" s="1"/>
  <c r="U316" i="13" a="1"/>
  <c r="U316" i="13" s="1"/>
  <c r="U327" i="13" a="1"/>
  <c r="U327" i="13" s="1"/>
  <c r="U339" i="13" a="1"/>
  <c r="U339" i="13" s="1"/>
  <c r="T7" i="13" a="1"/>
  <c r="T7" i="13" s="1"/>
  <c r="T20" i="13" a="1"/>
  <c r="T20" i="13" s="1"/>
  <c r="T34" i="13" a="1"/>
  <c r="T34" i="13" s="1"/>
  <c r="T57" i="13" a="1"/>
  <c r="T57" i="13" s="1"/>
  <c r="T73" i="13" a="1"/>
  <c r="T73" i="13" s="1"/>
  <c r="T86" i="13" a="1"/>
  <c r="T86" i="13" s="1"/>
  <c r="T114" i="13" a="1"/>
  <c r="T114" i="13" s="1"/>
  <c r="T127" i="13" a="1"/>
  <c r="T127" i="13" s="1"/>
  <c r="T140" i="13" a="1"/>
  <c r="T140" i="13" s="1"/>
  <c r="T155" i="13" a="1"/>
  <c r="T155" i="13" s="1"/>
  <c r="T167" i="13" a="1"/>
  <c r="T167" i="13" s="1"/>
  <c r="T179" i="13" a="1"/>
  <c r="T179" i="13" s="1"/>
  <c r="T191" i="13" a="1"/>
  <c r="T191" i="13" s="1"/>
  <c r="T203" i="13" a="1"/>
  <c r="T203" i="13" s="1"/>
  <c r="T214" i="13" a="1"/>
  <c r="T214" i="13" s="1"/>
  <c r="T226" i="13" a="1"/>
  <c r="T226" i="13" s="1"/>
  <c r="T237" i="13" a="1"/>
  <c r="T237" i="13" s="1"/>
  <c r="T248" i="13" a="1"/>
  <c r="T248" i="13" s="1"/>
  <c r="T258" i="13" a="1"/>
  <c r="T258" i="13" s="1"/>
  <c r="T268" i="13" a="1"/>
  <c r="T268" i="13" s="1"/>
  <c r="T289" i="13" a="1"/>
  <c r="T289" i="13" s="1"/>
  <c r="T299" i="13" a="1"/>
  <c r="T299" i="13" s="1"/>
  <c r="T309" i="13" a="1"/>
  <c r="T309" i="13" s="1"/>
  <c r="T320" i="13" a="1"/>
  <c r="T320" i="13" s="1"/>
  <c r="T330" i="13" a="1"/>
  <c r="T330" i="13" s="1"/>
  <c r="T340" i="13" a="1"/>
  <c r="T340" i="13" s="1"/>
  <c r="V3" i="13" a="1"/>
  <c r="V3" i="13" s="1"/>
  <c r="V27" i="13" a="1"/>
  <c r="V27" i="13" s="1"/>
  <c r="V41" i="13" a="1"/>
  <c r="V41" i="13" s="1"/>
  <c r="V65" i="13" a="1"/>
  <c r="V65" i="13" s="1"/>
  <c r="V79" i="13" a="1"/>
  <c r="V79" i="13" s="1"/>
  <c r="V93" i="13" a="1"/>
  <c r="V93" i="13" s="1"/>
  <c r="V106" i="13" a="1"/>
  <c r="V106" i="13" s="1"/>
  <c r="V121" i="13" a="1"/>
  <c r="V121" i="13" s="1"/>
  <c r="V135" i="13" a="1"/>
  <c r="V135" i="13" s="1"/>
  <c r="V148" i="13" a="1"/>
  <c r="V148" i="13" s="1"/>
  <c r="V163" i="13" a="1"/>
  <c r="V163" i="13" s="1"/>
  <c r="V178" i="13" a="1"/>
  <c r="V178" i="13" s="1"/>
  <c r="V206" i="13" a="1"/>
  <c r="V206" i="13" s="1"/>
  <c r="V217" i="13" a="1"/>
  <c r="V217" i="13" s="1"/>
  <c r="V231" i="13" a="1"/>
  <c r="V231" i="13" s="1"/>
  <c r="V248" i="13" a="1"/>
  <c r="V248" i="13" s="1"/>
  <c r="V259" i="13" a="1"/>
  <c r="V259" i="13" s="1"/>
  <c r="V273" i="13" a="1"/>
  <c r="V273" i="13" s="1"/>
  <c r="V301" i="13" a="1"/>
  <c r="V301" i="13" s="1"/>
  <c r="V314" i="13" a="1"/>
  <c r="V314" i="13" s="1"/>
  <c r="V343" i="13" a="1"/>
  <c r="V343" i="13" s="1"/>
  <c r="U10" i="13" a="1"/>
  <c r="U10" i="13" s="1"/>
  <c r="U25" i="13" a="1"/>
  <c r="U25" i="13" s="1"/>
  <c r="U39" i="13" a="1"/>
  <c r="U39" i="13" s="1"/>
  <c r="U67" i="13" a="1"/>
  <c r="U67" i="13" s="1"/>
  <c r="U108" i="13" a="1"/>
  <c r="U108" i="13" s="1"/>
  <c r="U149" i="13" a="1"/>
  <c r="U149" i="13" s="1"/>
  <c r="U175" i="13" a="1"/>
  <c r="U175" i="13" s="1"/>
  <c r="U191" i="13" a="1"/>
  <c r="U191" i="13" s="1"/>
  <c r="U216" i="13" a="1"/>
  <c r="U216" i="13" s="1"/>
  <c r="V17" i="13" a="1"/>
  <c r="V17" i="13" s="1"/>
  <c r="V34" i="13" a="1"/>
  <c r="V34" i="13" s="1"/>
  <c r="V50" i="13" a="1"/>
  <c r="V50" i="13" s="1"/>
  <c r="V70" i="13" a="1"/>
  <c r="V70" i="13" s="1"/>
  <c r="V85" i="13" a="1"/>
  <c r="V85" i="13" s="1"/>
  <c r="V104" i="13" a="1"/>
  <c r="V104" i="13" s="1"/>
  <c r="V143" i="13" a="1"/>
  <c r="V143" i="13" s="1"/>
  <c r="V157" i="13" a="1"/>
  <c r="V157" i="13" s="1"/>
  <c r="V198" i="13" a="1"/>
  <c r="V198" i="13" s="1"/>
  <c r="V236" i="13" a="1"/>
  <c r="V236" i="13" s="1"/>
  <c r="V270" i="13" a="1"/>
  <c r="V270" i="13" s="1"/>
  <c r="V292" i="13" a="1"/>
  <c r="V292" i="13" s="1"/>
  <c r="V309" i="13" a="1"/>
  <c r="V309" i="13" s="1"/>
  <c r="V345" i="13" a="1"/>
  <c r="V345" i="13" s="1"/>
  <c r="U35" i="13" a="1"/>
  <c r="U35" i="13" s="1"/>
  <c r="U71" i="13" a="1"/>
  <c r="U71" i="13" s="1"/>
  <c r="U111" i="13" a="1"/>
  <c r="U111" i="13" s="1"/>
  <c r="U144" i="13" a="1"/>
  <c r="U144" i="13" s="1"/>
  <c r="U183" i="13" a="1"/>
  <c r="U183" i="13" s="1"/>
  <c r="U222" i="13" a="1"/>
  <c r="U222" i="13" s="1"/>
  <c r="U237" i="13" a="1"/>
  <c r="U237" i="13" s="1"/>
  <c r="U255" i="13" a="1"/>
  <c r="U255" i="13" s="1"/>
  <c r="U282" i="13" a="1"/>
  <c r="U282" i="13" s="1"/>
  <c r="U309" i="13" a="1"/>
  <c r="U309" i="13" s="1"/>
  <c r="U336" i="13" a="1"/>
  <c r="U336" i="13" s="1"/>
  <c r="T39" i="13" a="1"/>
  <c r="T39" i="13" s="1"/>
  <c r="T54" i="13" a="1"/>
  <c r="T54" i="13" s="1"/>
  <c r="T87" i="13" a="1"/>
  <c r="T87" i="13" s="1"/>
  <c r="T119" i="13" a="1"/>
  <c r="T119" i="13" s="1"/>
  <c r="T136" i="13" a="1"/>
  <c r="T136" i="13" s="1"/>
  <c r="T151" i="13" a="1"/>
  <c r="T151" i="13" s="1"/>
  <c r="T169" i="13" a="1"/>
  <c r="T169" i="13" s="1"/>
  <c r="T198" i="13" a="1"/>
  <c r="T198" i="13" s="1"/>
  <c r="T211" i="13" a="1"/>
  <c r="T211" i="13" s="1"/>
  <c r="T224" i="13" a="1"/>
  <c r="T224" i="13" s="1"/>
  <c r="T239" i="13" a="1"/>
  <c r="T239" i="13" s="1"/>
  <c r="T251" i="13" a="1"/>
  <c r="T251" i="13" s="1"/>
  <c r="T263" i="13" a="1"/>
  <c r="T263" i="13" s="1"/>
  <c r="T275" i="13" a="1"/>
  <c r="T275" i="13" s="1"/>
  <c r="T287" i="13" a="1"/>
  <c r="T287" i="13" s="1"/>
  <c r="T301" i="13" a="1"/>
  <c r="T301" i="13" s="1"/>
  <c r="T313" i="13" a="1"/>
  <c r="T313" i="13" s="1"/>
  <c r="T325" i="13" a="1"/>
  <c r="T325" i="13" s="1"/>
  <c r="T337" i="13" a="1"/>
  <c r="T337" i="13" s="1"/>
  <c r="V53" i="13" a="1"/>
  <c r="V53" i="13" s="1"/>
  <c r="V86" i="13" a="1"/>
  <c r="V86" i="13" s="1"/>
  <c r="V126" i="13" a="1"/>
  <c r="V126" i="13" s="1"/>
  <c r="V164" i="13" a="1"/>
  <c r="V164" i="13" s="1"/>
  <c r="V180" i="13" a="1"/>
  <c r="V180" i="13" s="1"/>
  <c r="V219" i="13" a="1"/>
  <c r="V219" i="13" s="1"/>
  <c r="V238" i="13" a="1"/>
  <c r="V238" i="13" s="1"/>
  <c r="V252" i="13" a="1"/>
  <c r="V252" i="13" s="1"/>
  <c r="V274" i="13" a="1"/>
  <c r="V274" i="13" s="1"/>
  <c r="V310" i="13" a="1"/>
  <c r="V310" i="13" s="1"/>
  <c r="V330" i="13" a="1"/>
  <c r="V330" i="13" s="1"/>
  <c r="V346" i="13" a="1"/>
  <c r="V346" i="13" s="1"/>
  <c r="U18" i="13" a="1"/>
  <c r="U18" i="13" s="1"/>
  <c r="U40" i="13" a="1"/>
  <c r="U40" i="13" s="1"/>
  <c r="U57" i="13" a="1"/>
  <c r="U57" i="13" s="1"/>
  <c r="U93" i="13" a="1"/>
  <c r="U93" i="13" s="1"/>
  <c r="U112" i="13" a="1"/>
  <c r="U112" i="13" s="1"/>
  <c r="U129" i="13" a="1"/>
  <c r="U129" i="13" s="1"/>
  <c r="U165" i="13" a="1"/>
  <c r="U165" i="13" s="1"/>
  <c r="U184" i="13" a="1"/>
  <c r="U184" i="13" s="1"/>
  <c r="U205" i="13" a="1"/>
  <c r="U205" i="13" s="1"/>
  <c r="U238" i="13" a="1"/>
  <c r="U238" i="13" s="1"/>
  <c r="U256" i="13" a="1"/>
  <c r="U256" i="13" s="1"/>
  <c r="U271" i="13" a="1"/>
  <c r="U271" i="13" s="1"/>
  <c r="U284" i="13" a="1"/>
  <c r="U284" i="13" s="1"/>
  <c r="U310" i="13" a="1"/>
  <c r="U310" i="13" s="1"/>
  <c r="U324" i="13" a="1"/>
  <c r="U324" i="13" s="1"/>
  <c r="U340" i="13" a="1"/>
  <c r="U340" i="13" s="1"/>
  <c r="T9" i="13" a="1"/>
  <c r="T9" i="13" s="1"/>
  <c r="T27" i="13" a="1"/>
  <c r="T27" i="13" s="1"/>
  <c r="T55" i="13" a="1"/>
  <c r="T55" i="13" s="1"/>
  <c r="T74" i="13" a="1"/>
  <c r="T74" i="13" s="1"/>
  <c r="T88" i="13" a="1"/>
  <c r="T88" i="13" s="1"/>
  <c r="T105" i="13" a="1"/>
  <c r="T105" i="13" s="1"/>
  <c r="T120" i="13" a="1"/>
  <c r="T120" i="13" s="1"/>
  <c r="T137" i="13" a="1"/>
  <c r="T137" i="13" s="1"/>
  <c r="T156" i="13" a="1"/>
  <c r="T156" i="13" s="1"/>
  <c r="T170" i="13" a="1"/>
  <c r="T170" i="13" s="1"/>
  <c r="T185" i="13" a="1"/>
  <c r="T185" i="13" s="1"/>
  <c r="T199" i="13" a="1"/>
  <c r="T199" i="13" s="1"/>
  <c r="T212" i="13" a="1"/>
  <c r="T212" i="13" s="1"/>
  <c r="T227" i="13" a="1"/>
  <c r="T227" i="13" s="1"/>
  <c r="T240" i="13" a="1"/>
  <c r="T240" i="13" s="1"/>
  <c r="T252" i="13" a="1"/>
  <c r="T252" i="13" s="1"/>
  <c r="T264" i="13" a="1"/>
  <c r="T264" i="13" s="1"/>
  <c r="T276" i="13" a="1"/>
  <c r="T276" i="13" s="1"/>
  <c r="T290" i="13" a="1"/>
  <c r="T290" i="13" s="1"/>
  <c r="T302" i="13" a="1"/>
  <c r="T302" i="13" s="1"/>
  <c r="T314" i="13" a="1"/>
  <c r="T314" i="13" s="1"/>
  <c r="T326" i="13" a="1"/>
  <c r="T326" i="13" s="1"/>
  <c r="T338" i="13" a="1"/>
  <c r="T338" i="13" s="1"/>
  <c r="V4" i="13" a="1"/>
  <c r="V4" i="13" s="1"/>
  <c r="V21" i="13" a="1"/>
  <c r="V21" i="13" s="1"/>
  <c r="V35" i="13" a="1"/>
  <c r="V35" i="13" s="1"/>
  <c r="V71" i="13" a="1"/>
  <c r="V71" i="13" s="1"/>
  <c r="V111" i="13" a="1"/>
  <c r="V111" i="13" s="1"/>
  <c r="V144" i="13" a="1"/>
  <c r="V144" i="13" s="1"/>
  <c r="V184" i="13" a="1"/>
  <c r="V184" i="13" s="1"/>
  <c r="V199" i="13" a="1"/>
  <c r="V199" i="13" s="1"/>
  <c r="V221" i="13" a="1"/>
  <c r="V221" i="13" s="1"/>
  <c r="V257" i="13" a="1"/>
  <c r="V257" i="13" s="1"/>
  <c r="V277" i="13" a="1"/>
  <c r="V277" i="13" s="1"/>
  <c r="V293" i="13" a="1"/>
  <c r="V293" i="13" s="1"/>
  <c r="U5" i="13" a="1"/>
  <c r="U5" i="13" s="1"/>
  <c r="U58" i="13" a="1"/>
  <c r="U58" i="13" s="1"/>
  <c r="U130" i="13" a="1"/>
  <c r="U130" i="13" s="1"/>
  <c r="U151" i="13" a="1"/>
  <c r="U151" i="13" s="1"/>
  <c r="U170" i="13" a="1"/>
  <c r="U170" i="13" s="1"/>
  <c r="U206" i="13" a="1"/>
  <c r="U206" i="13" s="1"/>
  <c r="U223" i="13" a="1"/>
  <c r="U223" i="13" s="1"/>
  <c r="U272" i="13" a="1"/>
  <c r="U272" i="13" s="1"/>
  <c r="U299" i="13" a="1"/>
  <c r="U299" i="13" s="1"/>
  <c r="T40" i="13" a="1"/>
  <c r="T40" i="13" s="1"/>
  <c r="T56" i="13" a="1"/>
  <c r="T56" i="13" s="1"/>
  <c r="T89" i="13" a="1"/>
  <c r="T89" i="13" s="1"/>
  <c r="T106" i="13" a="1"/>
  <c r="T106" i="13" s="1"/>
  <c r="T121" i="13" a="1"/>
  <c r="T121" i="13" s="1"/>
  <c r="T138" i="13" a="1"/>
  <c r="T138" i="13" s="1"/>
  <c r="T157" i="13" a="1"/>
  <c r="T157" i="13" s="1"/>
  <c r="T186" i="13" a="1"/>
  <c r="T186" i="13" s="1"/>
  <c r="T200" i="13" a="1"/>
  <c r="T200" i="13" s="1"/>
  <c r="T228" i="13" a="1"/>
  <c r="T228" i="13" s="1"/>
  <c r="T241" i="13" a="1"/>
  <c r="T241" i="13" s="1"/>
  <c r="T253" i="13" a="1"/>
  <c r="T253" i="13" s="1"/>
  <c r="T265" i="13" a="1"/>
  <c r="T265" i="13" s="1"/>
  <c r="T277" i="13" a="1"/>
  <c r="T277" i="13" s="1"/>
  <c r="V44" i="13" a="1"/>
  <c r="V44" i="13" s="1"/>
  <c r="V69" i="13" a="1"/>
  <c r="V69" i="13" s="1"/>
  <c r="V116" i="13" a="1"/>
  <c r="V116" i="13" s="1"/>
  <c r="V215" i="13" a="1"/>
  <c r="V215" i="13" s="1"/>
  <c r="V241" i="13" a="1"/>
  <c r="V241" i="13" s="1"/>
  <c r="V291" i="13" a="1"/>
  <c r="V291" i="13" s="1"/>
  <c r="V318" i="13" a="1"/>
  <c r="V318" i="13" s="1"/>
  <c r="U17" i="13" a="1"/>
  <c r="U17" i="13" s="1"/>
  <c r="U44" i="13" a="1"/>
  <c r="U44" i="13" s="1"/>
  <c r="U89" i="13" a="1"/>
  <c r="U89" i="13" s="1"/>
  <c r="U164" i="13" a="1"/>
  <c r="U164" i="13" s="1"/>
  <c r="U192" i="13" a="1"/>
  <c r="U192" i="13" s="1"/>
  <c r="U214" i="13" a="1"/>
  <c r="U214" i="13" s="1"/>
  <c r="U235" i="13" a="1"/>
  <c r="U235" i="13" s="1"/>
  <c r="U296" i="13" a="1"/>
  <c r="U296" i="13" s="1"/>
  <c r="T8" i="13" a="1"/>
  <c r="T8" i="13" s="1"/>
  <c r="T30" i="13" a="1"/>
  <c r="T30" i="13" s="1"/>
  <c r="T49" i="13" a="1"/>
  <c r="T49" i="13" s="1"/>
  <c r="T68" i="13" a="1"/>
  <c r="T68" i="13" s="1"/>
  <c r="T94" i="13" a="1"/>
  <c r="T94" i="13" s="1"/>
  <c r="T116" i="13" a="1"/>
  <c r="T116" i="13" s="1"/>
  <c r="T135" i="13" a="1"/>
  <c r="T135" i="13" s="1"/>
  <c r="T159" i="13" a="1"/>
  <c r="T159" i="13" s="1"/>
  <c r="T177" i="13" a="1"/>
  <c r="T177" i="13" s="1"/>
  <c r="T197" i="13" a="1"/>
  <c r="T197" i="13" s="1"/>
  <c r="T218" i="13" a="1"/>
  <c r="T218" i="13" s="1"/>
  <c r="T233" i="13" a="1"/>
  <c r="T233" i="13" s="1"/>
  <c r="T250" i="13" a="1"/>
  <c r="T250" i="13" s="1"/>
  <c r="T269" i="13" a="1"/>
  <c r="T269" i="13" s="1"/>
  <c r="T284" i="13" a="1"/>
  <c r="T284" i="13" s="1"/>
  <c r="T300" i="13" a="1"/>
  <c r="T300" i="13" s="1"/>
  <c r="T317" i="13" a="1"/>
  <c r="T317" i="13" s="1"/>
  <c r="T333" i="13" a="1"/>
  <c r="T333" i="13" s="1"/>
  <c r="V24" i="13" a="1"/>
  <c r="V24" i="13" s="1"/>
  <c r="V96" i="13" a="1"/>
  <c r="V96" i="13" s="1"/>
  <c r="V118" i="13" a="1"/>
  <c r="V118" i="13" s="1"/>
  <c r="V169" i="13" a="1"/>
  <c r="V169" i="13" s="1"/>
  <c r="V195" i="13" a="1"/>
  <c r="V195" i="13" s="1"/>
  <c r="V242" i="13" a="1"/>
  <c r="V242" i="13" s="1"/>
  <c r="V267" i="13" a="1"/>
  <c r="V267" i="13" s="1"/>
  <c r="V320" i="13" a="1"/>
  <c r="V320" i="13" s="1"/>
  <c r="V339" i="13" a="1"/>
  <c r="V339" i="13" s="1"/>
  <c r="U19" i="13" a="1"/>
  <c r="U19" i="13" s="1"/>
  <c r="U46" i="13" a="1"/>
  <c r="U46" i="13" s="1"/>
  <c r="U69" i="13" a="1"/>
  <c r="U69" i="13" s="1"/>
  <c r="U97" i="13" a="1"/>
  <c r="U97" i="13" s="1"/>
  <c r="U119" i="13" a="1"/>
  <c r="U119" i="13" s="1"/>
  <c r="U194" i="13" a="1"/>
  <c r="U194" i="13" s="1"/>
  <c r="U242" i="13" a="1"/>
  <c r="U242" i="13" s="1"/>
  <c r="U263" i="13" a="1"/>
  <c r="U263" i="13" s="1"/>
  <c r="U279" i="13" a="1"/>
  <c r="U279" i="13" s="1"/>
  <c r="U317" i="13" a="1"/>
  <c r="U317" i="13" s="1"/>
  <c r="T10" i="13" a="1"/>
  <c r="T10" i="13" s="1"/>
  <c r="T31" i="13" a="1"/>
  <c r="T31" i="13" s="1"/>
  <c r="T50" i="13" a="1"/>
  <c r="T50" i="13" s="1"/>
  <c r="T75" i="13" a="1"/>
  <c r="T75" i="13" s="1"/>
  <c r="T95" i="13" a="1"/>
  <c r="T95" i="13" s="1"/>
  <c r="T160" i="13" a="1"/>
  <c r="T160" i="13" s="1"/>
  <c r="T180" i="13" a="1"/>
  <c r="T180" i="13" s="1"/>
  <c r="T234" i="13" a="1"/>
  <c r="T234" i="13" s="1"/>
  <c r="T254" i="13" a="1"/>
  <c r="T254" i="13" s="1"/>
  <c r="T270" i="13" a="1"/>
  <c r="T270" i="13" s="1"/>
  <c r="T303" i="13" a="1"/>
  <c r="T303" i="13" s="1"/>
  <c r="T318" i="13" a="1"/>
  <c r="T318" i="13" s="1"/>
  <c r="T334" i="13" a="1"/>
  <c r="T334" i="13" s="1"/>
  <c r="V49" i="13" a="1"/>
  <c r="V49" i="13" s="1"/>
  <c r="V75" i="13" a="1"/>
  <c r="V75" i="13" s="1"/>
  <c r="V152" i="13" a="1"/>
  <c r="V152" i="13" s="1"/>
  <c r="V173" i="13" a="1"/>
  <c r="V173" i="13" s="1"/>
  <c r="V249" i="13" a="1"/>
  <c r="V249" i="13" s="1"/>
  <c r="V299" i="13" a="1"/>
  <c r="V299" i="13" s="1"/>
  <c r="V321" i="13" a="1"/>
  <c r="V321" i="13" s="1"/>
  <c r="U48" i="13" a="1"/>
  <c r="U48" i="13" s="1"/>
  <c r="U100" i="13" a="1"/>
  <c r="U100" i="13" s="1"/>
  <c r="U122" i="13" a="1"/>
  <c r="U122" i="13" s="1"/>
  <c r="U172" i="13" a="1"/>
  <c r="U172" i="13" s="1"/>
  <c r="U195" i="13" a="1"/>
  <c r="U195" i="13" s="1"/>
  <c r="U264" i="13" a="1"/>
  <c r="U264" i="13" s="1"/>
  <c r="T36" i="13" a="1"/>
  <c r="T36" i="13" s="1"/>
  <c r="T53" i="13" a="1"/>
  <c r="T53" i="13" s="1"/>
  <c r="T77" i="13" a="1"/>
  <c r="T77" i="13" s="1"/>
  <c r="T118" i="13" a="1"/>
  <c r="T118" i="13" s="1"/>
  <c r="T145" i="13" a="1"/>
  <c r="T145" i="13" s="1"/>
  <c r="T182" i="13" a="1"/>
  <c r="T182" i="13" s="1"/>
  <c r="T220" i="13" a="1"/>
  <c r="T220" i="13" s="1"/>
  <c r="T272" i="13" a="1"/>
  <c r="T272" i="13" s="1"/>
  <c r="T305" i="13" a="1"/>
  <c r="T305" i="13" s="1"/>
  <c r="T336" i="13" a="1"/>
  <c r="T336" i="13" s="1"/>
  <c r="V7" i="13" a="1"/>
  <c r="V7" i="13" s="1"/>
  <c r="V54" i="13" a="1"/>
  <c r="V54" i="13" s="1"/>
  <c r="V76" i="13" a="1"/>
  <c r="V76" i="13" s="1"/>
  <c r="V101" i="13" a="1"/>
  <c r="V101" i="13" s="1"/>
  <c r="V127" i="13" a="1"/>
  <c r="V127" i="13" s="1"/>
  <c r="V154" i="13" a="1"/>
  <c r="V154" i="13" s="1"/>
  <c r="V200" i="13" a="1"/>
  <c r="V200" i="13" s="1"/>
  <c r="V250" i="13" a="1"/>
  <c r="V250" i="13" s="1"/>
  <c r="V278" i="13" a="1"/>
  <c r="V278" i="13" s="1"/>
  <c r="V322" i="13" a="1"/>
  <c r="V322" i="13" s="1"/>
  <c r="U27" i="13" a="1"/>
  <c r="U27" i="13" s="1"/>
  <c r="V5" i="13" a="1"/>
  <c r="V5" i="13" s="1"/>
  <c r="V45" i="13" a="1"/>
  <c r="V45" i="13" s="1"/>
  <c r="V122" i="13" a="1"/>
  <c r="V122" i="13" s="1"/>
  <c r="V170" i="13" a="1"/>
  <c r="V170" i="13" s="1"/>
  <c r="V196" i="13" a="1"/>
  <c r="V196" i="13" s="1"/>
  <c r="V222" i="13" a="1"/>
  <c r="V222" i="13" s="1"/>
  <c r="V268" i="13" a="1"/>
  <c r="V268" i="13" s="1"/>
  <c r="V294" i="13" a="1"/>
  <c r="V294" i="13" s="1"/>
  <c r="V344" i="13" a="1"/>
  <c r="V344" i="13" s="1"/>
  <c r="U26" i="13" a="1"/>
  <c r="U26" i="13" s="1"/>
  <c r="U70" i="13" a="1"/>
  <c r="U70" i="13" s="1"/>
  <c r="U99" i="13" a="1"/>
  <c r="U99" i="13" s="1"/>
  <c r="U121" i="13" a="1"/>
  <c r="U121" i="13" s="1"/>
  <c r="U143" i="13" a="1"/>
  <c r="U143" i="13" s="1"/>
  <c r="U171" i="13" a="1"/>
  <c r="U171" i="13" s="1"/>
  <c r="U280" i="13" a="1"/>
  <c r="U280" i="13" s="1"/>
  <c r="U300" i="13" a="1"/>
  <c r="U300" i="13" s="1"/>
  <c r="U335" i="13" a="1"/>
  <c r="U335" i="13" s="1"/>
  <c r="T15" i="13" a="1"/>
  <c r="T15" i="13" s="1"/>
  <c r="T35" i="13" a="1"/>
  <c r="T35" i="13" s="1"/>
  <c r="T52" i="13" a="1"/>
  <c r="T52" i="13" s="1"/>
  <c r="T76" i="13" a="1"/>
  <c r="T76" i="13" s="1"/>
  <c r="T96" i="13" a="1"/>
  <c r="T96" i="13" s="1"/>
  <c r="T117" i="13" a="1"/>
  <c r="T117" i="13" s="1"/>
  <c r="T141" i="13" a="1"/>
  <c r="T141" i="13" s="1"/>
  <c r="T161" i="13" a="1"/>
  <c r="T161" i="13" s="1"/>
  <c r="T181" i="13" a="1"/>
  <c r="T181" i="13" s="1"/>
  <c r="T201" i="13" a="1"/>
  <c r="T201" i="13" s="1"/>
  <c r="T219" i="13" a="1"/>
  <c r="T219" i="13" s="1"/>
  <c r="T235" i="13" a="1"/>
  <c r="T235" i="13" s="1"/>
  <c r="T271" i="13" a="1"/>
  <c r="T271" i="13" s="1"/>
  <c r="T285" i="13" a="1"/>
  <c r="T285" i="13" s="1"/>
  <c r="T304" i="13" a="1"/>
  <c r="T304" i="13" s="1"/>
  <c r="T335" i="13" a="1"/>
  <c r="T335" i="13" s="1"/>
  <c r="U318" i="13" a="1"/>
  <c r="U318" i="13" s="1"/>
  <c r="T97" i="13" a="1"/>
  <c r="T97" i="13" s="1"/>
  <c r="T162" i="13" a="1"/>
  <c r="T162" i="13" s="1"/>
  <c r="T204" i="13" a="1"/>
  <c r="T204" i="13" s="1"/>
  <c r="T238" i="13" a="1"/>
  <c r="T238" i="13" s="1"/>
  <c r="T255" i="13" a="1"/>
  <c r="T255" i="13" s="1"/>
  <c r="T286" i="13" a="1"/>
  <c r="T286" i="13" s="1"/>
  <c r="T321" i="13" a="1"/>
  <c r="T321" i="13" s="1"/>
  <c r="V83" i="13" a="1"/>
  <c r="V83" i="13" s="1"/>
  <c r="V114" i="13" a="1"/>
  <c r="V114" i="13" s="1"/>
  <c r="V208" i="13" a="1"/>
  <c r="V208" i="13" s="1"/>
  <c r="V284" i="13" a="1"/>
  <c r="V284" i="13" s="1"/>
  <c r="U68" i="13" a="1"/>
  <c r="U68" i="13" s="1"/>
  <c r="U103" i="13" a="1"/>
  <c r="U103" i="13" s="1"/>
  <c r="U140" i="13" a="1"/>
  <c r="U140" i="13" s="1"/>
  <c r="U180" i="13" a="1"/>
  <c r="U180" i="13" s="1"/>
  <c r="U213" i="13" a="1"/>
  <c r="U213" i="13" s="1"/>
  <c r="U249" i="13" a="1"/>
  <c r="U249" i="13" s="1"/>
  <c r="U275" i="13" a="1"/>
  <c r="U275" i="13" s="1"/>
  <c r="U307" i="13" a="1"/>
  <c r="U307" i="13" s="1"/>
  <c r="U332" i="13" a="1"/>
  <c r="U332" i="13" s="1"/>
  <c r="T48" i="13" a="1"/>
  <c r="T48" i="13" s="1"/>
  <c r="T83" i="13" a="1"/>
  <c r="T83" i="13" s="1"/>
  <c r="T115" i="13" a="1"/>
  <c r="T115" i="13" s="1"/>
  <c r="T148" i="13" a="1"/>
  <c r="T148" i="13" s="1"/>
  <c r="T208" i="13" a="1"/>
  <c r="T208" i="13" s="1"/>
  <c r="T232" i="13" a="1"/>
  <c r="T232" i="13" s="1"/>
  <c r="T283" i="13" a="1"/>
  <c r="T283" i="13" s="1"/>
  <c r="T310" i="13" a="1"/>
  <c r="T310" i="13" s="1"/>
  <c r="V260" i="13" a="1"/>
  <c r="V260" i="13" s="1"/>
  <c r="U186" i="13" a="1"/>
  <c r="U186" i="13" s="1"/>
  <c r="U258" i="13" a="1"/>
  <c r="U258" i="13" s="1"/>
  <c r="U314" i="13" a="1"/>
  <c r="U314" i="13" s="1"/>
  <c r="T28" i="13" a="1"/>
  <c r="T28" i="13" s="1"/>
  <c r="T128" i="13" a="1"/>
  <c r="T128" i="13" s="1"/>
  <c r="T216" i="13" a="1"/>
  <c r="T216" i="13" s="1"/>
  <c r="T266" i="13" a="1"/>
  <c r="T266" i="13" s="1"/>
  <c r="T315" i="13" a="1"/>
  <c r="T315" i="13" s="1"/>
  <c r="V15" i="13" a="1"/>
  <c r="V15" i="13" s="1"/>
  <c r="V179" i="13" a="1"/>
  <c r="V179" i="13" s="1"/>
  <c r="U6" i="13" a="1"/>
  <c r="U6" i="13" s="1"/>
  <c r="U83" i="13" a="1"/>
  <c r="U83" i="13" s="1"/>
  <c r="U227" i="13" a="1"/>
  <c r="U227" i="13" s="1"/>
  <c r="U344" i="13" a="1"/>
  <c r="U344" i="13" s="1"/>
  <c r="T93" i="13" a="1"/>
  <c r="T93" i="13" s="1"/>
  <c r="T217" i="13" a="1"/>
  <c r="T217" i="13" s="1"/>
  <c r="T294" i="13" a="1"/>
  <c r="T294" i="13" s="1"/>
  <c r="V227" i="13" a="1"/>
  <c r="V227" i="13" s="1"/>
  <c r="U289" i="13" a="1"/>
  <c r="U289" i="13" s="1"/>
  <c r="T37" i="13" a="1"/>
  <c r="T37" i="13" s="1"/>
  <c r="T129" i="13" a="1"/>
  <c r="T129" i="13" s="1"/>
  <c r="T245" i="13" a="1"/>
  <c r="T245" i="13" s="1"/>
  <c r="V137" i="13" a="1"/>
  <c r="V137" i="13" s="1"/>
  <c r="V264" i="13" a="1"/>
  <c r="V264" i="13" s="1"/>
  <c r="U86" i="13" a="1"/>
  <c r="U86" i="13" s="1"/>
  <c r="U291" i="13" a="1"/>
  <c r="U291" i="13" s="1"/>
  <c r="T65" i="13" a="1"/>
  <c r="T65" i="13" s="1"/>
  <c r="T165" i="13" a="1"/>
  <c r="T165" i="13" s="1"/>
  <c r="T246" i="13" a="1"/>
  <c r="T246" i="13" s="1"/>
  <c r="T345" i="13" a="1"/>
  <c r="T345" i="13" s="1"/>
  <c r="V103" i="13" a="1"/>
  <c r="V103" i="13" s="1"/>
  <c r="V311" i="13" a="1"/>
  <c r="V311" i="13" s="1"/>
  <c r="U56" i="13" a="1"/>
  <c r="U56" i="13" s="1"/>
  <c r="U161" i="13" a="1"/>
  <c r="U161" i="13" s="1"/>
  <c r="U266" i="13" a="1"/>
  <c r="U266" i="13" s="1"/>
  <c r="U323" i="13" a="1"/>
  <c r="U323" i="13" s="1"/>
  <c r="T66" i="13" a="1"/>
  <c r="T66" i="13" s="1"/>
  <c r="T168" i="13" a="1"/>
  <c r="T168" i="13" s="1"/>
  <c r="T274" i="13" a="1"/>
  <c r="T274" i="13" s="1"/>
  <c r="V9" i="13" a="1"/>
  <c r="V9" i="13" s="1"/>
  <c r="V42" i="13" a="1"/>
  <c r="V42" i="13" s="1"/>
  <c r="V128" i="13" a="1"/>
  <c r="V128" i="13" s="1"/>
  <c r="V165" i="13" a="1"/>
  <c r="V165" i="13" s="1"/>
  <c r="V251" i="13" a="1"/>
  <c r="V251" i="13" s="1"/>
  <c r="V289" i="13" a="1"/>
  <c r="V289" i="13" s="1"/>
  <c r="V335" i="13" a="1"/>
  <c r="V335" i="13" s="1"/>
  <c r="U31" i="13" a="1"/>
  <c r="U31" i="13" s="1"/>
  <c r="U77" i="13" a="1"/>
  <c r="U77" i="13" s="1"/>
  <c r="U152" i="13" a="1"/>
  <c r="U152" i="13" s="1"/>
  <c r="U224" i="13" a="1"/>
  <c r="U224" i="13" s="1"/>
  <c r="U285" i="13" a="1"/>
  <c r="U285" i="13" s="1"/>
  <c r="U308" i="13" a="1"/>
  <c r="U308" i="13" s="1"/>
  <c r="U342" i="13" a="1"/>
  <c r="U342" i="13" s="1"/>
  <c r="T22" i="13" a="1"/>
  <c r="T22" i="13" s="1"/>
  <c r="T58" i="13" a="1"/>
  <c r="T58" i="13" s="1"/>
  <c r="T84" i="13" a="1"/>
  <c r="T84" i="13" s="1"/>
  <c r="T124" i="13" a="1"/>
  <c r="T124" i="13" s="1"/>
  <c r="T149" i="13" a="1"/>
  <c r="T149" i="13" s="1"/>
  <c r="T187" i="13" a="1"/>
  <c r="T187" i="13" s="1"/>
  <c r="T209" i="13" a="1"/>
  <c r="T209" i="13" s="1"/>
  <c r="T242" i="13" a="1"/>
  <c r="T242" i="13" s="1"/>
  <c r="T261" i="13" a="1"/>
  <c r="T261" i="13" s="1"/>
  <c r="T291" i="13" a="1"/>
  <c r="T291" i="13" s="1"/>
  <c r="T311" i="13" a="1"/>
  <c r="T311" i="13" s="1"/>
  <c r="T341" i="13" a="1"/>
  <c r="T341" i="13" s="1"/>
  <c r="V11" i="13" a="1"/>
  <c r="V11" i="13" s="1"/>
  <c r="V84" i="13" a="1"/>
  <c r="V84" i="13" s="1"/>
  <c r="V166" i="13" a="1"/>
  <c r="V166" i="13" s="1"/>
  <c r="V209" i="13" a="1"/>
  <c r="V209" i="13" s="1"/>
  <c r="V302" i="13" a="1"/>
  <c r="V302" i="13" s="1"/>
  <c r="U32" i="13" a="1"/>
  <c r="U32" i="13" s="1"/>
  <c r="U79" i="13" a="1"/>
  <c r="U79" i="13" s="1"/>
  <c r="U154" i="13" a="1"/>
  <c r="U154" i="13" s="1"/>
  <c r="U226" i="13" a="1"/>
  <c r="U226" i="13" s="1"/>
  <c r="U252" i="13" a="1"/>
  <c r="U252" i="13" s="1"/>
  <c r="T26" i="13" a="1"/>
  <c r="T26" i="13" s="1"/>
  <c r="T59" i="13" a="1"/>
  <c r="T59" i="13" s="1"/>
  <c r="T125" i="13" a="1"/>
  <c r="T125" i="13" s="1"/>
  <c r="T150" i="13" a="1"/>
  <c r="T150" i="13" s="1"/>
  <c r="T188" i="13" a="1"/>
  <c r="T188" i="13" s="1"/>
  <c r="T210" i="13" a="1"/>
  <c r="T210" i="13" s="1"/>
  <c r="T262" i="13" a="1"/>
  <c r="T262" i="13" s="1"/>
  <c r="T292" i="13" a="1"/>
  <c r="T292" i="13" s="1"/>
  <c r="T312" i="13" a="1"/>
  <c r="T312" i="13" s="1"/>
  <c r="T342" i="13" a="1"/>
  <c r="T342" i="13" s="1"/>
  <c r="V43" i="13" a="1"/>
  <c r="V43" i="13" s="1"/>
  <c r="V132" i="13" a="1"/>
  <c r="V132" i="13" s="1"/>
  <c r="V336" i="13" a="1"/>
  <c r="V336" i="13" s="1"/>
  <c r="U113" i="13" a="1"/>
  <c r="U113" i="13" s="1"/>
  <c r="U288" i="13" a="1"/>
  <c r="U288" i="13" s="1"/>
  <c r="U343" i="13" a="1"/>
  <c r="U343" i="13" s="1"/>
  <c r="T90" i="13" a="1"/>
  <c r="T90" i="13" s="1"/>
  <c r="T158" i="13" a="1"/>
  <c r="T158" i="13" s="1"/>
  <c r="T243" i="13" a="1"/>
  <c r="T243" i="13" s="1"/>
  <c r="T293" i="13" a="1"/>
  <c r="T293" i="13" s="1"/>
  <c r="T343" i="13" a="1"/>
  <c r="T343" i="13" s="1"/>
  <c r="V91" i="13" a="1"/>
  <c r="V91" i="13" s="1"/>
  <c r="V136" i="13" a="1"/>
  <c r="V136" i="13" s="1"/>
  <c r="V303" i="13" a="1"/>
  <c r="V303" i="13" s="1"/>
  <c r="U41" i="13" a="1"/>
  <c r="U41" i="13" s="1"/>
  <c r="U155" i="13" a="1"/>
  <c r="U155" i="13" s="1"/>
  <c r="T29" i="13" a="1"/>
  <c r="T29" i="13" s="1"/>
  <c r="T189" i="13" a="1"/>
  <c r="T189" i="13" s="1"/>
  <c r="T244" i="13" a="1"/>
  <c r="T244" i="13" s="1"/>
  <c r="T316" i="13" a="1"/>
  <c r="T316" i="13" s="1"/>
  <c r="V304" i="13" a="1"/>
  <c r="V304" i="13" s="1"/>
  <c r="U233" i="13" a="1"/>
  <c r="U233" i="13" s="1"/>
  <c r="T64" i="13" a="1"/>
  <c r="T64" i="13" s="1"/>
  <c r="T221" i="13" a="1"/>
  <c r="T221" i="13" s="1"/>
  <c r="T322" i="13" a="1"/>
  <c r="T322" i="13" s="1"/>
  <c r="U7" i="13" a="1"/>
  <c r="U7" i="13" s="1"/>
  <c r="U159" i="13" a="1"/>
  <c r="U159" i="13" s="1"/>
  <c r="T38" i="13" a="1"/>
  <c r="T38" i="13" s="1"/>
  <c r="T130" i="13" a="1"/>
  <c r="T130" i="13" s="1"/>
  <c r="T222" i="13" a="1"/>
  <c r="T222" i="13" s="1"/>
  <c r="T296" i="13" a="1"/>
  <c r="T296" i="13" s="1"/>
  <c r="V22" i="13" a="1"/>
  <c r="V22" i="13" s="1"/>
  <c r="V229" i="13" a="1"/>
  <c r="V229" i="13" s="1"/>
  <c r="U128" i="13" a="1"/>
  <c r="U128" i="13" s="1"/>
  <c r="U200" i="13" a="1"/>
  <c r="U200" i="13" s="1"/>
  <c r="U293" i="13" a="1"/>
  <c r="U293" i="13" s="1"/>
  <c r="T4" i="13" a="1"/>
  <c r="T4" i="13" s="1"/>
  <c r="T104" i="13" a="1"/>
  <c r="T104" i="13" s="1"/>
  <c r="T223" i="13" a="1"/>
  <c r="T223" i="13" s="1"/>
  <c r="T324" i="13" a="1"/>
  <c r="T324" i="13" s="1"/>
  <c r="V56" i="13" a="1"/>
  <c r="V56" i="13" s="1"/>
  <c r="T63" i="13" a="1"/>
  <c r="T63" i="13" s="1"/>
  <c r="T344" i="13" a="1"/>
  <c r="T344" i="13" s="1"/>
  <c r="V94" i="13" a="1"/>
  <c r="V94" i="13" s="1"/>
  <c r="U197" i="13" a="1"/>
  <c r="U197" i="13" s="1"/>
  <c r="U320" i="13" a="1"/>
  <c r="U320" i="13" s="1"/>
  <c r="T99" i="13" a="1"/>
  <c r="T99" i="13" s="1"/>
  <c r="T192" i="13" a="1"/>
  <c r="T192" i="13" s="1"/>
  <c r="T295" i="13" a="1"/>
  <c r="T295" i="13" s="1"/>
  <c r="V60" i="13" a="1"/>
  <c r="V60" i="13" s="1"/>
  <c r="V186" i="13" a="1"/>
  <c r="V186" i="13" s="1"/>
  <c r="U51" i="13" a="1"/>
  <c r="U51" i="13" s="1"/>
  <c r="U265" i="13" a="1"/>
  <c r="U265" i="13" s="1"/>
  <c r="U345" i="13" a="1"/>
  <c r="U345" i="13" s="1"/>
  <c r="T100" i="13" a="1"/>
  <c r="T100" i="13" s="1"/>
  <c r="T193" i="13" a="1"/>
  <c r="T193" i="13" s="1"/>
  <c r="T273" i="13" a="1"/>
  <c r="T273" i="13" s="1"/>
  <c r="T323" i="13" a="1"/>
  <c r="T323" i="13" s="1"/>
  <c r="U234" i="13" a="1"/>
  <c r="U234" i="13" s="1"/>
  <c r="T131" i="13" a="1"/>
  <c r="T131" i="13" s="1"/>
  <c r="T195" i="13" a="1"/>
  <c r="T195" i="13" s="1"/>
  <c r="T346" i="13" a="1"/>
  <c r="T346" i="13" s="1"/>
  <c r="T146" i="13" a="1"/>
  <c r="T146" i="13" s="1"/>
  <c r="U207" i="13" a="1"/>
  <c r="U207" i="13" s="1"/>
  <c r="T229" i="13" a="1"/>
  <c r="T229" i="13" s="1"/>
  <c r="V61" i="13" a="1"/>
  <c r="V61" i="13" s="1"/>
  <c r="T282" i="13" a="1"/>
  <c r="T282" i="13" s="1"/>
  <c r="V156" i="13" a="1"/>
  <c r="V156" i="13" s="1"/>
  <c r="T280" i="13" a="1"/>
  <c r="T280" i="13" s="1"/>
  <c r="T206" i="13" a="1"/>
  <c r="T206" i="13" s="1"/>
  <c r="T108" i="13" a="1"/>
  <c r="T108" i="13" s="1"/>
  <c r="T16" i="13" a="1"/>
  <c r="T16" i="13" s="1"/>
  <c r="U273" i="13" a="1"/>
  <c r="U273" i="13" s="1"/>
  <c r="U60" i="13" a="1"/>
  <c r="U60" i="13" s="1"/>
  <c r="V281" i="13" a="1"/>
  <c r="V281" i="13" s="1"/>
  <c r="V155" i="13" a="1"/>
  <c r="V155" i="13" s="1"/>
  <c r="V32" i="13" a="1"/>
  <c r="V32" i="13" s="1"/>
  <c r="T46" i="13" a="1"/>
  <c r="T46" i="13" s="1"/>
  <c r="U306" i="13" a="1"/>
  <c r="U306" i="13" s="1"/>
  <c r="U101" i="13" a="1"/>
  <c r="U101" i="13" s="1"/>
  <c r="V324" i="13" a="1"/>
  <c r="V324" i="13" s="1"/>
  <c r="T230" i="13" a="1"/>
  <c r="T230" i="13" s="1"/>
  <c r="V62" i="13" a="1"/>
  <c r="V62" i="13" s="1"/>
  <c r="S345" i="13" a="1"/>
  <c r="S345" i="13" s="1"/>
  <c r="AF345" i="13" s="1"/>
  <c r="S346" i="13" a="1"/>
  <c r="S346" i="13" s="1"/>
  <c r="AF346" i="13" s="1"/>
  <c r="S156" i="1" a="1"/>
  <c r="S156" i="1" s="1"/>
  <c r="S342" i="13" a="1"/>
  <c r="S342" i="13" s="1"/>
  <c r="AF342" i="13" s="1"/>
  <c r="T297" i="13" a="1"/>
  <c r="T297" i="13" s="1"/>
  <c r="T44" i="13" a="1"/>
  <c r="T44" i="13" s="1"/>
  <c r="V187" i="13" a="1"/>
  <c r="V187" i="13" s="1"/>
  <c r="T110" i="13" a="1"/>
  <c r="T110" i="13" s="1"/>
  <c r="T18" i="13" a="1"/>
  <c r="T18" i="13" s="1"/>
  <c r="U61" i="13" a="1"/>
  <c r="U61" i="13" s="1"/>
  <c r="T281" i="13" a="1"/>
  <c r="T281" i="13" s="1"/>
  <c r="T109" i="13" a="1"/>
  <c r="T109" i="13" s="1"/>
  <c r="T17" i="13" a="1"/>
  <c r="T17" i="13" s="1"/>
  <c r="U274" i="13" a="1"/>
  <c r="U274" i="13" s="1"/>
  <c r="U177" i="13" a="1"/>
  <c r="U177" i="13" s="1"/>
  <c r="T2" i="13" a="1"/>
  <c r="T2" i="13" s="1"/>
  <c r="T279" i="13" a="1"/>
  <c r="T279" i="13" s="1"/>
  <c r="T196" i="13" a="1"/>
  <c r="T196" i="13" s="1"/>
  <c r="T107" i="13" a="1"/>
  <c r="T107" i="13" s="1"/>
  <c r="T5" i="13" a="1"/>
  <c r="T5" i="13" s="1"/>
  <c r="U163" i="13" a="1"/>
  <c r="U163" i="13" s="1"/>
  <c r="V279" i="13" a="1"/>
  <c r="V279" i="13" s="1"/>
  <c r="V30" i="13" a="1"/>
  <c r="V30" i="13" s="1"/>
  <c r="T307" i="13" a="1"/>
  <c r="T307" i="13" s="1"/>
  <c r="U212" i="13" a="1"/>
  <c r="U212" i="13" s="1"/>
  <c r="T306" i="13" a="1"/>
  <c r="T306" i="13" s="1"/>
  <c r="U301" i="13" a="1"/>
  <c r="U301" i="13" s="1"/>
  <c r="V191" i="13" a="1"/>
  <c r="V191" i="13" s="1"/>
  <c r="U87" i="13" a="1"/>
  <c r="U87" i="13" s="1"/>
  <c r="V316" i="13" a="1"/>
  <c r="V316" i="13" s="1"/>
  <c r="T207" i="13" a="1"/>
  <c r="T207" i="13" s="1"/>
  <c r="V282" i="13" a="1"/>
  <c r="V282" i="13" s="1"/>
  <c r="T332" i="13" a="1"/>
  <c r="T332" i="13" s="1"/>
  <c r="T260" i="13" a="1"/>
  <c r="T260" i="13" s="1"/>
  <c r="T176" i="13" a="1"/>
  <c r="T176" i="13" s="1"/>
  <c r="T80" i="13" a="1"/>
  <c r="T80" i="13" s="1"/>
  <c r="U331" i="13" a="1"/>
  <c r="U331" i="13" s="1"/>
  <c r="U139" i="13" a="1"/>
  <c r="U139" i="13" s="1"/>
  <c r="U28" i="13" a="1"/>
  <c r="U28" i="13" s="1"/>
  <c r="S341" i="13" a="1"/>
  <c r="S341" i="13" s="1"/>
  <c r="AF341" i="13" s="1"/>
  <c r="S343" i="13" a="1"/>
  <c r="S343" i="13" s="1"/>
  <c r="AF343" i="13" s="1"/>
  <c r="S344" i="13" a="1"/>
  <c r="S344" i="13" s="1"/>
  <c r="AF344" i="13" s="1"/>
  <c r="AP44" i="13" a="1"/>
  <c r="AP44" i="13" s="1"/>
  <c r="S157" i="1" a="1"/>
  <c r="S157" i="1" s="1"/>
  <c r="AO322" i="13" a="1"/>
  <c r="AO322" i="13" s="1"/>
  <c r="AO200" i="13" a="1"/>
  <c r="AO200" i="13" s="1"/>
  <c r="AO88" i="13" a="1"/>
  <c r="AO88" i="13" s="1"/>
  <c r="AO196" i="13" a="1"/>
  <c r="AO196" i="13" s="1"/>
  <c r="AP136" i="13" a="1"/>
  <c r="AP136" i="13" s="1"/>
  <c r="AP160" i="13" a="1"/>
  <c r="AP160" i="13" s="1"/>
  <c r="AO309" i="13" a="1"/>
  <c r="AO309" i="13" s="1"/>
  <c r="AP122" i="13" a="1"/>
  <c r="AP122" i="13" s="1"/>
  <c r="AO345" i="13" a="1"/>
  <c r="AO345" i="13" s="1"/>
  <c r="AP95" i="13" a="1"/>
  <c r="AP95" i="13" s="1"/>
  <c r="AP306" i="13" a="1"/>
  <c r="AP306" i="13" s="1"/>
  <c r="AP256" i="13" a="1"/>
  <c r="AP256" i="13" s="1"/>
  <c r="AO302" i="13" a="1"/>
  <c r="AO302" i="13" s="1"/>
  <c r="AP232" i="13" a="1"/>
  <c r="AP232" i="13" s="1"/>
  <c r="AO208" i="13" a="1"/>
  <c r="AO208" i="13" s="1"/>
  <c r="AO188" i="13" a="1"/>
  <c r="AO188" i="13" s="1"/>
  <c r="AO231" i="13" a="1"/>
  <c r="AO231" i="13" s="1"/>
  <c r="AP208" i="13" a="1"/>
  <c r="AP208" i="13" s="1"/>
  <c r="AP57" i="13" a="1"/>
  <c r="AP57" i="13" s="1"/>
  <c r="AO338" i="13" a="1"/>
  <c r="AO338" i="13" s="1"/>
  <c r="AO331" i="13" a="1"/>
  <c r="AO331" i="13" s="1"/>
  <c r="AO222" i="13" a="1"/>
  <c r="AO222" i="13" s="1"/>
  <c r="AP345" i="13" a="1"/>
  <c r="AP345" i="13" s="1"/>
  <c r="AP3" i="13" a="1"/>
  <c r="AP3" i="13" s="1"/>
  <c r="AP18" i="13" a="1"/>
  <c r="AP18" i="13" s="1"/>
  <c r="AP40" i="13" a="1"/>
  <c r="AP40" i="13" s="1"/>
  <c r="AP47" i="13" a="1"/>
  <c r="AP47" i="13" s="1"/>
  <c r="AP54" i="13" a="1"/>
  <c r="AP54" i="13" s="1"/>
  <c r="AP76" i="13" a="1"/>
  <c r="AP76" i="13" s="1"/>
  <c r="AP83" i="13" a="1"/>
  <c r="AP83" i="13" s="1"/>
  <c r="AP91" i="13" a="1"/>
  <c r="AP91" i="13" s="1"/>
  <c r="AP116" i="13" a="1"/>
  <c r="AP116" i="13" s="1"/>
  <c r="AP124" i="13" a="1"/>
  <c r="AP124" i="13" s="1"/>
  <c r="AP140" i="13" a="1"/>
  <c r="AP140" i="13" s="1"/>
  <c r="AP172" i="13" a="1"/>
  <c r="AP172" i="13" s="1"/>
  <c r="AP188" i="13" a="1"/>
  <c r="AP188" i="13" s="1"/>
  <c r="AP196" i="13" a="1"/>
  <c r="AP196" i="13" s="1"/>
  <c r="AP212" i="13" a="1"/>
  <c r="AP212" i="13" s="1"/>
  <c r="AP220" i="13" a="1"/>
  <c r="AP220" i="13" s="1"/>
  <c r="AP236" i="13" a="1"/>
  <c r="AP236" i="13" s="1"/>
  <c r="AP244" i="13" a="1"/>
  <c r="AP244" i="13" s="1"/>
  <c r="AP260" i="13" a="1"/>
  <c r="AP260" i="13" s="1"/>
  <c r="AP268" i="13" a="1"/>
  <c r="AP268" i="13" s="1"/>
  <c r="AP285" i="13" a="1"/>
  <c r="AP285" i="13" s="1"/>
  <c r="AP293" i="13" a="1"/>
  <c r="AP293" i="13" s="1"/>
  <c r="AP302" i="13" a="1"/>
  <c r="AP302" i="13" s="1"/>
  <c r="AP320" i="13" a="1"/>
  <c r="AP320" i="13" s="1"/>
  <c r="AP338" i="13" a="1"/>
  <c r="AP338" i="13" s="1"/>
  <c r="AO10" i="13" a="1"/>
  <c r="AO10" i="13" s="1"/>
  <c r="AO46" i="13" a="1"/>
  <c r="AO46" i="13" s="1"/>
  <c r="AO82" i="13" a="1"/>
  <c r="AO82" i="13" s="1"/>
  <c r="AO118" i="13" a="1"/>
  <c r="AO118" i="13" s="1"/>
  <c r="AO154" i="13" a="1"/>
  <c r="AO154" i="13" s="1"/>
  <c r="AO190" i="13" a="1"/>
  <c r="AO190" i="13" s="1"/>
  <c r="AO262" i="13" a="1"/>
  <c r="AO262" i="13" s="1"/>
  <c r="AO298" i="13" a="1"/>
  <c r="AO298" i="13" s="1"/>
  <c r="AP4" i="13" a="1"/>
  <c r="AP4" i="13" s="1"/>
  <c r="AP11" i="13" a="1"/>
  <c r="AP11" i="13" s="1"/>
  <c r="AP26" i="13" a="1"/>
  <c r="AP26" i="13" s="1"/>
  <c r="AP33" i="13" a="1"/>
  <c r="AP33" i="13" s="1"/>
  <c r="AP55" i="13" a="1"/>
  <c r="AP55" i="13" s="1"/>
  <c r="AP62" i="13" a="1"/>
  <c r="AP62" i="13" s="1"/>
  <c r="AP92" i="13" a="1"/>
  <c r="AP92" i="13" s="1"/>
  <c r="AP100" i="13" a="1"/>
  <c r="AP100" i="13" s="1"/>
  <c r="AP108" i="13" a="1"/>
  <c r="AP108" i="13" s="1"/>
  <c r="AP132" i="13" a="1"/>
  <c r="AP132" i="13" s="1"/>
  <c r="AP156" i="13" a="1"/>
  <c r="AP156" i="13" s="1"/>
  <c r="AP180" i="13" a="1"/>
  <c r="AP180" i="13" s="1"/>
  <c r="AP204" i="13" a="1"/>
  <c r="AP204" i="13" s="1"/>
  <c r="AP228" i="13" a="1"/>
  <c r="AP228" i="13" s="1"/>
  <c r="AP252" i="13" a="1"/>
  <c r="AP252" i="13" s="1"/>
  <c r="AP276" i="13" a="1"/>
  <c r="AP276" i="13" s="1"/>
  <c r="AP286" i="13" a="1"/>
  <c r="AP286" i="13" s="1"/>
  <c r="AP311" i="13" a="1"/>
  <c r="AP311" i="13" s="1"/>
  <c r="AO3" i="13" a="1"/>
  <c r="AO3" i="13" s="1"/>
  <c r="AO11" i="13" a="1"/>
  <c r="AO11" i="13" s="1"/>
  <c r="AO18" i="13" a="1"/>
  <c r="AO18" i="13" s="1"/>
  <c r="AO25" i="13" a="1"/>
  <c r="AO25" i="13" s="1"/>
  <c r="AO32" i="13" a="1"/>
  <c r="AO32" i="13" s="1"/>
  <c r="AO39" i="13" a="1"/>
  <c r="AO39" i="13" s="1"/>
  <c r="AO47" i="13" a="1"/>
  <c r="AO47" i="13" s="1"/>
  <c r="AO54" i="13" a="1"/>
  <c r="AO54" i="13" s="1"/>
  <c r="AO61" i="13" a="1"/>
  <c r="AO61" i="13" s="1"/>
  <c r="AO68" i="13" a="1"/>
  <c r="AO68" i="13" s="1"/>
  <c r="AO75" i="13" a="1"/>
  <c r="AO75" i="13" s="1"/>
  <c r="AO83" i="13" a="1"/>
  <c r="AO83" i="13" s="1"/>
  <c r="AO90" i="13" a="1"/>
  <c r="AO90" i="13" s="1"/>
  <c r="AO97" i="13" a="1"/>
  <c r="AO97" i="13" s="1"/>
  <c r="AO104" i="13" a="1"/>
  <c r="AO104" i="13" s="1"/>
  <c r="AO111" i="13" a="1"/>
  <c r="AO111" i="13" s="1"/>
  <c r="AO119" i="13" a="1"/>
  <c r="AO119" i="13" s="1"/>
  <c r="AO126" i="13" a="1"/>
  <c r="AO126" i="13" s="1"/>
  <c r="AO133" i="13" a="1"/>
  <c r="AO133" i="13" s="1"/>
  <c r="AO140" i="13" a="1"/>
  <c r="AO140" i="13" s="1"/>
  <c r="AO147" i="13" a="1"/>
  <c r="AO147" i="13" s="1"/>
  <c r="AO155" i="13" a="1"/>
  <c r="AO155" i="13" s="1"/>
  <c r="AO162" i="13" a="1"/>
  <c r="AO162" i="13" s="1"/>
  <c r="AO169" i="13" a="1"/>
  <c r="AO169" i="13" s="1"/>
  <c r="AO183" i="13" a="1"/>
  <c r="AO183" i="13" s="1"/>
  <c r="AO191" i="13" a="1"/>
  <c r="AO191" i="13" s="1"/>
  <c r="AO198" i="13" a="1"/>
  <c r="AO198" i="13" s="1"/>
  <c r="AO205" i="13" a="1"/>
  <c r="AO205" i="13" s="1"/>
  <c r="AO212" i="13" a="1"/>
  <c r="AO212" i="13" s="1"/>
  <c r="AO219" i="13" a="1"/>
  <c r="AO219" i="13" s="1"/>
  <c r="AO227" i="13" a="1"/>
  <c r="AO227" i="13" s="1"/>
  <c r="AO234" i="13" a="1"/>
  <c r="AO234" i="13" s="1"/>
  <c r="AO241" i="13" a="1"/>
  <c r="AO241" i="13" s="1"/>
  <c r="AO248" i="13" a="1"/>
  <c r="AO248" i="13" s="1"/>
  <c r="AO255" i="13" a="1"/>
  <c r="AO255" i="13" s="1"/>
  <c r="AO263" i="13" a="1"/>
  <c r="AO263" i="13" s="1"/>
  <c r="AO270" i="13" a="1"/>
  <c r="AO270" i="13" s="1"/>
  <c r="AO277" i="13" a="1"/>
  <c r="AO277" i="13" s="1"/>
  <c r="AO284" i="13" a="1"/>
  <c r="AO284" i="13" s="1"/>
  <c r="AO291" i="13" a="1"/>
  <c r="AO291" i="13" s="1"/>
  <c r="AO299" i="13" a="1"/>
  <c r="AO299" i="13" s="1"/>
  <c r="AP34" i="13" a="1"/>
  <c r="AP34" i="13" s="1"/>
  <c r="AP41" i="13" a="1"/>
  <c r="AP41" i="13" s="1"/>
  <c r="AP48" i="13" a="1"/>
  <c r="AP48" i="13" s="1"/>
  <c r="AP70" i="13" a="1"/>
  <c r="AP70" i="13" s="1"/>
  <c r="AP84" i="13" a="1"/>
  <c r="AP84" i="13" s="1"/>
  <c r="AP117" i="13" a="1"/>
  <c r="AP117" i="13" s="1"/>
  <c r="AP125" i="13" a="1"/>
  <c r="AP125" i="13" s="1"/>
  <c r="AP133" i="13" a="1"/>
  <c r="AP133" i="13" s="1"/>
  <c r="AP141" i="13" a="1"/>
  <c r="AP141" i="13" s="1"/>
  <c r="AP149" i="13" a="1"/>
  <c r="AP149" i="13" s="1"/>
  <c r="AP157" i="13" a="1"/>
  <c r="AP157" i="13" s="1"/>
  <c r="AP165" i="13" a="1"/>
  <c r="AP165" i="13" s="1"/>
  <c r="AP173" i="13" a="1"/>
  <c r="AP173" i="13" s="1"/>
  <c r="AP181" i="13" a="1"/>
  <c r="AP181" i="13" s="1"/>
  <c r="AP189" i="13" a="1"/>
  <c r="AP189" i="13" s="1"/>
  <c r="AP197" i="13" a="1"/>
  <c r="AP197" i="13" s="1"/>
  <c r="AP205" i="13" a="1"/>
  <c r="AP205" i="13" s="1"/>
  <c r="AP213" i="13" a="1"/>
  <c r="AP213" i="13" s="1"/>
  <c r="AP221" i="13" a="1"/>
  <c r="AP221" i="13" s="1"/>
  <c r="AP229" i="13" a="1"/>
  <c r="AP229" i="13" s="1"/>
  <c r="AP245" i="13" a="1"/>
  <c r="AP245" i="13" s="1"/>
  <c r="AP253" i="13" a="1"/>
  <c r="AP253" i="13" s="1"/>
  <c r="AP261" i="13" a="1"/>
  <c r="AP261" i="13" s="1"/>
  <c r="AP269" i="13" a="1"/>
  <c r="AP269" i="13" s="1"/>
  <c r="AP277" i="13" a="1"/>
  <c r="AP277" i="13" s="1"/>
  <c r="AP294" i="13" a="1"/>
  <c r="AP294" i="13" s="1"/>
  <c r="AP303" i="13" a="1"/>
  <c r="AP303" i="13" s="1"/>
  <c r="AP312" i="13" a="1"/>
  <c r="AP312" i="13" s="1"/>
  <c r="AP321" i="13" a="1"/>
  <c r="AP321" i="13" s="1"/>
  <c r="AP330" i="13" a="1"/>
  <c r="AP330" i="13" s="1"/>
  <c r="AP339" i="13" a="1"/>
  <c r="AP339" i="13" s="1"/>
  <c r="AO4" i="13" a="1"/>
  <c r="AO4" i="13" s="1"/>
  <c r="AO40" i="13" a="1"/>
  <c r="AO40" i="13" s="1"/>
  <c r="AO76" i="13" a="1"/>
  <c r="AO76" i="13" s="1"/>
  <c r="AO112" i="13" a="1"/>
  <c r="AO112" i="13" s="1"/>
  <c r="AO184" i="13" a="1"/>
  <c r="AO184" i="13" s="1"/>
  <c r="AO220" i="13" a="1"/>
  <c r="AO220" i="13" s="1"/>
  <c r="AO256" i="13" a="1"/>
  <c r="AO256" i="13" s="1"/>
  <c r="AP5" i="13" a="1"/>
  <c r="AP5" i="13" s="1"/>
  <c r="AP12" i="13" a="1"/>
  <c r="AP12" i="13" s="1"/>
  <c r="AP20" i="13" a="1"/>
  <c r="AP20" i="13" s="1"/>
  <c r="AP27" i="13" a="1"/>
  <c r="AP27" i="13" s="1"/>
  <c r="AP49" i="13" a="1"/>
  <c r="AP49" i="13" s="1"/>
  <c r="AP56" i="13" a="1"/>
  <c r="AP56" i="13" s="1"/>
  <c r="AP63" i="13" a="1"/>
  <c r="AP63" i="13" s="1"/>
  <c r="AP85" i="13" a="1"/>
  <c r="AP85" i="13" s="1"/>
  <c r="AP93" i="13" a="1"/>
  <c r="AP93" i="13" s="1"/>
  <c r="AP101" i="13" a="1"/>
  <c r="AP101" i="13" s="1"/>
  <c r="AP110" i="13" a="1"/>
  <c r="AP110" i="13" s="1"/>
  <c r="AP118" i="13" a="1"/>
  <c r="AP118" i="13" s="1"/>
  <c r="AP134" i="13" a="1"/>
  <c r="AP134" i="13" s="1"/>
  <c r="AP158" i="13" a="1"/>
  <c r="AP158" i="13" s="1"/>
  <c r="AP166" i="13" a="1"/>
  <c r="AP166" i="13" s="1"/>
  <c r="AP182" i="13" a="1"/>
  <c r="AP182" i="13" s="1"/>
  <c r="AP190" i="13" a="1"/>
  <c r="AP190" i="13" s="1"/>
  <c r="AP206" i="13" a="1"/>
  <c r="AP206" i="13" s="1"/>
  <c r="AP214" i="13" a="1"/>
  <c r="AP214" i="13" s="1"/>
  <c r="AP230" i="13" a="1"/>
  <c r="AP230" i="13" s="1"/>
  <c r="AP238" i="13" a="1"/>
  <c r="AP238" i="13" s="1"/>
  <c r="AP254" i="13" a="1"/>
  <c r="AP254" i="13" s="1"/>
  <c r="AP262" i="13" a="1"/>
  <c r="AP262" i="13" s="1"/>
  <c r="AP278" i="13" a="1"/>
  <c r="AP278" i="13" s="1"/>
  <c r="AP295" i="13" a="1"/>
  <c r="AP295" i="13" s="1"/>
  <c r="AP304" i="13" a="1"/>
  <c r="AP304" i="13" s="1"/>
  <c r="AP313" i="13" a="1"/>
  <c r="AP313" i="13" s="1"/>
  <c r="AP322" i="13" a="1"/>
  <c r="AP322" i="13" s="1"/>
  <c r="AP331" i="13" a="1"/>
  <c r="AP331" i="13" s="1"/>
  <c r="AP340" i="13" a="1"/>
  <c r="AP340" i="13" s="1"/>
  <c r="AO5" i="13" a="1"/>
  <c r="AO5" i="13" s="1"/>
  <c r="AO12" i="13" a="1"/>
  <c r="AO12" i="13" s="1"/>
  <c r="AO26" i="13" a="1"/>
  <c r="AO26" i="13" s="1"/>
  <c r="AO33" i="13" a="1"/>
  <c r="AO33" i="13" s="1"/>
  <c r="AO41" i="13" a="1"/>
  <c r="AO41" i="13" s="1"/>
  <c r="AO48" i="13" a="1"/>
  <c r="AO48" i="13" s="1"/>
  <c r="AO55" i="13" a="1"/>
  <c r="AO55" i="13" s="1"/>
  <c r="AO62" i="13" a="1"/>
  <c r="AO62" i="13" s="1"/>
  <c r="AO84" i="13" a="1"/>
  <c r="AO84" i="13" s="1"/>
  <c r="AO91" i="13" a="1"/>
  <c r="AO91" i="13" s="1"/>
  <c r="AO105" i="13" a="1"/>
  <c r="AO105" i="13" s="1"/>
  <c r="AO113" i="13" a="1"/>
  <c r="AO113" i="13" s="1"/>
  <c r="AO120" i="13" a="1"/>
  <c r="AO120" i="13" s="1"/>
  <c r="AO127" i="13" a="1"/>
  <c r="AO127" i="13" s="1"/>
  <c r="AO134" i="13" a="1"/>
  <c r="AO134" i="13" s="1"/>
  <c r="AO141" i="13" a="1"/>
  <c r="AO141" i="13" s="1"/>
  <c r="AO149" i="13" a="1"/>
  <c r="AO149" i="13" s="1"/>
  <c r="AO156" i="13" a="1"/>
  <c r="AO156" i="13" s="1"/>
  <c r="AO163" i="13" a="1"/>
  <c r="AO163" i="13" s="1"/>
  <c r="AO170" i="13" a="1"/>
  <c r="AO170" i="13" s="1"/>
  <c r="AO177" i="13" a="1"/>
  <c r="AO177" i="13" s="1"/>
  <c r="AO185" i="13" a="1"/>
  <c r="AO185" i="13" s="1"/>
  <c r="AO192" i="13" a="1"/>
  <c r="AO192" i="13" s="1"/>
  <c r="AO199" i="13" a="1"/>
  <c r="AO199" i="13" s="1"/>
  <c r="AO206" i="13" a="1"/>
  <c r="AO206" i="13" s="1"/>
  <c r="AO213" i="13" a="1"/>
  <c r="AO213" i="13" s="1"/>
  <c r="AO221" i="13" a="1"/>
  <c r="AO221" i="13" s="1"/>
  <c r="AO228" i="13" a="1"/>
  <c r="AO228" i="13" s="1"/>
  <c r="AO235" i="13" a="1"/>
  <c r="AO235" i="13" s="1"/>
  <c r="AO242" i="13" a="1"/>
  <c r="AO242" i="13" s="1"/>
  <c r="AO249" i="13" a="1"/>
  <c r="AO249" i="13" s="1"/>
  <c r="AO257" i="13" a="1"/>
  <c r="AO257" i="13" s="1"/>
  <c r="AO264" i="13" a="1"/>
  <c r="AO264" i="13" s="1"/>
  <c r="AO271" i="13" a="1"/>
  <c r="AO271" i="13" s="1"/>
  <c r="AO278" i="13" a="1"/>
  <c r="AO278" i="13" s="1"/>
  <c r="AO285" i="13" a="1"/>
  <c r="AO285" i="13" s="1"/>
  <c r="AO293" i="13" a="1"/>
  <c r="AO293" i="13" s="1"/>
  <c r="AO300" i="13" a="1"/>
  <c r="AO300" i="13" s="1"/>
  <c r="AP6" i="13" a="1"/>
  <c r="AP6" i="13" s="1"/>
  <c r="AP7" i="13" a="1"/>
  <c r="AP7" i="13" s="1"/>
  <c r="AP31" i="13" a="1"/>
  <c r="AP31" i="13" s="1"/>
  <c r="AP9" i="13" a="1"/>
  <c r="AP9" i="13" s="1"/>
  <c r="AP17" i="13" a="1"/>
  <c r="AP17" i="13" s="1"/>
  <c r="AP24" i="13" a="1"/>
  <c r="AP24" i="13" s="1"/>
  <c r="AP46" i="13" a="1"/>
  <c r="AP46" i="13" s="1"/>
  <c r="AP53" i="13" a="1"/>
  <c r="AP53" i="13" s="1"/>
  <c r="AP60" i="13" a="1"/>
  <c r="AP60" i="13" s="1"/>
  <c r="AP82" i="13" a="1"/>
  <c r="AP82" i="13" s="1"/>
  <c r="AP114" i="13" a="1"/>
  <c r="AP114" i="13" s="1"/>
  <c r="AP22" i="13" a="1"/>
  <c r="AP22" i="13" s="1"/>
  <c r="AP36" i="13" a="1"/>
  <c r="AP36" i="13" s="1"/>
  <c r="AP73" i="13" a="1"/>
  <c r="AP73" i="13" s="1"/>
  <c r="AP113" i="13" a="1"/>
  <c r="AP113" i="13" s="1"/>
  <c r="AP128" i="13" a="1"/>
  <c r="AP128" i="13" s="1"/>
  <c r="AP138" i="13" a="1"/>
  <c r="AP138" i="13" s="1"/>
  <c r="AP152" i="13" a="1"/>
  <c r="AP152" i="13" s="1"/>
  <c r="AP162" i="13" a="1"/>
  <c r="AP162" i="13" s="1"/>
  <c r="AP186" i="13" a="1"/>
  <c r="AP186" i="13" s="1"/>
  <c r="AP200" i="13" a="1"/>
  <c r="AP200" i="13" s="1"/>
  <c r="AP210" i="13" a="1"/>
  <c r="AP210" i="13" s="1"/>
  <c r="AP224" i="13" a="1"/>
  <c r="AP224" i="13" s="1"/>
  <c r="AP234" i="13" a="1"/>
  <c r="AP234" i="13" s="1"/>
  <c r="AP248" i="13" a="1"/>
  <c r="AP248" i="13" s="1"/>
  <c r="AP258" i="13" a="1"/>
  <c r="AP258" i="13" s="1"/>
  <c r="AP272" i="13" a="1"/>
  <c r="AP272" i="13" s="1"/>
  <c r="AP283" i="13" a="1"/>
  <c r="AP283" i="13" s="1"/>
  <c r="AP297" i="13" a="1"/>
  <c r="AP297" i="13" s="1"/>
  <c r="AP309" i="13" a="1"/>
  <c r="AP309" i="13" s="1"/>
  <c r="AP336" i="13" a="1"/>
  <c r="AP336" i="13" s="1"/>
  <c r="AO16" i="13" a="1"/>
  <c r="AO16" i="13" s="1"/>
  <c r="AO28" i="13" a="1"/>
  <c r="AO28" i="13" s="1"/>
  <c r="AO124" i="13" a="1"/>
  <c r="AO124" i="13" s="1"/>
  <c r="AO136" i="13" a="1"/>
  <c r="AO136" i="13" s="1"/>
  <c r="AO232" i="13" a="1"/>
  <c r="AO232" i="13" s="1"/>
  <c r="AO244" i="13" a="1"/>
  <c r="AO244" i="13" s="1"/>
  <c r="AO265" i="13" a="1"/>
  <c r="AO265" i="13" s="1"/>
  <c r="AO283" i="13" a="1"/>
  <c r="AO283" i="13" s="1"/>
  <c r="AO294" i="13" a="1"/>
  <c r="AO294" i="13" s="1"/>
  <c r="AO310" i="13" a="1"/>
  <c r="AO310" i="13" s="1"/>
  <c r="AO217" i="13" a="1"/>
  <c r="AO217" i="13" s="1"/>
  <c r="AO336" i="13" a="1"/>
  <c r="AO336" i="13" s="1"/>
  <c r="AP37" i="13" a="1"/>
  <c r="AP37" i="13" s="1"/>
  <c r="AP50" i="13" a="1"/>
  <c r="AP50" i="13" s="1"/>
  <c r="AP61" i="13" a="1"/>
  <c r="AP61" i="13" s="1"/>
  <c r="AP87" i="13" a="1"/>
  <c r="AP87" i="13" s="1"/>
  <c r="AP102" i="13" a="1"/>
  <c r="AP102" i="13" s="1"/>
  <c r="AP139" i="13" a="1"/>
  <c r="AP139" i="13" s="1"/>
  <c r="AP163" i="13" a="1"/>
  <c r="AP163" i="13" s="1"/>
  <c r="AP187" i="13" a="1"/>
  <c r="AP187" i="13" s="1"/>
  <c r="AP211" i="13" a="1"/>
  <c r="AP211" i="13" s="1"/>
  <c r="AP235" i="13" a="1"/>
  <c r="AP235" i="13" s="1"/>
  <c r="AP259" i="13" a="1"/>
  <c r="AP259" i="13" s="1"/>
  <c r="AP284" i="13" a="1"/>
  <c r="AP284" i="13" s="1"/>
  <c r="AP298" i="13" a="1"/>
  <c r="AP298" i="13" s="1"/>
  <c r="AP310" i="13" a="1"/>
  <c r="AP310" i="13" s="1"/>
  <c r="AO7" i="13" a="1"/>
  <c r="AO7" i="13" s="1"/>
  <c r="AO17" i="13" a="1"/>
  <c r="AO17" i="13" s="1"/>
  <c r="AO29" i="13" a="1"/>
  <c r="AO29" i="13" s="1"/>
  <c r="AO38" i="13" a="1"/>
  <c r="AO38" i="13" s="1"/>
  <c r="AO50" i="13" a="1"/>
  <c r="AO50" i="13" s="1"/>
  <c r="AO60" i="13" a="1"/>
  <c r="AO60" i="13" s="1"/>
  <c r="AO72" i="13" a="1"/>
  <c r="AO72" i="13" s="1"/>
  <c r="AO81" i="13" a="1"/>
  <c r="AO81" i="13" s="1"/>
  <c r="AO93" i="13" a="1"/>
  <c r="AO93" i="13" s="1"/>
  <c r="AO103" i="13" a="1"/>
  <c r="AO103" i="13" s="1"/>
  <c r="AO125" i="13" a="1"/>
  <c r="AO125" i="13" s="1"/>
  <c r="AO137" i="13" a="1"/>
  <c r="AO137" i="13" s="1"/>
  <c r="AO146" i="13" a="1"/>
  <c r="AO146" i="13" s="1"/>
  <c r="AO158" i="13" a="1"/>
  <c r="AO158" i="13" s="1"/>
  <c r="AO168" i="13" a="1"/>
  <c r="AO168" i="13" s="1"/>
  <c r="AO180" i="13" a="1"/>
  <c r="AO180" i="13" s="1"/>
  <c r="AO189" i="13" a="1"/>
  <c r="AO189" i="13" s="1"/>
  <c r="AO201" i="13" a="1"/>
  <c r="AO201" i="13" s="1"/>
  <c r="AO211" i="13" a="1"/>
  <c r="AO211" i="13" s="1"/>
  <c r="AO223" i="13" a="1"/>
  <c r="AO223" i="13" s="1"/>
  <c r="AO233" i="13" a="1"/>
  <c r="AO233" i="13" s="1"/>
  <c r="AO245" i="13" a="1"/>
  <c r="AO245" i="13" s="1"/>
  <c r="AO254" i="13" a="1"/>
  <c r="AO254" i="13" s="1"/>
  <c r="AO275" i="13" a="1"/>
  <c r="AO275" i="13" s="1"/>
  <c r="AO303" i="13" a="1"/>
  <c r="AO303" i="13" s="1"/>
  <c r="AO311" i="13" a="1"/>
  <c r="AO311" i="13" s="1"/>
  <c r="AO318" i="13" a="1"/>
  <c r="AO318" i="13" s="1"/>
  <c r="AO332" i="13" a="1"/>
  <c r="AO332" i="13" s="1"/>
  <c r="AO339" i="13" a="1"/>
  <c r="AO339" i="13" s="1"/>
  <c r="AP80" i="13" a="1"/>
  <c r="AP80" i="13" s="1"/>
  <c r="AO143" i="13" a="1"/>
  <c r="AO143" i="13" s="1"/>
  <c r="AO251" i="13" a="1"/>
  <c r="AO251" i="13" s="1"/>
  <c r="AO314" i="13" a="1"/>
  <c r="AO314" i="13" s="1"/>
  <c r="AP8" i="13" a="1"/>
  <c r="AP8" i="13" s="1"/>
  <c r="AP23" i="13" a="1"/>
  <c r="AP23" i="13" s="1"/>
  <c r="AP64" i="13" a="1"/>
  <c r="AP64" i="13" s="1"/>
  <c r="AP74" i="13" a="1"/>
  <c r="AP74" i="13" s="1"/>
  <c r="AP88" i="13" a="1"/>
  <c r="AP88" i="13" s="1"/>
  <c r="AP103" i="13" a="1"/>
  <c r="AP103" i="13" s="1"/>
  <c r="AP153" i="13" a="1"/>
  <c r="AP153" i="13" s="1"/>
  <c r="AP177" i="13" a="1"/>
  <c r="AP177" i="13" s="1"/>
  <c r="AP201" i="13" a="1"/>
  <c r="AP201" i="13" s="1"/>
  <c r="AP225" i="13" a="1"/>
  <c r="AP225" i="13" s="1"/>
  <c r="AP249" i="13" a="1"/>
  <c r="AP249" i="13" s="1"/>
  <c r="AP273" i="13" a="1"/>
  <c r="AP273" i="13" s="1"/>
  <c r="AP314" i="13" a="1"/>
  <c r="AP314" i="13" s="1"/>
  <c r="AP326" i="13" a="1"/>
  <c r="AP326" i="13" s="1"/>
  <c r="AO94" i="13" a="1"/>
  <c r="AO94" i="13" s="1"/>
  <c r="AO106" i="13" a="1"/>
  <c r="AO106" i="13" s="1"/>
  <c r="AO202" i="13" a="1"/>
  <c r="AO202" i="13" s="1"/>
  <c r="AO214" i="13" a="1"/>
  <c r="AO214" i="13" s="1"/>
  <c r="AO286" i="13" a="1"/>
  <c r="AO286" i="13" s="1"/>
  <c r="AO295" i="13" a="1"/>
  <c r="AO295" i="13" s="1"/>
  <c r="AO304" i="13" a="1"/>
  <c r="AO304" i="13" s="1"/>
  <c r="AO340" i="13" a="1"/>
  <c r="AO340" i="13" s="1"/>
  <c r="AO66" i="13" a="1"/>
  <c r="AO66" i="13" s="1"/>
  <c r="AO195" i="13" a="1"/>
  <c r="AO195" i="13" s="1"/>
  <c r="AP10" i="13" a="1"/>
  <c r="AP10" i="13" s="1"/>
  <c r="AP25" i="13" a="1"/>
  <c r="AP25" i="13" s="1"/>
  <c r="AP38" i="13" a="1"/>
  <c r="AP38" i="13" s="1"/>
  <c r="AP51" i="13" a="1"/>
  <c r="AP51" i="13" s="1"/>
  <c r="AP75" i="13" a="1"/>
  <c r="AP75" i="13" s="1"/>
  <c r="AP104" i="13" a="1"/>
  <c r="AP104" i="13" s="1"/>
  <c r="AP130" i="13" a="1"/>
  <c r="AP130" i="13" s="1"/>
  <c r="AP143" i="13" a="1"/>
  <c r="AP143" i="13" s="1"/>
  <c r="AP154" i="13" a="1"/>
  <c r="AP154" i="13" s="1"/>
  <c r="AP167" i="13" a="1"/>
  <c r="AP167" i="13" s="1"/>
  <c r="AP178" i="13" a="1"/>
  <c r="AP178" i="13" s="1"/>
  <c r="AP191" i="13" a="1"/>
  <c r="AP191" i="13" s="1"/>
  <c r="AP202" i="13" a="1"/>
  <c r="AP202" i="13" s="1"/>
  <c r="AP215" i="13" a="1"/>
  <c r="AP215" i="13" s="1"/>
  <c r="AP250" i="13" a="1"/>
  <c r="AP250" i="13" s="1"/>
  <c r="AP263" i="13" a="1"/>
  <c r="AP263" i="13" s="1"/>
  <c r="AP288" i="13" a="1"/>
  <c r="AP288" i="13" s="1"/>
  <c r="AP299" i="13" a="1"/>
  <c r="AP299" i="13" s="1"/>
  <c r="AO8" i="13" a="1"/>
  <c r="AO8" i="13" s="1"/>
  <c r="AO20" i="13" a="1"/>
  <c r="AO20" i="13" s="1"/>
  <c r="AO30" i="13" a="1"/>
  <c r="AO30" i="13" s="1"/>
  <c r="AO42" i="13" a="1"/>
  <c r="AO42" i="13" s="1"/>
  <c r="AO51" i="13" a="1"/>
  <c r="AO51" i="13" s="1"/>
  <c r="AO63" i="13" a="1"/>
  <c r="AO63" i="13" s="1"/>
  <c r="AO73" i="13" a="1"/>
  <c r="AO73" i="13" s="1"/>
  <c r="AO85" i="13" a="1"/>
  <c r="AO85" i="13" s="1"/>
  <c r="AO95" i="13" a="1"/>
  <c r="AO95" i="13" s="1"/>
  <c r="AO107" i="13" a="1"/>
  <c r="AO107" i="13" s="1"/>
  <c r="AO116" i="13" a="1"/>
  <c r="AO116" i="13" s="1"/>
  <c r="AO128" i="13" a="1"/>
  <c r="AO128" i="13" s="1"/>
  <c r="AO138" i="13" a="1"/>
  <c r="AO138" i="13" s="1"/>
  <c r="AO150" i="13" a="1"/>
  <c r="AO150" i="13" s="1"/>
  <c r="AO159" i="13" a="1"/>
  <c r="AO159" i="13" s="1"/>
  <c r="AO171" i="13" a="1"/>
  <c r="AO171" i="13" s="1"/>
  <c r="AO181" i="13" a="1"/>
  <c r="AO181" i="13" s="1"/>
  <c r="AO203" i="13" a="1"/>
  <c r="AO203" i="13" s="1"/>
  <c r="AO215" i="13" a="1"/>
  <c r="AO215" i="13" s="1"/>
  <c r="AO224" i="13" a="1"/>
  <c r="AO224" i="13" s="1"/>
  <c r="AO236" i="13" a="1"/>
  <c r="AO236" i="13" s="1"/>
  <c r="AO246" i="13" a="1"/>
  <c r="AO246" i="13" s="1"/>
  <c r="AO258" i="13" a="1"/>
  <c r="AO258" i="13" s="1"/>
  <c r="AO276" i="13" a="1"/>
  <c r="AO276" i="13" s="1"/>
  <c r="AO305" i="13" a="1"/>
  <c r="AO305" i="13" s="1"/>
  <c r="AO312" i="13" a="1"/>
  <c r="AO312" i="13" s="1"/>
  <c r="AO319" i="13" a="1"/>
  <c r="AO319" i="13" s="1"/>
  <c r="AO326" i="13" a="1"/>
  <c r="AO326" i="13" s="1"/>
  <c r="AO333" i="13" a="1"/>
  <c r="AO333" i="13" s="1"/>
  <c r="AP107" i="13" a="1"/>
  <c r="AP107" i="13" s="1"/>
  <c r="AP146" i="13" a="1"/>
  <c r="AP146" i="13" s="1"/>
  <c r="AP170" i="13" a="1"/>
  <c r="AP170" i="13" s="1"/>
  <c r="AP194" i="13" a="1"/>
  <c r="AP194" i="13" s="1"/>
  <c r="AP218" i="13" a="1"/>
  <c r="AP218" i="13" s="1"/>
  <c r="AP242" i="13" a="1"/>
  <c r="AP242" i="13" s="1"/>
  <c r="AP255" i="13" a="1"/>
  <c r="AP255" i="13" s="1"/>
  <c r="AP280" i="13" a="1"/>
  <c r="AP280" i="13" s="1"/>
  <c r="AO23" i="13" a="1"/>
  <c r="AO23" i="13" s="1"/>
  <c r="AO44" i="13" a="1"/>
  <c r="AO44" i="13" s="1"/>
  <c r="AO78" i="13" a="1"/>
  <c r="AO78" i="13" s="1"/>
  <c r="AO131" i="13" a="1"/>
  <c r="AO131" i="13" s="1"/>
  <c r="AO186" i="13" a="1"/>
  <c r="AO186" i="13" s="1"/>
  <c r="AO229" i="13" a="1"/>
  <c r="AO229" i="13" s="1"/>
  <c r="AO307" i="13" a="1"/>
  <c r="AO307" i="13" s="1"/>
  <c r="AP13" i="13" a="1"/>
  <c r="AP13" i="13" s="1"/>
  <c r="AP28" i="13" a="1"/>
  <c r="AP28" i="13" s="1"/>
  <c r="AP39" i="13" a="1"/>
  <c r="AP39" i="13" s="1"/>
  <c r="AP52" i="13" a="1"/>
  <c r="AP52" i="13" s="1"/>
  <c r="AP65" i="13" a="1"/>
  <c r="AP65" i="13" s="1"/>
  <c r="AP78" i="13" a="1"/>
  <c r="AP78" i="13" s="1"/>
  <c r="AP89" i="13" a="1"/>
  <c r="AP89" i="13" s="1"/>
  <c r="AP119" i="13" a="1"/>
  <c r="AP119" i="13" s="1"/>
  <c r="AP300" i="13" a="1"/>
  <c r="AP300" i="13" s="1"/>
  <c r="AP315" i="13" a="1"/>
  <c r="AP315" i="13" s="1"/>
  <c r="AP327" i="13" a="1"/>
  <c r="AP327" i="13" s="1"/>
  <c r="AP342" i="13" a="1"/>
  <c r="AP342" i="13" s="1"/>
  <c r="AO52" i="13" a="1"/>
  <c r="AO52" i="13" s="1"/>
  <c r="AO64" i="13" a="1"/>
  <c r="AO64" i="13" s="1"/>
  <c r="AO160" i="13" a="1"/>
  <c r="AO160" i="13" s="1"/>
  <c r="AO172" i="13" a="1"/>
  <c r="AO172" i="13" s="1"/>
  <c r="AO267" i="13" a="1"/>
  <c r="AO267" i="13" s="1"/>
  <c r="AO296" i="13" a="1"/>
  <c r="AO296" i="13" s="1"/>
  <c r="AO334" i="13" a="1"/>
  <c r="AO334" i="13" s="1"/>
  <c r="AP67" i="13" a="1"/>
  <c r="AP67" i="13" s="1"/>
  <c r="AO343" i="13" a="1"/>
  <c r="AO343" i="13" s="1"/>
  <c r="AP14" i="13" a="1"/>
  <c r="AP14" i="13" s="1"/>
  <c r="AP42" i="13" a="1"/>
  <c r="AP42" i="13" s="1"/>
  <c r="AP79" i="13" a="1"/>
  <c r="AP79" i="13" s="1"/>
  <c r="AP90" i="13" a="1"/>
  <c r="AP90" i="13" s="1"/>
  <c r="AP105" i="13" a="1"/>
  <c r="AP105" i="13" s="1"/>
  <c r="AP131" i="13" a="1"/>
  <c r="AP131" i="13" s="1"/>
  <c r="AP155" i="13" a="1"/>
  <c r="AP155" i="13" s="1"/>
  <c r="AP168" i="13" a="1"/>
  <c r="AP168" i="13" s="1"/>
  <c r="AP179" i="13" a="1"/>
  <c r="AP179" i="13" s="1"/>
  <c r="AP192" i="13" a="1"/>
  <c r="AP192" i="13" s="1"/>
  <c r="AP203" i="13" a="1"/>
  <c r="AP203" i="13" s="1"/>
  <c r="AP216" i="13" a="1"/>
  <c r="AP216" i="13" s="1"/>
  <c r="AP227" i="13" a="1"/>
  <c r="AP227" i="13" s="1"/>
  <c r="AP240" i="13" a="1"/>
  <c r="AP240" i="13" s="1"/>
  <c r="AP251" i="13" a="1"/>
  <c r="AP251" i="13" s="1"/>
  <c r="AP264" i="13" a="1"/>
  <c r="AP264" i="13" s="1"/>
  <c r="AP275" i="13" a="1"/>
  <c r="AP275" i="13" s="1"/>
  <c r="AP290" i="13" a="1"/>
  <c r="AP290" i="13" s="1"/>
  <c r="AP301" i="13" a="1"/>
  <c r="AP301" i="13" s="1"/>
  <c r="AP316" i="13" a="1"/>
  <c r="AP316" i="13" s="1"/>
  <c r="AP328" i="13" a="1"/>
  <c r="AP328" i="13" s="1"/>
  <c r="AP343" i="13" a="1"/>
  <c r="AP343" i="13" s="1"/>
  <c r="AO9" i="13" a="1"/>
  <c r="AO9" i="13" s="1"/>
  <c r="AO21" i="13" a="1"/>
  <c r="AO21" i="13" s="1"/>
  <c r="AO31" i="13" a="1"/>
  <c r="AO31" i="13" s="1"/>
  <c r="AO43" i="13" a="1"/>
  <c r="AO43" i="13" s="1"/>
  <c r="AO53" i="13" a="1"/>
  <c r="AO53" i="13" s="1"/>
  <c r="AO65" i="13" a="1"/>
  <c r="AO65" i="13" s="1"/>
  <c r="AO74" i="13" a="1"/>
  <c r="AO74" i="13" s="1"/>
  <c r="AO86" i="13" a="1"/>
  <c r="AO86" i="13" s="1"/>
  <c r="AO96" i="13" a="1"/>
  <c r="AO96" i="13" s="1"/>
  <c r="AO108" i="13" a="1"/>
  <c r="AO108" i="13" s="1"/>
  <c r="AO117" i="13" a="1"/>
  <c r="AO117" i="13" s="1"/>
  <c r="AO139" i="13" a="1"/>
  <c r="AO139" i="13" s="1"/>
  <c r="AO161" i="13" a="1"/>
  <c r="AO161" i="13" s="1"/>
  <c r="AO173" i="13" a="1"/>
  <c r="AO173" i="13" s="1"/>
  <c r="AO182" i="13" a="1"/>
  <c r="AO182" i="13" s="1"/>
  <c r="AO194" i="13" a="1"/>
  <c r="AO194" i="13" s="1"/>
  <c r="AO204" i="13" a="1"/>
  <c r="AO204" i="13" s="1"/>
  <c r="AO216" i="13" a="1"/>
  <c r="AO216" i="13" s="1"/>
  <c r="AO225" i="13" a="1"/>
  <c r="AO225" i="13" s="1"/>
  <c r="AO247" i="13" a="1"/>
  <c r="AO247" i="13" s="1"/>
  <c r="AO259" i="13" a="1"/>
  <c r="AO259" i="13" s="1"/>
  <c r="AO268" i="13" a="1"/>
  <c r="AO268" i="13" s="1"/>
  <c r="AO288" i="13" a="1"/>
  <c r="AO288" i="13" s="1"/>
  <c r="AO306" i="13" a="1"/>
  <c r="AO306" i="13" s="1"/>
  <c r="AO313" i="13" a="1"/>
  <c r="AO313" i="13" s="1"/>
  <c r="AO320" i="13" a="1"/>
  <c r="AO320" i="13" s="1"/>
  <c r="AO327" i="13" a="1"/>
  <c r="AO327" i="13" s="1"/>
  <c r="AO342" i="13" a="1"/>
  <c r="AO342" i="13" s="1"/>
  <c r="AO260" i="13" a="1"/>
  <c r="AO260" i="13" s="1"/>
  <c r="AP29" i="13" a="1"/>
  <c r="AP29" i="13" s="1"/>
  <c r="AP43" i="13" a="1"/>
  <c r="AP43" i="13" s="1"/>
  <c r="AP66" i="13" a="1"/>
  <c r="AP66" i="13" s="1"/>
  <c r="AP94" i="13" a="1"/>
  <c r="AP94" i="13" s="1"/>
  <c r="AP106" i="13" a="1"/>
  <c r="AP106" i="13" s="1"/>
  <c r="AP120" i="13" a="1"/>
  <c r="AP120" i="13" s="1"/>
  <c r="AP169" i="13" a="1"/>
  <c r="AP169" i="13" s="1"/>
  <c r="AP217" i="13" a="1"/>
  <c r="AP217" i="13" s="1"/>
  <c r="AP241" i="13" a="1"/>
  <c r="AP241" i="13" s="1"/>
  <c r="AP265" i="13" a="1"/>
  <c r="AP265" i="13" s="1"/>
  <c r="AP279" i="13" a="1"/>
  <c r="AP279" i="13" s="1"/>
  <c r="AP332" i="13" a="1"/>
  <c r="AP332" i="13" s="1"/>
  <c r="AP344" i="13" a="1"/>
  <c r="AP344" i="13" s="1"/>
  <c r="AO22" i="13" a="1"/>
  <c r="AO22" i="13" s="1"/>
  <c r="AO34" i="13" a="1"/>
  <c r="AO34" i="13" s="1"/>
  <c r="AO130" i="13" a="1"/>
  <c r="AO130" i="13" s="1"/>
  <c r="AO238" i="13" a="1"/>
  <c r="AO238" i="13" s="1"/>
  <c r="AO250" i="13" a="1"/>
  <c r="AO250" i="13" s="1"/>
  <c r="AO269" i="13" a="1"/>
  <c r="AO269" i="13" s="1"/>
  <c r="AO279" i="13" a="1"/>
  <c r="AO279" i="13" s="1"/>
  <c r="AO297" i="13" a="1"/>
  <c r="AO297" i="13" s="1"/>
  <c r="AO328" i="13" a="1"/>
  <c r="AO328" i="13" s="1"/>
  <c r="AP15" i="13" a="1"/>
  <c r="AP15" i="13" s="1"/>
  <c r="AP135" i="13" a="1"/>
  <c r="AP135" i="13" s="1"/>
  <c r="AP159" i="13" a="1"/>
  <c r="AP159" i="13" s="1"/>
  <c r="AP183" i="13" a="1"/>
  <c r="AP183" i="13" s="1"/>
  <c r="AP207" i="13" a="1"/>
  <c r="AP207" i="13" s="1"/>
  <c r="AP231" i="13" a="1"/>
  <c r="AP231" i="13" s="1"/>
  <c r="AP291" i="13" a="1"/>
  <c r="AP291" i="13" s="1"/>
  <c r="AP305" i="13" a="1"/>
  <c r="AP305" i="13" s="1"/>
  <c r="AO13" i="13" a="1"/>
  <c r="AO13" i="13" s="1"/>
  <c r="AO35" i="13" a="1"/>
  <c r="AO35" i="13" s="1"/>
  <c r="AO56" i="13" a="1"/>
  <c r="AO56" i="13" s="1"/>
  <c r="AO87" i="13" a="1"/>
  <c r="AO87" i="13" s="1"/>
  <c r="AO152" i="13" a="1"/>
  <c r="AO152" i="13" s="1"/>
  <c r="AO174" i="13" a="1"/>
  <c r="AO174" i="13" s="1"/>
  <c r="AO207" i="13" a="1"/>
  <c r="AO207" i="13" s="1"/>
  <c r="AO280" i="13" a="1"/>
  <c r="AO280" i="13" s="1"/>
  <c r="AO321" i="13" a="1"/>
  <c r="AO321" i="13" s="1"/>
  <c r="AP32" i="13" a="1"/>
  <c r="AP32" i="13" s="1"/>
  <c r="AP58" i="13" a="1"/>
  <c r="AP58" i="13" s="1"/>
  <c r="AP71" i="13" a="1"/>
  <c r="AP71" i="13" s="1"/>
  <c r="AP81" i="13" a="1"/>
  <c r="AP81" i="13" s="1"/>
  <c r="AP111" i="13" a="1"/>
  <c r="AP111" i="13" s="1"/>
  <c r="AP123" i="13" a="1"/>
  <c r="AP123" i="13" s="1"/>
  <c r="AP147" i="13" a="1"/>
  <c r="AP147" i="13" s="1"/>
  <c r="AP171" i="13" a="1"/>
  <c r="AP171" i="13" s="1"/>
  <c r="AP195" i="13" a="1"/>
  <c r="AP195" i="13" s="1"/>
  <c r="AP219" i="13" a="1"/>
  <c r="AP219" i="13" s="1"/>
  <c r="AP267" i="13" a="1"/>
  <c r="AP267" i="13" s="1"/>
  <c r="AP307" i="13" a="1"/>
  <c r="AP307" i="13" s="1"/>
  <c r="AP319" i="13" a="1"/>
  <c r="AP319" i="13" s="1"/>
  <c r="AP334" i="13" a="1"/>
  <c r="AP334" i="13" s="1"/>
  <c r="AO14" i="13" a="1"/>
  <c r="AO14" i="13" s="1"/>
  <c r="AO24" i="13" a="1"/>
  <c r="AO24" i="13" s="1"/>
  <c r="AO36" i="13" a="1"/>
  <c r="AO36" i="13" s="1"/>
  <c r="AO45" i="13" a="1"/>
  <c r="AO45" i="13" s="1"/>
  <c r="AO57" i="13" a="1"/>
  <c r="AO57" i="13" s="1"/>
  <c r="AO67" i="13" a="1"/>
  <c r="AO67" i="13" s="1"/>
  <c r="AO79" i="13" a="1"/>
  <c r="AO79" i="13" s="1"/>
  <c r="AO89" i="13" a="1"/>
  <c r="AO89" i="13" s="1"/>
  <c r="AO101" i="13" a="1"/>
  <c r="AO101" i="13" s="1"/>
  <c r="AO110" i="13" a="1"/>
  <c r="AO110" i="13" s="1"/>
  <c r="AO122" i="13" a="1"/>
  <c r="AO122" i="13" s="1"/>
  <c r="AO132" i="13" a="1"/>
  <c r="AO132" i="13" s="1"/>
  <c r="AO153" i="13" a="1"/>
  <c r="AO153" i="13" s="1"/>
  <c r="AO165" i="13" a="1"/>
  <c r="AO165" i="13" s="1"/>
  <c r="AO175" i="13" a="1"/>
  <c r="AO175" i="13" s="1"/>
  <c r="AO187" i="13" a="1"/>
  <c r="AO187" i="13" s="1"/>
  <c r="AO197" i="13" a="1"/>
  <c r="AO197" i="13" s="1"/>
  <c r="AO209" i="13" a="1"/>
  <c r="AO209" i="13" s="1"/>
  <c r="AO218" i="13" a="1"/>
  <c r="AO218" i="13" s="1"/>
  <c r="AO230" i="13" a="1"/>
  <c r="AO230" i="13" s="1"/>
  <c r="AO240" i="13" a="1"/>
  <c r="AO240" i="13" s="1"/>
  <c r="AO252" i="13" a="1"/>
  <c r="AO252" i="13" s="1"/>
  <c r="AO261" i="13" a="1"/>
  <c r="AO261" i="13" s="1"/>
  <c r="AO272" i="13" a="1"/>
  <c r="AO272" i="13" s="1"/>
  <c r="AO290" i="13" a="1"/>
  <c r="AO290" i="13" s="1"/>
  <c r="AO301" i="13" a="1"/>
  <c r="AO301" i="13" s="1"/>
  <c r="AO308" i="13" a="1"/>
  <c r="AO308" i="13" s="1"/>
  <c r="AO315" i="13" a="1"/>
  <c r="AO315" i="13" s="1"/>
  <c r="AO323" i="13" a="1"/>
  <c r="AO323" i="13" s="1"/>
  <c r="AO330" i="13" a="1"/>
  <c r="AO330" i="13" s="1"/>
  <c r="AO344" i="13" a="1"/>
  <c r="AO344" i="13" s="1"/>
  <c r="AP59" i="13" a="1"/>
  <c r="AP59" i="13" s="1"/>
  <c r="AP86" i="13" a="1"/>
  <c r="AP86" i="13" s="1"/>
  <c r="AP127" i="13" a="1"/>
  <c r="AP127" i="13" s="1"/>
  <c r="AP199" i="13" a="1"/>
  <c r="AP199" i="13" s="1"/>
  <c r="AP271" i="13" a="1"/>
  <c r="AP271" i="13" s="1"/>
  <c r="AP323" i="13" a="1"/>
  <c r="AP323" i="13" s="1"/>
  <c r="AO6" i="13" a="1"/>
  <c r="AO6" i="13" s="1"/>
  <c r="AO15" i="13" a="1"/>
  <c r="AO15" i="13" s="1"/>
  <c r="AO37" i="13" a="1"/>
  <c r="AO37" i="13" s="1"/>
  <c r="AO59" i="13" a="1"/>
  <c r="AO59" i="13" s="1"/>
  <c r="AO71" i="13" a="1"/>
  <c r="AO71" i="13" s="1"/>
  <c r="AO92" i="13" a="1"/>
  <c r="AO92" i="13" s="1"/>
  <c r="AO114" i="13" a="1"/>
  <c r="AO114" i="13" s="1"/>
  <c r="AO135" i="13" a="1"/>
  <c r="AO135" i="13" s="1"/>
  <c r="AO157" i="13" a="1"/>
  <c r="AO157" i="13" s="1"/>
  <c r="AP35" i="13" a="1"/>
  <c r="AP35" i="13" s="1"/>
  <c r="AP45" i="13" a="1"/>
  <c r="AP45" i="13" s="1"/>
  <c r="AP96" i="13" a="1"/>
  <c r="AP96" i="13" s="1"/>
  <c r="AP112" i="13" a="1"/>
  <c r="AP112" i="13" s="1"/>
  <c r="AP126" i="13" a="1"/>
  <c r="AP126" i="13" s="1"/>
  <c r="AP137" i="13" a="1"/>
  <c r="AP137" i="13" s="1"/>
  <c r="AP150" i="13" a="1"/>
  <c r="AP150" i="13" s="1"/>
  <c r="AP161" i="13" a="1"/>
  <c r="AP161" i="13" s="1"/>
  <c r="AP174" i="13" a="1"/>
  <c r="AP174" i="13" s="1"/>
  <c r="AP185" i="13" a="1"/>
  <c r="AP185" i="13" s="1"/>
  <c r="AP198" i="13" a="1"/>
  <c r="AP198" i="13" s="1"/>
  <c r="AP209" i="13" a="1"/>
  <c r="AP209" i="13" s="1"/>
  <c r="AP222" i="13" a="1"/>
  <c r="AP222" i="13" s="1"/>
  <c r="AP233" i="13" a="1"/>
  <c r="AP233" i="13" s="1"/>
  <c r="AP246" i="13" a="1"/>
  <c r="AP246" i="13" s="1"/>
  <c r="AP257" i="13" a="1"/>
  <c r="AP257" i="13" s="1"/>
  <c r="AP270" i="13" a="1"/>
  <c r="AP270" i="13" s="1"/>
  <c r="AP296" i="13" a="1"/>
  <c r="AP296" i="13" s="1"/>
  <c r="AP308" i="13" a="1"/>
  <c r="AP308" i="13" s="1"/>
  <c r="AO58" i="13" a="1"/>
  <c r="AO58" i="13" s="1"/>
  <c r="AO70" i="13" a="1"/>
  <c r="AO70" i="13" s="1"/>
  <c r="AO166" i="13" a="1"/>
  <c r="AO166" i="13" s="1"/>
  <c r="AO178" i="13" a="1"/>
  <c r="AO178" i="13" s="1"/>
  <c r="AO282" i="13" a="1"/>
  <c r="AO282" i="13" s="1"/>
  <c r="AO316" i="13" a="1"/>
  <c r="AO316" i="13" s="1"/>
  <c r="AP21" i="13" a="1"/>
  <c r="AP21" i="13" s="1"/>
  <c r="AP72" i="13" a="1"/>
  <c r="AP72" i="13" s="1"/>
  <c r="AP97" i="13" a="1"/>
  <c r="AP97" i="13" s="1"/>
  <c r="AP175" i="13" a="1"/>
  <c r="AP175" i="13" s="1"/>
  <c r="AP223" i="13" a="1"/>
  <c r="AP223" i="13" s="1"/>
  <c r="AP247" i="13" a="1"/>
  <c r="AP247" i="13" s="1"/>
  <c r="AP282" i="13" a="1"/>
  <c r="AP282" i="13" s="1"/>
  <c r="AO27" i="13" a="1"/>
  <c r="AO27" i="13" s="1"/>
  <c r="AO49" i="13" a="1"/>
  <c r="AO49" i="13" s="1"/>
  <c r="AO80" i="13" a="1"/>
  <c r="AO80" i="13" s="1"/>
  <c r="AO102" i="13" a="1"/>
  <c r="AO102" i="13" s="1"/>
  <c r="AO123" i="13" a="1"/>
  <c r="AO123" i="13" s="1"/>
  <c r="AO167" i="13" a="1"/>
  <c r="AO167" i="13" s="1"/>
  <c r="AO179" i="13" a="1"/>
  <c r="AO179" i="13" s="1"/>
  <c r="AP333" i="13" a="1"/>
  <c r="AP333" i="13" s="1"/>
  <c r="AP184" i="13" a="1"/>
  <c r="AP184" i="13" s="1"/>
  <c r="AP30" i="13" a="1"/>
  <c r="AP30" i="13" s="1"/>
  <c r="AO100" i="13" a="1"/>
  <c r="AO100" i="13" s="1"/>
  <c r="AO253" i="13" a="1"/>
  <c r="AO253" i="13" s="1"/>
  <c r="AP68" i="13" a="1"/>
  <c r="AP68" i="13" s="1"/>
  <c r="AO273" i="13" a="1"/>
  <c r="AO273" i="13" s="1"/>
  <c r="AO210" i="13" a="1"/>
  <c r="AO210" i="13" s="1"/>
  <c r="AP318" i="13" a="1"/>
  <c r="AP318" i="13" s="1"/>
  <c r="AP16" i="13" a="1"/>
  <c r="AP16" i="13" s="1"/>
  <c r="P29" i="14" a="1"/>
  <c r="S29" i="14" s="1"/>
  <c r="S229" i="13" s="1" a="1"/>
  <c r="S229" i="13" s="1"/>
  <c r="AF229" i="13" s="1"/>
  <c r="P22" i="14" a="1"/>
  <c r="S22" i="14" s="1"/>
  <c r="S150" i="13" s="1" a="1"/>
  <c r="S150" i="13" s="1"/>
  <c r="AF150" i="13" s="1"/>
  <c r="P5" i="14" a="1"/>
  <c r="S5" i="14" s="1"/>
  <c r="S20" i="1" s="1" a="1"/>
  <c r="S20" i="1" s="1"/>
  <c r="AF20" i="1" s="1"/>
  <c r="P21" i="14" a="1"/>
  <c r="S21" i="14" s="1"/>
  <c r="S116" i="1" s="1" a="1"/>
  <c r="S116" i="1" s="1"/>
  <c r="P15" i="14" a="1"/>
  <c r="S15" i="14" s="1"/>
  <c r="S109" i="13" s="1" a="1"/>
  <c r="S109" i="13" s="1"/>
  <c r="AF109" i="13" s="1"/>
  <c r="P39" i="14" a="1"/>
  <c r="S39" i="14" s="1"/>
  <c r="S315" i="13" s="1" a="1"/>
  <c r="S315" i="13" s="1"/>
  <c r="AF315" i="13" s="1"/>
  <c r="P23" i="14" a="1"/>
  <c r="S23" i="14" s="1"/>
  <c r="S169" i="13" s="1" a="1"/>
  <c r="S169" i="13" s="1"/>
  <c r="AF169" i="13" s="1"/>
  <c r="P16" i="14" a="1"/>
  <c r="S16" i="14" s="1"/>
  <c r="S115" i="13" s="1" a="1"/>
  <c r="S115" i="13" s="1"/>
  <c r="AF115" i="13" s="1"/>
  <c r="P40" i="14" a="1"/>
  <c r="S40" i="14" s="1"/>
  <c r="S320" i="13" s="1" a="1"/>
  <c r="S320" i="13" s="1"/>
  <c r="AF320" i="13" s="1"/>
  <c r="P9" i="14" a="1"/>
  <c r="S9" i="14" s="1"/>
  <c r="S50" i="1" s="1" a="1"/>
  <c r="S50" i="1" s="1"/>
  <c r="AF50" i="1" s="1"/>
  <c r="P33" i="14" a="1"/>
  <c r="S33" i="14" s="1"/>
  <c r="S265" i="13" s="1" a="1"/>
  <c r="S265" i="13" s="1"/>
  <c r="AF265" i="13" s="1"/>
  <c r="P17" i="14" a="1"/>
  <c r="S17" i="14" s="1"/>
  <c r="S122" i="13" s="1" a="1"/>
  <c r="S122" i="13" s="1"/>
  <c r="AF122" i="13" s="1"/>
  <c r="P41" i="14" a="1"/>
  <c r="S41" i="14" s="1"/>
  <c r="S329" i="13" s="1" a="1"/>
  <c r="S329" i="13" s="1"/>
  <c r="AF329" i="13" s="1"/>
  <c r="P10" i="14" a="1"/>
  <c r="S10" i="14" s="1"/>
  <c r="S56" i="1" s="1" a="1"/>
  <c r="S56" i="1" s="1"/>
  <c r="AF56" i="1" s="1"/>
  <c r="P34" i="14" a="1"/>
  <c r="S34" i="14" s="1"/>
  <c r="S273" i="13" s="1" a="1"/>
  <c r="S273" i="13" s="1"/>
  <c r="AF273" i="13" s="1"/>
  <c r="P27" i="14" a="1"/>
  <c r="S27" i="14" s="1"/>
  <c r="S210" i="13" s="1" a="1"/>
  <c r="S210" i="13" s="1"/>
  <c r="AF210" i="13" s="1"/>
  <c r="P4" i="14" a="1"/>
  <c r="S4" i="14" s="1"/>
  <c r="S14" i="1" s="1" a="1"/>
  <c r="S14" i="1" s="1"/>
  <c r="AF14" i="1" s="1"/>
  <c r="P11" i="14" a="1"/>
  <c r="S11" i="14" s="1"/>
  <c r="S69" i="13" s="1" a="1"/>
  <c r="S69" i="13" s="1"/>
  <c r="AF69" i="13" s="1"/>
  <c r="P35" i="14" a="1"/>
  <c r="S35" i="14" s="1"/>
  <c r="P28" i="14" a="1"/>
  <c r="S28" i="14" s="1"/>
  <c r="S216" i="13" s="1" a="1"/>
  <c r="S216" i="13" s="1"/>
  <c r="AF216" i="13" s="1"/>
  <c r="P6" i="14" a="1"/>
  <c r="S6" i="14" s="1"/>
  <c r="S28" i="13" s="1" a="1"/>
  <c r="S28" i="13" s="1"/>
  <c r="AF28" i="13" s="1"/>
  <c r="P12" i="14" a="1"/>
  <c r="S12" i="14" s="1"/>
  <c r="S85" i="1" s="1" a="1"/>
  <c r="S85" i="1" s="1"/>
  <c r="AF85" i="1" s="1"/>
  <c r="P18" i="14" a="1"/>
  <c r="S18" i="14" s="1"/>
  <c r="S110" i="1" s="1" a="1"/>
  <c r="S110" i="1" s="1"/>
  <c r="P24" i="14" a="1"/>
  <c r="S24" i="14" s="1"/>
  <c r="S176" i="13" s="1" a="1"/>
  <c r="S176" i="13" s="1"/>
  <c r="AF176" i="13" s="1"/>
  <c r="P30" i="14" a="1"/>
  <c r="S30" i="14" s="1"/>
  <c r="S249" i="13" s="1" a="1"/>
  <c r="S249" i="13" s="1"/>
  <c r="AF249" i="13" s="1"/>
  <c r="P36" i="14" a="1"/>
  <c r="S36" i="14" s="1"/>
  <c r="S290" i="13" s="1" a="1"/>
  <c r="S290" i="13" s="1"/>
  <c r="AF290" i="13" s="1"/>
  <c r="P42" i="14" a="1"/>
  <c r="S42" i="14" s="1"/>
  <c r="S152" i="1" s="1" a="1"/>
  <c r="S152" i="1" s="1"/>
  <c r="P7" i="14" a="1"/>
  <c r="S7" i="14" s="1"/>
  <c r="S30" i="13" s="1" a="1"/>
  <c r="S30" i="13" s="1"/>
  <c r="AF30" i="13" s="1"/>
  <c r="P13" i="14" a="1"/>
  <c r="S13" i="14" s="1"/>
  <c r="S93" i="13" s="1" a="1"/>
  <c r="S93" i="13" s="1"/>
  <c r="AF93" i="13" s="1"/>
  <c r="P19" i="14" a="1"/>
  <c r="S19" i="14" s="1"/>
  <c r="S138" i="13" s="1" a="1"/>
  <c r="S138" i="13" s="1"/>
  <c r="AF138" i="13" s="1"/>
  <c r="P25" i="14" a="1"/>
  <c r="S25" i="14" s="1"/>
  <c r="P31" i="14" a="1"/>
  <c r="S31" i="14" s="1"/>
  <c r="S257" i="13" s="1" a="1"/>
  <c r="S257" i="13" s="1"/>
  <c r="AF257" i="13" s="1"/>
  <c r="P37" i="14" a="1"/>
  <c r="S37" i="14" s="1"/>
  <c r="S296" i="13" s="1" a="1"/>
  <c r="S296" i="13" s="1"/>
  <c r="AF296" i="13" s="1"/>
  <c r="P43" i="14" a="1"/>
  <c r="S43" i="14" s="1"/>
  <c r="S337" i="13" s="1" a="1"/>
  <c r="S337" i="13" s="1"/>
  <c r="AF337" i="13" s="1"/>
  <c r="P3" i="14" a="1"/>
  <c r="S3" i="14" s="1"/>
  <c r="P8" i="14" a="1"/>
  <c r="S8" i="14" s="1"/>
  <c r="S44" i="1" s="1" a="1"/>
  <c r="S44" i="1" s="1"/>
  <c r="AF44" i="1" s="1"/>
  <c r="P14" i="14" a="1"/>
  <c r="S14" i="14" s="1"/>
  <c r="S98" i="1" s="1" a="1"/>
  <c r="S98" i="1" s="1"/>
  <c r="AF98" i="1" s="1"/>
  <c r="P20" i="14" a="1"/>
  <c r="S20" i="14" s="1"/>
  <c r="S143" i="13" s="1" a="1"/>
  <c r="S143" i="13" s="1"/>
  <c r="AF143" i="13" s="1"/>
  <c r="P26" i="14" a="1"/>
  <c r="S26" i="14" s="1"/>
  <c r="S195" i="13" s="1" a="1"/>
  <c r="S195" i="13" s="1"/>
  <c r="AF195" i="13" s="1"/>
  <c r="P32" i="14" a="1"/>
  <c r="S32" i="14" s="1"/>
  <c r="S133" i="1" s="1" a="1"/>
  <c r="S133" i="1" s="1"/>
  <c r="P38" i="14" a="1"/>
  <c r="S38" i="14" s="1"/>
  <c r="S311" i="13" s="1" a="1"/>
  <c r="S311" i="13" s="1"/>
  <c r="AF311" i="13" s="1"/>
  <c r="P44" i="14"/>
  <c r="P342" i="13" s="1" a="1"/>
  <c r="P342" i="13" s="1"/>
  <c r="AU2" i="13"/>
  <c r="AI3" i="12" a="1"/>
  <c r="AI3" i="12" s="1"/>
  <c r="AI4" i="12" a="1"/>
  <c r="AI4" i="12" s="1"/>
  <c r="AI5" i="12" a="1"/>
  <c r="AI5" i="12" s="1"/>
  <c r="AI6" i="12" a="1"/>
  <c r="AI6" i="12" s="1"/>
  <c r="AI7" i="12" a="1"/>
  <c r="AI7" i="12" s="1"/>
  <c r="AI8" i="12" a="1"/>
  <c r="AI8" i="12" s="1"/>
  <c r="AI9" i="12" a="1"/>
  <c r="AI9" i="12" s="1"/>
  <c r="AI10" i="12" a="1"/>
  <c r="AI10" i="12" s="1"/>
  <c r="AI11" i="12" a="1"/>
  <c r="AI11" i="12" s="1"/>
  <c r="AI12" i="12" a="1"/>
  <c r="AI12" i="12" s="1"/>
  <c r="AI13" i="12" a="1"/>
  <c r="AI13" i="12" s="1"/>
  <c r="AI14" i="12" a="1"/>
  <c r="AI14" i="12" s="1"/>
  <c r="AI15" i="12" a="1"/>
  <c r="AI15" i="12" s="1"/>
  <c r="AI16" i="12" a="1"/>
  <c r="AI16" i="12" s="1"/>
  <c r="AI17" i="12" a="1"/>
  <c r="AI17" i="12" s="1"/>
  <c r="AI18" i="12" a="1"/>
  <c r="AI18" i="12" s="1"/>
  <c r="AI19" i="12" a="1"/>
  <c r="AI19" i="12" s="1"/>
  <c r="AI20" i="12" a="1"/>
  <c r="AI20" i="12" s="1"/>
  <c r="AI21" i="12" a="1"/>
  <c r="AI21" i="12" s="1"/>
  <c r="AI22" i="12" a="1"/>
  <c r="AI22" i="12" s="1"/>
  <c r="AI23" i="12" a="1"/>
  <c r="AI23" i="12" s="1"/>
  <c r="AI24" i="12" a="1"/>
  <c r="AI24" i="12" s="1"/>
  <c r="AI25" i="12" a="1"/>
  <c r="AI25" i="12" s="1"/>
  <c r="AI26" i="12" a="1"/>
  <c r="AI26" i="12" s="1"/>
  <c r="AI27" i="12" a="1"/>
  <c r="AI27" i="12" s="1"/>
  <c r="AI28" i="12" a="1"/>
  <c r="AI28" i="12" s="1"/>
  <c r="AI29" i="12" a="1"/>
  <c r="AI29" i="12" s="1"/>
  <c r="AI30" i="12" a="1"/>
  <c r="AI30" i="12" s="1"/>
  <c r="AI31" i="12" a="1"/>
  <c r="AI31" i="12" s="1"/>
  <c r="AI32" i="12" a="1"/>
  <c r="AI32" i="12" s="1"/>
  <c r="AI33" i="12" a="1"/>
  <c r="AI33" i="12" s="1"/>
  <c r="AI34" i="12" a="1"/>
  <c r="AI34" i="12" s="1"/>
  <c r="AI35" i="12" a="1"/>
  <c r="AI35" i="12" s="1"/>
  <c r="AI36" i="12" a="1"/>
  <c r="AI36" i="12" s="1"/>
  <c r="AI37" i="12" a="1"/>
  <c r="AI37" i="12" s="1"/>
  <c r="AI38" i="12" a="1"/>
  <c r="AI38" i="12" s="1"/>
  <c r="AI39" i="12" a="1"/>
  <c r="AI39" i="12" s="1"/>
  <c r="AI40" i="12" a="1"/>
  <c r="AI40" i="12" s="1"/>
  <c r="AI41" i="12" a="1"/>
  <c r="AI41" i="12" s="1"/>
  <c r="AI42" i="12" a="1"/>
  <c r="AI42" i="12" s="1"/>
  <c r="AI43" i="12" a="1"/>
  <c r="AI43" i="12" s="1"/>
  <c r="AI44" i="12" a="1"/>
  <c r="AI44" i="12" s="1"/>
  <c r="AI45" i="12" a="1"/>
  <c r="AI45" i="12" s="1"/>
  <c r="AI46" i="12" a="1"/>
  <c r="AI46" i="12" s="1"/>
  <c r="AI47" i="12" a="1"/>
  <c r="AI47" i="12" s="1"/>
  <c r="AI48" i="12" a="1"/>
  <c r="AI48" i="12" s="1"/>
  <c r="AI49" i="12" a="1"/>
  <c r="AI49" i="12" s="1"/>
  <c r="AI50" i="12" a="1"/>
  <c r="AI50" i="12" s="1"/>
  <c r="AI51" i="12" a="1"/>
  <c r="AI51" i="12" s="1"/>
  <c r="AI52" i="12" a="1"/>
  <c r="AI52" i="12" s="1"/>
  <c r="AI53" i="12" a="1"/>
  <c r="AI53" i="12" s="1"/>
  <c r="AI54" i="12" a="1"/>
  <c r="AI54" i="12" s="1"/>
  <c r="AI55" i="12" a="1"/>
  <c r="AI55" i="12" s="1"/>
  <c r="AI56" i="12" a="1"/>
  <c r="AI56" i="12" s="1"/>
  <c r="AI57" i="12" a="1"/>
  <c r="AI57" i="12" s="1"/>
  <c r="AI58" i="12" a="1"/>
  <c r="AI58" i="12" s="1"/>
  <c r="AI59" i="12" a="1"/>
  <c r="AI59" i="12" s="1"/>
  <c r="AI60" i="12" a="1"/>
  <c r="AI60" i="12" s="1"/>
  <c r="AI61" i="12" a="1"/>
  <c r="AI61" i="12" s="1"/>
  <c r="AI62" i="12" a="1"/>
  <c r="AI62" i="12" s="1"/>
  <c r="AI63" i="12" a="1"/>
  <c r="AI63" i="12" s="1"/>
  <c r="AI64" i="12" a="1"/>
  <c r="AI64" i="12" s="1"/>
  <c r="AI65" i="12" a="1"/>
  <c r="AI65" i="12" s="1"/>
  <c r="AI66" i="12" a="1"/>
  <c r="AI66" i="12" s="1"/>
  <c r="AI67" i="12" a="1"/>
  <c r="AI67" i="12" s="1"/>
  <c r="AI68" i="12" a="1"/>
  <c r="AI68" i="12" s="1"/>
  <c r="AI69" i="12" a="1"/>
  <c r="AI69" i="12" s="1"/>
  <c r="AI70" i="12" a="1"/>
  <c r="AI70" i="12" s="1"/>
  <c r="AI71" i="12" a="1"/>
  <c r="AI71" i="12" s="1"/>
  <c r="AI72" i="12" a="1"/>
  <c r="AI72" i="12" s="1"/>
  <c r="AI73" i="12" a="1"/>
  <c r="AI73" i="12" s="1"/>
  <c r="AI74" i="12" a="1"/>
  <c r="AI74" i="12" s="1"/>
  <c r="AI75" i="12" a="1"/>
  <c r="AI75" i="12" s="1"/>
  <c r="AI76" i="12" a="1"/>
  <c r="AI76" i="12" s="1"/>
  <c r="AI77" i="12" a="1"/>
  <c r="AI77" i="12" s="1"/>
  <c r="AI78" i="12" a="1"/>
  <c r="AI78" i="12" s="1"/>
  <c r="AI79" i="12" a="1"/>
  <c r="AI79" i="12" s="1"/>
  <c r="AI80" i="12" a="1"/>
  <c r="AI80" i="12" s="1"/>
  <c r="AI81" i="12" a="1"/>
  <c r="AI81" i="12" s="1"/>
  <c r="AI82" i="12" a="1"/>
  <c r="AI82" i="12" s="1"/>
  <c r="AI83" i="12" a="1"/>
  <c r="AI83" i="12" s="1"/>
  <c r="AI84" i="12" a="1"/>
  <c r="AI84" i="12" s="1"/>
  <c r="AI85" i="12" a="1"/>
  <c r="AI85" i="12" s="1"/>
  <c r="AI86" i="12" a="1"/>
  <c r="AI86" i="12" s="1"/>
  <c r="AI87" i="12" a="1"/>
  <c r="AI87" i="12" s="1"/>
  <c r="AI88" i="12" a="1"/>
  <c r="AI88" i="12" s="1"/>
  <c r="AI89" i="12" a="1"/>
  <c r="AI89" i="12" s="1"/>
  <c r="AI90" i="12" a="1"/>
  <c r="AI90" i="12" s="1"/>
  <c r="AI91" i="12" a="1"/>
  <c r="AI91" i="12" s="1"/>
  <c r="AI92" i="12" a="1"/>
  <c r="AI92" i="12" s="1"/>
  <c r="AI93" i="12" a="1"/>
  <c r="AI93" i="12" s="1"/>
  <c r="AI94" i="12" a="1"/>
  <c r="AI94" i="12" s="1"/>
  <c r="AI95" i="12" a="1"/>
  <c r="AI95" i="12" s="1"/>
  <c r="AI96" i="12" a="1"/>
  <c r="AI96" i="12" s="1"/>
  <c r="AI97" i="12" a="1"/>
  <c r="AI97" i="12" s="1"/>
  <c r="AI98" i="12" a="1"/>
  <c r="AI98" i="12" s="1"/>
  <c r="AI99" i="12" a="1"/>
  <c r="AI99" i="12" s="1"/>
  <c r="AI100" i="12" a="1"/>
  <c r="AI100" i="12" s="1"/>
  <c r="AI101" i="12" a="1"/>
  <c r="AI101" i="12" s="1"/>
  <c r="AI102" i="12" a="1"/>
  <c r="AI102" i="12" s="1"/>
  <c r="AI103" i="12" a="1"/>
  <c r="AI103" i="12" s="1"/>
  <c r="AI104" i="12" a="1"/>
  <c r="AI104" i="12" s="1"/>
  <c r="AI105" i="12" a="1"/>
  <c r="AI105" i="12" s="1"/>
  <c r="AI106" i="12" a="1"/>
  <c r="AI106" i="12" s="1"/>
  <c r="AI107" i="12" a="1"/>
  <c r="AI107" i="12" s="1"/>
  <c r="AI108" i="12" a="1"/>
  <c r="AI108" i="12" s="1"/>
  <c r="AI109" i="12" a="1"/>
  <c r="AI109" i="12" s="1"/>
  <c r="AI110" i="12" a="1"/>
  <c r="AI110" i="12" s="1"/>
  <c r="AI111" i="12" a="1"/>
  <c r="AI111" i="12" s="1"/>
  <c r="AI112" i="12" a="1"/>
  <c r="AI112" i="12" s="1"/>
  <c r="AI113" i="12" a="1"/>
  <c r="AI113" i="12" s="1"/>
  <c r="AI114" i="12" a="1"/>
  <c r="AI114" i="12" s="1"/>
  <c r="AI115" i="12" a="1"/>
  <c r="AI115" i="12" s="1"/>
  <c r="AI116" i="12" a="1"/>
  <c r="AI116" i="12" s="1"/>
  <c r="AI117" i="12" a="1"/>
  <c r="AI117" i="12" s="1"/>
  <c r="AI118" i="12" a="1"/>
  <c r="AI118" i="12" s="1"/>
  <c r="AI119" i="12" a="1"/>
  <c r="AI119" i="12" s="1"/>
  <c r="AI120" i="12" a="1"/>
  <c r="AI120" i="12" s="1"/>
  <c r="AI121" i="12" a="1"/>
  <c r="AI121" i="12" s="1"/>
  <c r="AI122" i="12" a="1"/>
  <c r="AI122" i="12" s="1"/>
  <c r="AI123" i="12" a="1"/>
  <c r="AI123" i="12" s="1"/>
  <c r="AI124" i="12" a="1"/>
  <c r="AI124" i="12" s="1"/>
  <c r="AI125" i="12" a="1"/>
  <c r="AI125" i="12" s="1"/>
  <c r="AI126" i="12" a="1"/>
  <c r="AI126" i="12" s="1"/>
  <c r="AI127" i="12" a="1"/>
  <c r="AI127" i="12" s="1"/>
  <c r="AI128" i="12" a="1"/>
  <c r="AI128" i="12" s="1"/>
  <c r="AI129" i="12" a="1"/>
  <c r="AI129" i="12" s="1"/>
  <c r="AI130" i="12" a="1"/>
  <c r="AI130" i="12" s="1"/>
  <c r="AI131" i="12" a="1"/>
  <c r="AI131" i="12" s="1"/>
  <c r="AI132" i="12" a="1"/>
  <c r="AI132" i="12" s="1"/>
  <c r="AI133" i="12" a="1"/>
  <c r="AI133" i="12" s="1"/>
  <c r="AI134" i="12" a="1"/>
  <c r="AI134" i="12" s="1"/>
  <c r="AI135" i="12" a="1"/>
  <c r="AI135" i="12" s="1"/>
  <c r="AI136" i="12" a="1"/>
  <c r="AI136" i="12" s="1"/>
  <c r="AI137" i="12" a="1"/>
  <c r="AI137" i="12" s="1"/>
  <c r="AI138" i="12" a="1"/>
  <c r="AI138" i="12" s="1"/>
  <c r="AI139" i="12" a="1"/>
  <c r="AI139" i="12" s="1"/>
  <c r="AI140" i="12" a="1"/>
  <c r="AI140" i="12" s="1"/>
  <c r="AI141" i="12" a="1"/>
  <c r="AI141" i="12" s="1"/>
  <c r="AI142" i="12" a="1"/>
  <c r="AI142" i="12" s="1"/>
  <c r="AI143" i="12" a="1"/>
  <c r="AI143" i="12" s="1"/>
  <c r="AI144" i="12" a="1"/>
  <c r="AI144" i="12" s="1"/>
  <c r="AI145" i="12" a="1"/>
  <c r="AI145" i="12" s="1"/>
  <c r="AI146" i="12" a="1"/>
  <c r="AI146" i="12" s="1"/>
  <c r="AI147" i="12" a="1"/>
  <c r="AI147" i="12" s="1"/>
  <c r="AI148" i="12" a="1"/>
  <c r="AI148" i="12" s="1"/>
  <c r="AI149" i="12" a="1"/>
  <c r="AI149" i="12" s="1"/>
  <c r="AI150" i="12" a="1"/>
  <c r="AI150" i="12" s="1"/>
  <c r="AI151" i="12" a="1"/>
  <c r="AI151" i="12" s="1"/>
  <c r="AI152" i="12" a="1"/>
  <c r="AI152" i="12" s="1"/>
  <c r="AI153" i="12" a="1"/>
  <c r="AI153" i="12" s="1"/>
  <c r="AI154" i="12" a="1"/>
  <c r="AI154" i="12" s="1"/>
  <c r="AI155" i="12" a="1"/>
  <c r="AI155" i="12" s="1"/>
  <c r="AI156" i="12" a="1"/>
  <c r="AI156" i="12" s="1"/>
  <c r="AI157" i="12" a="1"/>
  <c r="AI157" i="12" s="1"/>
  <c r="AI158" i="12" a="1"/>
  <c r="AI158" i="12" s="1"/>
  <c r="AI159" i="12" a="1"/>
  <c r="AI159" i="12" s="1"/>
  <c r="AI160" i="12" a="1"/>
  <c r="AI160" i="12" s="1"/>
  <c r="AI161" i="12" a="1"/>
  <c r="AI161" i="12" s="1"/>
  <c r="AI162" i="12" a="1"/>
  <c r="AI162" i="12" s="1"/>
  <c r="AI163" i="12" a="1"/>
  <c r="AI163" i="12" s="1"/>
  <c r="AI164" i="12" a="1"/>
  <c r="AI164" i="12" s="1"/>
  <c r="AI165" i="12" a="1"/>
  <c r="AI165" i="12" s="1"/>
  <c r="AI166" i="12" a="1"/>
  <c r="AI166" i="12" s="1"/>
  <c r="AI167" i="12" a="1"/>
  <c r="AI167" i="12" s="1"/>
  <c r="AI168" i="12" a="1"/>
  <c r="AI168" i="12" s="1"/>
  <c r="AI169" i="12" a="1"/>
  <c r="AI169" i="12" s="1"/>
  <c r="AI170" i="12" a="1"/>
  <c r="AI170" i="12" s="1"/>
  <c r="AI171" i="12" a="1"/>
  <c r="AI171" i="12" s="1"/>
  <c r="AI172" i="12" a="1"/>
  <c r="AI172" i="12" s="1"/>
  <c r="AI173" i="12" a="1"/>
  <c r="AI173" i="12" s="1"/>
  <c r="AI174" i="12" a="1"/>
  <c r="AI174" i="12" s="1"/>
  <c r="AI175" i="12" a="1"/>
  <c r="AI175" i="12" s="1"/>
  <c r="AI176" i="12" a="1"/>
  <c r="AI176" i="12" s="1"/>
  <c r="AI177" i="12" a="1"/>
  <c r="AI177" i="12" s="1"/>
  <c r="AI178" i="12" a="1"/>
  <c r="AI178" i="12" s="1"/>
  <c r="AI179" i="12" a="1"/>
  <c r="AI179" i="12" s="1"/>
  <c r="AI180" i="12" a="1"/>
  <c r="AI180" i="12" s="1"/>
  <c r="AI181" i="12" a="1"/>
  <c r="AI181" i="12" s="1"/>
  <c r="AI182" i="12" a="1"/>
  <c r="AI182" i="12" s="1"/>
  <c r="AI183" i="12" a="1"/>
  <c r="AI183" i="12" s="1"/>
  <c r="AI184" i="12" a="1"/>
  <c r="AI184" i="12" s="1"/>
  <c r="AI185" i="12" a="1"/>
  <c r="AI185" i="12" s="1"/>
  <c r="AI186" i="12" a="1"/>
  <c r="AI186" i="12" s="1"/>
  <c r="AI187" i="12" a="1"/>
  <c r="AI187" i="12" s="1"/>
  <c r="AI188" i="12" a="1"/>
  <c r="AI188" i="12" s="1"/>
  <c r="AI189" i="12" a="1"/>
  <c r="AI189" i="12" s="1"/>
  <c r="AI190" i="12" a="1"/>
  <c r="AI190" i="12" s="1"/>
  <c r="AI191" i="12" a="1"/>
  <c r="AI191" i="12" s="1"/>
  <c r="AI192" i="12" a="1"/>
  <c r="AI192" i="12" s="1"/>
  <c r="AI193" i="12" a="1"/>
  <c r="AI193" i="12" s="1"/>
  <c r="AI194" i="12" a="1"/>
  <c r="AI194" i="12" s="1"/>
  <c r="AI195" i="12" a="1"/>
  <c r="AI195" i="12" s="1"/>
  <c r="AI196" i="12" a="1"/>
  <c r="AI196" i="12" s="1"/>
  <c r="AI197" i="12" a="1"/>
  <c r="AI197" i="12" s="1"/>
  <c r="AI198" i="12" a="1"/>
  <c r="AI198" i="12" s="1"/>
  <c r="AI199" i="12" a="1"/>
  <c r="AI199" i="12" s="1"/>
  <c r="AI200" i="12" a="1"/>
  <c r="AI200" i="12" s="1"/>
  <c r="AI201" i="12" a="1"/>
  <c r="AI201" i="12" s="1"/>
  <c r="AI202" i="12" a="1"/>
  <c r="AI202" i="12" s="1"/>
  <c r="AI203" i="12" a="1"/>
  <c r="AI203" i="12" s="1"/>
  <c r="AI204" i="12" a="1"/>
  <c r="AI204" i="12" s="1"/>
  <c r="AI205" i="12" a="1"/>
  <c r="AI205" i="12" s="1"/>
  <c r="AI206" i="12" a="1"/>
  <c r="AI206" i="12" s="1"/>
  <c r="AI207" i="12" a="1"/>
  <c r="AI207" i="12" s="1"/>
  <c r="AI208" i="12" a="1"/>
  <c r="AI208" i="12" s="1"/>
  <c r="AI209" i="12" a="1"/>
  <c r="AI209" i="12" s="1"/>
  <c r="AI210" i="12" a="1"/>
  <c r="AI210" i="12" s="1"/>
  <c r="AI211" i="12" a="1"/>
  <c r="AI211" i="12" s="1"/>
  <c r="AI212" i="12" a="1"/>
  <c r="AI212" i="12" s="1"/>
  <c r="AI213" i="12" a="1"/>
  <c r="AI213" i="12" s="1"/>
  <c r="AI214" i="12" a="1"/>
  <c r="AI214" i="12" s="1"/>
  <c r="AI215" i="12" a="1"/>
  <c r="AI215" i="12" s="1"/>
  <c r="AI216" i="12" a="1"/>
  <c r="AI216" i="12" s="1"/>
  <c r="AI217" i="12" a="1"/>
  <c r="AI217" i="12" s="1"/>
  <c r="AI218" i="12" a="1"/>
  <c r="AI218" i="12" s="1"/>
  <c r="AI219" i="12" a="1"/>
  <c r="AI219" i="12" s="1"/>
  <c r="AI220" i="12" a="1"/>
  <c r="AI220" i="12" s="1"/>
  <c r="AI221" i="12" a="1"/>
  <c r="AI221" i="12" s="1"/>
  <c r="AI222" i="12" a="1"/>
  <c r="AI222" i="12" s="1"/>
  <c r="AI223" i="12" a="1"/>
  <c r="AI223" i="12" s="1"/>
  <c r="AI224" i="12" a="1"/>
  <c r="AI224" i="12" s="1"/>
  <c r="AI225" i="12" a="1"/>
  <c r="AI225" i="12" s="1"/>
  <c r="AI226" i="12" a="1"/>
  <c r="AI226" i="12" s="1"/>
  <c r="AI227" i="12" a="1"/>
  <c r="AI227" i="12" s="1"/>
  <c r="AI228" i="12" a="1"/>
  <c r="AI228" i="12" s="1"/>
  <c r="AI229" i="12" a="1"/>
  <c r="AI229" i="12" s="1"/>
  <c r="AI230" i="12" a="1"/>
  <c r="AI230" i="12" s="1"/>
  <c r="AI231" i="12" a="1"/>
  <c r="AI231" i="12" s="1"/>
  <c r="AI232" i="12" a="1"/>
  <c r="AI232" i="12" s="1"/>
  <c r="AI233" i="12" a="1"/>
  <c r="AI233" i="12" s="1"/>
  <c r="AI234" i="12" a="1"/>
  <c r="AI234" i="12" s="1"/>
  <c r="AI235" i="12" a="1"/>
  <c r="AI235" i="12" s="1"/>
  <c r="AI236" i="12" a="1"/>
  <c r="AI236" i="12" s="1"/>
  <c r="AI237" i="12" a="1"/>
  <c r="AI237" i="12" s="1"/>
  <c r="AI238" i="12" a="1"/>
  <c r="AI238" i="12" s="1"/>
  <c r="AI239" i="12" a="1"/>
  <c r="AI239" i="12" s="1"/>
  <c r="AI240" i="12" a="1"/>
  <c r="AI240" i="12" s="1"/>
  <c r="AI241" i="12" a="1"/>
  <c r="AI241" i="12" s="1"/>
  <c r="AI242" i="12" a="1"/>
  <c r="AI242" i="12" s="1"/>
  <c r="AI243" i="12" a="1"/>
  <c r="AI243" i="12" s="1"/>
  <c r="AI244" i="12" a="1"/>
  <c r="AI244" i="12" s="1"/>
  <c r="AI245" i="12" a="1"/>
  <c r="AI245" i="12" s="1"/>
  <c r="AI246" i="12" a="1"/>
  <c r="AI246" i="12" s="1"/>
  <c r="AI247" i="12" a="1"/>
  <c r="AI247" i="12" s="1"/>
  <c r="AI248" i="12" a="1"/>
  <c r="AI248" i="12" s="1"/>
  <c r="AI249" i="12" a="1"/>
  <c r="AI249" i="12" s="1"/>
  <c r="AI250" i="12" a="1"/>
  <c r="AI250" i="12" s="1"/>
  <c r="AI251" i="12" a="1"/>
  <c r="AI251" i="12" s="1"/>
  <c r="AI252" i="12" a="1"/>
  <c r="AI252" i="12" s="1"/>
  <c r="AI253" i="12" a="1"/>
  <c r="AI253" i="12" s="1"/>
  <c r="AI254" i="12" a="1"/>
  <c r="AI254" i="12" s="1"/>
  <c r="AI255" i="12" a="1"/>
  <c r="AI255" i="12" s="1"/>
  <c r="AI256" i="12" a="1"/>
  <c r="AI256" i="12" s="1"/>
  <c r="AI257" i="12" a="1"/>
  <c r="AI257" i="12" s="1"/>
  <c r="AI258" i="12" a="1"/>
  <c r="AI258" i="12" s="1"/>
  <c r="AI259" i="12" a="1"/>
  <c r="AI259" i="12" s="1"/>
  <c r="AI260" i="12" a="1"/>
  <c r="AI260" i="12" s="1"/>
  <c r="AI261" i="12" a="1"/>
  <c r="AI261" i="12" s="1"/>
  <c r="AI262" i="12" a="1"/>
  <c r="AI262" i="12" s="1"/>
  <c r="AI263" i="12" a="1"/>
  <c r="AI263" i="12" s="1"/>
  <c r="AI264" i="12" a="1"/>
  <c r="AI264" i="12" s="1"/>
  <c r="AI265" i="12" a="1"/>
  <c r="AI265" i="12" s="1"/>
  <c r="AI266" i="12" a="1"/>
  <c r="AI266" i="12" s="1"/>
  <c r="AI267" i="12" a="1"/>
  <c r="AI267" i="12" s="1"/>
  <c r="AI268" i="12" a="1"/>
  <c r="AI268" i="12" s="1"/>
  <c r="AI269" i="12" a="1"/>
  <c r="AI269" i="12" s="1"/>
  <c r="AI270" i="12" a="1"/>
  <c r="AI270" i="12" s="1"/>
  <c r="AI271" i="12" a="1"/>
  <c r="AI271" i="12" s="1"/>
  <c r="AI272" i="12" a="1"/>
  <c r="AI272" i="12" s="1"/>
  <c r="AI273" i="12" a="1"/>
  <c r="AI273" i="12" s="1"/>
  <c r="AI274" i="12" a="1"/>
  <c r="AI274" i="12" s="1"/>
  <c r="AI275" i="12" a="1"/>
  <c r="AI275" i="12" s="1"/>
  <c r="AI276" i="12" a="1"/>
  <c r="AI276" i="12" s="1"/>
  <c r="AI277" i="12" a="1"/>
  <c r="AI277" i="12" s="1"/>
  <c r="AI278" i="12" a="1"/>
  <c r="AI278" i="12" s="1"/>
  <c r="AI279" i="12" a="1"/>
  <c r="AI279" i="12" s="1"/>
  <c r="AI280" i="12" a="1"/>
  <c r="AI280" i="12" s="1"/>
  <c r="AI281" i="12" a="1"/>
  <c r="AI281" i="12" s="1"/>
  <c r="AI282" i="12" a="1"/>
  <c r="AI282" i="12" s="1"/>
  <c r="AI283" i="12" a="1"/>
  <c r="AI283" i="12" s="1"/>
  <c r="AI284" i="12" a="1"/>
  <c r="AI284" i="12" s="1"/>
  <c r="AI285" i="12" a="1"/>
  <c r="AI285" i="12" s="1"/>
  <c r="AI286" i="12" a="1"/>
  <c r="AI286" i="12" s="1"/>
  <c r="AI287" i="12" a="1"/>
  <c r="AI287" i="12" s="1"/>
  <c r="AI288" i="12" a="1"/>
  <c r="AI288" i="12" s="1"/>
  <c r="AI289" i="12" a="1"/>
  <c r="AI289" i="12" s="1"/>
  <c r="AI290" i="12" a="1"/>
  <c r="AI290" i="12" s="1"/>
  <c r="AI291" i="12" a="1"/>
  <c r="AI291" i="12" s="1"/>
  <c r="AI292" i="12" a="1"/>
  <c r="AI292" i="12" s="1"/>
  <c r="AI293" i="12" a="1"/>
  <c r="AI293" i="12" s="1"/>
  <c r="AI294" i="12" a="1"/>
  <c r="AI294" i="12" s="1"/>
  <c r="AI295" i="12" a="1"/>
  <c r="AI295" i="12" s="1"/>
  <c r="AI296" i="12" a="1"/>
  <c r="AI296" i="12" s="1"/>
  <c r="AI297" i="12" a="1"/>
  <c r="AI297" i="12" s="1"/>
  <c r="AI298" i="12" a="1"/>
  <c r="AI298" i="12" s="1"/>
  <c r="AI299" i="12" a="1"/>
  <c r="AI299" i="12" s="1"/>
  <c r="AI300" i="12" a="1"/>
  <c r="AI300" i="12" s="1"/>
  <c r="AI301" i="12" a="1"/>
  <c r="AI301" i="12" s="1"/>
  <c r="AI302" i="12" a="1"/>
  <c r="AI302" i="12" s="1"/>
  <c r="AI303" i="12" a="1"/>
  <c r="AI303" i="12" s="1"/>
  <c r="AI304" i="12" a="1"/>
  <c r="AI304" i="12" s="1"/>
  <c r="AI305" i="12" a="1"/>
  <c r="AI305" i="12" s="1"/>
  <c r="AI306" i="12" a="1"/>
  <c r="AI306" i="12" s="1"/>
  <c r="AI307" i="12" a="1"/>
  <c r="AI307" i="12" s="1"/>
  <c r="AI308" i="12" a="1"/>
  <c r="AI308" i="12" s="1"/>
  <c r="AI309" i="12" a="1"/>
  <c r="AI309" i="12" s="1"/>
  <c r="AI310" i="12" a="1"/>
  <c r="AI310" i="12" s="1"/>
  <c r="AI311" i="12" a="1"/>
  <c r="AI311" i="12" s="1"/>
  <c r="AI312" i="12" a="1"/>
  <c r="AI312" i="12" s="1"/>
  <c r="AI313" i="12" a="1"/>
  <c r="AI313" i="12" s="1"/>
  <c r="AI314" i="12" a="1"/>
  <c r="AI314" i="12" s="1"/>
  <c r="AI315" i="12" a="1"/>
  <c r="AI315" i="12" s="1"/>
  <c r="AI316" i="12" a="1"/>
  <c r="AI316" i="12" s="1"/>
  <c r="AI317" i="12" a="1"/>
  <c r="AI317" i="12" s="1"/>
  <c r="AI318" i="12" a="1"/>
  <c r="AI318" i="12" s="1"/>
  <c r="AI319" i="12" a="1"/>
  <c r="AI319" i="12" s="1"/>
  <c r="AI320" i="12" a="1"/>
  <c r="AI320" i="12" s="1"/>
  <c r="AI321" i="12" a="1"/>
  <c r="AI321" i="12" s="1"/>
  <c r="AI322" i="12" a="1"/>
  <c r="AI322" i="12" s="1"/>
  <c r="AI323" i="12" a="1"/>
  <c r="AI323" i="12" s="1"/>
  <c r="AI324" i="12" a="1"/>
  <c r="AI324" i="12" s="1"/>
  <c r="AI325" i="12" a="1"/>
  <c r="AI325" i="12" s="1"/>
  <c r="AI326" i="12" a="1"/>
  <c r="AI326" i="12" s="1"/>
  <c r="AI327" i="12" a="1"/>
  <c r="AI327" i="12" s="1"/>
  <c r="AI328" i="12" a="1"/>
  <c r="AI328" i="12" s="1"/>
  <c r="AI329" i="12" a="1"/>
  <c r="AI329" i="12" s="1"/>
  <c r="AI330" i="12" a="1"/>
  <c r="AI330" i="12" s="1"/>
  <c r="AI331" i="12" a="1"/>
  <c r="AI331" i="12" s="1"/>
  <c r="AI332" i="12" a="1"/>
  <c r="AI332" i="12" s="1"/>
  <c r="AI333" i="12" a="1"/>
  <c r="AI333" i="12" s="1"/>
  <c r="AI334" i="12" a="1"/>
  <c r="AI334" i="12" s="1"/>
  <c r="AI335" i="12" a="1"/>
  <c r="AI335" i="12" s="1"/>
  <c r="AI336" i="12" a="1"/>
  <c r="AI336" i="12" s="1"/>
  <c r="AI337" i="12" a="1"/>
  <c r="AI337" i="12" s="1"/>
  <c r="AI338" i="12" a="1"/>
  <c r="AI338" i="12" s="1"/>
  <c r="AI339" i="12" a="1"/>
  <c r="AI339" i="12" s="1"/>
  <c r="AI340" i="12" a="1"/>
  <c r="AI340" i="12" s="1"/>
  <c r="AI341" i="12" a="1"/>
  <c r="AI341" i="12" s="1"/>
  <c r="AI342" i="12" a="1"/>
  <c r="AI342" i="12" s="1"/>
  <c r="AI343" i="12" a="1"/>
  <c r="AI343" i="12" s="1"/>
  <c r="AI344" i="12" a="1"/>
  <c r="AI344" i="12" s="1"/>
  <c r="AI345" i="12" a="1"/>
  <c r="AI345" i="12" s="1"/>
  <c r="AI346" i="12" a="1"/>
  <c r="AI346" i="12" s="1"/>
  <c r="AF57" i="12"/>
  <c r="AF59" i="12"/>
  <c r="AF7" i="12"/>
  <c r="AF8" i="12"/>
  <c r="AF9" i="12"/>
  <c r="AF10" i="12"/>
  <c r="AF11" i="12"/>
  <c r="AF12" i="12"/>
  <c r="AF13" i="12"/>
  <c r="AF14" i="12"/>
  <c r="AF15" i="12"/>
  <c r="AF16" i="12"/>
  <c r="AF17" i="12"/>
  <c r="AF18" i="12"/>
  <c r="AF19" i="12"/>
  <c r="AF20" i="12"/>
  <c r="AF21" i="12"/>
  <c r="AF22" i="12"/>
  <c r="AF23" i="12"/>
  <c r="AF24" i="12"/>
  <c r="AF25" i="12"/>
  <c r="AF26" i="12"/>
  <c r="AF27" i="12"/>
  <c r="AF28" i="12"/>
  <c r="AF29" i="12"/>
  <c r="AF30" i="12"/>
  <c r="AF31" i="12"/>
  <c r="AF32" i="12"/>
  <c r="AF33" i="12"/>
  <c r="AF34" i="12"/>
  <c r="AF35" i="12"/>
  <c r="AF36" i="12"/>
  <c r="AF37" i="12"/>
  <c r="AF38" i="12"/>
  <c r="AF39" i="12"/>
  <c r="AF40" i="12"/>
  <c r="AF41" i="12"/>
  <c r="AF42" i="12"/>
  <c r="AF43" i="12"/>
  <c r="AF44" i="12"/>
  <c r="AF45" i="12"/>
  <c r="AF46" i="12"/>
  <c r="AF47" i="12"/>
  <c r="AF48" i="12"/>
  <c r="AF49" i="12"/>
  <c r="AF50" i="12"/>
  <c r="AF51" i="12"/>
  <c r="AF52" i="12"/>
  <c r="AF53" i="12"/>
  <c r="AF54" i="12"/>
  <c r="AF55" i="12"/>
  <c r="AF56" i="12"/>
  <c r="AF58" i="12"/>
  <c r="AF60" i="12"/>
  <c r="AF61" i="12"/>
  <c r="AF62" i="12"/>
  <c r="AF63" i="12"/>
  <c r="AF64" i="12"/>
  <c r="AF65" i="12"/>
  <c r="AF66" i="12"/>
  <c r="AF67" i="12"/>
  <c r="AF68" i="12"/>
  <c r="AF69" i="12"/>
  <c r="AF70" i="12"/>
  <c r="AF71" i="12"/>
  <c r="AF72" i="12"/>
  <c r="AF73" i="12"/>
  <c r="AF74" i="12"/>
  <c r="AF75" i="12"/>
  <c r="AF76" i="12"/>
  <c r="AF77" i="12"/>
  <c r="AF78" i="12"/>
  <c r="AF79" i="12"/>
  <c r="AF80" i="12"/>
  <c r="AF81" i="12"/>
  <c r="AF82" i="12"/>
  <c r="AF83" i="12"/>
  <c r="AF84" i="12"/>
  <c r="AF85" i="12"/>
  <c r="AF86" i="12"/>
  <c r="AF87" i="12"/>
  <c r="AF88" i="12"/>
  <c r="AF89" i="12"/>
  <c r="AF90" i="12"/>
  <c r="AF91" i="12"/>
  <c r="AF92" i="12"/>
  <c r="AF93" i="12"/>
  <c r="AF94" i="12"/>
  <c r="AF95" i="12"/>
  <c r="AF96" i="12"/>
  <c r="AF97" i="12"/>
  <c r="AF98" i="12"/>
  <c r="AF99" i="12"/>
  <c r="AF100" i="12"/>
  <c r="AF101" i="12"/>
  <c r="AF102" i="12"/>
  <c r="AF103" i="12"/>
  <c r="AF104" i="12"/>
  <c r="AF105" i="12"/>
  <c r="AF106" i="12"/>
  <c r="AF107" i="12"/>
  <c r="AF108" i="12"/>
  <c r="AF109" i="12"/>
  <c r="AF110" i="12"/>
  <c r="AF111" i="12"/>
  <c r="AF112" i="12"/>
  <c r="AF113" i="12"/>
  <c r="AF114" i="12"/>
  <c r="AF115" i="12"/>
  <c r="AF116" i="12"/>
  <c r="AF117" i="12"/>
  <c r="AF118" i="12"/>
  <c r="AF119" i="12"/>
  <c r="AF120" i="12"/>
  <c r="AF121" i="12"/>
  <c r="AF122" i="12"/>
  <c r="AF123" i="12"/>
  <c r="AF124" i="12"/>
  <c r="AF125" i="12"/>
  <c r="AF126" i="12"/>
  <c r="AF127" i="12"/>
  <c r="AF128" i="12"/>
  <c r="AF129" i="12"/>
  <c r="AF130" i="12"/>
  <c r="AF131" i="12"/>
  <c r="AF132" i="12"/>
  <c r="AF133" i="12"/>
  <c r="AF134" i="12"/>
  <c r="AF135" i="12"/>
  <c r="AF136" i="12"/>
  <c r="AF137" i="12"/>
  <c r="AF138" i="12"/>
  <c r="AF139" i="12"/>
  <c r="AF140" i="12"/>
  <c r="AF141" i="12"/>
  <c r="AF142" i="12"/>
  <c r="AF143" i="12"/>
  <c r="AF144" i="12"/>
  <c r="AF145" i="12"/>
  <c r="AF146" i="12"/>
  <c r="AF147" i="12"/>
  <c r="AF148" i="12"/>
  <c r="AF149" i="12"/>
  <c r="AF150" i="12"/>
  <c r="AF151" i="12"/>
  <c r="AF152" i="12"/>
  <c r="AF153" i="12"/>
  <c r="AF154" i="12"/>
  <c r="AF155" i="12"/>
  <c r="AF156" i="12"/>
  <c r="AF157" i="12"/>
  <c r="AF158" i="12"/>
  <c r="AF159" i="12"/>
  <c r="AF160" i="12"/>
  <c r="AF161" i="12"/>
  <c r="AF162" i="12"/>
  <c r="AF163" i="12"/>
  <c r="AF164" i="12"/>
  <c r="AF165" i="12"/>
  <c r="AF166" i="12"/>
  <c r="AF167" i="12"/>
  <c r="AF168" i="12"/>
  <c r="AF169" i="12"/>
  <c r="AF170" i="12"/>
  <c r="AF171" i="12"/>
  <c r="AF172" i="12"/>
  <c r="AF173" i="12"/>
  <c r="AF174" i="12"/>
  <c r="AF175" i="12"/>
  <c r="AF176" i="12"/>
  <c r="AF177" i="12"/>
  <c r="AF178" i="12"/>
  <c r="AF179" i="12"/>
  <c r="AF180" i="12"/>
  <c r="AF181" i="12"/>
  <c r="AF182" i="12"/>
  <c r="AF183" i="12"/>
  <c r="AF184" i="12"/>
  <c r="AF185" i="12"/>
  <c r="AF186" i="12"/>
  <c r="AF187" i="12"/>
  <c r="AF188" i="12"/>
  <c r="AF189" i="12"/>
  <c r="AF190" i="12"/>
  <c r="AF191" i="12"/>
  <c r="AF192" i="12"/>
  <c r="AF193" i="12"/>
  <c r="AF194" i="12"/>
  <c r="AF195" i="12"/>
  <c r="AF196" i="12"/>
  <c r="AF197" i="12"/>
  <c r="AF198" i="12"/>
  <c r="AF199" i="12"/>
  <c r="AF200" i="12"/>
  <c r="AF201" i="12"/>
  <c r="AF202" i="12"/>
  <c r="AF203" i="12"/>
  <c r="AF204" i="12"/>
  <c r="AF205" i="12"/>
  <c r="AF206" i="12"/>
  <c r="AF207" i="12"/>
  <c r="AF208" i="12"/>
  <c r="AF209" i="12"/>
  <c r="AF210" i="12"/>
  <c r="AF211" i="12"/>
  <c r="AF212" i="12"/>
  <c r="AF213" i="12"/>
  <c r="AF214" i="12"/>
  <c r="AF215" i="12"/>
  <c r="AF216" i="12"/>
  <c r="AF217" i="12"/>
  <c r="AF218" i="12"/>
  <c r="AF219" i="12"/>
  <c r="AF220" i="12"/>
  <c r="AF221" i="12"/>
  <c r="AF222" i="12"/>
  <c r="AF223" i="12"/>
  <c r="AF224" i="12"/>
  <c r="AF225" i="12"/>
  <c r="AF226" i="12"/>
  <c r="AF227" i="12"/>
  <c r="AF228" i="12"/>
  <c r="AF229" i="12"/>
  <c r="AF230" i="12"/>
  <c r="AF231" i="12"/>
  <c r="AF232" i="12"/>
  <c r="AF233" i="12"/>
  <c r="AF234" i="12"/>
  <c r="AF235" i="12"/>
  <c r="AF236" i="12"/>
  <c r="AF237" i="12"/>
  <c r="AF238" i="12"/>
  <c r="AF239" i="12"/>
  <c r="AF240" i="12"/>
  <c r="AF241" i="12"/>
  <c r="AF242" i="12"/>
  <c r="AF243" i="12"/>
  <c r="AF244" i="12"/>
  <c r="AF245" i="12"/>
  <c r="AF246" i="12"/>
  <c r="AF247" i="12"/>
  <c r="AF248" i="12"/>
  <c r="AF249" i="12"/>
  <c r="AF250" i="12"/>
  <c r="AF251" i="12"/>
  <c r="AF252" i="12"/>
  <c r="AF253" i="12"/>
  <c r="AF254" i="12"/>
  <c r="AF255" i="12"/>
  <c r="AF256" i="12"/>
  <c r="AF257" i="12"/>
  <c r="AF258" i="12"/>
  <c r="AF259" i="12"/>
  <c r="AF260" i="12"/>
  <c r="AF261" i="12"/>
  <c r="AF262" i="12"/>
  <c r="AF263" i="12"/>
  <c r="AF264" i="12"/>
  <c r="AF265" i="12"/>
  <c r="AF266" i="12"/>
  <c r="AF267" i="12"/>
  <c r="AF268" i="12"/>
  <c r="AF269" i="12"/>
  <c r="AF270" i="12"/>
  <c r="AF271" i="12"/>
  <c r="AF272" i="12"/>
  <c r="AF273" i="12"/>
  <c r="AF274" i="12"/>
  <c r="AF275" i="12"/>
  <c r="AF276" i="12"/>
  <c r="AF277" i="12"/>
  <c r="AF278" i="12"/>
  <c r="AF279" i="12"/>
  <c r="AF280" i="12"/>
  <c r="AF281" i="12"/>
  <c r="AF282" i="12"/>
  <c r="AF283" i="12"/>
  <c r="AF284" i="12"/>
  <c r="AF285" i="12"/>
  <c r="AF286" i="12"/>
  <c r="AF287" i="12"/>
  <c r="AF288" i="12"/>
  <c r="AF289" i="12"/>
  <c r="AF290" i="12"/>
  <c r="AF291" i="12"/>
  <c r="AF292" i="12"/>
  <c r="AF293" i="12"/>
  <c r="AF294" i="12"/>
  <c r="AF295" i="12"/>
  <c r="AF296" i="12"/>
  <c r="AF297" i="12"/>
  <c r="AF298" i="12"/>
  <c r="AF299" i="12"/>
  <c r="AF300" i="12"/>
  <c r="AF301" i="12"/>
  <c r="AF302" i="12"/>
  <c r="AF303" i="12"/>
  <c r="AF304" i="12"/>
  <c r="AF305" i="12"/>
  <c r="AF306" i="12"/>
  <c r="AF307" i="12"/>
  <c r="AF308" i="12"/>
  <c r="AF309" i="12"/>
  <c r="AF310" i="12"/>
  <c r="AF311" i="12"/>
  <c r="AF312" i="12"/>
  <c r="AF313" i="12"/>
  <c r="AF314" i="12"/>
  <c r="AF315" i="12"/>
  <c r="AF316" i="12"/>
  <c r="AF317" i="12"/>
  <c r="AF318" i="12"/>
  <c r="AF319" i="12"/>
  <c r="AF320" i="12"/>
  <c r="AF321" i="12"/>
  <c r="AF322" i="12"/>
  <c r="AF323" i="12"/>
  <c r="AF324" i="12"/>
  <c r="AF325" i="12"/>
  <c r="AF326" i="12"/>
  <c r="AF327" i="12"/>
  <c r="AF328" i="12"/>
  <c r="AF329" i="12"/>
  <c r="AF330" i="12"/>
  <c r="AF331" i="12"/>
  <c r="AF332" i="12"/>
  <c r="AF333" i="12"/>
  <c r="AF334" i="12"/>
  <c r="AF335" i="12"/>
  <c r="AF336" i="12"/>
  <c r="AF337" i="12"/>
  <c r="AF338" i="12"/>
  <c r="AF339" i="12"/>
  <c r="AF340" i="12"/>
  <c r="AF342" i="12"/>
  <c r="AF343" i="12"/>
  <c r="AF344" i="12"/>
  <c r="AF345" i="12"/>
  <c r="AF346" i="12"/>
  <c r="AF3" i="12"/>
  <c r="AF4" i="12"/>
  <c r="AF5" i="12"/>
  <c r="AF6" i="12"/>
  <c r="AI2" i="12" a="1"/>
  <c r="AI2" i="12" s="1"/>
  <c r="AT2" i="12" a="1"/>
  <c r="AF2" i="12"/>
  <c r="AG74" i="1" a="1"/>
  <c r="AG74" i="1" s="1"/>
  <c r="AG75" i="1" a="1"/>
  <c r="AG75" i="1" s="1"/>
  <c r="AG76" i="1" a="1"/>
  <c r="AG76" i="1" s="1"/>
  <c r="AG77" i="1" a="1"/>
  <c r="AG77" i="1" s="1"/>
  <c r="AG78" i="1" a="1"/>
  <c r="AG78" i="1" s="1"/>
  <c r="AG79" i="1" a="1"/>
  <c r="AG79" i="1" s="1"/>
  <c r="AG80" i="1" a="1"/>
  <c r="AG80" i="1" s="1"/>
  <c r="AG81" i="1" a="1"/>
  <c r="AG81" i="1" s="1"/>
  <c r="AG82" i="1" a="1"/>
  <c r="AG82" i="1" s="1"/>
  <c r="AG83" i="1" a="1"/>
  <c r="AG83" i="1" s="1"/>
  <c r="AG84" i="1" a="1"/>
  <c r="AG84" i="1" s="1"/>
  <c r="AG85" i="1" a="1"/>
  <c r="AG85" i="1" s="1"/>
  <c r="AG86" i="1" a="1"/>
  <c r="AG86" i="1" s="1"/>
  <c r="AG87" i="1" a="1"/>
  <c r="AG87" i="1" s="1"/>
  <c r="AG88" i="1" a="1"/>
  <c r="AG88" i="1" s="1"/>
  <c r="AG89" i="1" a="1"/>
  <c r="AG89" i="1" s="1"/>
  <c r="AG90" i="1" a="1"/>
  <c r="AG90" i="1" s="1"/>
  <c r="AG91" i="1" a="1"/>
  <c r="AG91" i="1" s="1"/>
  <c r="AG92" i="1" a="1"/>
  <c r="AG92" i="1" s="1"/>
  <c r="AG93" i="1" a="1"/>
  <c r="AG93" i="1" s="1"/>
  <c r="AG94" i="1" a="1"/>
  <c r="AG94" i="1" s="1"/>
  <c r="AG95" i="1" a="1"/>
  <c r="AG95" i="1" s="1"/>
  <c r="AG96" i="1" a="1"/>
  <c r="AG96" i="1" s="1"/>
  <c r="AG97" i="1" a="1"/>
  <c r="AG97" i="1" s="1"/>
  <c r="AG98" i="1" a="1"/>
  <c r="AG98" i="1" s="1"/>
  <c r="AI21" i="1" a="1"/>
  <c r="AI21" i="1" s="1"/>
  <c r="AI22" i="1" a="1"/>
  <c r="AI22" i="1" s="1"/>
  <c r="AI23" i="1" a="1"/>
  <c r="AI23" i="1" s="1"/>
  <c r="AI24" i="1" a="1"/>
  <c r="AI24" i="1" s="1"/>
  <c r="AI25" i="1" a="1"/>
  <c r="AI25" i="1" s="1"/>
  <c r="AI26" i="1" a="1"/>
  <c r="AI26" i="1" s="1"/>
  <c r="AI27" i="1" a="1"/>
  <c r="AI27" i="1" s="1"/>
  <c r="AI28" i="1" a="1"/>
  <c r="AI28" i="1" s="1"/>
  <c r="AI29" i="1" a="1"/>
  <c r="AI29" i="1" s="1"/>
  <c r="AI30" i="1" a="1"/>
  <c r="AI30" i="1" s="1"/>
  <c r="AI31" i="1" a="1"/>
  <c r="AI31" i="1" s="1"/>
  <c r="AI32" i="1" a="1"/>
  <c r="AI32" i="1" s="1"/>
  <c r="AI33" i="1" a="1"/>
  <c r="AI33" i="1" s="1"/>
  <c r="AI34" i="1" a="1"/>
  <c r="AI34" i="1" s="1"/>
  <c r="AI35" i="1" a="1"/>
  <c r="AI35" i="1" s="1"/>
  <c r="AI36" i="1" a="1"/>
  <c r="AI36" i="1" s="1"/>
  <c r="AI37" i="1" a="1"/>
  <c r="AI37" i="1" s="1"/>
  <c r="AI38" i="1" a="1"/>
  <c r="AI38" i="1" s="1"/>
  <c r="AI14" i="1" a="1"/>
  <c r="AI14" i="1" s="1"/>
  <c r="AI15" i="1" a="1"/>
  <c r="AI15" i="1" s="1"/>
  <c r="AI16" i="1" a="1"/>
  <c r="AI16" i="1" s="1"/>
  <c r="AI17" i="1" a="1"/>
  <c r="AI17" i="1" s="1"/>
  <c r="AI18" i="1" a="1"/>
  <c r="AI18" i="1" s="1"/>
  <c r="AI19" i="1" a="1"/>
  <c r="AI19" i="1" s="1"/>
  <c r="AI20" i="1" a="1"/>
  <c r="AI20" i="1" s="1"/>
  <c r="AI3" i="1" a="1"/>
  <c r="AI3" i="1" s="1"/>
  <c r="AI4" i="1" a="1"/>
  <c r="AI4" i="1" s="1"/>
  <c r="AI5" i="1" a="1"/>
  <c r="AI5" i="1" s="1"/>
  <c r="AI6" i="1" a="1"/>
  <c r="AI6" i="1" s="1"/>
  <c r="AI7" i="1" a="1"/>
  <c r="AI7" i="1" s="1"/>
  <c r="AI8" i="1" a="1"/>
  <c r="AI8" i="1" s="1"/>
  <c r="AI9" i="1" a="1"/>
  <c r="AI9" i="1" s="1"/>
  <c r="AI10" i="1" a="1"/>
  <c r="AI10" i="1" s="1"/>
  <c r="AI11" i="1" a="1"/>
  <c r="AI11" i="1" s="1"/>
  <c r="AI12" i="1" a="1"/>
  <c r="AI12" i="1" s="1"/>
  <c r="AI13" i="1" a="1"/>
  <c r="AI13" i="1" s="1"/>
  <c r="AI2" i="1" a="1"/>
  <c r="AI2" i="1" s="1"/>
  <c r="S316" i="13" l="1" a="1"/>
  <c r="S316" i="13" s="1"/>
  <c r="S60" i="13" a="1"/>
  <c r="S60" i="13" s="1"/>
  <c r="AF60" i="13" s="1"/>
  <c r="S107" i="13" a="1"/>
  <c r="S107" i="13" s="1"/>
  <c r="AF107" i="13" s="1"/>
  <c r="S102" i="13" a="1"/>
  <c r="S102" i="13" s="1"/>
  <c r="AF102" i="13" s="1"/>
  <c r="S223" i="13" a="1"/>
  <c r="S223" i="13" s="1"/>
  <c r="AF223" i="13" s="1"/>
  <c r="S144" i="13" a="1"/>
  <c r="S144" i="13" s="1"/>
  <c r="AF144" i="13" s="1"/>
  <c r="S334" i="13" a="1"/>
  <c r="S334" i="13" s="1"/>
  <c r="AF334" i="13" s="1"/>
  <c r="S157" i="13" a="1"/>
  <c r="S157" i="13" s="1"/>
  <c r="AF157" i="13" s="1"/>
  <c r="P343" i="13" a="1"/>
  <c r="P343" i="13" s="1"/>
  <c r="S222" i="13" a="1"/>
  <c r="S222" i="13" s="1"/>
  <c r="AF222" i="13" s="1"/>
  <c r="P15" i="14"/>
  <c r="P108" i="13" s="1" a="1"/>
  <c r="P108" i="13" s="1"/>
  <c r="S221" i="13" a="1"/>
  <c r="S221" i="13" s="1"/>
  <c r="AF221" i="13" s="1"/>
  <c r="S115" i="1" a="1"/>
  <c r="S115" i="1" s="1"/>
  <c r="S127" i="1" a="1"/>
  <c r="S127" i="1" s="1"/>
  <c r="S80" i="1" a="1"/>
  <c r="S80" i="1" s="1"/>
  <c r="AF80" i="1" s="1"/>
  <c r="S12" i="13" a="1"/>
  <c r="S12" i="13" s="1"/>
  <c r="AF12" i="13" s="1"/>
  <c r="S31" i="1" a="1"/>
  <c r="S31" i="1" s="1"/>
  <c r="AF31" i="1" s="1"/>
  <c r="S86" i="1" a="1"/>
  <c r="S86" i="1" s="1"/>
  <c r="AF86" i="1" s="1"/>
  <c r="S235" i="13" a="1"/>
  <c r="S235" i="13" s="1"/>
  <c r="AF235" i="13" s="1"/>
  <c r="S103" i="1" a="1"/>
  <c r="S103" i="1" s="1"/>
  <c r="S25" i="1" a="1"/>
  <c r="S25" i="1" s="1"/>
  <c r="AF25" i="1" s="1"/>
  <c r="P21" i="14"/>
  <c r="P149" i="13" s="1" a="1"/>
  <c r="P149" i="13" s="1"/>
  <c r="S43" i="1" a="1"/>
  <c r="S43" i="1" s="1"/>
  <c r="AF43" i="1" s="1"/>
  <c r="S297" i="13" a="1"/>
  <c r="S297" i="13" s="1"/>
  <c r="AF297" i="13" s="1"/>
  <c r="S319" i="13" a="1"/>
  <c r="S319" i="13" s="1"/>
  <c r="AF319" i="13" s="1"/>
  <c r="S244" i="13" a="1"/>
  <c r="S244" i="13" s="1"/>
  <c r="AF244" i="13" s="1"/>
  <c r="S130" i="13" a="1"/>
  <c r="S130" i="13" s="1"/>
  <c r="AF130" i="13" s="1"/>
  <c r="S54" i="13" a="1"/>
  <c r="S54" i="13" s="1"/>
  <c r="AF54" i="13" s="1"/>
  <c r="S46" i="13" a="1"/>
  <c r="S46" i="13" s="1"/>
  <c r="AF46" i="13" s="1"/>
  <c r="S53" i="13" a="1"/>
  <c r="S53" i="13" s="1"/>
  <c r="AF53" i="13" s="1"/>
  <c r="S215" i="13" a="1"/>
  <c r="S215" i="13" s="1"/>
  <c r="AF215" i="13" s="1"/>
  <c r="S256" i="13" a="1"/>
  <c r="S256" i="13" s="1"/>
  <c r="AF256" i="13" s="1"/>
  <c r="S45" i="13" a="1"/>
  <c r="S45" i="13" s="1"/>
  <c r="AF45" i="13" s="1"/>
  <c r="S128" i="1" a="1"/>
  <c r="S128" i="1" s="1"/>
  <c r="S37" i="13" a="1"/>
  <c r="S37" i="13" s="1"/>
  <c r="AF37" i="13" s="1"/>
  <c r="S134" i="1" a="1"/>
  <c r="S134" i="1" s="1"/>
  <c r="S37" i="1" a="1"/>
  <c r="S37" i="1" s="1"/>
  <c r="AF37" i="1" s="1"/>
  <c r="S29" i="13" a="1"/>
  <c r="S29" i="13" s="1"/>
  <c r="AF29" i="13" s="1"/>
  <c r="S44" i="13" a="1"/>
  <c r="S44" i="13" s="1"/>
  <c r="AF44" i="13" s="1"/>
  <c r="P341" i="13" a="1"/>
  <c r="P341" i="13" s="1"/>
  <c r="S38" i="1" a="1"/>
  <c r="S38" i="1" s="1"/>
  <c r="AF38" i="1" s="1"/>
  <c r="S250" i="13" a="1"/>
  <c r="S250" i="13" s="1"/>
  <c r="AF250" i="13" s="1"/>
  <c r="S49" i="1" a="1"/>
  <c r="S49" i="1" s="1"/>
  <c r="AF49" i="1" s="1"/>
  <c r="S258" i="13" a="1"/>
  <c r="S258" i="13" s="1"/>
  <c r="AF258" i="13" s="1"/>
  <c r="S248" i="13" a="1"/>
  <c r="S248" i="13" s="1"/>
  <c r="AF248" i="13" s="1"/>
  <c r="S295" i="13" a="1"/>
  <c r="S295" i="13" s="1"/>
  <c r="AF295" i="13" s="1"/>
  <c r="S109" i="1" a="1"/>
  <c r="S109" i="1" s="1"/>
  <c r="S84" i="13" a="1"/>
  <c r="S84" i="13" s="1"/>
  <c r="AF84" i="13" s="1"/>
  <c r="S85" i="13" a="1"/>
  <c r="S85" i="13" s="1"/>
  <c r="AF85" i="13" s="1"/>
  <c r="S122" i="1" a="1"/>
  <c r="S122" i="1" s="1"/>
  <c r="S269" i="13" a="1"/>
  <c r="S269" i="13" s="1"/>
  <c r="AF269" i="13" s="1"/>
  <c r="P340" i="13" a="1"/>
  <c r="P340" i="13" s="1"/>
  <c r="S236" i="13" a="1"/>
  <c r="S236" i="13" s="1"/>
  <c r="AF236" i="13" s="1"/>
  <c r="S55" i="1" a="1"/>
  <c r="S55" i="1" s="1"/>
  <c r="AF55" i="1" s="1"/>
  <c r="S272" i="13" a="1"/>
  <c r="S272" i="13" s="1"/>
  <c r="AF272" i="13" s="1"/>
  <c r="S303" i="13" a="1"/>
  <c r="S303" i="13" s="1"/>
  <c r="AF303" i="13" s="1"/>
  <c r="S177" i="13" a="1"/>
  <c r="S177" i="13" s="1"/>
  <c r="AF177" i="13" s="1"/>
  <c r="S137" i="13" a="1"/>
  <c r="S137" i="13" s="1"/>
  <c r="AF137" i="13" s="1"/>
  <c r="S97" i="1" a="1"/>
  <c r="S97" i="1" s="1"/>
  <c r="AF97" i="1" s="1"/>
  <c r="S241" i="13" a="1"/>
  <c r="S241" i="13" s="1"/>
  <c r="AF241" i="13" s="1"/>
  <c r="S285" i="13" a="1"/>
  <c r="S285" i="13" s="1"/>
  <c r="AF285" i="13" s="1"/>
  <c r="S138" i="1" a="1"/>
  <c r="S138" i="1" s="1"/>
  <c r="S286" i="13" a="1"/>
  <c r="S286" i="13" s="1"/>
  <c r="AF286" i="13" s="1"/>
  <c r="S284" i="13" a="1"/>
  <c r="S284" i="13" s="1"/>
  <c r="AF284" i="13" s="1"/>
  <c r="S282" i="13" a="1"/>
  <c r="S282" i="13" s="1"/>
  <c r="AF282" i="13" s="1"/>
  <c r="S283" i="13" a="1"/>
  <c r="S283" i="13" s="1"/>
  <c r="AF283" i="13" s="1"/>
  <c r="S124" i="13" a="1"/>
  <c r="S124" i="13" s="1"/>
  <c r="AF124" i="13" s="1"/>
  <c r="S108" i="1" a="1"/>
  <c r="S108" i="1" s="1"/>
  <c r="S120" i="13" a="1"/>
  <c r="S120" i="13" s="1"/>
  <c r="AF120" i="13" s="1"/>
  <c r="S121" i="13" a="1"/>
  <c r="S121" i="13" s="1"/>
  <c r="AF121" i="13" s="1"/>
  <c r="S127" i="13" a="1"/>
  <c r="S127" i="13" s="1"/>
  <c r="AF127" i="13" s="1"/>
  <c r="S125" i="13" a="1"/>
  <c r="S125" i="13" s="1"/>
  <c r="AF125" i="13" s="1"/>
  <c r="S126" i="13" a="1"/>
  <c r="S126" i="13" s="1"/>
  <c r="AF126" i="13" s="1"/>
  <c r="S276" i="13" a="1"/>
  <c r="S276" i="13" s="1"/>
  <c r="AF276" i="13" s="1"/>
  <c r="S133" i="13" a="1"/>
  <c r="S133" i="13" s="1"/>
  <c r="AF133" i="13" s="1"/>
  <c r="S111" i="1" a="1"/>
  <c r="S111" i="1" s="1"/>
  <c r="S132" i="13" a="1"/>
  <c r="S132" i="13" s="1"/>
  <c r="AF132" i="13" s="1"/>
  <c r="S131" i="13" a="1"/>
  <c r="S131" i="13" s="1"/>
  <c r="AF131" i="13" s="1"/>
  <c r="S128" i="13" a="1"/>
  <c r="S128" i="13" s="1"/>
  <c r="AF128" i="13" s="1"/>
  <c r="S135" i="13" a="1"/>
  <c r="S135" i="13" s="1"/>
  <c r="AF135" i="13" s="1"/>
  <c r="S134" i="13" a="1"/>
  <c r="S134" i="13" s="1"/>
  <c r="AF134" i="13" s="1"/>
  <c r="S313" i="13" a="1"/>
  <c r="S313" i="13" s="1"/>
  <c r="AF313" i="13" s="1"/>
  <c r="S22" i="13" a="1"/>
  <c r="S22" i="13" s="1"/>
  <c r="AF22" i="13" s="1"/>
  <c r="S163" i="13" a="1"/>
  <c r="S163" i="13" s="1"/>
  <c r="AF163" i="13" s="1"/>
  <c r="P42" i="14"/>
  <c r="S305" i="13" a="1"/>
  <c r="S305" i="13" s="1"/>
  <c r="AF305" i="13" s="1"/>
  <c r="S79" i="1" a="1"/>
  <c r="S79" i="1" s="1"/>
  <c r="AF79" i="1" s="1"/>
  <c r="S151" i="1" a="1"/>
  <c r="S151" i="1" s="1"/>
  <c r="S77" i="13" a="1"/>
  <c r="S77" i="13" s="1"/>
  <c r="AF77" i="13" s="1"/>
  <c r="S100" i="13" a="1"/>
  <c r="S100" i="13" s="1"/>
  <c r="AF100" i="13" s="1"/>
  <c r="S304" i="13" a="1"/>
  <c r="S304" i="13" s="1"/>
  <c r="AF304" i="13" s="1"/>
  <c r="S92" i="1" a="1"/>
  <c r="S92" i="1" s="1"/>
  <c r="AF92" i="1" s="1"/>
  <c r="S302" i="13" a="1"/>
  <c r="S302" i="13" s="1"/>
  <c r="AF302" i="13" s="1"/>
  <c r="AF316" i="13"/>
  <c r="P147" i="13" a="1"/>
  <c r="P147" i="13" s="1"/>
  <c r="P148" i="13" a="1"/>
  <c r="P148" i="13" s="1"/>
  <c r="S193" i="13" a="1"/>
  <c r="S193" i="13" s="1"/>
  <c r="AF193" i="13" s="1"/>
  <c r="S184" i="13" a="1"/>
  <c r="S184" i="13" s="1"/>
  <c r="AF184" i="13" s="1"/>
  <c r="S192" i="13" a="1"/>
  <c r="S192" i="13" s="1"/>
  <c r="AF192" i="13" s="1"/>
  <c r="S188" i="13" a="1"/>
  <c r="S188" i="13" s="1"/>
  <c r="AF188" i="13" s="1"/>
  <c r="S191" i="13" a="1"/>
  <c r="S191" i="13" s="1"/>
  <c r="AF191" i="13" s="1"/>
  <c r="S187" i="13" a="1"/>
  <c r="S187" i="13" s="1"/>
  <c r="AF187" i="13" s="1"/>
  <c r="S186" i="13" a="1"/>
  <c r="S186" i="13" s="1"/>
  <c r="AF186" i="13" s="1"/>
  <c r="S124" i="1" a="1"/>
  <c r="S124" i="1" s="1"/>
  <c r="S185" i="13" a="1"/>
  <c r="S185" i="13" s="1"/>
  <c r="AF185" i="13" s="1"/>
  <c r="S173" i="13" a="1"/>
  <c r="S173" i="13" s="1"/>
  <c r="AF173" i="13" s="1"/>
  <c r="S171" i="13" a="1"/>
  <c r="S171" i="13" s="1"/>
  <c r="AF171" i="13" s="1"/>
  <c r="S172" i="13" a="1"/>
  <c r="S172" i="13" s="1"/>
  <c r="AF172" i="13" s="1"/>
  <c r="S120" i="1" a="1"/>
  <c r="S120" i="1" s="1"/>
  <c r="S168" i="13" a="1"/>
  <c r="S168" i="13" s="1"/>
  <c r="AF168" i="13" s="1"/>
  <c r="S167" i="13" a="1"/>
  <c r="S167" i="13" s="1"/>
  <c r="AF167" i="13" s="1"/>
  <c r="S166" i="13" a="1"/>
  <c r="S166" i="13" s="1"/>
  <c r="AF166" i="13" s="1"/>
  <c r="S165" i="13" a="1"/>
  <c r="S165" i="13" s="1"/>
  <c r="AF165" i="13" s="1"/>
  <c r="S174" i="13" a="1"/>
  <c r="S174" i="13" s="1"/>
  <c r="AF174" i="13" s="1"/>
  <c r="S183" i="13" a="1"/>
  <c r="S183" i="13" s="1"/>
  <c r="AF183" i="13" s="1"/>
  <c r="S280" i="13" a="1"/>
  <c r="S280" i="13" s="1"/>
  <c r="AF280" i="13" s="1"/>
  <c r="S148" i="13" a="1"/>
  <c r="S148" i="13" s="1"/>
  <c r="AF148" i="13" s="1"/>
  <c r="S117" i="1" a="1"/>
  <c r="S117" i="1" s="1"/>
  <c r="S147" i="13" a="1"/>
  <c r="S147" i="13" s="1"/>
  <c r="AF147" i="13" s="1"/>
  <c r="S92" i="13" a="1"/>
  <c r="S92" i="13" s="1"/>
  <c r="AF92" i="13" s="1"/>
  <c r="S18" i="1" a="1"/>
  <c r="S18" i="1" s="1"/>
  <c r="AF18" i="1" s="1"/>
  <c r="S26" i="13" a="1"/>
  <c r="S26" i="13" s="1"/>
  <c r="AF26" i="13" s="1"/>
  <c r="S21" i="1" a="1"/>
  <c r="S21" i="1" s="1"/>
  <c r="AF21" i="1" s="1"/>
  <c r="S22" i="1" a="1"/>
  <c r="S22" i="1" s="1"/>
  <c r="AF22" i="1" s="1"/>
  <c r="S25" i="13" a="1"/>
  <c r="S25" i="13" s="1"/>
  <c r="AF25" i="13" s="1"/>
  <c r="S24" i="13" a="1"/>
  <c r="S24" i="13" s="1"/>
  <c r="AF24" i="13" s="1"/>
  <c r="S23" i="1" a="1"/>
  <c r="S23" i="1" s="1"/>
  <c r="AF23" i="1" s="1"/>
  <c r="S19" i="13" a="1"/>
  <c r="S19" i="13" s="1"/>
  <c r="AF19" i="13" s="1"/>
  <c r="S24" i="1" a="1"/>
  <c r="S24" i="1" s="1"/>
  <c r="AF24" i="1" s="1"/>
  <c r="S18" i="13" a="1"/>
  <c r="S18" i="13" s="1"/>
  <c r="AF18" i="13" s="1"/>
  <c r="S23" i="13" a="1"/>
  <c r="S23" i="13" s="1"/>
  <c r="AF23" i="13" s="1"/>
  <c r="S203" i="13" a="1"/>
  <c r="S203" i="13" s="1"/>
  <c r="AF203" i="13" s="1"/>
  <c r="S121" i="1" a="1"/>
  <c r="S121" i="1" s="1"/>
  <c r="S21" i="13" a="1"/>
  <c r="S21" i="13" s="1"/>
  <c r="AF21" i="13" s="1"/>
  <c r="S62" i="1" a="1"/>
  <c r="S62" i="1" s="1"/>
  <c r="AF62" i="1" s="1"/>
  <c r="S118" i="1" a="1"/>
  <c r="S118" i="1" s="1"/>
  <c r="S159" i="13" a="1"/>
  <c r="S159" i="13" s="1"/>
  <c r="AF159" i="13" s="1"/>
  <c r="S162" i="13" a="1"/>
  <c r="S162" i="13" s="1"/>
  <c r="AF162" i="13" s="1"/>
  <c r="S153" i="13" a="1"/>
  <c r="S153" i="13" s="1"/>
  <c r="AF153" i="13" s="1"/>
  <c r="S161" i="13" a="1"/>
  <c r="S161" i="13" s="1"/>
  <c r="AF161" i="13" s="1"/>
  <c r="S119" i="1" a="1"/>
  <c r="S119" i="1" s="1"/>
  <c r="S152" i="13" a="1"/>
  <c r="S152" i="13" s="1"/>
  <c r="AF152" i="13" s="1"/>
  <c r="S160" i="13" a="1"/>
  <c r="S160" i="13" s="1"/>
  <c r="AF160" i="13" s="1"/>
  <c r="S154" i="13" a="1"/>
  <c r="S154" i="13" s="1"/>
  <c r="AF154" i="13" s="1"/>
  <c r="S158" i="13" a="1"/>
  <c r="S158" i="13" s="1"/>
  <c r="AF158" i="13" s="1"/>
  <c r="S155" i="13" a="1"/>
  <c r="S155" i="13" s="1"/>
  <c r="AF155" i="13" s="1"/>
  <c r="S202" i="13" a="1"/>
  <c r="S202" i="13" s="1"/>
  <c r="AF202" i="13" s="1"/>
  <c r="S140" i="1" a="1"/>
  <c r="S140" i="1" s="1"/>
  <c r="S335" i="13" a="1"/>
  <c r="S335" i="13" s="1"/>
  <c r="AF335" i="13" s="1"/>
  <c r="S74" i="1" a="1"/>
  <c r="S74" i="1" s="1"/>
  <c r="AF74" i="1" s="1"/>
  <c r="S179" i="13" a="1"/>
  <c r="S179" i="13" s="1"/>
  <c r="AF179" i="13" s="1"/>
  <c r="S181" i="13" a="1"/>
  <c r="S181" i="13" s="1"/>
  <c r="AF181" i="13" s="1"/>
  <c r="S180" i="13" a="1"/>
  <c r="S180" i="13" s="1"/>
  <c r="AF180" i="13" s="1"/>
  <c r="S123" i="1" a="1"/>
  <c r="S123" i="1" s="1"/>
  <c r="S178" i="13" a="1"/>
  <c r="S178" i="13" s="1"/>
  <c r="AF178" i="13" s="1"/>
  <c r="S175" i="13" a="1"/>
  <c r="S175" i="13" s="1"/>
  <c r="AF175" i="13" s="1"/>
  <c r="S164" i="13" a="1"/>
  <c r="S164" i="13" s="1"/>
  <c r="AF164" i="13" s="1"/>
  <c r="S139" i="1" a="1"/>
  <c r="S139" i="1" s="1"/>
  <c r="S327" i="13" a="1"/>
  <c r="S327" i="13" s="1"/>
  <c r="AF327" i="13" s="1"/>
  <c r="S73" i="1" a="1"/>
  <c r="S73" i="1" s="1"/>
  <c r="AF73" i="1" s="1"/>
  <c r="S28" i="1" a="1"/>
  <c r="S28" i="1" s="1"/>
  <c r="AF28" i="1" s="1"/>
  <c r="S27" i="13" a="1"/>
  <c r="S27" i="13" s="1"/>
  <c r="AF27" i="13" s="1"/>
  <c r="S29" i="1" a="1"/>
  <c r="S29" i="1" s="1"/>
  <c r="AF29" i="1" s="1"/>
  <c r="S27" i="1" a="1"/>
  <c r="S27" i="1" s="1"/>
  <c r="AF27" i="1" s="1"/>
  <c r="S281" i="13" a="1"/>
  <c r="S281" i="13" s="1"/>
  <c r="AF281" i="13" s="1"/>
  <c r="S26" i="1" a="1"/>
  <c r="S26" i="1" s="1"/>
  <c r="AF26" i="1" s="1"/>
  <c r="S149" i="13" a="1"/>
  <c r="S149" i="13" s="1"/>
  <c r="AF149" i="13" s="1"/>
  <c r="S141" i="13" a="1"/>
  <c r="S141" i="13" s="1"/>
  <c r="AF141" i="13" s="1"/>
  <c r="S142" i="13" a="1"/>
  <c r="S142" i="13" s="1"/>
  <c r="AF142" i="13" s="1"/>
  <c r="S112" i="1" a="1"/>
  <c r="S112" i="1" s="1"/>
  <c r="S113" i="1" a="1"/>
  <c r="S113" i="1" s="1"/>
  <c r="S140" i="13" a="1"/>
  <c r="S140" i="13" s="1"/>
  <c r="AF140" i="13" s="1"/>
  <c r="S139" i="13" a="1"/>
  <c r="S139" i="13" s="1"/>
  <c r="AF139" i="13" s="1"/>
  <c r="S65" i="13" a="1"/>
  <c r="S65" i="13" s="1"/>
  <c r="AF65" i="13" s="1"/>
  <c r="S64" i="1" a="1"/>
  <c r="S64" i="1" s="1"/>
  <c r="AF64" i="1" s="1"/>
  <c r="S72" i="1" a="1"/>
  <c r="S72" i="1" s="1"/>
  <c r="AF72" i="1" s="1"/>
  <c r="S62" i="13" a="1"/>
  <c r="S62" i="13" s="1"/>
  <c r="AF62" i="13" s="1"/>
  <c r="S66" i="1" a="1"/>
  <c r="S66" i="1" s="1"/>
  <c r="AF66" i="1" s="1"/>
  <c r="S75" i="13" a="1"/>
  <c r="S75" i="13" s="1"/>
  <c r="AF75" i="13" s="1"/>
  <c r="S74" i="13" a="1"/>
  <c r="S74" i="13" s="1"/>
  <c r="AF74" i="13" s="1"/>
  <c r="S64" i="13" a="1"/>
  <c r="S64" i="13" s="1"/>
  <c r="AF64" i="13" s="1"/>
  <c r="S65" i="1" a="1"/>
  <c r="S65" i="1" s="1"/>
  <c r="AF65" i="1" s="1"/>
  <c r="S75" i="1" a="1"/>
  <c r="S75" i="1" s="1"/>
  <c r="AF75" i="1" s="1"/>
  <c r="S63" i="13" a="1"/>
  <c r="S63" i="13" s="1"/>
  <c r="AF63" i="13" s="1"/>
  <c r="S76" i="1" a="1"/>
  <c r="S76" i="1" s="1"/>
  <c r="AF76" i="1" s="1"/>
  <c r="S72" i="13" a="1"/>
  <c r="S72" i="13" s="1"/>
  <c r="AF72" i="13" s="1"/>
  <c r="S69" i="1" a="1"/>
  <c r="S69" i="1" s="1"/>
  <c r="AF69" i="1" s="1"/>
  <c r="S73" i="13" a="1"/>
  <c r="S73" i="13" s="1"/>
  <c r="AF73" i="13" s="1"/>
  <c r="S77" i="1" a="1"/>
  <c r="S77" i="1" s="1"/>
  <c r="AF77" i="1" s="1"/>
  <c r="S66" i="13" a="1"/>
  <c r="S66" i="13" s="1"/>
  <c r="AF66" i="13" s="1"/>
  <c r="S63" i="1" a="1"/>
  <c r="S63" i="1" s="1"/>
  <c r="AF63" i="1" s="1"/>
  <c r="S78" i="1" a="1"/>
  <c r="S78" i="1" s="1"/>
  <c r="AF78" i="1" s="1"/>
  <c r="S79" i="13" a="1"/>
  <c r="S79" i="13" s="1"/>
  <c r="AF79" i="13" s="1"/>
  <c r="S71" i="13" a="1"/>
  <c r="S71" i="13" s="1"/>
  <c r="AF71" i="13" s="1"/>
  <c r="S70" i="1" a="1"/>
  <c r="S70" i="1" s="1"/>
  <c r="AF70" i="1" s="1"/>
  <c r="S67" i="13" a="1"/>
  <c r="S67" i="13" s="1"/>
  <c r="AF67" i="13" s="1"/>
  <c r="S71" i="1" a="1"/>
  <c r="S71" i="1" s="1"/>
  <c r="AF71" i="1" s="1"/>
  <c r="S147" i="1" a="1"/>
  <c r="S147" i="1" s="1"/>
  <c r="S317" i="13" a="1"/>
  <c r="S317" i="13" s="1"/>
  <c r="AF317" i="13" s="1"/>
  <c r="S314" i="13" a="1"/>
  <c r="S314" i="13" s="1"/>
  <c r="AF314" i="13" s="1"/>
  <c r="S170" i="13" a="1"/>
  <c r="S170" i="13" s="1"/>
  <c r="AF170" i="13" s="1"/>
  <c r="S144" i="1" a="1"/>
  <c r="S144" i="1" s="1"/>
  <c r="S309" i="13" a="1"/>
  <c r="S309" i="13" s="1"/>
  <c r="AF309" i="13" s="1"/>
  <c r="S307" i="13" a="1"/>
  <c r="S307" i="13" s="1"/>
  <c r="AF307" i="13" s="1"/>
  <c r="S310" i="13" a="1"/>
  <c r="S310" i="13" s="1"/>
  <c r="AF310" i="13" s="1"/>
  <c r="S308" i="13" a="1"/>
  <c r="S308" i="13" s="1"/>
  <c r="AF308" i="13" s="1"/>
  <c r="S306" i="13" a="1"/>
  <c r="S306" i="13" s="1"/>
  <c r="AF306" i="13" s="1"/>
  <c r="S89" i="13" a="1"/>
  <c r="S89" i="13" s="1"/>
  <c r="AF89" i="13" s="1"/>
  <c r="S90" i="1" a="1"/>
  <c r="S90" i="1" s="1"/>
  <c r="AF90" i="1" s="1"/>
  <c r="S88" i="13" a="1"/>
  <c r="S88" i="13" s="1"/>
  <c r="AF88" i="13" s="1"/>
  <c r="S93" i="1" a="1"/>
  <c r="S93" i="1" s="1"/>
  <c r="AF93" i="1" s="1"/>
  <c r="S94" i="1" a="1"/>
  <c r="S94" i="1" s="1"/>
  <c r="AF94" i="1" s="1"/>
  <c r="S95" i="1" a="1"/>
  <c r="S95" i="1" s="1"/>
  <c r="AF95" i="1" s="1"/>
  <c r="S91" i="13" a="1"/>
  <c r="S91" i="13" s="1"/>
  <c r="AF91" i="13" s="1"/>
  <c r="S88" i="1" a="1"/>
  <c r="S88" i="1" s="1"/>
  <c r="AF88" i="1" s="1"/>
  <c r="S90" i="13" a="1"/>
  <c r="S90" i="13" s="1"/>
  <c r="AF90" i="13" s="1"/>
  <c r="S89" i="1" a="1"/>
  <c r="S89" i="1" s="1"/>
  <c r="AF89" i="1" s="1"/>
  <c r="S95" i="13" a="1"/>
  <c r="S95" i="13" s="1"/>
  <c r="AF95" i="13" s="1"/>
  <c r="S17" i="13" a="1"/>
  <c r="S17" i="13" s="1"/>
  <c r="AF17" i="13" s="1"/>
  <c r="S10" i="1" a="1"/>
  <c r="S10" i="1" s="1"/>
  <c r="AF10" i="1" s="1"/>
  <c r="S12" i="1" a="1"/>
  <c r="S12" i="1" s="1"/>
  <c r="AF12" i="1" s="1"/>
  <c r="S15" i="1" a="1"/>
  <c r="S15" i="1" s="1"/>
  <c r="AF15" i="1" s="1"/>
  <c r="S16" i="13" a="1"/>
  <c r="S16" i="13" s="1"/>
  <c r="AF16" i="13" s="1"/>
  <c r="S11" i="1" a="1"/>
  <c r="S11" i="1" s="1"/>
  <c r="AF11" i="1" s="1"/>
  <c r="S14" i="13" a="1"/>
  <c r="S14" i="13" s="1"/>
  <c r="AF14" i="13" s="1"/>
  <c r="S15" i="13" a="1"/>
  <c r="S15" i="13" s="1"/>
  <c r="AF15" i="13" s="1"/>
  <c r="S11" i="13" a="1"/>
  <c r="S11" i="13" s="1"/>
  <c r="AF11" i="13" s="1"/>
  <c r="S9" i="1" a="1"/>
  <c r="S9" i="1" s="1"/>
  <c r="AF9" i="1" s="1"/>
  <c r="S16" i="1" a="1"/>
  <c r="S16" i="1" s="1"/>
  <c r="AF16" i="1" s="1"/>
  <c r="S10" i="13" a="1"/>
  <c r="S10" i="13" s="1"/>
  <c r="AF10" i="13" s="1"/>
  <c r="S17" i="1" a="1"/>
  <c r="S17" i="1" s="1"/>
  <c r="AF17" i="1" s="1"/>
  <c r="S9" i="13" a="1"/>
  <c r="S9" i="13" s="1"/>
  <c r="AF9" i="13" s="1"/>
  <c r="S8" i="13" a="1"/>
  <c r="S8" i="13" s="1"/>
  <c r="AF8" i="13" s="1"/>
  <c r="S112" i="13" a="1"/>
  <c r="S112" i="13" s="1"/>
  <c r="AF112" i="13" s="1"/>
  <c r="S105" i="1" a="1"/>
  <c r="S105" i="1" s="1"/>
  <c r="S111" i="13" a="1"/>
  <c r="S111" i="13" s="1"/>
  <c r="AF111" i="13" s="1"/>
  <c r="S110" i="13" a="1"/>
  <c r="S110" i="13" s="1"/>
  <c r="AF110" i="13" s="1"/>
  <c r="S113" i="13" a="1"/>
  <c r="S113" i="13" s="1"/>
  <c r="AF113" i="13" s="1"/>
  <c r="S94" i="13" a="1"/>
  <c r="S94" i="13" s="1"/>
  <c r="AF94" i="13" s="1"/>
  <c r="S108" i="13" a="1"/>
  <c r="S108" i="13" s="1"/>
  <c r="AF108" i="13" s="1"/>
  <c r="S263" i="13" a="1"/>
  <c r="S263" i="13" s="1"/>
  <c r="AF263" i="13" s="1"/>
  <c r="S262" i="13" a="1"/>
  <c r="S262" i="13" s="1"/>
  <c r="AF262" i="13" s="1"/>
  <c r="S261" i="13" a="1"/>
  <c r="S261" i="13" s="1"/>
  <c r="AF261" i="13" s="1"/>
  <c r="S260" i="13" a="1"/>
  <c r="S260" i="13" s="1"/>
  <c r="AF260" i="13" s="1"/>
  <c r="S259" i="13" a="1"/>
  <c r="S259" i="13" s="1"/>
  <c r="AF259" i="13" s="1"/>
  <c r="S36" i="1" a="1"/>
  <c r="S36" i="1" s="1"/>
  <c r="AF36" i="1" s="1"/>
  <c r="S30" i="1" a="1"/>
  <c r="S30" i="1" s="1"/>
  <c r="AF30" i="1" s="1"/>
  <c r="S35" i="13" a="1"/>
  <c r="S35" i="13" s="1"/>
  <c r="AF35" i="13" s="1"/>
  <c r="S33" i="1" a="1"/>
  <c r="S33" i="1" s="1"/>
  <c r="AF33" i="1" s="1"/>
  <c r="S33" i="13" a="1"/>
  <c r="S33" i="13" s="1"/>
  <c r="AF33" i="13" s="1"/>
  <c r="S32" i="13" a="1"/>
  <c r="S32" i="13" s="1"/>
  <c r="AF32" i="13" s="1"/>
  <c r="S34" i="1" a="1"/>
  <c r="S34" i="1" s="1"/>
  <c r="AF34" i="1" s="1"/>
  <c r="S31" i="13" a="1"/>
  <c r="S31" i="13" s="1"/>
  <c r="AF31" i="13" s="1"/>
  <c r="S34" i="13" a="1"/>
  <c r="S34" i="13" s="1"/>
  <c r="AF34" i="13" s="1"/>
  <c r="S35" i="1" a="1"/>
  <c r="S35" i="1" s="1"/>
  <c r="AF35" i="1" s="1"/>
  <c r="S204" i="13" a="1"/>
  <c r="S204" i="13" s="1"/>
  <c r="AF204" i="13" s="1"/>
  <c r="S126" i="1" a="1"/>
  <c r="S126" i="1" s="1"/>
  <c r="S211" i="13" a="1"/>
  <c r="S211" i="13" s="1"/>
  <c r="AF211" i="13" s="1"/>
  <c r="S207" i="13" a="1"/>
  <c r="S207" i="13" s="1"/>
  <c r="AF207" i="13" s="1"/>
  <c r="S212" i="13" a="1"/>
  <c r="S212" i="13" s="1"/>
  <c r="AF212" i="13" s="1"/>
  <c r="S206" i="13" a="1"/>
  <c r="S206" i="13" s="1"/>
  <c r="AF206" i="13" s="1"/>
  <c r="S205" i="13" a="1"/>
  <c r="S205" i="13" s="1"/>
  <c r="AF205" i="13" s="1"/>
  <c r="S213" i="13" a="1"/>
  <c r="S213" i="13" s="1"/>
  <c r="AF213" i="13" s="1"/>
  <c r="S78" i="13" a="1"/>
  <c r="S78" i="13" s="1"/>
  <c r="AF78" i="13" s="1"/>
  <c r="S36" i="13" a="1"/>
  <c r="S36" i="13" s="1"/>
  <c r="AF36" i="13" s="1"/>
  <c r="S201" i="13" a="1"/>
  <c r="S201" i="13" s="1"/>
  <c r="AF201" i="13" s="1"/>
  <c r="S200" i="13" a="1"/>
  <c r="S200" i="13" s="1"/>
  <c r="AF200" i="13" s="1"/>
  <c r="S199" i="13" a="1"/>
  <c r="S199" i="13" s="1"/>
  <c r="AF199" i="13" s="1"/>
  <c r="S125" i="1" a="1"/>
  <c r="S125" i="1" s="1"/>
  <c r="S198" i="13" a="1"/>
  <c r="S198" i="13" s="1"/>
  <c r="AF198" i="13" s="1"/>
  <c r="S197" i="13" a="1"/>
  <c r="S197" i="13" s="1"/>
  <c r="AF197" i="13" s="1"/>
  <c r="S194" i="13" a="1"/>
  <c r="S194" i="13" s="1"/>
  <c r="AF194" i="13" s="1"/>
  <c r="S333" i="13" a="1"/>
  <c r="S333" i="13" s="1"/>
  <c r="AF333" i="13" s="1"/>
  <c r="S332" i="13" a="1"/>
  <c r="S332" i="13" s="1"/>
  <c r="AF332" i="13" s="1"/>
  <c r="S331" i="13" a="1"/>
  <c r="S331" i="13" s="1"/>
  <c r="AF331" i="13" s="1"/>
  <c r="S153" i="1" a="1"/>
  <c r="S153" i="1" s="1"/>
  <c r="S330" i="13" a="1"/>
  <c r="S330" i="13" s="1"/>
  <c r="AF330" i="13" s="1"/>
  <c r="S136" i="1" a="1"/>
  <c r="S136" i="1" s="1"/>
  <c r="S275" i="13" a="1"/>
  <c r="S275" i="13" s="1"/>
  <c r="AF275" i="13" s="1"/>
  <c r="S137" i="1" a="1"/>
  <c r="S137" i="1" s="1"/>
  <c r="S274" i="13" a="1"/>
  <c r="S274" i="13" s="1"/>
  <c r="AF274" i="13" s="1"/>
  <c r="S278" i="13" a="1"/>
  <c r="S278" i="13" s="1"/>
  <c r="AF278" i="13" s="1"/>
  <c r="S279" i="13" a="1"/>
  <c r="S279" i="13" s="1"/>
  <c r="AF279" i="13" s="1"/>
  <c r="S70" i="13" a="1"/>
  <c r="S70" i="13" s="1"/>
  <c r="AF70" i="13" s="1"/>
  <c r="S287" i="13" a="1"/>
  <c r="S287" i="13" s="1"/>
  <c r="AF287" i="13" s="1"/>
  <c r="S68" i="13" a="1"/>
  <c r="S68" i="13" s="1"/>
  <c r="AF68" i="13" s="1"/>
  <c r="S145" i="13" a="1"/>
  <c r="S145" i="13" s="1"/>
  <c r="AF145" i="13" s="1"/>
  <c r="S146" i="13" a="1"/>
  <c r="S146" i="13" s="1"/>
  <c r="AF146" i="13" s="1"/>
  <c r="S114" i="1" a="1"/>
  <c r="S114" i="1" s="1"/>
  <c r="S141" i="1" a="1"/>
  <c r="S141" i="1" s="1"/>
  <c r="S292" i="13" a="1"/>
  <c r="S292" i="13" s="1"/>
  <c r="AF292" i="13" s="1"/>
  <c r="S291" i="13" a="1"/>
  <c r="S291" i="13" s="1"/>
  <c r="AF291" i="13" s="1"/>
  <c r="S59" i="13" a="1"/>
  <c r="S59" i="13" s="1"/>
  <c r="AF59" i="13" s="1"/>
  <c r="S57" i="1" a="1"/>
  <c r="S57" i="1" s="1"/>
  <c r="AF57" i="1" s="1"/>
  <c r="S58" i="1" a="1"/>
  <c r="S58" i="1" s="1"/>
  <c r="AF58" i="1" s="1"/>
  <c r="S59" i="1" a="1"/>
  <c r="S59" i="1" s="1"/>
  <c r="AF59" i="1" s="1"/>
  <c r="S58" i="13" a="1"/>
  <c r="S58" i="13" s="1"/>
  <c r="AF58" i="13" s="1"/>
  <c r="S60" i="1" a="1"/>
  <c r="S60" i="1" s="1"/>
  <c r="AF60" i="1" s="1"/>
  <c r="S57" i="13" a="1"/>
  <c r="S57" i="13" s="1"/>
  <c r="AF57" i="13" s="1"/>
  <c r="S56" i="13" a="1"/>
  <c r="S56" i="13" s="1"/>
  <c r="AF56" i="13" s="1"/>
  <c r="S190" i="13" a="1"/>
  <c r="S190" i="13" s="1"/>
  <c r="AF190" i="13" s="1"/>
  <c r="S13" i="13" a="1"/>
  <c r="S13" i="13" s="1"/>
  <c r="AF13" i="13" s="1"/>
  <c r="S68" i="1" a="1"/>
  <c r="S68" i="1" s="1"/>
  <c r="AF68" i="1" s="1"/>
  <c r="S264" i="13" a="1"/>
  <c r="S264" i="13" s="1"/>
  <c r="AF264" i="13" s="1"/>
  <c r="S100" i="1" a="1"/>
  <c r="S100" i="1" s="1"/>
  <c r="S102" i="1" a="1"/>
  <c r="S102" i="1" s="1"/>
  <c r="S96" i="13" a="1"/>
  <c r="S96" i="13" s="1"/>
  <c r="AF96" i="13" s="1"/>
  <c r="S99" i="13" a="1"/>
  <c r="S99" i="13" s="1"/>
  <c r="AF99" i="13" s="1"/>
  <c r="S98" i="13" a="1"/>
  <c r="S98" i="13" s="1"/>
  <c r="AF98" i="13" s="1"/>
  <c r="S101" i="1" a="1"/>
  <c r="S101" i="1" s="1"/>
  <c r="S97" i="13" a="1"/>
  <c r="S97" i="13" s="1"/>
  <c r="AF97" i="13" s="1"/>
  <c r="S106" i="13" a="1"/>
  <c r="S106" i="13" s="1"/>
  <c r="AF106" i="13" s="1"/>
  <c r="S96" i="1" a="1"/>
  <c r="S96" i="1" s="1"/>
  <c r="AF96" i="1" s="1"/>
  <c r="S103" i="13" a="1"/>
  <c r="S103" i="13" s="1"/>
  <c r="AF103" i="13" s="1"/>
  <c r="S105" i="13" a="1"/>
  <c r="S105" i="13" s="1"/>
  <c r="AF105" i="13" s="1"/>
  <c r="S104" i="13" a="1"/>
  <c r="S104" i="13" s="1"/>
  <c r="AF104" i="13" s="1"/>
  <c r="S99" i="1" a="1"/>
  <c r="S99" i="1" s="1"/>
  <c r="S243" i="13" a="1"/>
  <c r="S243" i="13" s="1"/>
  <c r="AF243" i="13" s="1"/>
  <c r="S251" i="13" a="1"/>
  <c r="S251" i="13" s="1"/>
  <c r="AF251" i="13" s="1"/>
  <c r="S130" i="1" a="1"/>
  <c r="S130" i="1" s="1"/>
  <c r="S247" i="13" a="1"/>
  <c r="S247" i="13" s="1"/>
  <c r="AF247" i="13" s="1"/>
  <c r="S131" i="1" a="1"/>
  <c r="S131" i="1" s="1"/>
  <c r="S246" i="13" a="1"/>
  <c r="S246" i="13" s="1"/>
  <c r="AF246" i="13" s="1"/>
  <c r="S245" i="13" a="1"/>
  <c r="S245" i="13" s="1"/>
  <c r="AF245" i="13" s="1"/>
  <c r="S326" i="13" a="1"/>
  <c r="S326" i="13" s="1"/>
  <c r="AF326" i="13" s="1"/>
  <c r="S150" i="1" a="1"/>
  <c r="S150" i="1" s="1"/>
  <c r="S232" i="13" a="1"/>
  <c r="S232" i="13" s="1"/>
  <c r="AF232" i="13" s="1"/>
  <c r="S239" i="13" a="1"/>
  <c r="S239" i="13" s="1"/>
  <c r="AF239" i="13" s="1"/>
  <c r="S230" i="13" a="1"/>
  <c r="S230" i="13" s="1"/>
  <c r="AF230" i="13" s="1"/>
  <c r="S227" i="13" a="1"/>
  <c r="S227" i="13" s="1"/>
  <c r="AF227" i="13" s="1"/>
  <c r="S240" i="13" a="1"/>
  <c r="S240" i="13" s="1"/>
  <c r="AF240" i="13" s="1"/>
  <c r="S231" i="13" a="1"/>
  <c r="S231" i="13" s="1"/>
  <c r="AF231" i="13" s="1"/>
  <c r="S129" i="1" a="1"/>
  <c r="S129" i="1" s="1"/>
  <c r="S238" i="13" a="1"/>
  <c r="S238" i="13" s="1"/>
  <c r="AF238" i="13" s="1"/>
  <c r="S237" i="13" a="1"/>
  <c r="S237" i="13" s="1"/>
  <c r="AF237" i="13" s="1"/>
  <c r="S234" i="13" a="1"/>
  <c r="S234" i="13" s="1"/>
  <c r="AF234" i="13" s="1"/>
  <c r="S233" i="13" a="1"/>
  <c r="S233" i="13" s="1"/>
  <c r="AF233" i="13" s="1"/>
  <c r="S61" i="1" a="1"/>
  <c r="S61" i="1" s="1"/>
  <c r="AF61" i="1" s="1"/>
  <c r="S101" i="13" a="1"/>
  <c r="S101" i="13" s="1"/>
  <c r="AF101" i="13" s="1"/>
  <c r="S228" i="13" a="1"/>
  <c r="S228" i="13" s="1"/>
  <c r="AF228" i="13" s="1"/>
  <c r="S189" i="13" a="1"/>
  <c r="S189" i="13" s="1"/>
  <c r="AF189" i="13" s="1"/>
  <c r="S20" i="13" a="1"/>
  <c r="S20" i="13" s="1"/>
  <c r="AF20" i="13" s="1"/>
  <c r="S146" i="1" a="1"/>
  <c r="S146" i="1" s="1"/>
  <c r="S277" i="13" a="1"/>
  <c r="S277" i="13" s="1"/>
  <c r="AF277" i="13" s="1"/>
  <c r="P346" i="13" a="1"/>
  <c r="P346" i="13" s="1"/>
  <c r="P345" i="13" a="1"/>
  <c r="P345" i="13" s="1"/>
  <c r="P344" i="13" a="1"/>
  <c r="P344" i="13" s="1"/>
  <c r="S41" i="13" a="1"/>
  <c r="S41" i="13" s="1"/>
  <c r="AF41" i="13" s="1"/>
  <c r="S46" i="1" a="1"/>
  <c r="S46" i="1" s="1"/>
  <c r="AF46" i="1" s="1"/>
  <c r="S39" i="13" a="1"/>
  <c r="S39" i="13" s="1"/>
  <c r="AF39" i="13" s="1"/>
  <c r="S40" i="1" a="1"/>
  <c r="S40" i="1" s="1"/>
  <c r="AF40" i="1" s="1"/>
  <c r="S40" i="13" a="1"/>
  <c r="S40" i="13" s="1"/>
  <c r="AF40" i="13" s="1"/>
  <c r="S39" i="1" a="1"/>
  <c r="S39" i="1" s="1"/>
  <c r="AF39" i="1" s="1"/>
  <c r="S41" i="1" a="1"/>
  <c r="S41" i="1" s="1"/>
  <c r="AF41" i="1" s="1"/>
  <c r="S38" i="13" a="1"/>
  <c r="S38" i="13" s="1"/>
  <c r="AF38" i="13" s="1"/>
  <c r="S42" i="13" a="1"/>
  <c r="S42" i="13" s="1"/>
  <c r="AF42" i="13" s="1"/>
  <c r="S42" i="1" a="1"/>
  <c r="S42" i="1" s="1"/>
  <c r="AF42" i="1" s="1"/>
  <c r="S45" i="1" a="1"/>
  <c r="S45" i="1" s="1"/>
  <c r="AF45" i="1" s="1"/>
  <c r="S43" i="13" a="1"/>
  <c r="S43" i="13" s="1"/>
  <c r="AF43" i="13" s="1"/>
  <c r="S67" i="1" a="1"/>
  <c r="S67" i="1" s="1"/>
  <c r="AF67" i="1" s="1"/>
  <c r="S242" i="13" a="1"/>
  <c r="S242" i="13" s="1"/>
  <c r="AF242" i="13" s="1"/>
  <c r="S182" i="13" a="1"/>
  <c r="S182" i="13" s="1"/>
  <c r="AF182" i="13" s="1"/>
  <c r="S8" i="1" a="1"/>
  <c r="S8" i="1" s="1"/>
  <c r="AF8" i="1" s="1"/>
  <c r="S208" i="13" a="1"/>
  <c r="S208" i="13" s="1"/>
  <c r="AF208" i="13" s="1"/>
  <c r="P4" i="14"/>
  <c r="R6" i="13"/>
  <c r="R18" i="13"/>
  <c r="R30" i="13"/>
  <c r="R42" i="13"/>
  <c r="R54" i="13"/>
  <c r="R66" i="13"/>
  <c r="R78" i="13"/>
  <c r="R90" i="13"/>
  <c r="R102" i="13"/>
  <c r="R114" i="13"/>
  <c r="R126" i="13"/>
  <c r="R138" i="13"/>
  <c r="R150" i="13"/>
  <c r="R162" i="13"/>
  <c r="R174" i="13"/>
  <c r="R186" i="13"/>
  <c r="R198" i="13"/>
  <c r="R210" i="13"/>
  <c r="R222" i="13"/>
  <c r="R234" i="13"/>
  <c r="R246" i="13"/>
  <c r="R258" i="13"/>
  <c r="R270" i="13"/>
  <c r="R282" i="13"/>
  <c r="R294" i="13"/>
  <c r="R306" i="13"/>
  <c r="R318" i="13"/>
  <c r="R330" i="13"/>
  <c r="R342" i="13"/>
  <c r="Q9" i="13"/>
  <c r="Q21" i="13"/>
  <c r="Q33" i="13"/>
  <c r="Q45" i="13"/>
  <c r="Q57" i="13"/>
  <c r="Q69" i="13"/>
  <c r="Q81" i="13"/>
  <c r="Q93" i="13"/>
  <c r="Q105" i="13"/>
  <c r="Q117" i="13"/>
  <c r="Q129" i="13"/>
  <c r="Q141" i="13"/>
  <c r="Q153" i="13"/>
  <c r="R7" i="13"/>
  <c r="R19" i="13"/>
  <c r="AI19" i="13" s="1" a="1"/>
  <c r="AI19" i="13" s="1"/>
  <c r="R31" i="13"/>
  <c r="R43" i="13"/>
  <c r="R55" i="13"/>
  <c r="R67" i="13"/>
  <c r="R79" i="13"/>
  <c r="R91" i="13"/>
  <c r="R103" i="13"/>
  <c r="R115" i="13"/>
  <c r="AI115" i="13" s="1" a="1"/>
  <c r="AI115" i="13" s="1"/>
  <c r="R127" i="13"/>
  <c r="R139" i="13"/>
  <c r="R151" i="13"/>
  <c r="AI151" i="13" s="1" a="1"/>
  <c r="AI151" i="13" s="1"/>
  <c r="R163" i="13"/>
  <c r="R175" i="13"/>
  <c r="R187" i="13"/>
  <c r="R199" i="13"/>
  <c r="R211" i="13"/>
  <c r="R223" i="13"/>
  <c r="R235" i="13"/>
  <c r="R247" i="13"/>
  <c r="R259" i="13"/>
  <c r="R271" i="13"/>
  <c r="R283" i="13"/>
  <c r="R295" i="13"/>
  <c r="R307" i="13"/>
  <c r="R319" i="13"/>
  <c r="R331" i="13"/>
  <c r="R343" i="13"/>
  <c r="Q10" i="13"/>
  <c r="Q22" i="13"/>
  <c r="Q34" i="13"/>
  <c r="Q46" i="13"/>
  <c r="Q58" i="13"/>
  <c r="Q70" i="13"/>
  <c r="Q82" i="13"/>
  <c r="Q94" i="13"/>
  <c r="Q106" i="13"/>
  <c r="Q118" i="13"/>
  <c r="Q130" i="13"/>
  <c r="Q142" i="13"/>
  <c r="R5" i="13"/>
  <c r="R21" i="13"/>
  <c r="R35" i="13"/>
  <c r="R49" i="13"/>
  <c r="R63" i="13"/>
  <c r="R77" i="13"/>
  <c r="AI77" i="13" s="1" a="1"/>
  <c r="AI77" i="13" s="1"/>
  <c r="R93" i="13"/>
  <c r="R107" i="13"/>
  <c r="R121" i="13"/>
  <c r="AI121" i="13" s="1" a="1"/>
  <c r="AI121" i="13" s="1"/>
  <c r="R135" i="13"/>
  <c r="R149" i="13"/>
  <c r="R165" i="13"/>
  <c r="R179" i="13"/>
  <c r="R193" i="13"/>
  <c r="AI193" i="13" s="1" a="1"/>
  <c r="AI193" i="13" s="1"/>
  <c r="R207" i="13"/>
  <c r="R221" i="13"/>
  <c r="R237" i="13"/>
  <c r="AI237" i="13" s="1" a="1"/>
  <c r="AI237" i="13" s="1"/>
  <c r="R251" i="13"/>
  <c r="R265" i="13"/>
  <c r="R279" i="13"/>
  <c r="R293" i="13"/>
  <c r="R309" i="13"/>
  <c r="R323" i="13"/>
  <c r="R337" i="13"/>
  <c r="AI337" i="13" s="1" a="1"/>
  <c r="AI337" i="13" s="1"/>
  <c r="Q6" i="13"/>
  <c r="Q20" i="13"/>
  <c r="Q36" i="13"/>
  <c r="Q50" i="13"/>
  <c r="Q64" i="13"/>
  <c r="Q78" i="13"/>
  <c r="Q92" i="13"/>
  <c r="Q108" i="13"/>
  <c r="Q122" i="13"/>
  <c r="Q136" i="13"/>
  <c r="Q150" i="13"/>
  <c r="Q163" i="13"/>
  <c r="Q175" i="13"/>
  <c r="Q187" i="13"/>
  <c r="Q199" i="13"/>
  <c r="Q211" i="13"/>
  <c r="Q223" i="13"/>
  <c r="Q235" i="13"/>
  <c r="Q247" i="13"/>
  <c r="Q259" i="13"/>
  <c r="Q271" i="13"/>
  <c r="Q283" i="13"/>
  <c r="Q295" i="13"/>
  <c r="Q307" i="13"/>
  <c r="Q319" i="13"/>
  <c r="Q331" i="13"/>
  <c r="Q343" i="13"/>
  <c r="R9" i="13"/>
  <c r="R23" i="13"/>
  <c r="R37" i="13"/>
  <c r="R51" i="13"/>
  <c r="R65" i="13"/>
  <c r="R81" i="13"/>
  <c r="R95" i="13"/>
  <c r="R109" i="13"/>
  <c r="AI109" i="13" s="1" a="1"/>
  <c r="AI109" i="13" s="1"/>
  <c r="R123" i="13"/>
  <c r="R137" i="13"/>
  <c r="R153" i="13"/>
  <c r="R167" i="13"/>
  <c r="R181" i="13"/>
  <c r="R195" i="13"/>
  <c r="R209" i="13"/>
  <c r="R225" i="13"/>
  <c r="R239" i="13"/>
  <c r="AI239" i="13" s="1" a="1"/>
  <c r="AI239" i="13" s="1"/>
  <c r="R253" i="13"/>
  <c r="R267" i="13"/>
  <c r="R281" i="13"/>
  <c r="AI281" i="13" s="1" a="1"/>
  <c r="AI281" i="13" s="1"/>
  <c r="R297" i="13"/>
  <c r="R311" i="13"/>
  <c r="R325" i="13"/>
  <c r="AI325" i="13" s="1" a="1"/>
  <c r="AI325" i="13" s="1"/>
  <c r="R339" i="13"/>
  <c r="Q8" i="13"/>
  <c r="Q24" i="13"/>
  <c r="Q38" i="13"/>
  <c r="Q52" i="13"/>
  <c r="Q66" i="13"/>
  <c r="Q80" i="13"/>
  <c r="Q96" i="13"/>
  <c r="Q110" i="13"/>
  <c r="Q124" i="13"/>
  <c r="Q138" i="13"/>
  <c r="Q152" i="13"/>
  <c r="Q165" i="13"/>
  <c r="Q177" i="13"/>
  <c r="Q189" i="13"/>
  <c r="Q201" i="13"/>
  <c r="Q213" i="13"/>
  <c r="Q225" i="13"/>
  <c r="Q237" i="13"/>
  <c r="Q249" i="13"/>
  <c r="Q261" i="13"/>
  <c r="Q273" i="13"/>
  <c r="Q285" i="13"/>
  <c r="Q297" i="13"/>
  <c r="Q309" i="13"/>
  <c r="Q321" i="13"/>
  <c r="Q333" i="13"/>
  <c r="Q345" i="13"/>
  <c r="R11" i="13"/>
  <c r="R27" i="13"/>
  <c r="R45" i="13"/>
  <c r="R61" i="13"/>
  <c r="R80" i="13"/>
  <c r="R97" i="13"/>
  <c r="R113" i="13"/>
  <c r="R131" i="13"/>
  <c r="R147" i="13"/>
  <c r="R166" i="13"/>
  <c r="R183" i="13"/>
  <c r="R201" i="13"/>
  <c r="R217" i="13"/>
  <c r="R233" i="13"/>
  <c r="R252" i="13"/>
  <c r="R269" i="13"/>
  <c r="R287" i="13"/>
  <c r="AI287" i="13" s="1" a="1"/>
  <c r="AI287" i="13" s="1"/>
  <c r="R303" i="13"/>
  <c r="R321" i="13"/>
  <c r="R338" i="13"/>
  <c r="Q12" i="13"/>
  <c r="Q28" i="13"/>
  <c r="Q44" i="13"/>
  <c r="Q62" i="13"/>
  <c r="Q79" i="13"/>
  <c r="Q98" i="13"/>
  <c r="Q114" i="13"/>
  <c r="Q132" i="13"/>
  <c r="Q148" i="13"/>
  <c r="Q164" i="13"/>
  <c r="Q179" i="13"/>
  <c r="Q193" i="13"/>
  <c r="Q207" i="13"/>
  <c r="Q221" i="13"/>
  <c r="Q236" i="13"/>
  <c r="Q251" i="13"/>
  <c r="Q265" i="13"/>
  <c r="Q279" i="13"/>
  <c r="Q293" i="13"/>
  <c r="Q308" i="13"/>
  <c r="Q323" i="13"/>
  <c r="Q337" i="13"/>
  <c r="R12" i="13"/>
  <c r="R28" i="13"/>
  <c r="R46" i="13"/>
  <c r="R62" i="13"/>
  <c r="R82" i="13"/>
  <c r="R98" i="13"/>
  <c r="AI98" i="13" s="1" a="1"/>
  <c r="AI98" i="13" s="1"/>
  <c r="R116" i="13"/>
  <c r="R132" i="13"/>
  <c r="R148" i="13"/>
  <c r="AI148" i="13" s="1" a="1"/>
  <c r="AI148" i="13" s="1"/>
  <c r="R168" i="13"/>
  <c r="R184" i="13"/>
  <c r="R202" i="13"/>
  <c r="R218" i="13"/>
  <c r="R236" i="13"/>
  <c r="R254" i="13"/>
  <c r="R272" i="13"/>
  <c r="R288" i="13"/>
  <c r="R304" i="13"/>
  <c r="R322" i="13"/>
  <c r="R340" i="13"/>
  <c r="Q13" i="13"/>
  <c r="Q29" i="13"/>
  <c r="Q47" i="13"/>
  <c r="Q63" i="13"/>
  <c r="Q83" i="13"/>
  <c r="Q99" i="13"/>
  <c r="Q115" i="13"/>
  <c r="Q133" i="13"/>
  <c r="Q149" i="13"/>
  <c r="Q166" i="13"/>
  <c r="Q180" i="13"/>
  <c r="Q194" i="13"/>
  <c r="Q208" i="13"/>
  <c r="Q222" i="13"/>
  <c r="Q238" i="13"/>
  <c r="Q252" i="13"/>
  <c r="Q266" i="13"/>
  <c r="Q280" i="13"/>
  <c r="Q294" i="13"/>
  <c r="Q310" i="13"/>
  <c r="Q324" i="13"/>
  <c r="Q338" i="13"/>
  <c r="R32" i="13"/>
  <c r="R84" i="13"/>
  <c r="R134" i="13"/>
  <c r="R170" i="13"/>
  <c r="R204" i="13"/>
  <c r="R240" i="13"/>
  <c r="R274" i="13"/>
  <c r="AI274" i="13" s="1" a="1"/>
  <c r="AI274" i="13" s="1"/>
  <c r="R308" i="13"/>
  <c r="R344" i="13"/>
  <c r="Q49" i="13"/>
  <c r="Q101" i="13"/>
  <c r="Q119" i="13"/>
  <c r="Q154" i="13"/>
  <c r="Q196" i="13"/>
  <c r="Q226" i="13"/>
  <c r="Q240" i="13"/>
  <c r="Q268" i="13"/>
  <c r="Q312" i="13"/>
  <c r="Q340" i="13"/>
  <c r="R13" i="13"/>
  <c r="R29" i="13"/>
  <c r="R47" i="13"/>
  <c r="R64" i="13"/>
  <c r="R83" i="13"/>
  <c r="R99" i="13"/>
  <c r="AI99" i="13" s="1" a="1"/>
  <c r="AI99" i="13" s="1"/>
  <c r="R117" i="13"/>
  <c r="R133" i="13"/>
  <c r="R152" i="13"/>
  <c r="R169" i="13"/>
  <c r="R185" i="13"/>
  <c r="R203" i="13"/>
  <c r="R219" i="13"/>
  <c r="R238" i="13"/>
  <c r="R255" i="13"/>
  <c r="R273" i="13"/>
  <c r="R289" i="13"/>
  <c r="AI289" i="13" s="1" a="1"/>
  <c r="AI289" i="13" s="1"/>
  <c r="R305" i="13"/>
  <c r="R324" i="13"/>
  <c r="AI324" i="13" s="1" a="1"/>
  <c r="AI324" i="13" s="1"/>
  <c r="R341" i="13"/>
  <c r="AI341" i="13" s="1" a="1"/>
  <c r="AI341" i="13" s="1"/>
  <c r="Q14" i="13"/>
  <c r="Q30" i="13"/>
  <c r="Q48" i="13"/>
  <c r="Q65" i="13"/>
  <c r="Q84" i="13"/>
  <c r="Q100" i="13"/>
  <c r="Q116" i="13"/>
  <c r="Q134" i="13"/>
  <c r="Q151" i="13"/>
  <c r="Q167" i="13"/>
  <c r="Q181" i="13"/>
  <c r="Q195" i="13"/>
  <c r="Q209" i="13"/>
  <c r="Q224" i="13"/>
  <c r="Q239" i="13"/>
  <c r="Q253" i="13"/>
  <c r="Q267" i="13"/>
  <c r="Q281" i="13"/>
  <c r="Q296" i="13"/>
  <c r="Q311" i="13"/>
  <c r="Q325" i="13"/>
  <c r="Q339" i="13"/>
  <c r="R14" i="13"/>
  <c r="R48" i="13"/>
  <c r="R68" i="13"/>
  <c r="R100" i="13"/>
  <c r="R118" i="13"/>
  <c r="R154" i="13"/>
  <c r="R188" i="13"/>
  <c r="R220" i="13"/>
  <c r="R256" i="13"/>
  <c r="R290" i="13"/>
  <c r="R326" i="13"/>
  <c r="Q15" i="13"/>
  <c r="Q31" i="13"/>
  <c r="Q67" i="13"/>
  <c r="Q85" i="13"/>
  <c r="Q135" i="13"/>
  <c r="Q168" i="13"/>
  <c r="Q182" i="13"/>
  <c r="Q210" i="13"/>
  <c r="Q254" i="13"/>
  <c r="Q282" i="13"/>
  <c r="Q298" i="13"/>
  <c r="Q326" i="13"/>
  <c r="R26" i="13"/>
  <c r="R56" i="13"/>
  <c r="R76" i="13"/>
  <c r="R106" i="13"/>
  <c r="R130" i="13"/>
  <c r="R158" i="13"/>
  <c r="R182" i="13"/>
  <c r="R212" i="13"/>
  <c r="R232" i="13"/>
  <c r="R262" i="13"/>
  <c r="R286" i="13"/>
  <c r="R314" i="13"/>
  <c r="R336" i="13"/>
  <c r="Q19" i="13"/>
  <c r="Q43" i="13"/>
  <c r="Q73" i="13"/>
  <c r="Q97" i="13"/>
  <c r="Q125" i="13"/>
  <c r="Q147" i="13"/>
  <c r="Q172" i="13"/>
  <c r="Q192" i="13"/>
  <c r="Q216" i="13"/>
  <c r="Q234" i="13"/>
  <c r="Q258" i="13"/>
  <c r="Q278" i="13"/>
  <c r="Q302" i="13"/>
  <c r="Q322" i="13"/>
  <c r="Q346" i="13"/>
  <c r="Q26" i="13"/>
  <c r="Q128" i="13"/>
  <c r="Q200" i="13"/>
  <c r="Q243" i="13"/>
  <c r="Q263" i="13"/>
  <c r="Q305" i="13"/>
  <c r="R38" i="13"/>
  <c r="R88" i="13"/>
  <c r="R164" i="13"/>
  <c r="AI164" i="13" s="1" a="1"/>
  <c r="AI164" i="13" s="1"/>
  <c r="R216" i="13"/>
  <c r="R320" i="13"/>
  <c r="Q27" i="13"/>
  <c r="Q107" i="13"/>
  <c r="Q158" i="13"/>
  <c r="Q220" i="13"/>
  <c r="Q288" i="13"/>
  <c r="Q306" i="13"/>
  <c r="R39" i="13"/>
  <c r="R89" i="13"/>
  <c r="R143" i="13"/>
  <c r="R194" i="13"/>
  <c r="R245" i="13"/>
  <c r="R299" i="13"/>
  <c r="Q4" i="13"/>
  <c r="Q86" i="13"/>
  <c r="Q137" i="13"/>
  <c r="Q183" i="13"/>
  <c r="Q227" i="13"/>
  <c r="Q269" i="13"/>
  <c r="Q313" i="13"/>
  <c r="Q139" i="13"/>
  <c r="Q334" i="13"/>
  <c r="R3" i="13"/>
  <c r="R33" i="13"/>
  <c r="R57" i="13"/>
  <c r="R85" i="13"/>
  <c r="R108" i="13"/>
  <c r="R136" i="13"/>
  <c r="R159" i="13"/>
  <c r="R189" i="13"/>
  <c r="R213" i="13"/>
  <c r="R241" i="13"/>
  <c r="R263" i="13"/>
  <c r="R291" i="13"/>
  <c r="R315" i="13"/>
  <c r="R345" i="13"/>
  <c r="Q23" i="13"/>
  <c r="Q51" i="13"/>
  <c r="Q74" i="13"/>
  <c r="Q102" i="13"/>
  <c r="Q126" i="13"/>
  <c r="Q155" i="13"/>
  <c r="Q173" i="13"/>
  <c r="Q197" i="13"/>
  <c r="Q217" i="13"/>
  <c r="Q241" i="13"/>
  <c r="Q260" i="13"/>
  <c r="Q284" i="13"/>
  <c r="Q303" i="13"/>
  <c r="Q327" i="13"/>
  <c r="Q2" i="13"/>
  <c r="R4" i="13"/>
  <c r="R34" i="13"/>
  <c r="R58" i="13"/>
  <c r="R86" i="13"/>
  <c r="R110" i="13"/>
  <c r="R140" i="13"/>
  <c r="R160" i="13"/>
  <c r="R190" i="13"/>
  <c r="R214" i="13"/>
  <c r="R242" i="13"/>
  <c r="R264" i="13"/>
  <c r="R292" i="13"/>
  <c r="AI292" i="13" s="1" a="1"/>
  <c r="AI292" i="13" s="1"/>
  <c r="R316" i="13"/>
  <c r="R346" i="13"/>
  <c r="AI346" i="13" s="1" a="1"/>
  <c r="AI346" i="13" s="1"/>
  <c r="Q25" i="13"/>
  <c r="Q53" i="13"/>
  <c r="Q75" i="13"/>
  <c r="Q103" i="13"/>
  <c r="Q127" i="13"/>
  <c r="Q156" i="13"/>
  <c r="Q174" i="13"/>
  <c r="Q198" i="13"/>
  <c r="Q218" i="13"/>
  <c r="Q242" i="13"/>
  <c r="Q262" i="13"/>
  <c r="Q286" i="13"/>
  <c r="Q304" i="13"/>
  <c r="Q328" i="13"/>
  <c r="R8" i="13"/>
  <c r="R36" i="13"/>
  <c r="R59" i="13"/>
  <c r="R87" i="13"/>
  <c r="R111" i="13"/>
  <c r="R141" i="13"/>
  <c r="R161" i="13"/>
  <c r="R191" i="13"/>
  <c r="R215" i="13"/>
  <c r="R243" i="13"/>
  <c r="AI243" i="13" s="1" a="1"/>
  <c r="AI243" i="13" s="1"/>
  <c r="R266" i="13"/>
  <c r="AI266" i="13" s="1" a="1"/>
  <c r="AI266" i="13" s="1"/>
  <c r="R296" i="13"/>
  <c r="R317" i="13"/>
  <c r="AI317" i="13" s="1" a="1"/>
  <c r="AI317" i="13" s="1"/>
  <c r="R2" i="13"/>
  <c r="Q54" i="13"/>
  <c r="Q76" i="13"/>
  <c r="Q104" i="13"/>
  <c r="Q157" i="13"/>
  <c r="Q176" i="13"/>
  <c r="Q219" i="13"/>
  <c r="Q287" i="13"/>
  <c r="Q329" i="13"/>
  <c r="R60" i="13"/>
  <c r="R112" i="13"/>
  <c r="R192" i="13"/>
  <c r="R244" i="13"/>
  <c r="R298" i="13"/>
  <c r="Q3" i="13"/>
  <c r="Q55" i="13"/>
  <c r="Q131" i="13"/>
  <c r="Q202" i="13"/>
  <c r="Q264" i="13"/>
  <c r="Q330" i="13"/>
  <c r="R15" i="13"/>
  <c r="R69" i="13"/>
  <c r="AI69" i="13" s="1" a="1"/>
  <c r="AI69" i="13" s="1"/>
  <c r="R119" i="13"/>
  <c r="R171" i="13"/>
  <c r="R224" i="13"/>
  <c r="R275" i="13"/>
  <c r="R327" i="13"/>
  <c r="Q56" i="13"/>
  <c r="Q109" i="13"/>
  <c r="Q159" i="13"/>
  <c r="Q203" i="13"/>
  <c r="Q245" i="13"/>
  <c r="Q289" i="13"/>
  <c r="Q332" i="13"/>
  <c r="Q35" i="13"/>
  <c r="Q290" i="13"/>
  <c r="R10" i="13"/>
  <c r="R142" i="13"/>
  <c r="AI142" i="13" s="1" a="1"/>
  <c r="AI142" i="13" s="1"/>
  <c r="R268" i="13"/>
  <c r="Q77" i="13"/>
  <c r="Q178" i="13"/>
  <c r="Q244" i="13"/>
  <c r="Q32" i="13"/>
  <c r="R16" i="13"/>
  <c r="R40" i="13"/>
  <c r="R70" i="13"/>
  <c r="R92" i="13"/>
  <c r="R120" i="13"/>
  <c r="R144" i="13"/>
  <c r="AI144" i="13" s="1" a="1"/>
  <c r="AI144" i="13" s="1"/>
  <c r="R172" i="13"/>
  <c r="R196" i="13"/>
  <c r="R226" i="13"/>
  <c r="AI226" i="13" s="1" a="1"/>
  <c r="AI226" i="13" s="1"/>
  <c r="R248" i="13"/>
  <c r="R276" i="13"/>
  <c r="R300" i="13"/>
  <c r="R328" i="13"/>
  <c r="Q5" i="13"/>
  <c r="Q59" i="13"/>
  <c r="Q87" i="13"/>
  <c r="Q111" i="13"/>
  <c r="Q160" i="13"/>
  <c r="Q184" i="13"/>
  <c r="Q204" i="13"/>
  <c r="Q228" i="13"/>
  <c r="Q246" i="13"/>
  <c r="Q270" i="13"/>
  <c r="Q314" i="13"/>
  <c r="R41" i="13"/>
  <c r="R101" i="13"/>
  <c r="R157" i="13"/>
  <c r="R228" i="13"/>
  <c r="R284" i="13"/>
  <c r="Q7" i="13"/>
  <c r="Q68" i="13"/>
  <c r="Q123" i="13"/>
  <c r="Q186" i="13"/>
  <c r="Q232" i="13"/>
  <c r="Q291" i="13"/>
  <c r="Q341" i="13"/>
  <c r="R53" i="13"/>
  <c r="R124" i="13"/>
  <c r="R178" i="13"/>
  <c r="R310" i="13"/>
  <c r="Q18" i="13"/>
  <c r="Q145" i="13"/>
  <c r="Q205" i="13"/>
  <c r="Q301" i="13"/>
  <c r="R17" i="13"/>
  <c r="R73" i="13"/>
  <c r="R129" i="13"/>
  <c r="AI129" i="13" s="1" a="1"/>
  <c r="AI129" i="13" s="1"/>
  <c r="R200" i="13"/>
  <c r="R260" i="13"/>
  <c r="R329" i="13"/>
  <c r="AI329" i="13" s="1" a="1"/>
  <c r="AI329" i="13" s="1"/>
  <c r="Q95" i="13"/>
  <c r="Q162" i="13"/>
  <c r="Q214" i="13"/>
  <c r="Q272" i="13"/>
  <c r="R20" i="13"/>
  <c r="R145" i="13"/>
  <c r="AI145" i="13" s="1" a="1"/>
  <c r="AI145" i="13" s="1"/>
  <c r="R205" i="13"/>
  <c r="R332" i="13"/>
  <c r="Q112" i="13"/>
  <c r="Q215" i="13"/>
  <c r="Q318" i="13"/>
  <c r="R24" i="13"/>
  <c r="R208" i="13"/>
  <c r="R334" i="13"/>
  <c r="Q171" i="13"/>
  <c r="Q276" i="13"/>
  <c r="R44" i="13"/>
  <c r="R104" i="13"/>
  <c r="R173" i="13"/>
  <c r="R229" i="13"/>
  <c r="R285" i="13"/>
  <c r="Q11" i="13"/>
  <c r="Q71" i="13"/>
  <c r="Q140" i="13"/>
  <c r="Q188" i="13"/>
  <c r="Q233" i="13"/>
  <c r="Q292" i="13"/>
  <c r="Q342" i="13"/>
  <c r="R249" i="13"/>
  <c r="Q89" i="13"/>
  <c r="Q255" i="13"/>
  <c r="R250" i="13"/>
  <c r="Q146" i="13"/>
  <c r="Q315" i="13"/>
  <c r="R128" i="13"/>
  <c r="R313" i="13"/>
  <c r="Q91" i="13"/>
  <c r="Q212" i="13"/>
  <c r="Q316" i="13"/>
  <c r="Q40" i="13"/>
  <c r="Q317" i="13"/>
  <c r="R74" i="13"/>
  <c r="R261" i="13"/>
  <c r="Q41" i="13"/>
  <c r="Q169" i="13"/>
  <c r="Q274" i="13"/>
  <c r="R22" i="13"/>
  <c r="R75" i="13"/>
  <c r="R146" i="13"/>
  <c r="R206" i="13"/>
  <c r="R277" i="13"/>
  <c r="R333" i="13"/>
  <c r="Q42" i="13"/>
  <c r="Q113" i="13"/>
  <c r="Q170" i="13"/>
  <c r="Q229" i="13"/>
  <c r="Q275" i="13"/>
  <c r="Q320" i="13"/>
  <c r="Q120" i="13"/>
  <c r="R25" i="13"/>
  <c r="R96" i="13"/>
  <c r="R156" i="13"/>
  <c r="R227" i="13"/>
  <c r="R280" i="13"/>
  <c r="R335" i="13"/>
  <c r="AI335" i="13" s="1" a="1"/>
  <c r="AI335" i="13" s="1"/>
  <c r="Q61" i="13"/>
  <c r="Q121" i="13"/>
  <c r="Q185" i="13"/>
  <c r="Q231" i="13"/>
  <c r="Q277" i="13"/>
  <c r="Q336" i="13"/>
  <c r="R50" i="13"/>
  <c r="R105" i="13"/>
  <c r="R176" i="13"/>
  <c r="AI176" i="13" s="1" a="1"/>
  <c r="AI176" i="13" s="1"/>
  <c r="R230" i="13"/>
  <c r="R301" i="13"/>
  <c r="Q16" i="13"/>
  <c r="Q72" i="13"/>
  <c r="Q143" i="13"/>
  <c r="Q190" i="13"/>
  <c r="Q248" i="13"/>
  <c r="Q299" i="13"/>
  <c r="Q344" i="13"/>
  <c r="R52" i="13"/>
  <c r="R122" i="13"/>
  <c r="R177" i="13"/>
  <c r="R231" i="13"/>
  <c r="R302" i="13"/>
  <c r="Q17" i="13"/>
  <c r="Q88" i="13"/>
  <c r="Q144" i="13"/>
  <c r="Q191" i="13"/>
  <c r="Q250" i="13"/>
  <c r="Q300" i="13"/>
  <c r="R71" i="13"/>
  <c r="R125" i="13"/>
  <c r="R180" i="13"/>
  <c r="R312" i="13"/>
  <c r="Q37" i="13"/>
  <c r="Q90" i="13"/>
  <c r="Q206" i="13"/>
  <c r="Q256" i="13"/>
  <c r="R72" i="13"/>
  <c r="R197" i="13"/>
  <c r="R257" i="13"/>
  <c r="Q39" i="13"/>
  <c r="Q161" i="13"/>
  <c r="Q257" i="13"/>
  <c r="R94" i="13"/>
  <c r="R155" i="13"/>
  <c r="R278" i="13"/>
  <c r="Q60" i="13"/>
  <c r="Q230" i="13"/>
  <c r="Q335" i="13"/>
  <c r="S271" i="13" a="1"/>
  <c r="S271" i="13" s="1"/>
  <c r="AF271" i="13" s="1"/>
  <c r="S268" i="13" a="1"/>
  <c r="S268" i="13" s="1"/>
  <c r="AF268" i="13" s="1"/>
  <c r="S267" i="13" a="1"/>
  <c r="S267" i="13" s="1"/>
  <c r="AF267" i="13" s="1"/>
  <c r="S270" i="13" a="1"/>
  <c r="S270" i="13" s="1"/>
  <c r="AF270" i="13" s="1"/>
  <c r="S135" i="1" a="1"/>
  <c r="S135" i="1" s="1"/>
  <c r="S151" i="13" a="1"/>
  <c r="S151" i="13" s="1"/>
  <c r="AF151" i="13" s="1"/>
  <c r="S145" i="1" a="1"/>
  <c r="S145" i="1" s="1"/>
  <c r="S156" i="13" a="1"/>
  <c r="S156" i="13" s="1"/>
  <c r="AF156" i="13" s="1"/>
  <c r="S312" i="13" a="1"/>
  <c r="S312" i="13" s="1"/>
  <c r="AF312" i="13" s="1"/>
  <c r="S289" i="13" a="1"/>
  <c r="S289" i="13" s="1"/>
  <c r="AF289" i="13" s="1"/>
  <c r="S338" i="13" a="1"/>
  <c r="S338" i="13" s="1"/>
  <c r="AF338" i="13" s="1"/>
  <c r="S339" i="13" a="1"/>
  <c r="S339" i="13" s="1"/>
  <c r="AF339" i="13" s="1"/>
  <c r="S82" i="1" a="1"/>
  <c r="S82" i="1" s="1"/>
  <c r="AF82" i="1" s="1"/>
  <c r="S87" i="1" a="1"/>
  <c r="S87" i="1" s="1"/>
  <c r="AF87" i="1" s="1"/>
  <c r="S83" i="1" a="1"/>
  <c r="S83" i="1" s="1"/>
  <c r="AF83" i="1" s="1"/>
  <c r="S83" i="13" a="1"/>
  <c r="S83" i="13" s="1"/>
  <c r="AF83" i="13" s="1"/>
  <c r="S87" i="13" a="1"/>
  <c r="S87" i="13" s="1"/>
  <c r="AF87" i="13" s="1"/>
  <c r="S86" i="13" a="1"/>
  <c r="S86" i="13" s="1"/>
  <c r="AF86" i="13" s="1"/>
  <c r="S84" i="1" a="1"/>
  <c r="S84" i="1" s="1"/>
  <c r="AF84" i="1" s="1"/>
  <c r="S81" i="1" a="1"/>
  <c r="S81" i="1" s="1"/>
  <c r="AF81" i="1" s="1"/>
  <c r="S80" i="13" a="1"/>
  <c r="S80" i="13" s="1"/>
  <c r="AF80" i="13" s="1"/>
  <c r="S82" i="13" a="1"/>
  <c r="S82" i="13" s="1"/>
  <c r="AF82" i="13" s="1"/>
  <c r="S81" i="13" a="1"/>
  <c r="S81" i="13" s="1"/>
  <c r="AF81" i="13" s="1"/>
  <c r="S54" i="1" a="1"/>
  <c r="S54" i="1" s="1"/>
  <c r="AF54" i="1" s="1"/>
  <c r="S51" i="1" a="1"/>
  <c r="S51" i="1" s="1"/>
  <c r="AF51" i="1" s="1"/>
  <c r="S51" i="13" a="1"/>
  <c r="S51" i="13" s="1"/>
  <c r="AF51" i="13" s="1"/>
  <c r="S50" i="13" a="1"/>
  <c r="S50" i="13" s="1"/>
  <c r="AF50" i="13" s="1"/>
  <c r="S47" i="1" a="1"/>
  <c r="S47" i="1" s="1"/>
  <c r="AF47" i="1" s="1"/>
  <c r="S49" i="13" a="1"/>
  <c r="S49" i="13" s="1"/>
  <c r="AF49" i="13" s="1"/>
  <c r="S48" i="1" a="1"/>
  <c r="S48" i="1" s="1"/>
  <c r="AF48" i="1" s="1"/>
  <c r="S48" i="13" a="1"/>
  <c r="S48" i="13" s="1"/>
  <c r="AF48" i="13" s="1"/>
  <c r="S53" i="1" a="1"/>
  <c r="S53" i="1" s="1"/>
  <c r="AF53" i="1" s="1"/>
  <c r="S55" i="13" a="1"/>
  <c r="S55" i="13" s="1"/>
  <c r="AF55" i="13" s="1"/>
  <c r="S47" i="13" a="1"/>
  <c r="S47" i="13" s="1"/>
  <c r="AF47" i="13" s="1"/>
  <c r="S52" i="1" a="1"/>
  <c r="S52" i="1" s="1"/>
  <c r="AF52" i="1" s="1"/>
  <c r="P36" i="14"/>
  <c r="S300" i="13" a="1"/>
  <c r="S300" i="13" s="1"/>
  <c r="AF300" i="13" s="1"/>
  <c r="S299" i="13" a="1"/>
  <c r="S299" i="13" s="1"/>
  <c r="AF299" i="13" s="1"/>
  <c r="S298" i="13" a="1"/>
  <c r="S298" i="13" s="1"/>
  <c r="AF298" i="13" s="1"/>
  <c r="S294" i="13" a="1"/>
  <c r="S294" i="13" s="1"/>
  <c r="AF294" i="13" s="1"/>
  <c r="S143" i="1" a="1"/>
  <c r="S143" i="1" s="1"/>
  <c r="S142" i="1" a="1"/>
  <c r="S142" i="1" s="1"/>
  <c r="S293" i="13" a="1"/>
  <c r="S293" i="13" s="1"/>
  <c r="AF293" i="13" s="1"/>
  <c r="S301" i="13" a="1"/>
  <c r="S301" i="13" s="1"/>
  <c r="AF301" i="13" s="1"/>
  <c r="S324" i="13" a="1"/>
  <c r="S324" i="13" s="1"/>
  <c r="AF324" i="13" s="1"/>
  <c r="S323" i="13" a="1"/>
  <c r="S323" i="13" s="1"/>
  <c r="AF323" i="13" s="1"/>
  <c r="S322" i="13" a="1"/>
  <c r="S322" i="13" s="1"/>
  <c r="AF322" i="13" s="1"/>
  <c r="S148" i="1" a="1"/>
  <c r="S148" i="1" s="1"/>
  <c r="S318" i="13" a="1"/>
  <c r="S318" i="13" s="1"/>
  <c r="AF318" i="13" s="1"/>
  <c r="S149" i="1" a="1"/>
  <c r="S149" i="1" s="1"/>
  <c r="S321" i="13" a="1"/>
  <c r="S321" i="13" s="1"/>
  <c r="AF321" i="13" s="1"/>
  <c r="S325" i="13" a="1"/>
  <c r="S325" i="13" s="1"/>
  <c r="AF325" i="13" s="1"/>
  <c r="S123" i="13" a="1"/>
  <c r="S123" i="13" s="1"/>
  <c r="AF123" i="13" s="1"/>
  <c r="S13" i="1" a="1"/>
  <c r="S13" i="1" s="1"/>
  <c r="AF13" i="1" s="1"/>
  <c r="S209" i="13" a="1"/>
  <c r="S209" i="13" s="1"/>
  <c r="AF209" i="13" s="1"/>
  <c r="S76" i="13" a="1"/>
  <c r="S76" i="13" s="1"/>
  <c r="AF76" i="13" s="1"/>
  <c r="P27" i="14"/>
  <c r="S253" i="13" a="1"/>
  <c r="S253" i="13" s="1"/>
  <c r="AF253" i="13" s="1"/>
  <c r="S252" i="13" a="1"/>
  <c r="S252" i="13" s="1"/>
  <c r="AF252" i="13" s="1"/>
  <c r="S255" i="13" a="1"/>
  <c r="S255" i="13" s="1"/>
  <c r="AF255" i="13" s="1"/>
  <c r="S254" i="13" a="1"/>
  <c r="S254" i="13" s="1"/>
  <c r="AF254" i="13" s="1"/>
  <c r="S132" i="1" a="1"/>
  <c r="S132" i="1" s="1"/>
  <c r="S220" i="13" a="1"/>
  <c r="S220" i="13" s="1"/>
  <c r="AF220" i="13" s="1"/>
  <c r="S218" i="13" a="1"/>
  <c r="S218" i="13" s="1"/>
  <c r="AF218" i="13" s="1"/>
  <c r="S219" i="13" a="1"/>
  <c r="S219" i="13" s="1"/>
  <c r="AF219" i="13" s="1"/>
  <c r="S214" i="13" a="1"/>
  <c r="S214" i="13" s="1"/>
  <c r="AF214" i="13" s="1"/>
  <c r="S224" i="13" a="1"/>
  <c r="S224" i="13" s="1"/>
  <c r="AF224" i="13" s="1"/>
  <c r="S226" i="13" a="1"/>
  <c r="S226" i="13" s="1"/>
  <c r="AF226" i="13" s="1"/>
  <c r="S225" i="13" a="1"/>
  <c r="S225" i="13" s="1"/>
  <c r="AF225" i="13" s="1"/>
  <c r="S217" i="13" a="1"/>
  <c r="S217" i="13" s="1"/>
  <c r="AF217" i="13" s="1"/>
  <c r="S119" i="13" a="1"/>
  <c r="S119" i="13" s="1"/>
  <c r="AF119" i="13" s="1"/>
  <c r="S118" i="13" a="1"/>
  <c r="S118" i="13" s="1"/>
  <c r="AF118" i="13" s="1"/>
  <c r="S117" i="13" a="1"/>
  <c r="S117" i="13" s="1"/>
  <c r="AF117" i="13" s="1"/>
  <c r="S106" i="1" a="1"/>
  <c r="S106" i="1" s="1"/>
  <c r="S107" i="1" a="1"/>
  <c r="S107" i="1" s="1"/>
  <c r="S114" i="13" a="1"/>
  <c r="S114" i="13" s="1"/>
  <c r="AF114" i="13" s="1"/>
  <c r="S266" i="13" a="1"/>
  <c r="S266" i="13" s="1"/>
  <c r="AF266" i="13" s="1"/>
  <c r="S116" i="13" a="1"/>
  <c r="S116" i="13" s="1"/>
  <c r="AF116" i="13" s="1"/>
  <c r="S19" i="1" a="1"/>
  <c r="S19" i="1" s="1"/>
  <c r="AF19" i="1" s="1"/>
  <c r="S91" i="1" a="1"/>
  <c r="S91" i="1" s="1"/>
  <c r="AF91" i="1" s="1"/>
  <c r="S196" i="13" a="1"/>
  <c r="S196" i="13" s="1"/>
  <c r="AF196" i="13" s="1"/>
  <c r="S61" i="13" a="1"/>
  <c r="S61" i="13" s="1"/>
  <c r="AF61" i="13" s="1"/>
  <c r="S52" i="13" a="1"/>
  <c r="S52" i="13" s="1"/>
  <c r="AF52" i="13" s="1"/>
  <c r="S288" i="13" a="1"/>
  <c r="S288" i="13" s="1"/>
  <c r="AF288" i="13" s="1"/>
  <c r="S129" i="13" a="1"/>
  <c r="S129" i="13" s="1"/>
  <c r="AF129" i="13" s="1"/>
  <c r="S32" i="1" a="1"/>
  <c r="S32" i="1" s="1"/>
  <c r="AF32" i="1" s="1"/>
  <c r="S104" i="1" a="1"/>
  <c r="S104" i="1" s="1"/>
  <c r="S136" i="13" a="1"/>
  <c r="S136" i="13" s="1"/>
  <c r="AF136" i="13" s="1"/>
  <c r="S328" i="13" a="1"/>
  <c r="S328" i="13" s="1"/>
  <c r="AF328" i="13" s="1"/>
  <c r="S336" i="13" a="1"/>
  <c r="S336" i="13" s="1"/>
  <c r="AF336" i="13" s="1"/>
  <c r="P10" i="14"/>
  <c r="P20" i="14"/>
  <c r="P26" i="14"/>
  <c r="P5" i="14"/>
  <c r="P41" i="14"/>
  <c r="P32" i="14"/>
  <c r="P29" i="14"/>
  <c r="P34" i="14"/>
  <c r="P22" i="14"/>
  <c r="P28" i="14"/>
  <c r="P33" i="14"/>
  <c r="P40" i="14"/>
  <c r="P38" i="14"/>
  <c r="P37" i="14"/>
  <c r="P35" i="14"/>
  <c r="P7" i="14"/>
  <c r="P16" i="14"/>
  <c r="P12" i="14"/>
  <c r="P6" i="14"/>
  <c r="P17" i="14"/>
  <c r="P30" i="14"/>
  <c r="P11" i="14"/>
  <c r="P39" i="14"/>
  <c r="P23" i="14"/>
  <c r="P9" i="14"/>
  <c r="P43" i="14"/>
  <c r="P25" i="14"/>
  <c r="P14" i="14"/>
  <c r="P19" i="14"/>
  <c r="P24" i="14"/>
  <c r="P8" i="14"/>
  <c r="P13" i="14"/>
  <c r="P18" i="14"/>
  <c r="P31" i="14"/>
  <c r="P3" i="14"/>
  <c r="AP341" i="12" a="1"/>
  <c r="AP341" i="12" s="1"/>
  <c r="AO345" i="12" a="1"/>
  <c r="AO345" i="12" s="1"/>
  <c r="AO319" i="12" a="1"/>
  <c r="AO319" i="12" s="1"/>
  <c r="AO271" i="12" a="1"/>
  <c r="AO271" i="12" s="1"/>
  <c r="AO45" i="12" a="1"/>
  <c r="AO45" i="12" s="1"/>
  <c r="AO213" i="12" a="1"/>
  <c r="AO213" i="12" s="1"/>
  <c r="AO145" i="12" a="1"/>
  <c r="AO145" i="12" s="1"/>
  <c r="AO110" i="12" a="1"/>
  <c r="AO110" i="12" s="1"/>
  <c r="AO79" i="12" a="1"/>
  <c r="AO79" i="12" s="1"/>
  <c r="AO37" i="12" a="1"/>
  <c r="AO37" i="12" s="1"/>
  <c r="AO245" i="12" a="1"/>
  <c r="AO245" i="12" s="1"/>
  <c r="AO182" i="12" a="1"/>
  <c r="AO182" i="12" s="1"/>
  <c r="AO144" i="12" a="1"/>
  <c r="AO144" i="12" s="1"/>
  <c r="AO299" i="12" a="1"/>
  <c r="AO299" i="12" s="1"/>
  <c r="AO293" i="12" a="1"/>
  <c r="AO293" i="12" s="1"/>
  <c r="AO272" i="12" a="1"/>
  <c r="AO272" i="12" s="1"/>
  <c r="AO330" i="12" a="1"/>
  <c r="AO330" i="12" s="1"/>
  <c r="AO303" i="12" a="1"/>
  <c r="AO303" i="12" s="1"/>
  <c r="AO253" i="12" a="1"/>
  <c r="AO253" i="12" s="1"/>
  <c r="AO186" i="12" a="1"/>
  <c r="AO186" i="12" s="1"/>
  <c r="AO89" i="12" a="1"/>
  <c r="AO89" i="12" s="1"/>
  <c r="AO14" i="12" a="1"/>
  <c r="AO14" i="12" s="1"/>
  <c r="AO329" i="12" a="1"/>
  <c r="AO329" i="12" s="1"/>
  <c r="AO300" i="12" a="1"/>
  <c r="AO300" i="12" s="1"/>
  <c r="AO279" i="12" a="1"/>
  <c r="AO279" i="12" s="1"/>
  <c r="AO224" i="12" a="1"/>
  <c r="AO224" i="12" s="1"/>
  <c r="AO153" i="12" a="1"/>
  <c r="AO153" i="12" s="1"/>
  <c r="AO47" i="12" a="1"/>
  <c r="AO47" i="12" s="1"/>
  <c r="AO241" i="12" a="1"/>
  <c r="AO241" i="12" s="1"/>
  <c r="AO206" i="12" a="1"/>
  <c r="AO206" i="12" s="1"/>
  <c r="AO175" i="12" a="1"/>
  <c r="AO175" i="12" s="1"/>
  <c r="AO36" i="12" a="1"/>
  <c r="AO36" i="12" s="1"/>
  <c r="AO344" i="12" a="1"/>
  <c r="AO344" i="12" s="1"/>
  <c r="AO318" i="12" a="1"/>
  <c r="AO318" i="12" s="1"/>
  <c r="AO291" i="12" a="1"/>
  <c r="AO291" i="12" s="1"/>
  <c r="AO265" i="12" a="1"/>
  <c r="AO265" i="12" s="1"/>
  <c r="AO133" i="12" a="1"/>
  <c r="AO133" i="12" s="1"/>
  <c r="AO102" i="12" a="1"/>
  <c r="AO102" i="12" s="1"/>
  <c r="AO68" i="12" a="1"/>
  <c r="AO68" i="12" s="1"/>
  <c r="AO338" i="12" a="1"/>
  <c r="AO338" i="12" s="1"/>
  <c r="AO312" i="12" a="1"/>
  <c r="AO312" i="12" s="1"/>
  <c r="AO234" i="12" a="1"/>
  <c r="AO234" i="12" s="1"/>
  <c r="AO205" i="12" a="1"/>
  <c r="AO205" i="12" s="1"/>
  <c r="AO174" i="12" a="1"/>
  <c r="AO174" i="12" s="1"/>
  <c r="AO25" i="12" a="1"/>
  <c r="AO25" i="12" s="1"/>
  <c r="AO311" i="12" a="1"/>
  <c r="AO311" i="12" s="1"/>
  <c r="AO290" i="12" a="1"/>
  <c r="AO290" i="12" s="1"/>
  <c r="AO264" i="12" a="1"/>
  <c r="AO264" i="12" s="1"/>
  <c r="AO195" i="12" a="1"/>
  <c r="AO195" i="12" s="1"/>
  <c r="AO167" i="12" a="1"/>
  <c r="AO167" i="12" s="1"/>
  <c r="AO132" i="12" a="1"/>
  <c r="AO132" i="12" s="1"/>
  <c r="AO101" i="12" a="1"/>
  <c r="AO101" i="12" s="1"/>
  <c r="AO67" i="12" a="1"/>
  <c r="AO67" i="12" s="1"/>
  <c r="AO337" i="12" a="1"/>
  <c r="AO337" i="12" s="1"/>
  <c r="AO284" i="12" a="1"/>
  <c r="AO284" i="12" s="1"/>
  <c r="AO233" i="12" a="1"/>
  <c r="AO233" i="12" s="1"/>
  <c r="AO165" i="12" a="1"/>
  <c r="AO165" i="12" s="1"/>
  <c r="AO59" i="12" a="1"/>
  <c r="AO59" i="12" s="1"/>
  <c r="AO24" i="12" a="1"/>
  <c r="AO24" i="12" s="1"/>
  <c r="AO309" i="12" a="1"/>
  <c r="AO309" i="12" s="1"/>
  <c r="AO260" i="12" a="1"/>
  <c r="AO260" i="12" s="1"/>
  <c r="AO194" i="12" a="1"/>
  <c r="AO194" i="12" s="1"/>
  <c r="AO123" i="12" a="1"/>
  <c r="AO123" i="12" s="1"/>
  <c r="AO90" i="12" a="1"/>
  <c r="AO90" i="12" s="1"/>
  <c r="AO336" i="12" a="1"/>
  <c r="AO336" i="12" s="1"/>
  <c r="AO283" i="12" a="1"/>
  <c r="AO283" i="12" s="1"/>
  <c r="AO254" i="12" a="1"/>
  <c r="AO254" i="12" s="1"/>
  <c r="AO225" i="12" a="1"/>
  <c r="AO225" i="12" s="1"/>
  <c r="AO193" i="12" a="1"/>
  <c r="AO193" i="12" s="1"/>
  <c r="AO155" i="12" a="1"/>
  <c r="AO155" i="12" s="1"/>
  <c r="AO57" i="12" a="1"/>
  <c r="AO57" i="12" s="1"/>
  <c r="AO15" i="12" a="1"/>
  <c r="AO15" i="12" s="1"/>
  <c r="AO122" i="12" a="1"/>
  <c r="AO122" i="12" s="1"/>
  <c r="AO326" i="12" a="1"/>
  <c r="AO326" i="12" s="1"/>
  <c r="AO273" i="12" a="1"/>
  <c r="AO273" i="12" s="1"/>
  <c r="AO252" i="12" a="1"/>
  <c r="AO252" i="12" s="1"/>
  <c r="AO215" i="12" a="1"/>
  <c r="AO215" i="12" s="1"/>
  <c r="AO185" i="12" a="1"/>
  <c r="AO185" i="12" s="1"/>
  <c r="AO111" i="12" a="1"/>
  <c r="AO111" i="12" s="1"/>
  <c r="AO80" i="12" a="1"/>
  <c r="AO80" i="12" s="1"/>
  <c r="AO4" i="12" a="1"/>
  <c r="AO4" i="12" s="1"/>
  <c r="AO10" i="12" a="1"/>
  <c r="AO10" i="12" s="1"/>
  <c r="AO16" i="12" a="1"/>
  <c r="AO16" i="12" s="1"/>
  <c r="AO22" i="12" a="1"/>
  <c r="AO22" i="12" s="1"/>
  <c r="AO28" i="12" a="1"/>
  <c r="AO28" i="12" s="1"/>
  <c r="AO34" i="12" a="1"/>
  <c r="AO34" i="12" s="1"/>
  <c r="AO40" i="12" a="1"/>
  <c r="AO40" i="12" s="1"/>
  <c r="AO46" i="12" a="1"/>
  <c r="AO46" i="12" s="1"/>
  <c r="AO52" i="12" a="1"/>
  <c r="AO52" i="12" s="1"/>
  <c r="AO58" i="12" a="1"/>
  <c r="AO58" i="12" s="1"/>
  <c r="AO64" i="12" a="1"/>
  <c r="AO64" i="12" s="1"/>
  <c r="AO70" i="12" a="1"/>
  <c r="AO70" i="12" s="1"/>
  <c r="AO76" i="12" a="1"/>
  <c r="AO76" i="12" s="1"/>
  <c r="AO82" i="12" a="1"/>
  <c r="AO82" i="12" s="1"/>
  <c r="AO88" i="12" a="1"/>
  <c r="AO88" i="12" s="1"/>
  <c r="AO94" i="12" a="1"/>
  <c r="AO94" i="12" s="1"/>
  <c r="AO100" i="12" a="1"/>
  <c r="AO100" i="12" s="1"/>
  <c r="AO106" i="12" a="1"/>
  <c r="AO106" i="12" s="1"/>
  <c r="AO112" i="12" a="1"/>
  <c r="AO112" i="12" s="1"/>
  <c r="AO118" i="12" a="1"/>
  <c r="AO118" i="12" s="1"/>
  <c r="AO124" i="12" a="1"/>
  <c r="AO124" i="12" s="1"/>
  <c r="AO130" i="12" a="1"/>
  <c r="AO130" i="12" s="1"/>
  <c r="AO136" i="12" a="1"/>
  <c r="AO136" i="12" s="1"/>
  <c r="AO142" i="12" a="1"/>
  <c r="AO142" i="12" s="1"/>
  <c r="AO148" i="12" a="1"/>
  <c r="AO148" i="12" s="1"/>
  <c r="AO154" i="12" a="1"/>
  <c r="AO154" i="12" s="1"/>
  <c r="AO160" i="12" a="1"/>
  <c r="AO160" i="12" s="1"/>
  <c r="AO166" i="12" a="1"/>
  <c r="AO166" i="12" s="1"/>
  <c r="AO172" i="12" a="1"/>
  <c r="AO172" i="12" s="1"/>
  <c r="AO178" i="12" a="1"/>
  <c r="AO178" i="12" s="1"/>
  <c r="AO184" i="12" a="1"/>
  <c r="AO184" i="12" s="1"/>
  <c r="AO190" i="12" a="1"/>
  <c r="AO190" i="12" s="1"/>
  <c r="AO196" i="12" a="1"/>
  <c r="AO196" i="12" s="1"/>
  <c r="AO202" i="12" a="1"/>
  <c r="AO202" i="12" s="1"/>
  <c r="AO208" i="12" a="1"/>
  <c r="AO208" i="12" s="1"/>
  <c r="AO214" i="12" a="1"/>
  <c r="AO214" i="12" s="1"/>
  <c r="AO220" i="12" a="1"/>
  <c r="AO220" i="12" s="1"/>
  <c r="AO226" i="12" a="1"/>
  <c r="AO226" i="12" s="1"/>
  <c r="AO232" i="12" a="1"/>
  <c r="AO232" i="12" s="1"/>
  <c r="AO238" i="12" a="1"/>
  <c r="AO238" i="12" s="1"/>
  <c r="AO244" i="12" a="1"/>
  <c r="AO244" i="12" s="1"/>
  <c r="AO250" i="12" a="1"/>
  <c r="AO250" i="12" s="1"/>
  <c r="AO256" i="12" a="1"/>
  <c r="AO256" i="12" s="1"/>
  <c r="AO262" i="12" a="1"/>
  <c r="AO262" i="12" s="1"/>
  <c r="AO268" i="12" a="1"/>
  <c r="AO268" i="12" s="1"/>
  <c r="AO274" i="12" a="1"/>
  <c r="AO274" i="12" s="1"/>
  <c r="AO280" i="12" a="1"/>
  <c r="AO280" i="12" s="1"/>
  <c r="AO286" i="12" a="1"/>
  <c r="AO286" i="12" s="1"/>
  <c r="AO292" i="12" a="1"/>
  <c r="AO292" i="12" s="1"/>
  <c r="AO298" i="12" a="1"/>
  <c r="AO298" i="12" s="1"/>
  <c r="AO304" i="12" a="1"/>
  <c r="AO304" i="12" s="1"/>
  <c r="AO310" i="12" a="1"/>
  <c r="AO310" i="12" s="1"/>
  <c r="AO316" i="12" a="1"/>
  <c r="AO316" i="12" s="1"/>
  <c r="AO322" i="12" a="1"/>
  <c r="AO322" i="12" s="1"/>
  <c r="AO328" i="12" a="1"/>
  <c r="AO328" i="12" s="1"/>
  <c r="AO334" i="12" a="1"/>
  <c r="AO334" i="12" s="1"/>
  <c r="AO340" i="12" a="1"/>
  <c r="AO340" i="12" s="1"/>
  <c r="AO346" i="12" a="1"/>
  <c r="AO346" i="12" s="1"/>
  <c r="AO5" i="12" a="1"/>
  <c r="AO5" i="12" s="1"/>
  <c r="AO12" i="12" a="1"/>
  <c r="AO12" i="12" s="1"/>
  <c r="AO19" i="12" a="1"/>
  <c r="AO19" i="12" s="1"/>
  <c r="AO26" i="12" a="1"/>
  <c r="AO26" i="12" s="1"/>
  <c r="AO33" i="12" a="1"/>
  <c r="AO33" i="12" s="1"/>
  <c r="AO41" i="12" a="1"/>
  <c r="AO41" i="12" s="1"/>
  <c r="AO48" i="12" a="1"/>
  <c r="AO48" i="12" s="1"/>
  <c r="AO55" i="12" a="1"/>
  <c r="AO55" i="12" s="1"/>
  <c r="AO62" i="12" a="1"/>
  <c r="AO62" i="12" s="1"/>
  <c r="AO69" i="12" a="1"/>
  <c r="AO69" i="12" s="1"/>
  <c r="AO77" i="12" a="1"/>
  <c r="AO77" i="12" s="1"/>
  <c r="AO84" i="12" a="1"/>
  <c r="AO84" i="12" s="1"/>
  <c r="AO91" i="12" a="1"/>
  <c r="AO91" i="12" s="1"/>
  <c r="AO98" i="12" a="1"/>
  <c r="AO98" i="12" s="1"/>
  <c r="AO105" i="12" a="1"/>
  <c r="AO105" i="12" s="1"/>
  <c r="AO113" i="12" a="1"/>
  <c r="AO113" i="12" s="1"/>
  <c r="AO120" i="12" a="1"/>
  <c r="AO120" i="12" s="1"/>
  <c r="AO127" i="12" a="1"/>
  <c r="AO127" i="12" s="1"/>
  <c r="AO134" i="12" a="1"/>
  <c r="AO134" i="12" s="1"/>
  <c r="AO141" i="12" a="1"/>
  <c r="AO141" i="12" s="1"/>
  <c r="AO149" i="12" a="1"/>
  <c r="AO149" i="12" s="1"/>
  <c r="AO156" i="12" a="1"/>
  <c r="AO156" i="12" s="1"/>
  <c r="AO163" i="12" a="1"/>
  <c r="AO163" i="12" s="1"/>
  <c r="AO176" i="12" a="1"/>
  <c r="AO176" i="12" s="1"/>
  <c r="AO189" i="12" a="1"/>
  <c r="AO189" i="12" s="1"/>
  <c r="AO209" i="12" a="1"/>
  <c r="AO209" i="12" s="1"/>
  <c r="AO222" i="12" a="1"/>
  <c r="AO222" i="12" s="1"/>
  <c r="AO235" i="12" a="1"/>
  <c r="AO235" i="12" s="1"/>
  <c r="AO248" i="12" a="1"/>
  <c r="AO248" i="12" s="1"/>
  <c r="AO261" i="12" a="1"/>
  <c r="AO261" i="12" s="1"/>
  <c r="AO281" i="12" a="1"/>
  <c r="AO281" i="12" s="1"/>
  <c r="AO294" i="12" a="1"/>
  <c r="AO294" i="12" s="1"/>
  <c r="AO307" i="12" a="1"/>
  <c r="AO307" i="12" s="1"/>
  <c r="AO320" i="12" a="1"/>
  <c r="AO320" i="12" s="1"/>
  <c r="AO333" i="12" a="1"/>
  <c r="AO333" i="12" s="1"/>
  <c r="AO13" i="12" a="1"/>
  <c r="AO13" i="12" s="1"/>
  <c r="AO85" i="12" a="1"/>
  <c r="AO85" i="12" s="1"/>
  <c r="AO114" i="12" a="1"/>
  <c r="AO114" i="12" s="1"/>
  <c r="AO135" i="12" a="1"/>
  <c r="AO135" i="12" s="1"/>
  <c r="AO157" i="12" a="1"/>
  <c r="AO157" i="12" s="1"/>
  <c r="AO197" i="12" a="1"/>
  <c r="AO197" i="12" s="1"/>
  <c r="AO236" i="12" a="1"/>
  <c r="AO236" i="12" s="1"/>
  <c r="AO269" i="12" a="1"/>
  <c r="AO269" i="12" s="1"/>
  <c r="AO171" i="12" a="1"/>
  <c r="AO171" i="12" s="1"/>
  <c r="AO191" i="12" a="1"/>
  <c r="AO191" i="12" s="1"/>
  <c r="AO204" i="12" a="1"/>
  <c r="AO204" i="12" s="1"/>
  <c r="AO217" i="12" a="1"/>
  <c r="AO217" i="12" s="1"/>
  <c r="AO230" i="12" a="1"/>
  <c r="AO230" i="12" s="1"/>
  <c r="AO243" i="12" a="1"/>
  <c r="AO243" i="12" s="1"/>
  <c r="AO263" i="12" a="1"/>
  <c r="AO263" i="12" s="1"/>
  <c r="AO276" i="12" a="1"/>
  <c r="AO276" i="12" s="1"/>
  <c r="AO289" i="12" a="1"/>
  <c r="AO289" i="12" s="1"/>
  <c r="AO302" i="12" a="1"/>
  <c r="AO302" i="12" s="1"/>
  <c r="AO170" i="12" a="1"/>
  <c r="AO170" i="12" s="1"/>
  <c r="AO183" i="12" a="1"/>
  <c r="AO183" i="12" s="1"/>
  <c r="AO203" i="12" a="1"/>
  <c r="AO203" i="12" s="1"/>
  <c r="AO216" i="12" a="1"/>
  <c r="AO216" i="12" s="1"/>
  <c r="AO229" i="12" a="1"/>
  <c r="AO229" i="12" s="1"/>
  <c r="AO242" i="12" a="1"/>
  <c r="AO242" i="12" s="1"/>
  <c r="AO255" i="12" a="1"/>
  <c r="AO255" i="12" s="1"/>
  <c r="AO275" i="12" a="1"/>
  <c r="AO275" i="12" s="1"/>
  <c r="AO288" i="12" a="1"/>
  <c r="AO288" i="12" s="1"/>
  <c r="AO301" i="12" a="1"/>
  <c r="AO301" i="12" s="1"/>
  <c r="AO314" i="12" a="1"/>
  <c r="AO314" i="12" s="1"/>
  <c r="AO327" i="12" a="1"/>
  <c r="AO327" i="12" s="1"/>
  <c r="AO6" i="12" a="1"/>
  <c r="AO6" i="12" s="1"/>
  <c r="AO20" i="12" a="1"/>
  <c r="AO20" i="12" s="1"/>
  <c r="AO27" i="12" a="1"/>
  <c r="AO27" i="12" s="1"/>
  <c r="AO35" i="12" a="1"/>
  <c r="AO35" i="12" s="1"/>
  <c r="AO42" i="12" a="1"/>
  <c r="AO42" i="12" s="1"/>
  <c r="AO49" i="12" a="1"/>
  <c r="AO49" i="12" s="1"/>
  <c r="AO56" i="12" a="1"/>
  <c r="AO56" i="12" s="1"/>
  <c r="AO63" i="12" a="1"/>
  <c r="AO63" i="12" s="1"/>
  <c r="AO71" i="12" a="1"/>
  <c r="AO71" i="12" s="1"/>
  <c r="AO78" i="12" a="1"/>
  <c r="AO78" i="12" s="1"/>
  <c r="AO92" i="12" a="1"/>
  <c r="AO92" i="12" s="1"/>
  <c r="AO99" i="12" a="1"/>
  <c r="AO99" i="12" s="1"/>
  <c r="AO107" i="12" a="1"/>
  <c r="AO107" i="12" s="1"/>
  <c r="AO121" i="12" a="1"/>
  <c r="AO121" i="12" s="1"/>
  <c r="AO128" i="12" a="1"/>
  <c r="AO128" i="12" s="1"/>
  <c r="AO143" i="12" a="1"/>
  <c r="AO143" i="12" s="1"/>
  <c r="AO150" i="12" a="1"/>
  <c r="AO150" i="12" s="1"/>
  <c r="AO164" i="12" a="1"/>
  <c r="AO164" i="12" s="1"/>
  <c r="AO177" i="12" a="1"/>
  <c r="AO177" i="12" s="1"/>
  <c r="AO210" i="12" a="1"/>
  <c r="AO210" i="12" s="1"/>
  <c r="AO223" i="12" a="1"/>
  <c r="AO223" i="12" s="1"/>
  <c r="AO249" i="12" a="1"/>
  <c r="AO249" i="12" s="1"/>
  <c r="AO282" i="12" a="1"/>
  <c r="AO282" i="12" s="1"/>
  <c r="AO295" i="12" a="1"/>
  <c r="AO295" i="12" s="1"/>
  <c r="AO308" i="12" a="1"/>
  <c r="AO308" i="12" s="1"/>
  <c r="AO321" i="12" a="1"/>
  <c r="AO321" i="12" s="1"/>
  <c r="AO341" i="12" a="1"/>
  <c r="AO341" i="12" s="1"/>
  <c r="AO247" i="12" a="1"/>
  <c r="AO247" i="12" s="1"/>
  <c r="AO199" i="12" a="1"/>
  <c r="AO199" i="12" s="1"/>
  <c r="AO188" i="12" a="1"/>
  <c r="AO188" i="12" s="1"/>
  <c r="AO159" i="12" a="1"/>
  <c r="AO159" i="12" s="1"/>
  <c r="AO147" i="12" a="1"/>
  <c r="AO147" i="12" s="1"/>
  <c r="AO138" i="12" a="1"/>
  <c r="AO138" i="12" s="1"/>
  <c r="AO126" i="12" a="1"/>
  <c r="AO126" i="12" s="1"/>
  <c r="AO116" i="12" a="1"/>
  <c r="AO116" i="12" s="1"/>
  <c r="AO104" i="12" a="1"/>
  <c r="AO104" i="12" s="1"/>
  <c r="AO95" i="12" a="1"/>
  <c r="AO95" i="12" s="1"/>
  <c r="AO83" i="12" a="1"/>
  <c r="AO83" i="12" s="1"/>
  <c r="AO73" i="12" a="1"/>
  <c r="AO73" i="12" s="1"/>
  <c r="AO61" i="12" a="1"/>
  <c r="AO61" i="12" s="1"/>
  <c r="AO51" i="12" a="1"/>
  <c r="AO51" i="12" s="1"/>
  <c r="AO39" i="12" a="1"/>
  <c r="AO39" i="12" s="1"/>
  <c r="AO30" i="12" a="1"/>
  <c r="AO30" i="12" s="1"/>
  <c r="AO18" i="12" a="1"/>
  <c r="AO18" i="12" s="1"/>
  <c r="AO339" i="12" a="1"/>
  <c r="AO339" i="12" s="1"/>
  <c r="AO331" i="12" a="1"/>
  <c r="AO331" i="12" s="1"/>
  <c r="AO323" i="12" a="1"/>
  <c r="AO323" i="12" s="1"/>
  <c r="AO313" i="12" a="1"/>
  <c r="AO313" i="12" s="1"/>
  <c r="AO305" i="12" a="1"/>
  <c r="AO305" i="12" s="1"/>
  <c r="AO296" i="12" a="1"/>
  <c r="AO296" i="12" s="1"/>
  <c r="AO285" i="12" a="1"/>
  <c r="AO285" i="12" s="1"/>
  <c r="AO266" i="12" a="1"/>
  <c r="AO266" i="12" s="1"/>
  <c r="AO227" i="12" a="1"/>
  <c r="AO227" i="12" s="1"/>
  <c r="AO218" i="12" a="1"/>
  <c r="AO218" i="12" s="1"/>
  <c r="AO207" i="12" a="1"/>
  <c r="AO207" i="12" s="1"/>
  <c r="AO179" i="12" a="1"/>
  <c r="AO179" i="12" s="1"/>
  <c r="AO168" i="12" a="1"/>
  <c r="AO168" i="12" s="1"/>
  <c r="AO221" i="12" a="1"/>
  <c r="AO221" i="12" s="1"/>
  <c r="AO212" i="12" a="1"/>
  <c r="AO212" i="12" s="1"/>
  <c r="AO201" i="12" a="1"/>
  <c r="AO201" i="12" s="1"/>
  <c r="AO173" i="12" a="1"/>
  <c r="AO173" i="12" s="1"/>
  <c r="AO162" i="12" a="1"/>
  <c r="AO162" i="12" s="1"/>
  <c r="AO152" i="12" a="1"/>
  <c r="AO152" i="12" s="1"/>
  <c r="AO140" i="12" a="1"/>
  <c r="AO140" i="12" s="1"/>
  <c r="AO131" i="12" a="1"/>
  <c r="AO131" i="12" s="1"/>
  <c r="AO119" i="12" a="1"/>
  <c r="AO119" i="12" s="1"/>
  <c r="AO109" i="12" a="1"/>
  <c r="AO109" i="12" s="1"/>
  <c r="AO97" i="12" a="1"/>
  <c r="AO97" i="12" s="1"/>
  <c r="AO87" i="12" a="1"/>
  <c r="AO87" i="12" s="1"/>
  <c r="AO75" i="12" a="1"/>
  <c r="AO75" i="12" s="1"/>
  <c r="AO66" i="12" a="1"/>
  <c r="AO66" i="12" s="1"/>
  <c r="AO54" i="12" a="1"/>
  <c r="AO54" i="12" s="1"/>
  <c r="AO44" i="12" a="1"/>
  <c r="AO44" i="12" s="1"/>
  <c r="AO32" i="12" a="1"/>
  <c r="AO32" i="12" s="1"/>
  <c r="AO23" i="12" a="1"/>
  <c r="AO23" i="12" s="1"/>
  <c r="AO11" i="12" a="1"/>
  <c r="AO11" i="12" s="1"/>
  <c r="AO343" i="12" a="1"/>
  <c r="AO343" i="12" s="1"/>
  <c r="AO335" i="12" a="1"/>
  <c r="AO335" i="12" s="1"/>
  <c r="AO325" i="12" a="1"/>
  <c r="AO325" i="12" s="1"/>
  <c r="AO317" i="12" a="1"/>
  <c r="AO317" i="12" s="1"/>
  <c r="AO270" i="12" a="1"/>
  <c r="AO270" i="12" s="1"/>
  <c r="AO251" i="12" a="1"/>
  <c r="AO251" i="12" s="1"/>
  <c r="AO240" i="12" a="1"/>
  <c r="AO240" i="12" s="1"/>
  <c r="AO231" i="12" a="1"/>
  <c r="AO231" i="12" s="1"/>
  <c r="AO192" i="12" a="1"/>
  <c r="AO192" i="12" s="1"/>
  <c r="AO181" i="12" a="1"/>
  <c r="AO181" i="12" s="1"/>
  <c r="AO287" i="12" a="1"/>
  <c r="AO287" i="12" s="1"/>
  <c r="AO278" i="12" a="1"/>
  <c r="AO278" i="12" s="1"/>
  <c r="AO259" i="12" a="1"/>
  <c r="AO259" i="12" s="1"/>
  <c r="AO211" i="12" a="1"/>
  <c r="AO211" i="12" s="1"/>
  <c r="AO200" i="12" a="1"/>
  <c r="AO200" i="12" s="1"/>
  <c r="AO161" i="12" a="1"/>
  <c r="AO161" i="12" s="1"/>
  <c r="AO151" i="12" a="1"/>
  <c r="AO151" i="12" s="1"/>
  <c r="AO139" i="12" a="1"/>
  <c r="AO139" i="12" s="1"/>
  <c r="AO129" i="12" a="1"/>
  <c r="AO129" i="12" s="1"/>
  <c r="AO117" i="12" a="1"/>
  <c r="AO117" i="12" s="1"/>
  <c r="AO108" i="12" a="1"/>
  <c r="AO108" i="12" s="1"/>
  <c r="AO96" i="12" a="1"/>
  <c r="AO96" i="12" s="1"/>
  <c r="AO86" i="12" a="1"/>
  <c r="AO86" i="12" s="1"/>
  <c r="AO74" i="12" a="1"/>
  <c r="AO74" i="12" s="1"/>
  <c r="AO65" i="12" a="1"/>
  <c r="AO65" i="12" s="1"/>
  <c r="AO53" i="12" a="1"/>
  <c r="AO53" i="12" s="1"/>
  <c r="AO43" i="12" a="1"/>
  <c r="AO43" i="12" s="1"/>
  <c r="AO31" i="12" a="1"/>
  <c r="AO31" i="12" s="1"/>
  <c r="AO21" i="12" a="1"/>
  <c r="AO21" i="12" s="1"/>
  <c r="AO9" i="12" a="1"/>
  <c r="AO9" i="12" s="1"/>
  <c r="AO342" i="12" a="1"/>
  <c r="AO342" i="12" s="1"/>
  <c r="AO332" i="12" a="1"/>
  <c r="AO332" i="12" s="1"/>
  <c r="AO324" i="12" a="1"/>
  <c r="AO324" i="12" s="1"/>
  <c r="AO306" i="12" a="1"/>
  <c r="AO306" i="12" s="1"/>
  <c r="AO297" i="12" a="1"/>
  <c r="AO297" i="12" s="1"/>
  <c r="AO267" i="12" a="1"/>
  <c r="AO267" i="12" s="1"/>
  <c r="AO239" i="12" a="1"/>
  <c r="AO239" i="12" s="1"/>
  <c r="AO228" i="12" a="1"/>
  <c r="AO228" i="12" s="1"/>
  <c r="AO219" i="12" a="1"/>
  <c r="AO219" i="12" s="1"/>
  <c r="AO180" i="12" a="1"/>
  <c r="AO180" i="12" s="1"/>
  <c r="AO169" i="12" a="1"/>
  <c r="AO169" i="12" s="1"/>
  <c r="AO315" i="12" a="1"/>
  <c r="AO315" i="12" s="1"/>
  <c r="AO277" i="12" a="1"/>
  <c r="AO277" i="12" s="1"/>
  <c r="AO258" i="12" a="1"/>
  <c r="AO258" i="12" s="1"/>
  <c r="AO8" i="12" a="1"/>
  <c r="AO8" i="12" s="1"/>
  <c r="AO257" i="12" a="1"/>
  <c r="AO257" i="12" s="1"/>
  <c r="AO246" i="12" a="1"/>
  <c r="AO246" i="12" s="1"/>
  <c r="AO237" i="12" a="1"/>
  <c r="AO237" i="12" s="1"/>
  <c r="AO198" i="12" a="1"/>
  <c r="AO198" i="12" s="1"/>
  <c r="AO187" i="12" a="1"/>
  <c r="AO187" i="12" s="1"/>
  <c r="AO158" i="12" a="1"/>
  <c r="AO158" i="12" s="1"/>
  <c r="AO146" i="12" a="1"/>
  <c r="AO146" i="12" s="1"/>
  <c r="AO137" i="12" a="1"/>
  <c r="AO137" i="12" s="1"/>
  <c r="AO125" i="12" a="1"/>
  <c r="AO125" i="12" s="1"/>
  <c r="AO115" i="12" a="1"/>
  <c r="AO115" i="12" s="1"/>
  <c r="AO103" i="12" a="1"/>
  <c r="AO103" i="12" s="1"/>
  <c r="AO93" i="12" a="1"/>
  <c r="AO93" i="12" s="1"/>
  <c r="AO81" i="12" a="1"/>
  <c r="AO81" i="12" s="1"/>
  <c r="AO72" i="12" a="1"/>
  <c r="AO72" i="12" s="1"/>
  <c r="AO60" i="12" a="1"/>
  <c r="AO60" i="12" s="1"/>
  <c r="AO50" i="12" a="1"/>
  <c r="AO50" i="12" s="1"/>
  <c r="AO38" i="12" a="1"/>
  <c r="AO38" i="12" s="1"/>
  <c r="AO29" i="12" a="1"/>
  <c r="AO29" i="12" s="1"/>
  <c r="AO17" i="12" a="1"/>
  <c r="AO17" i="12" s="1"/>
  <c r="AO7" i="12" a="1"/>
  <c r="AO7" i="12" s="1"/>
  <c r="AP77" i="12" a="1"/>
  <c r="AP77" i="12" s="1"/>
  <c r="AP137" i="12" a="1"/>
  <c r="AP137" i="12" s="1"/>
  <c r="AP286" i="12" a="1"/>
  <c r="AP286" i="12" s="1"/>
  <c r="AP324" i="12" a="1"/>
  <c r="AP324" i="12" s="1"/>
  <c r="AP79" i="12" a="1"/>
  <c r="AP79" i="12" s="1"/>
  <c r="AP150" i="12" a="1"/>
  <c r="AP150" i="12" s="1"/>
  <c r="AP215" i="12" a="1"/>
  <c r="AP215" i="12" s="1"/>
  <c r="AP255" i="12" a="1"/>
  <c r="AP255" i="12" s="1"/>
  <c r="AP160" i="12" a="1"/>
  <c r="AP160" i="12" s="1"/>
  <c r="AP257" i="12" a="1"/>
  <c r="AP257" i="12" s="1"/>
  <c r="AP294" i="12" a="1"/>
  <c r="AP294" i="12" s="1"/>
  <c r="AP333" i="12" a="1"/>
  <c r="AP333" i="12" s="1"/>
  <c r="AP91" i="12" a="1"/>
  <c r="AP91" i="12" s="1"/>
  <c r="AP223" i="12" a="1"/>
  <c r="AP223" i="12" s="1"/>
  <c r="AP171" i="12" a="1"/>
  <c r="AP171" i="12" s="1"/>
  <c r="AP265" i="12" a="1"/>
  <c r="AP265" i="12" s="1"/>
  <c r="AP304" i="12" a="1"/>
  <c r="AP304" i="12" s="1"/>
  <c r="AP342" i="12" a="1"/>
  <c r="AP342" i="12" s="1"/>
  <c r="AP101" i="12" a="1"/>
  <c r="AP101" i="12" s="1"/>
  <c r="AP226" i="12" a="1"/>
  <c r="AP226" i="12" s="1"/>
  <c r="AP277" i="12" a="1"/>
  <c r="AP277" i="12" s="1"/>
  <c r="AP195" i="12" a="1"/>
  <c r="AP195" i="12" s="1"/>
  <c r="AP343" i="12" a="1"/>
  <c r="AP343" i="12" s="1"/>
  <c r="AP274" i="12" a="1"/>
  <c r="AP274" i="12" s="1"/>
  <c r="AP185" i="12" a="1"/>
  <c r="AP185" i="12" s="1"/>
  <c r="AP267" i="12" a="1"/>
  <c r="AP267" i="12" s="1"/>
  <c r="AP172" i="12" a="1"/>
  <c r="AP172" i="12" s="1"/>
  <c r="AP321" i="12" a="1"/>
  <c r="AP321" i="12" s="1"/>
  <c r="AP246" i="12" a="1"/>
  <c r="AP246" i="12" s="1"/>
  <c r="AP245" i="12" a="1"/>
  <c r="AP245" i="12" s="1"/>
  <c r="AP136" i="12" a="1"/>
  <c r="AP136" i="12" s="1"/>
  <c r="AP313" i="12" a="1"/>
  <c r="AP313" i="12" s="1"/>
  <c r="AP125" i="12" a="1"/>
  <c r="AP125" i="12" s="1"/>
  <c r="AP237" i="12" a="1"/>
  <c r="AP237" i="12" s="1"/>
  <c r="AP115" i="12" a="1"/>
  <c r="AP115" i="12" s="1"/>
  <c r="AP312" i="12" a="1"/>
  <c r="AP312" i="12" s="1"/>
  <c r="AP102" i="12" a="1"/>
  <c r="AP102" i="12" s="1"/>
  <c r="AP305" i="12" a="1"/>
  <c r="AP305" i="12" s="1"/>
  <c r="AP235" i="12" a="1"/>
  <c r="AP235" i="12" s="1"/>
  <c r="AP214" i="12" a="1"/>
  <c r="AP214" i="12" s="1"/>
  <c r="AP285" i="12" a="1"/>
  <c r="AP285" i="12" s="1"/>
  <c r="AP204" i="12" a="1"/>
  <c r="AP204" i="12" s="1"/>
  <c r="AP68" i="12" a="1"/>
  <c r="AP68" i="12" s="1"/>
  <c r="AP74" i="12" a="1"/>
  <c r="AP74" i="12" s="1"/>
  <c r="AP80" i="12" a="1"/>
  <c r="AP80" i="12" s="1"/>
  <c r="AP86" i="12" a="1"/>
  <c r="AP86" i="12" s="1"/>
  <c r="AP92" i="12" a="1"/>
  <c r="AP92" i="12" s="1"/>
  <c r="AP98" i="12" a="1"/>
  <c r="AP98" i="12" s="1"/>
  <c r="AP104" i="12" a="1"/>
  <c r="AP104" i="12" s="1"/>
  <c r="AP110" i="12" a="1"/>
  <c r="AP110" i="12" s="1"/>
  <c r="AP116" i="12" a="1"/>
  <c r="AP116" i="12" s="1"/>
  <c r="AP122" i="12" a="1"/>
  <c r="AP122" i="12" s="1"/>
  <c r="AP128" i="12" a="1"/>
  <c r="AP128" i="12" s="1"/>
  <c r="AP134" i="12" a="1"/>
  <c r="AP134" i="12" s="1"/>
  <c r="AP140" i="12" a="1"/>
  <c r="AP140" i="12" s="1"/>
  <c r="AP146" i="12" a="1"/>
  <c r="AP146" i="12" s="1"/>
  <c r="AP152" i="12" a="1"/>
  <c r="AP152" i="12" s="1"/>
  <c r="AP158" i="12" a="1"/>
  <c r="AP158" i="12" s="1"/>
  <c r="AP164" i="12" a="1"/>
  <c r="AP164" i="12" s="1"/>
  <c r="AP170" i="12" a="1"/>
  <c r="AP170" i="12" s="1"/>
  <c r="AP176" i="12" a="1"/>
  <c r="AP176" i="12" s="1"/>
  <c r="AP182" i="12" a="1"/>
  <c r="AP182" i="12" s="1"/>
  <c r="AP188" i="12" a="1"/>
  <c r="AP188" i="12" s="1"/>
  <c r="AP194" i="12" a="1"/>
  <c r="AP194" i="12" s="1"/>
  <c r="AP200" i="12" a="1"/>
  <c r="AP200" i="12" s="1"/>
  <c r="AP206" i="12" a="1"/>
  <c r="AP206" i="12" s="1"/>
  <c r="AP212" i="12" a="1"/>
  <c r="AP212" i="12" s="1"/>
  <c r="AP218" i="12" a="1"/>
  <c r="AP218" i="12" s="1"/>
  <c r="AP224" i="12" a="1"/>
  <c r="AP224" i="12" s="1"/>
  <c r="AP230" i="12" a="1"/>
  <c r="AP230" i="12" s="1"/>
  <c r="AP236" i="12" a="1"/>
  <c r="AP236" i="12" s="1"/>
  <c r="AP242" i="12" a="1"/>
  <c r="AP242" i="12" s="1"/>
  <c r="AP248" i="12" a="1"/>
  <c r="AP248" i="12" s="1"/>
  <c r="AP254" i="12" a="1"/>
  <c r="AP254" i="12" s="1"/>
  <c r="AP260" i="12" a="1"/>
  <c r="AP260" i="12" s="1"/>
  <c r="AP266" i="12" a="1"/>
  <c r="AP266" i="12" s="1"/>
  <c r="AP272" i="12" a="1"/>
  <c r="AP272" i="12" s="1"/>
  <c r="AP278" i="12" a="1"/>
  <c r="AP278" i="12" s="1"/>
  <c r="AP284" i="12" a="1"/>
  <c r="AP284" i="12" s="1"/>
  <c r="AP290" i="12" a="1"/>
  <c r="AP290" i="12" s="1"/>
  <c r="AP296" i="12" a="1"/>
  <c r="AP296" i="12" s="1"/>
  <c r="AP302" i="12" a="1"/>
  <c r="AP302" i="12" s="1"/>
  <c r="AP308" i="12" a="1"/>
  <c r="AP308" i="12" s="1"/>
  <c r="AP314" i="12" a="1"/>
  <c r="AP314" i="12" s="1"/>
  <c r="AP320" i="12" a="1"/>
  <c r="AP320" i="12" s="1"/>
  <c r="AP326" i="12" a="1"/>
  <c r="AP326" i="12" s="1"/>
  <c r="AP332" i="12" a="1"/>
  <c r="AP332" i="12" s="1"/>
  <c r="AP338" i="12" a="1"/>
  <c r="AP338" i="12" s="1"/>
  <c r="AP344" i="12" a="1"/>
  <c r="AP344" i="12" s="1"/>
  <c r="AP269" i="12" a="1"/>
  <c r="AP269" i="12" s="1"/>
  <c r="AP282" i="12" a="1"/>
  <c r="AP282" i="12" s="1"/>
  <c r="AP295" i="12" a="1"/>
  <c r="AP295" i="12" s="1"/>
  <c r="AP315" i="12" a="1"/>
  <c r="AP315" i="12" s="1"/>
  <c r="AP328" i="12" a="1"/>
  <c r="AP328" i="12" s="1"/>
  <c r="AP69" i="12" a="1"/>
  <c r="AP69" i="12" s="1"/>
  <c r="AP76" i="12" a="1"/>
  <c r="AP76" i="12" s="1"/>
  <c r="AP83" i="12" a="1"/>
  <c r="AP83" i="12" s="1"/>
  <c r="AP90" i="12" a="1"/>
  <c r="AP90" i="12" s="1"/>
  <c r="AP97" i="12" a="1"/>
  <c r="AP97" i="12" s="1"/>
  <c r="AP105" i="12" a="1"/>
  <c r="AP105" i="12" s="1"/>
  <c r="AP112" i="12" a="1"/>
  <c r="AP112" i="12" s="1"/>
  <c r="AP119" i="12" a="1"/>
  <c r="AP119" i="12" s="1"/>
  <c r="AP126" i="12" a="1"/>
  <c r="AP126" i="12" s="1"/>
  <c r="AP133" i="12" a="1"/>
  <c r="AP133" i="12" s="1"/>
  <c r="AP141" i="12" a="1"/>
  <c r="AP141" i="12" s="1"/>
  <c r="AP148" i="12" a="1"/>
  <c r="AP148" i="12" s="1"/>
  <c r="AP155" i="12" a="1"/>
  <c r="AP155" i="12" s="1"/>
  <c r="AP162" i="12" a="1"/>
  <c r="AP162" i="12" s="1"/>
  <c r="AP169" i="12" a="1"/>
  <c r="AP169" i="12" s="1"/>
  <c r="AP177" i="12" a="1"/>
  <c r="AP177" i="12" s="1"/>
  <c r="AP184" i="12" a="1"/>
  <c r="AP184" i="12" s="1"/>
  <c r="AP191" i="12" a="1"/>
  <c r="AP191" i="12" s="1"/>
  <c r="AP198" i="12" a="1"/>
  <c r="AP198" i="12" s="1"/>
  <c r="AP205" i="12" a="1"/>
  <c r="AP205" i="12" s="1"/>
  <c r="AP213" i="12" a="1"/>
  <c r="AP213" i="12" s="1"/>
  <c r="AP220" i="12" a="1"/>
  <c r="AP220" i="12" s="1"/>
  <c r="AP227" i="12" a="1"/>
  <c r="AP227" i="12" s="1"/>
  <c r="AP234" i="12" a="1"/>
  <c r="AP234" i="12" s="1"/>
  <c r="AP241" i="12" a="1"/>
  <c r="AP241" i="12" s="1"/>
  <c r="AP249" i="12" a="1"/>
  <c r="AP249" i="12" s="1"/>
  <c r="AP256" i="12" a="1"/>
  <c r="AP256" i="12" s="1"/>
  <c r="AP263" i="12" a="1"/>
  <c r="AP263" i="12" s="1"/>
  <c r="AP276" i="12" a="1"/>
  <c r="AP276" i="12" s="1"/>
  <c r="AP289" i="12" a="1"/>
  <c r="AP289" i="12" s="1"/>
  <c r="AP309" i="12" a="1"/>
  <c r="AP309" i="12" s="1"/>
  <c r="AP322" i="12" a="1"/>
  <c r="AP322" i="12" s="1"/>
  <c r="AP335" i="12" a="1"/>
  <c r="AP335" i="12" s="1"/>
  <c r="AP87" i="12" a="1"/>
  <c r="AP87" i="12" s="1"/>
  <c r="AP95" i="12" a="1"/>
  <c r="AP95" i="12" s="1"/>
  <c r="AP103" i="12" a="1"/>
  <c r="AP103" i="12" s="1"/>
  <c r="AP113" i="12" a="1"/>
  <c r="AP113" i="12" s="1"/>
  <c r="AP121" i="12" a="1"/>
  <c r="AP121" i="12" s="1"/>
  <c r="AP130" i="12" a="1"/>
  <c r="AP130" i="12" s="1"/>
  <c r="AP138" i="12" a="1"/>
  <c r="AP138" i="12" s="1"/>
  <c r="AP147" i="12" a="1"/>
  <c r="AP147" i="12" s="1"/>
  <c r="AP156" i="12" a="1"/>
  <c r="AP156" i="12" s="1"/>
  <c r="AP165" i="12" a="1"/>
  <c r="AP165" i="12" s="1"/>
  <c r="AP173" i="12" a="1"/>
  <c r="AP173" i="12" s="1"/>
  <c r="AP181" i="12" a="1"/>
  <c r="AP181" i="12" s="1"/>
  <c r="AP190" i="12" a="1"/>
  <c r="AP190" i="12" s="1"/>
  <c r="AP199" i="12" a="1"/>
  <c r="AP199" i="12" s="1"/>
  <c r="AP208" i="12" a="1"/>
  <c r="AP208" i="12" s="1"/>
  <c r="AP216" i="12" a="1"/>
  <c r="AP216" i="12" s="1"/>
  <c r="AP225" i="12" a="1"/>
  <c r="AP225" i="12" s="1"/>
  <c r="AP233" i="12" a="1"/>
  <c r="AP233" i="12" s="1"/>
  <c r="AP243" i="12" a="1"/>
  <c r="AP243" i="12" s="1"/>
  <c r="AP251" i="12" a="1"/>
  <c r="AP251" i="12" s="1"/>
  <c r="AP259" i="12" a="1"/>
  <c r="AP259" i="12" s="1"/>
  <c r="AP275" i="12" a="1"/>
  <c r="AP275" i="12" s="1"/>
  <c r="AP299" i="12" a="1"/>
  <c r="AP299" i="12" s="1"/>
  <c r="AP323" i="12" a="1"/>
  <c r="AP323" i="12" s="1"/>
  <c r="AP346" i="12" a="1"/>
  <c r="AP346" i="12" s="1"/>
  <c r="AP78" i="12" a="1"/>
  <c r="AP78" i="12" s="1"/>
  <c r="AP268" i="12" a="1"/>
  <c r="AP268" i="12" s="1"/>
  <c r="AP292" i="12" a="1"/>
  <c r="AP292" i="12" s="1"/>
  <c r="AP307" i="12" a="1"/>
  <c r="AP307" i="12" s="1"/>
  <c r="AP316" i="12" a="1"/>
  <c r="AP316" i="12" s="1"/>
  <c r="AP331" i="12" a="1"/>
  <c r="AP331" i="12" s="1"/>
  <c r="AP339" i="12" a="1"/>
  <c r="AP339" i="12" s="1"/>
  <c r="AP70" i="12" a="1"/>
  <c r="AP70" i="12" s="1"/>
  <c r="AP88" i="12" a="1"/>
  <c r="AP88" i="12" s="1"/>
  <c r="AP96" i="12" a="1"/>
  <c r="AP96" i="12" s="1"/>
  <c r="AP106" i="12" a="1"/>
  <c r="AP106" i="12" s="1"/>
  <c r="AP114" i="12" a="1"/>
  <c r="AP114" i="12" s="1"/>
  <c r="AP123" i="12" a="1"/>
  <c r="AP123" i="12" s="1"/>
  <c r="AP131" i="12" a="1"/>
  <c r="AP131" i="12" s="1"/>
  <c r="AP139" i="12" a="1"/>
  <c r="AP139" i="12" s="1"/>
  <c r="AP149" i="12" a="1"/>
  <c r="AP149" i="12" s="1"/>
  <c r="AP157" i="12" a="1"/>
  <c r="AP157" i="12" s="1"/>
  <c r="AP166" i="12" a="1"/>
  <c r="AP166" i="12" s="1"/>
  <c r="AP174" i="12" a="1"/>
  <c r="AP174" i="12" s="1"/>
  <c r="AP183" i="12" a="1"/>
  <c r="AP183" i="12" s="1"/>
  <c r="AP192" i="12" a="1"/>
  <c r="AP192" i="12" s="1"/>
  <c r="AP317" i="12" a="1"/>
  <c r="AP317" i="12" s="1"/>
  <c r="AP306" i="12" a="1"/>
  <c r="AP306" i="12" s="1"/>
  <c r="AP279" i="12" a="1"/>
  <c r="AP279" i="12" s="1"/>
  <c r="AP270" i="12" a="1"/>
  <c r="AP270" i="12" s="1"/>
  <c r="AP186" i="12" a="1"/>
  <c r="AP186" i="12" s="1"/>
  <c r="AP151" i="12" a="1"/>
  <c r="AP151" i="12" s="1"/>
  <c r="AP117" i="12" a="1"/>
  <c r="AP117" i="12" s="1"/>
  <c r="AP334" i="12" a="1"/>
  <c r="AP334" i="12" s="1"/>
  <c r="AP325" i="12" a="1"/>
  <c r="AP325" i="12" s="1"/>
  <c r="AP297" i="12" a="1"/>
  <c r="AP297" i="12" s="1"/>
  <c r="AP287" i="12" a="1"/>
  <c r="AP287" i="12" s="1"/>
  <c r="AP258" i="12" a="1"/>
  <c r="AP258" i="12" s="1"/>
  <c r="AP247" i="12" a="1"/>
  <c r="AP247" i="12" s="1"/>
  <c r="AP238" i="12" a="1"/>
  <c r="AP238" i="12" s="1"/>
  <c r="AP228" i="12" a="1"/>
  <c r="AP228" i="12" s="1"/>
  <c r="AP217" i="12" a="1"/>
  <c r="AP217" i="12" s="1"/>
  <c r="AP207" i="12" a="1"/>
  <c r="AP207" i="12" s="1"/>
  <c r="AP196" i="12" a="1"/>
  <c r="AP196" i="12" s="1"/>
  <c r="AP161" i="12" a="1"/>
  <c r="AP161" i="12" s="1"/>
  <c r="AP127" i="12" a="1"/>
  <c r="AP127" i="12" s="1"/>
  <c r="AP93" i="12" a="1"/>
  <c r="AP93" i="12" s="1"/>
  <c r="AP81" i="12" a="1"/>
  <c r="AP81" i="12" s="1"/>
  <c r="AP203" i="12" a="1"/>
  <c r="AP203" i="12" s="1"/>
  <c r="AP193" i="12" a="1"/>
  <c r="AP193" i="12" s="1"/>
  <c r="AP180" i="12" a="1"/>
  <c r="AP180" i="12" s="1"/>
  <c r="AP159" i="12" a="1"/>
  <c r="AP159" i="12" s="1"/>
  <c r="AP145" i="12" a="1"/>
  <c r="AP145" i="12" s="1"/>
  <c r="AP124" i="12" a="1"/>
  <c r="AP124" i="12" s="1"/>
  <c r="AP111" i="12" a="1"/>
  <c r="AP111" i="12" s="1"/>
  <c r="AP89" i="12" a="1"/>
  <c r="AP89" i="12" s="1"/>
  <c r="AP75" i="12" a="1"/>
  <c r="AP75" i="12" s="1"/>
  <c r="AP340" i="12" a="1"/>
  <c r="AP340" i="12" s="1"/>
  <c r="AP330" i="12" a="1"/>
  <c r="AP330" i="12" s="1"/>
  <c r="AP303" i="12" a="1"/>
  <c r="AP303" i="12" s="1"/>
  <c r="AP293" i="12" a="1"/>
  <c r="AP293" i="12" s="1"/>
  <c r="AP283" i="12" a="1"/>
  <c r="AP283" i="12" s="1"/>
  <c r="AP168" i="12" a="1"/>
  <c r="AP168" i="12" s="1"/>
  <c r="AP135" i="12" a="1"/>
  <c r="AP135" i="12" s="1"/>
  <c r="AP100" i="12" a="1"/>
  <c r="AP100" i="12" s="1"/>
  <c r="AP311" i="12" a="1"/>
  <c r="AP311" i="12" s="1"/>
  <c r="AP301" i="12" a="1"/>
  <c r="AP301" i="12" s="1"/>
  <c r="AP273" i="12" a="1"/>
  <c r="AP273" i="12" s="1"/>
  <c r="AP264" i="12" a="1"/>
  <c r="AP264" i="12" s="1"/>
  <c r="AP253" i="12" a="1"/>
  <c r="AP253" i="12" s="1"/>
  <c r="AP244" i="12" a="1"/>
  <c r="AP244" i="12" s="1"/>
  <c r="AP232" i="12" a="1"/>
  <c r="AP232" i="12" s="1"/>
  <c r="AP222" i="12" a="1"/>
  <c r="AP222" i="12" s="1"/>
  <c r="AP211" i="12" a="1"/>
  <c r="AP211" i="12" s="1"/>
  <c r="AP202" i="12" a="1"/>
  <c r="AP202" i="12" s="1"/>
  <c r="AP179" i="12" a="1"/>
  <c r="AP179" i="12" s="1"/>
  <c r="AP144" i="12" a="1"/>
  <c r="AP144" i="12" s="1"/>
  <c r="AP109" i="12" a="1"/>
  <c r="AP109" i="12" s="1"/>
  <c r="AP73" i="12" a="1"/>
  <c r="AP73" i="12" s="1"/>
  <c r="AP329" i="12" a="1"/>
  <c r="AP329" i="12" s="1"/>
  <c r="AP319" i="12" a="1"/>
  <c r="AP319" i="12" s="1"/>
  <c r="AP291" i="12" a="1"/>
  <c r="AP291" i="12" s="1"/>
  <c r="AP281" i="12" a="1"/>
  <c r="AP281" i="12" s="1"/>
  <c r="AP189" i="12" a="1"/>
  <c r="AP189" i="12" s="1"/>
  <c r="AP167" i="12" a="1"/>
  <c r="AP167" i="12" s="1"/>
  <c r="AP154" i="12" a="1"/>
  <c r="AP154" i="12" s="1"/>
  <c r="AP132" i="12" a="1"/>
  <c r="AP132" i="12" s="1"/>
  <c r="AP120" i="12" a="1"/>
  <c r="AP120" i="12" s="1"/>
  <c r="AP99" i="12" a="1"/>
  <c r="AP99" i="12" s="1"/>
  <c r="AP85" i="12" a="1"/>
  <c r="AP85" i="12" s="1"/>
  <c r="AP337" i="12" a="1"/>
  <c r="AP337" i="12" s="1"/>
  <c r="AP310" i="12" a="1"/>
  <c r="AP310" i="12" s="1"/>
  <c r="AP300" i="12" a="1"/>
  <c r="AP300" i="12" s="1"/>
  <c r="AP262" i="12" a="1"/>
  <c r="AP262" i="12" s="1"/>
  <c r="AP252" i="12" a="1"/>
  <c r="AP252" i="12" s="1"/>
  <c r="AP240" i="12" a="1"/>
  <c r="AP240" i="12" s="1"/>
  <c r="AP231" i="12" a="1"/>
  <c r="AP231" i="12" s="1"/>
  <c r="AP221" i="12" a="1"/>
  <c r="AP221" i="12" s="1"/>
  <c r="AP210" i="12" a="1"/>
  <c r="AP210" i="12" s="1"/>
  <c r="AP201" i="12" a="1"/>
  <c r="AP201" i="12" s="1"/>
  <c r="AP178" i="12" a="1"/>
  <c r="AP178" i="12" s="1"/>
  <c r="AP143" i="12" a="1"/>
  <c r="AP143" i="12" s="1"/>
  <c r="AP108" i="12" a="1"/>
  <c r="AP108" i="12" s="1"/>
  <c r="AP72" i="12" a="1"/>
  <c r="AP72" i="12" s="1"/>
  <c r="AP327" i="12" a="1"/>
  <c r="AP327" i="12" s="1"/>
  <c r="AP318" i="12" a="1"/>
  <c r="AP318" i="12" s="1"/>
  <c r="AP280" i="12" a="1"/>
  <c r="AP280" i="12" s="1"/>
  <c r="AP271" i="12" a="1"/>
  <c r="AP271" i="12" s="1"/>
  <c r="AP187" i="12" a="1"/>
  <c r="AP187" i="12" s="1"/>
  <c r="AP153" i="12" a="1"/>
  <c r="AP153" i="12" s="1"/>
  <c r="AP118" i="12" a="1"/>
  <c r="AP118" i="12" s="1"/>
  <c r="AP84" i="12" a="1"/>
  <c r="AP84" i="12" s="1"/>
  <c r="AP345" i="12" a="1"/>
  <c r="AP345" i="12" s="1"/>
  <c r="AP336" i="12" a="1"/>
  <c r="AP336" i="12" s="1"/>
  <c r="AP298" i="12" a="1"/>
  <c r="AP298" i="12" s="1"/>
  <c r="AP288" i="12" a="1"/>
  <c r="AP288" i="12" s="1"/>
  <c r="AP261" i="12" a="1"/>
  <c r="AP261" i="12" s="1"/>
  <c r="AP250" i="12" a="1"/>
  <c r="AP250" i="12" s="1"/>
  <c r="AP239" i="12" a="1"/>
  <c r="AP239" i="12" s="1"/>
  <c r="AP229" i="12" a="1"/>
  <c r="AP229" i="12" s="1"/>
  <c r="AP219" i="12" a="1"/>
  <c r="AP219" i="12" s="1"/>
  <c r="AP209" i="12" a="1"/>
  <c r="AP209" i="12" s="1"/>
  <c r="AP197" i="12" a="1"/>
  <c r="AP197" i="12" s="1"/>
  <c r="AP175" i="12" a="1"/>
  <c r="AP175" i="12" s="1"/>
  <c r="AP163" i="12" a="1"/>
  <c r="AP163" i="12" s="1"/>
  <c r="AP142" i="12" a="1"/>
  <c r="AP142" i="12" s="1"/>
  <c r="AP129" i="12" a="1"/>
  <c r="AP129" i="12" s="1"/>
  <c r="AP107" i="12" a="1"/>
  <c r="AP107" i="12" s="1"/>
  <c r="AP94" i="12" a="1"/>
  <c r="AP94" i="12" s="1"/>
  <c r="AP82" i="12" a="1"/>
  <c r="AP82" i="12" s="1"/>
  <c r="AP71" i="12" a="1"/>
  <c r="AP71" i="12" s="1"/>
  <c r="AP62" i="12" a="1"/>
  <c r="AP62" i="12" s="1"/>
  <c r="AP56" i="12" a="1"/>
  <c r="AP56" i="12" s="1"/>
  <c r="AP50" i="12" a="1"/>
  <c r="AP50" i="12" s="1"/>
  <c r="AP44" i="12" a="1"/>
  <c r="AP44" i="12" s="1"/>
  <c r="AP38" i="12" a="1"/>
  <c r="AP38" i="12" s="1"/>
  <c r="AP32" i="12" a="1"/>
  <c r="AP32" i="12" s="1"/>
  <c r="AP26" i="12" a="1"/>
  <c r="AP26" i="12" s="1"/>
  <c r="AP20" i="12" a="1"/>
  <c r="AP20" i="12" s="1"/>
  <c r="AP14" i="12" a="1"/>
  <c r="AP14" i="12" s="1"/>
  <c r="AP8" i="12" a="1"/>
  <c r="AP8" i="12" s="1"/>
  <c r="AP67" i="12" a="1"/>
  <c r="AP67" i="12" s="1"/>
  <c r="AP61" i="12" a="1"/>
  <c r="AP61" i="12" s="1"/>
  <c r="AP55" i="12" a="1"/>
  <c r="AP55" i="12" s="1"/>
  <c r="AP49" i="12" a="1"/>
  <c r="AP49" i="12" s="1"/>
  <c r="AP43" i="12" a="1"/>
  <c r="AP43" i="12" s="1"/>
  <c r="AP37" i="12" a="1"/>
  <c r="AP37" i="12" s="1"/>
  <c r="AP31" i="12" a="1"/>
  <c r="AP31" i="12" s="1"/>
  <c r="AP25" i="12" a="1"/>
  <c r="AP25" i="12" s="1"/>
  <c r="AP19" i="12" a="1"/>
  <c r="AP19" i="12" s="1"/>
  <c r="AP13" i="12" a="1"/>
  <c r="AP13" i="12" s="1"/>
  <c r="AP7" i="12" a="1"/>
  <c r="AP7" i="12" s="1"/>
  <c r="AP66" i="12" a="1"/>
  <c r="AP66" i="12" s="1"/>
  <c r="AP60" i="12" a="1"/>
  <c r="AP60" i="12" s="1"/>
  <c r="AP54" i="12" a="1"/>
  <c r="AP54" i="12" s="1"/>
  <c r="AP48" i="12" a="1"/>
  <c r="AP48" i="12" s="1"/>
  <c r="AP42" i="12" a="1"/>
  <c r="AP42" i="12" s="1"/>
  <c r="AP36" i="12" a="1"/>
  <c r="AP36" i="12" s="1"/>
  <c r="AP30" i="12" a="1"/>
  <c r="AP30" i="12" s="1"/>
  <c r="AP24" i="12" a="1"/>
  <c r="AP24" i="12" s="1"/>
  <c r="AP18" i="12" a="1"/>
  <c r="AP18" i="12" s="1"/>
  <c r="AP12" i="12" a="1"/>
  <c r="AP12" i="12" s="1"/>
  <c r="AP6" i="12" a="1"/>
  <c r="AP6" i="12" s="1"/>
  <c r="AP65" i="12" a="1"/>
  <c r="AP65" i="12" s="1"/>
  <c r="AP59" i="12" a="1"/>
  <c r="AP59" i="12" s="1"/>
  <c r="AP53" i="12" a="1"/>
  <c r="AP53" i="12" s="1"/>
  <c r="AP47" i="12" a="1"/>
  <c r="AP47" i="12" s="1"/>
  <c r="AP41" i="12" a="1"/>
  <c r="AP41" i="12" s="1"/>
  <c r="AP35" i="12" a="1"/>
  <c r="AP35" i="12" s="1"/>
  <c r="AP29" i="12" a="1"/>
  <c r="AP29" i="12" s="1"/>
  <c r="AP23" i="12" a="1"/>
  <c r="AP23" i="12" s="1"/>
  <c r="AP17" i="12" a="1"/>
  <c r="AP17" i="12" s="1"/>
  <c r="AP11" i="12" a="1"/>
  <c r="AP11" i="12" s="1"/>
  <c r="AP5" i="12" a="1"/>
  <c r="AP5" i="12" s="1"/>
  <c r="AP64" i="12" a="1"/>
  <c r="AP64" i="12" s="1"/>
  <c r="AP58" i="12" a="1"/>
  <c r="AP58" i="12" s="1"/>
  <c r="AP52" i="12" a="1"/>
  <c r="AP52" i="12" s="1"/>
  <c r="AP46" i="12" a="1"/>
  <c r="AP46" i="12" s="1"/>
  <c r="AP40" i="12" a="1"/>
  <c r="AP40" i="12" s="1"/>
  <c r="AP34" i="12" a="1"/>
  <c r="AP34" i="12" s="1"/>
  <c r="AP28" i="12" a="1"/>
  <c r="AP28" i="12" s="1"/>
  <c r="AP22" i="12" a="1"/>
  <c r="AP22" i="12" s="1"/>
  <c r="AP16" i="12" a="1"/>
  <c r="AP16" i="12" s="1"/>
  <c r="AP10" i="12" a="1"/>
  <c r="AP10" i="12" s="1"/>
  <c r="AP4" i="12" a="1"/>
  <c r="AP4" i="12" s="1"/>
  <c r="AP63" i="12" a="1"/>
  <c r="AP63" i="12" s="1"/>
  <c r="AP57" i="12" a="1"/>
  <c r="AP57" i="12" s="1"/>
  <c r="AP51" i="12" a="1"/>
  <c r="AP51" i="12" s="1"/>
  <c r="AP45" i="12" a="1"/>
  <c r="AP45" i="12" s="1"/>
  <c r="AP39" i="12" a="1"/>
  <c r="AP39" i="12" s="1"/>
  <c r="AP33" i="12" a="1"/>
  <c r="AP33" i="12" s="1"/>
  <c r="AP27" i="12" a="1"/>
  <c r="AP27" i="12" s="1"/>
  <c r="AP21" i="12" a="1"/>
  <c r="AP21" i="12" s="1"/>
  <c r="AP15" i="12" a="1"/>
  <c r="AP15" i="12" s="1"/>
  <c r="AP9" i="12" a="1"/>
  <c r="AP9" i="12" s="1"/>
  <c r="AP3" i="12" a="1"/>
  <c r="AP3" i="12" s="1"/>
  <c r="AT2" i="12"/>
  <c r="AO3" i="12" a="1"/>
  <c r="AO3" i="12" s="1"/>
  <c r="AP2" i="12" a="1"/>
  <c r="AP2" i="12" s="1"/>
  <c r="AO2" i="12" a="1"/>
  <c r="AO2" i="12" s="1"/>
  <c r="K7" i="10"/>
  <c r="AP151" i="13" l="1" a="1"/>
  <c r="AP151" i="13" s="1"/>
  <c r="AO151" i="13" a="1"/>
  <c r="AO151" i="13" s="1"/>
  <c r="P112" i="13" a="1"/>
  <c r="P112" i="13" s="1"/>
  <c r="P111" i="13" a="1"/>
  <c r="P111" i="13" s="1"/>
  <c r="P113" i="13" a="1"/>
  <c r="P113" i="13" s="1"/>
  <c r="P110" i="13" a="1"/>
  <c r="P110" i="13" s="1"/>
  <c r="P109" i="13" a="1"/>
  <c r="P109" i="13" s="1"/>
  <c r="AP324" i="13" a="1"/>
  <c r="AP324" i="13" s="1"/>
  <c r="AO324" i="13" a="1"/>
  <c r="AO324" i="13" s="1"/>
  <c r="AO239" i="13" a="1"/>
  <c r="AO239" i="13" s="1"/>
  <c r="AP239" i="13" a="1"/>
  <c r="AP239" i="13" s="1"/>
  <c r="P181" i="13" a="1"/>
  <c r="P181" i="13" s="1"/>
  <c r="P180" i="13" a="1"/>
  <c r="P180" i="13" s="1"/>
  <c r="P175" i="13" a="1"/>
  <c r="P175" i="13" s="1"/>
  <c r="P176" i="13" a="1"/>
  <c r="P176" i="13" s="1"/>
  <c r="P179" i="13" a="1"/>
  <c r="P179" i="13" s="1"/>
  <c r="P177" i="13" a="1"/>
  <c r="P177" i="13" s="1"/>
  <c r="P178" i="13" a="1"/>
  <c r="P178" i="13" s="1"/>
  <c r="P83" i="13" a="1"/>
  <c r="P83" i="13" s="1"/>
  <c r="P86" i="13" a="1"/>
  <c r="P86" i="13" s="1"/>
  <c r="P87" i="13" a="1"/>
  <c r="P87" i="13" s="1"/>
  <c r="P84" i="13" a="1"/>
  <c r="P84" i="13" s="1"/>
  <c r="P82" i="13" a="1"/>
  <c r="P82" i="13" s="1"/>
  <c r="P80" i="13" a="1"/>
  <c r="P80" i="13" s="1"/>
  <c r="P85" i="13" a="1"/>
  <c r="P85" i="13" s="1"/>
  <c r="P81" i="13" a="1"/>
  <c r="P81" i="13" s="1"/>
  <c r="P259" i="13" a="1"/>
  <c r="P259" i="13" s="1"/>
  <c r="P260" i="13" a="1"/>
  <c r="P260" i="13" s="1"/>
  <c r="P264" i="13" a="1"/>
  <c r="P264" i="13" s="1"/>
  <c r="P262" i="13" a="1"/>
  <c r="P262" i="13" s="1"/>
  <c r="P261" i="13" a="1"/>
  <c r="P261" i="13" s="1"/>
  <c r="P263" i="13" a="1"/>
  <c r="P263" i="13" s="1"/>
  <c r="P292" i="13" a="1"/>
  <c r="P292" i="13" s="1"/>
  <c r="P288" i="13" a="1"/>
  <c r="P288" i="13" s="1"/>
  <c r="P290" i="13" a="1"/>
  <c r="P290" i="13" s="1"/>
  <c r="P291" i="13" a="1"/>
  <c r="P291" i="13" s="1"/>
  <c r="P289" i="13" a="1"/>
  <c r="P289" i="13" s="1"/>
  <c r="AP145" i="13" a="1"/>
  <c r="AP145" i="13" s="1"/>
  <c r="AO145" i="13" a="1"/>
  <c r="AO145" i="13" s="1"/>
  <c r="AP164" i="13" a="1"/>
  <c r="AP164" i="13" s="1"/>
  <c r="AO164" i="13" a="1"/>
  <c r="AO164" i="13" s="1"/>
  <c r="AP99" i="13" a="1"/>
  <c r="AP99" i="13" s="1"/>
  <c r="AO99" i="13" a="1"/>
  <c r="AO99" i="13" s="1"/>
  <c r="P138" i="13" a="1"/>
  <c r="P138" i="13" s="1"/>
  <c r="P141" i="13" a="1"/>
  <c r="P141" i="13" s="1"/>
  <c r="P142" i="13" a="1"/>
  <c r="P142" i="13" s="1"/>
  <c r="P139" i="13" a="1"/>
  <c r="P139" i="13" s="1"/>
  <c r="P140" i="13" a="1"/>
  <c r="P140" i="13" s="1"/>
  <c r="P116" i="13" a="1"/>
  <c r="P116" i="13" s="1"/>
  <c r="P114" i="13" a="1"/>
  <c r="P114" i="13" s="1"/>
  <c r="P119" i="13" a="1"/>
  <c r="P119" i="13" s="1"/>
  <c r="P117" i="13" a="1"/>
  <c r="P117" i="13" s="1"/>
  <c r="P115" i="13" a="1"/>
  <c r="P115" i="13" s="1"/>
  <c r="P118" i="13" a="1"/>
  <c r="P118" i="13" s="1"/>
  <c r="P329" i="13" a="1"/>
  <c r="P329" i="13" s="1"/>
  <c r="P327" i="13" a="1"/>
  <c r="P327" i="13" s="1"/>
  <c r="P328" i="13" a="1"/>
  <c r="P328" i="13" s="1"/>
  <c r="P326" i="13" a="1"/>
  <c r="P326" i="13" s="1"/>
  <c r="AO335" i="13" a="1"/>
  <c r="AO335" i="13" s="1"/>
  <c r="AP335" i="13" a="1"/>
  <c r="AP335" i="13" s="1"/>
  <c r="AP142" i="13" a="1"/>
  <c r="AP142" i="13" s="1"/>
  <c r="AO142" i="13" a="1"/>
  <c r="AO142" i="13" s="1"/>
  <c r="AP289" i="13" a="1"/>
  <c r="AP289" i="13" s="1"/>
  <c r="AO289" i="13" a="1"/>
  <c r="AO289" i="13" s="1"/>
  <c r="AO98" i="13" a="1"/>
  <c r="AO98" i="13" s="1"/>
  <c r="AP98" i="13" a="1"/>
  <c r="AP98" i="13" s="1"/>
  <c r="AO77" i="13" a="1"/>
  <c r="AO77" i="13" s="1"/>
  <c r="AP77" i="13" a="1"/>
  <c r="AP77" i="13" s="1"/>
  <c r="P102" i="13" a="1"/>
  <c r="P102" i="13" s="1"/>
  <c r="P99" i="13" a="1"/>
  <c r="P99" i="13" s="1"/>
  <c r="P100" i="13" a="1"/>
  <c r="P100" i="13" s="1"/>
  <c r="P101" i="13" a="1"/>
  <c r="P101" i="13" s="1"/>
  <c r="P104" i="13" a="1"/>
  <c r="P104" i="13" s="1"/>
  <c r="P106" i="13" a="1"/>
  <c r="P106" i="13" s="1"/>
  <c r="P98" i="13" a="1"/>
  <c r="P98" i="13" s="1"/>
  <c r="P103" i="13" a="1"/>
  <c r="P103" i="13" s="1"/>
  <c r="P105" i="13" a="1"/>
  <c r="P105" i="13" s="1"/>
  <c r="P107" i="13" a="1"/>
  <c r="P107" i="13" s="1"/>
  <c r="P97" i="13" a="1"/>
  <c r="P97" i="13" s="1"/>
  <c r="P96" i="13" a="1"/>
  <c r="P96" i="13" s="1"/>
  <c r="P30" i="13" a="1"/>
  <c r="P30" i="13" s="1"/>
  <c r="P32" i="13" a="1"/>
  <c r="P32" i="13" s="1"/>
  <c r="P33" i="13" a="1"/>
  <c r="P33" i="13" s="1"/>
  <c r="P34" i="13" a="1"/>
  <c r="P34" i="13" s="1"/>
  <c r="P35" i="13" a="1"/>
  <c r="P35" i="13" s="1"/>
  <c r="P36" i="13" a="1"/>
  <c r="P36" i="13" s="1"/>
  <c r="P31" i="13" a="1"/>
  <c r="P31" i="13" s="1"/>
  <c r="P25" i="13" a="1"/>
  <c r="P25" i="13" s="1"/>
  <c r="P18" i="13" a="1"/>
  <c r="P18" i="13" s="1"/>
  <c r="P19" i="13" a="1"/>
  <c r="P19" i="13" s="1"/>
  <c r="P21" i="13" a="1"/>
  <c r="P21" i="13" s="1"/>
  <c r="P22" i="13" a="1"/>
  <c r="P22" i="13" s="1"/>
  <c r="P23" i="13" a="1"/>
  <c r="P23" i="13" s="1"/>
  <c r="P24" i="13" a="1"/>
  <c r="P24" i="13" s="1"/>
  <c r="P26" i="13" a="1"/>
  <c r="P26" i="13" s="1"/>
  <c r="P20" i="13" a="1"/>
  <c r="P20" i="13" s="1"/>
  <c r="AO144" i="13" a="1"/>
  <c r="AO144" i="13" s="1"/>
  <c r="AP144" i="13" a="1"/>
  <c r="AP144" i="13" s="1"/>
  <c r="AO237" i="13" a="1"/>
  <c r="AO237" i="13" s="1"/>
  <c r="AP237" i="13" a="1"/>
  <c r="AP237" i="13" s="1"/>
  <c r="AP115" i="13" a="1"/>
  <c r="AP115" i="13" s="1"/>
  <c r="AO115" i="13" a="1"/>
  <c r="AO115" i="13" s="1"/>
  <c r="P186" i="13" a="1"/>
  <c r="P186" i="13" s="1"/>
  <c r="P183" i="13" a="1"/>
  <c r="P183" i="13" s="1"/>
  <c r="P191" i="13" a="1"/>
  <c r="P191" i="13" s="1"/>
  <c r="P192" i="13" a="1"/>
  <c r="P192" i="13" s="1"/>
  <c r="P187" i="13" a="1"/>
  <c r="P187" i="13" s="1"/>
  <c r="P189" i="13" a="1"/>
  <c r="P189" i="13" s="1"/>
  <c r="P185" i="13" a="1"/>
  <c r="P185" i="13" s="1"/>
  <c r="P193" i="13" a="1"/>
  <c r="P193" i="13" s="1"/>
  <c r="P184" i="13" a="1"/>
  <c r="P184" i="13" s="1"/>
  <c r="P188" i="13" a="1"/>
  <c r="P188" i="13" s="1"/>
  <c r="P182" i="13" a="1"/>
  <c r="P182" i="13" s="1"/>
  <c r="P190" i="13" a="1"/>
  <c r="P190" i="13" s="1"/>
  <c r="P284" i="13" a="1"/>
  <c r="P284" i="13" s="1"/>
  <c r="P286" i="13" a="1"/>
  <c r="P286" i="13" s="1"/>
  <c r="P285" i="13" a="1"/>
  <c r="P285" i="13" s="1"/>
  <c r="P287" i="13" a="1"/>
  <c r="P287" i="13" s="1"/>
  <c r="P282" i="13" a="1"/>
  <c r="P282" i="13" s="1"/>
  <c r="P283" i="13" a="1"/>
  <c r="P283" i="13" s="1"/>
  <c r="P280" i="13" a="1"/>
  <c r="P280" i="13" s="1"/>
  <c r="P281" i="13" a="1"/>
  <c r="P281" i="13" s="1"/>
  <c r="P198" i="13" a="1"/>
  <c r="P198" i="13" s="1"/>
  <c r="P203" i="13" a="1"/>
  <c r="P203" i="13" s="1"/>
  <c r="P194" i="13" a="1"/>
  <c r="P194" i="13" s="1"/>
  <c r="P195" i="13" a="1"/>
  <c r="P195" i="13" s="1"/>
  <c r="P196" i="13" a="1"/>
  <c r="P196" i="13" s="1"/>
  <c r="P197" i="13" a="1"/>
  <c r="P197" i="13" s="1"/>
  <c r="P200" i="13" a="1"/>
  <c r="P200" i="13" s="1"/>
  <c r="P201" i="13" a="1"/>
  <c r="P201" i="13" s="1"/>
  <c r="P199" i="13" a="1"/>
  <c r="P199" i="13" s="1"/>
  <c r="P202" i="13" a="1"/>
  <c r="P202" i="13" s="1"/>
  <c r="P206" i="13" a="1"/>
  <c r="P206" i="13" s="1"/>
  <c r="P205" i="13" a="1"/>
  <c r="P205" i="13" s="1"/>
  <c r="P207" i="13" a="1"/>
  <c r="P207" i="13" s="1"/>
  <c r="P208" i="13" a="1"/>
  <c r="P208" i="13" s="1"/>
  <c r="P204" i="13" a="1"/>
  <c r="P204" i="13" s="1"/>
  <c r="P210" i="13" a="1"/>
  <c r="P210" i="13" s="1"/>
  <c r="P212" i="13" a="1"/>
  <c r="P212" i="13" s="1"/>
  <c r="P213" i="13" a="1"/>
  <c r="P213" i="13" s="1"/>
  <c r="P211" i="13" a="1"/>
  <c r="P211" i="13" s="1"/>
  <c r="P209" i="13" a="1"/>
  <c r="P209" i="13" s="1"/>
  <c r="AO317" i="13" a="1"/>
  <c r="AO317" i="13" s="1"/>
  <c r="AP317" i="13" a="1"/>
  <c r="AP317" i="13" s="1"/>
  <c r="P7" i="13" a="1"/>
  <c r="P7" i="13" s="1"/>
  <c r="P4" i="13" a="1"/>
  <c r="P4" i="13" s="1"/>
  <c r="P5" i="13" a="1"/>
  <c r="P5" i="13" s="1"/>
  <c r="P3" i="13" a="1"/>
  <c r="P3" i="13" s="1"/>
  <c r="P2" i="13" a="1"/>
  <c r="P2" i="13" s="1"/>
  <c r="P6" i="13" a="1"/>
  <c r="P6" i="13" s="1"/>
  <c r="P163" i="13" a="1"/>
  <c r="P163" i="13" s="1"/>
  <c r="P171" i="13" a="1"/>
  <c r="P171" i="13" s="1"/>
  <c r="P172" i="13" a="1"/>
  <c r="P172" i="13" s="1"/>
  <c r="P169" i="13" a="1"/>
  <c r="P169" i="13" s="1"/>
  <c r="P170" i="13" a="1"/>
  <c r="P170" i="13" s="1"/>
  <c r="P173" i="13" a="1"/>
  <c r="P173" i="13" s="1"/>
  <c r="P174" i="13" a="1"/>
  <c r="P174" i="13" s="1"/>
  <c r="P166" i="13" a="1"/>
  <c r="P166" i="13" s="1"/>
  <c r="P165" i="13" a="1"/>
  <c r="P165" i="13" s="1"/>
  <c r="P168" i="13" a="1"/>
  <c r="P168" i="13" s="1"/>
  <c r="P167" i="13" a="1"/>
  <c r="P167" i="13" s="1"/>
  <c r="P164" i="13" a="1"/>
  <c r="P164" i="13" s="1"/>
  <c r="P318" i="13" a="1"/>
  <c r="P318" i="13" s="1"/>
  <c r="P324" i="13" a="1"/>
  <c r="P324" i="13" s="1"/>
  <c r="P323" i="13" a="1"/>
  <c r="P323" i="13" s="1"/>
  <c r="P325" i="13" a="1"/>
  <c r="P325" i="13" s="1"/>
  <c r="P320" i="13" a="1"/>
  <c r="P320" i="13" s="1"/>
  <c r="P321" i="13" a="1"/>
  <c r="P321" i="13" s="1"/>
  <c r="P322" i="13" a="1"/>
  <c r="P322" i="13" s="1"/>
  <c r="P319" i="13" a="1"/>
  <c r="P319" i="13" s="1"/>
  <c r="AO329" i="13" a="1"/>
  <c r="AO329" i="13" s="1"/>
  <c r="AP329" i="13" a="1"/>
  <c r="AP329" i="13" s="1"/>
  <c r="AP243" i="13" a="1"/>
  <c r="AP243" i="13" s="1"/>
  <c r="AO243" i="13" a="1"/>
  <c r="AO243" i="13" s="1"/>
  <c r="AP346" i="13" a="1"/>
  <c r="AP346" i="13" s="1"/>
  <c r="AO346" i="13" a="1"/>
  <c r="AO346" i="13" s="1"/>
  <c r="AP274" i="13" a="1"/>
  <c r="AP274" i="13" s="1"/>
  <c r="AO274" i="13" a="1"/>
  <c r="AO274" i="13" s="1"/>
  <c r="P8" i="13" a="1"/>
  <c r="P8" i="13" s="1"/>
  <c r="P13" i="13" a="1"/>
  <c r="P13" i="13" s="1"/>
  <c r="P11" i="13" a="1"/>
  <c r="P11" i="13" s="1"/>
  <c r="P10" i="13" a="1"/>
  <c r="P10" i="13" s="1"/>
  <c r="P9" i="13" a="1"/>
  <c r="P9" i="13" s="1"/>
  <c r="P17" i="13" a="1"/>
  <c r="P17" i="13" s="1"/>
  <c r="P12" i="13" a="1"/>
  <c r="P12" i="13" s="1"/>
  <c r="P15" i="13" a="1"/>
  <c r="P15" i="13" s="1"/>
  <c r="P14" i="13" a="1"/>
  <c r="P14" i="13" s="1"/>
  <c r="P16" i="13" a="1"/>
  <c r="P16" i="13" s="1"/>
  <c r="S3" i="13" a="1"/>
  <c r="S3" i="13" s="1"/>
  <c r="AF3" i="13" s="1"/>
  <c r="S2" i="13" a="1"/>
  <c r="S2" i="13" s="1"/>
  <c r="AF2" i="13" s="1"/>
  <c r="S3" i="1" a="1"/>
  <c r="S3" i="1" s="1"/>
  <c r="AF3" i="1" s="1"/>
  <c r="S5" i="1" a="1"/>
  <c r="S5" i="1" s="1"/>
  <c r="AF5" i="1" s="1"/>
  <c r="S4" i="1" a="1"/>
  <c r="S4" i="1" s="1"/>
  <c r="AF4" i="1" s="1"/>
  <c r="S7" i="13" a="1"/>
  <c r="S7" i="13" s="1"/>
  <c r="AF7" i="13" s="1"/>
  <c r="S6" i="1" a="1"/>
  <c r="S6" i="1" s="1"/>
  <c r="AF6" i="1" s="1"/>
  <c r="S2" i="1" a="1"/>
  <c r="S2" i="1" s="1"/>
  <c r="AF2" i="1" s="1"/>
  <c r="S4" i="13" a="1"/>
  <c r="S4" i="13" s="1"/>
  <c r="AF4" i="13" s="1"/>
  <c r="S7" i="1" a="1"/>
  <c r="S7" i="1" s="1"/>
  <c r="AF7" i="1" s="1"/>
  <c r="S5" i="13" a="1"/>
  <c r="S5" i="13" s="1"/>
  <c r="AF5" i="13" s="1"/>
  <c r="S6" i="13" a="1"/>
  <c r="S6" i="13" s="1"/>
  <c r="AF6" i="13" s="1"/>
  <c r="P315" i="13" a="1"/>
  <c r="P315" i="13" s="1"/>
  <c r="P316" i="13" a="1"/>
  <c r="P316" i="13" s="1"/>
  <c r="P317" i="13" a="1"/>
  <c r="P317" i="13" s="1"/>
  <c r="P313" i="13" a="1"/>
  <c r="P313" i="13" s="1"/>
  <c r="P314" i="13" a="1"/>
  <c r="P314" i="13" s="1"/>
  <c r="P266" i="13" a="1"/>
  <c r="P266" i="13" s="1"/>
  <c r="P271" i="13" a="1"/>
  <c r="P271" i="13" s="1"/>
  <c r="P272" i="13" a="1"/>
  <c r="P272" i="13" s="1"/>
  <c r="P265" i="13" a="1"/>
  <c r="P265" i="13" s="1"/>
  <c r="P269" i="13" a="1"/>
  <c r="P269" i="13" s="1"/>
  <c r="P267" i="13" a="1"/>
  <c r="P267" i="13" s="1"/>
  <c r="P268" i="13" a="1"/>
  <c r="P268" i="13" s="1"/>
  <c r="P270" i="13" a="1"/>
  <c r="P270" i="13" s="1"/>
  <c r="AP337" i="13" a="1"/>
  <c r="AP337" i="13" s="1"/>
  <c r="AO337" i="13" a="1"/>
  <c r="AO337" i="13" s="1"/>
  <c r="P256" i="13" a="1"/>
  <c r="P256" i="13" s="1"/>
  <c r="P252" i="13" a="1"/>
  <c r="P252" i="13" s="1"/>
  <c r="P255" i="13" a="1"/>
  <c r="P255" i="13" s="1"/>
  <c r="P257" i="13" a="1"/>
  <c r="P257" i="13" s="1"/>
  <c r="P253" i="13" a="1"/>
  <c r="P253" i="13" s="1"/>
  <c r="P258" i="13" a="1"/>
  <c r="P258" i="13" s="1"/>
  <c r="P254" i="13" a="1"/>
  <c r="P254" i="13" s="1"/>
  <c r="P78" i="13" a="1"/>
  <c r="P78" i="13" s="1"/>
  <c r="P65" i="13" a="1"/>
  <c r="P65" i="13" s="1"/>
  <c r="P79" i="13" a="1"/>
  <c r="P79" i="13" s="1"/>
  <c r="P66" i="13" a="1"/>
  <c r="P66" i="13" s="1"/>
  <c r="P68" i="13" a="1"/>
  <c r="P68" i="13" s="1"/>
  <c r="P70" i="13" a="1"/>
  <c r="P70" i="13" s="1"/>
  <c r="P76" i="13" a="1"/>
  <c r="P76" i="13" s="1"/>
  <c r="P77" i="13" a="1"/>
  <c r="P77" i="13" s="1"/>
  <c r="P69" i="13" a="1"/>
  <c r="P69" i="13" s="1"/>
  <c r="P67" i="13" a="1"/>
  <c r="P67" i="13" s="1"/>
  <c r="P72" i="13" a="1"/>
  <c r="P72" i="13" s="1"/>
  <c r="P73" i="13" a="1"/>
  <c r="P73" i="13" s="1"/>
  <c r="P61" i="13" a="1"/>
  <c r="P61" i="13" s="1"/>
  <c r="P71" i="13" a="1"/>
  <c r="P71" i="13" s="1"/>
  <c r="P74" i="13" a="1"/>
  <c r="P74" i="13" s="1"/>
  <c r="P63" i="13" a="1"/>
  <c r="P63" i="13" s="1"/>
  <c r="P64" i="13" a="1"/>
  <c r="P64" i="13" s="1"/>
  <c r="P62" i="13" a="1"/>
  <c r="P62" i="13" s="1"/>
  <c r="P75" i="13" a="1"/>
  <c r="P75" i="13" s="1"/>
  <c r="P216" i="13" a="1"/>
  <c r="P216" i="13" s="1"/>
  <c r="P221" i="13" a="1"/>
  <c r="P221" i="13" s="1"/>
  <c r="P217" i="13" a="1"/>
  <c r="P217" i="13" s="1"/>
  <c r="P224" i="13" a="1"/>
  <c r="P224" i="13" s="1"/>
  <c r="P214" i="13" a="1"/>
  <c r="P214" i="13" s="1"/>
  <c r="P215" i="13" a="1"/>
  <c r="P215" i="13" s="1"/>
  <c r="P223" i="13" a="1"/>
  <c r="P223" i="13" s="1"/>
  <c r="P226" i="13" a="1"/>
  <c r="P226" i="13" s="1"/>
  <c r="P219" i="13" a="1"/>
  <c r="P219" i="13" s="1"/>
  <c r="P225" i="13" a="1"/>
  <c r="P225" i="13" s="1"/>
  <c r="P220" i="13" a="1"/>
  <c r="P220" i="13" s="1"/>
  <c r="P218" i="13" a="1"/>
  <c r="P218" i="13" s="1"/>
  <c r="P222" i="13" a="1"/>
  <c r="P222" i="13" s="1"/>
  <c r="AO292" i="13" a="1"/>
  <c r="AO292" i="13" s="1"/>
  <c r="AP292" i="13" a="1"/>
  <c r="AP292" i="13" s="1"/>
  <c r="AP287" i="13" a="1"/>
  <c r="AP287" i="13" s="1"/>
  <c r="AO287" i="13" a="1"/>
  <c r="AO287" i="13" s="1"/>
  <c r="AP281" i="13" a="1"/>
  <c r="AP281" i="13" s="1"/>
  <c r="AO281" i="13" a="1"/>
  <c r="AO281" i="13" s="1"/>
  <c r="P128" i="13" a="1"/>
  <c r="P128" i="13" s="1"/>
  <c r="P134" i="13" a="1"/>
  <c r="P134" i="13" s="1"/>
  <c r="P135" i="13" a="1"/>
  <c r="P135" i="13" s="1"/>
  <c r="P136" i="13" a="1"/>
  <c r="P136" i="13" s="1"/>
  <c r="P137" i="13" a="1"/>
  <c r="P137" i="13" s="1"/>
  <c r="P129" i="13" a="1"/>
  <c r="P129" i="13" s="1"/>
  <c r="P130" i="13" a="1"/>
  <c r="P130" i="13" s="1"/>
  <c r="P132" i="13" a="1"/>
  <c r="P132" i="13" s="1"/>
  <c r="P131" i="13" a="1"/>
  <c r="P131" i="13" s="1"/>
  <c r="P133" i="13" a="1"/>
  <c r="P133" i="13" s="1"/>
  <c r="P251" i="13" a="1"/>
  <c r="P251" i="13" s="1"/>
  <c r="P250" i="13" a="1"/>
  <c r="P250" i="13" s="1"/>
  <c r="P249" i="13" a="1"/>
  <c r="P249" i="13" s="1"/>
  <c r="P242" i="13" a="1"/>
  <c r="P242" i="13" s="1"/>
  <c r="P245" i="13" a="1"/>
  <c r="P245" i="13" s="1"/>
  <c r="P248" i="13" a="1"/>
  <c r="P248" i="13" s="1"/>
  <c r="P246" i="13" a="1"/>
  <c r="P246" i="13" s="1"/>
  <c r="P244" i="13" a="1"/>
  <c r="P244" i="13" s="1"/>
  <c r="P243" i="13" a="1"/>
  <c r="P243" i="13" s="1"/>
  <c r="P247" i="13" a="1"/>
  <c r="P247" i="13" s="1"/>
  <c r="P151" i="13" a="1"/>
  <c r="P151" i="13" s="1"/>
  <c r="P156" i="13" a="1"/>
  <c r="P156" i="13" s="1"/>
  <c r="P157" i="13" a="1"/>
  <c r="P157" i="13" s="1"/>
  <c r="P160" i="13" a="1"/>
  <c r="P160" i="13" s="1"/>
  <c r="P159" i="13" a="1"/>
  <c r="P159" i="13" s="1"/>
  <c r="P162" i="13" a="1"/>
  <c r="P162" i="13" s="1"/>
  <c r="P153" i="13" a="1"/>
  <c r="P153" i="13" s="1"/>
  <c r="P154" i="13" a="1"/>
  <c r="P154" i="13" s="1"/>
  <c r="P161" i="13" a="1"/>
  <c r="P161" i="13" s="1"/>
  <c r="P150" i="13" a="1"/>
  <c r="P150" i="13" s="1"/>
  <c r="P155" i="13" a="1"/>
  <c r="P155" i="13" s="1"/>
  <c r="P158" i="13" a="1"/>
  <c r="P158" i="13" s="1"/>
  <c r="P152" i="13" a="1"/>
  <c r="P152" i="13" s="1"/>
  <c r="AO129" i="13" a="1"/>
  <c r="AO129" i="13" s="1"/>
  <c r="AP129" i="13" a="1"/>
  <c r="AP129" i="13" s="1"/>
  <c r="AO341" i="13" a="1"/>
  <c r="AO341" i="13" s="1"/>
  <c r="AP341" i="13" a="1"/>
  <c r="AP341" i="13" s="1"/>
  <c r="AO148" i="13" a="1"/>
  <c r="AO148" i="13" s="1"/>
  <c r="AP148" i="13" a="1"/>
  <c r="AP148" i="13" s="1"/>
  <c r="AP121" i="13" a="1"/>
  <c r="AP121" i="13" s="1"/>
  <c r="AO121" i="13" a="1"/>
  <c r="AO121" i="13" s="1"/>
  <c r="P43" i="13" a="1"/>
  <c r="P43" i="13" s="1"/>
  <c r="P44" i="13" a="1"/>
  <c r="P44" i="13" s="1"/>
  <c r="P42" i="13" a="1"/>
  <c r="P42" i="13" s="1"/>
  <c r="P37" i="13" a="1"/>
  <c r="P37" i="13" s="1"/>
  <c r="P41" i="13" a="1"/>
  <c r="P41" i="13" s="1"/>
  <c r="P46" i="13" a="1"/>
  <c r="P46" i="13" s="1"/>
  <c r="P38" i="13" a="1"/>
  <c r="P38" i="13" s="1"/>
  <c r="P40" i="13" a="1"/>
  <c r="P40" i="13" s="1"/>
  <c r="P45" i="13" a="1"/>
  <c r="P45" i="13" s="1"/>
  <c r="P39" i="13" a="1"/>
  <c r="P39" i="13" s="1"/>
  <c r="P27" i="13" a="1"/>
  <c r="P27" i="13" s="1"/>
  <c r="P29" i="13" a="1"/>
  <c r="P29" i="13" s="1"/>
  <c r="P28" i="13" a="1"/>
  <c r="P28" i="13" s="1"/>
  <c r="P231" i="13" a="1"/>
  <c r="P231" i="13" s="1"/>
  <c r="P237" i="13" a="1"/>
  <c r="P237" i="13" s="1"/>
  <c r="P238" i="13" a="1"/>
  <c r="P238" i="13" s="1"/>
  <c r="P239" i="13" a="1"/>
  <c r="P239" i="13" s="1"/>
  <c r="P241" i="13" a="1"/>
  <c r="P241" i="13" s="1"/>
  <c r="P230" i="13" a="1"/>
  <c r="P230" i="13" s="1"/>
  <c r="P227" i="13" a="1"/>
  <c r="P227" i="13" s="1"/>
  <c r="P229" i="13" a="1"/>
  <c r="P229" i="13" s="1"/>
  <c r="P240" i="13" a="1"/>
  <c r="P240" i="13" s="1"/>
  <c r="P234" i="13" a="1"/>
  <c r="P234" i="13" s="1"/>
  <c r="P232" i="13" a="1"/>
  <c r="P232" i="13" s="1"/>
  <c r="P228" i="13" a="1"/>
  <c r="P228" i="13" s="1"/>
  <c r="P233" i="13" a="1"/>
  <c r="P233" i="13" s="1"/>
  <c r="P236" i="13" a="1"/>
  <c r="P236" i="13" s="1"/>
  <c r="P235" i="13" a="1"/>
  <c r="P235" i="13" s="1"/>
  <c r="AO226" i="13" a="1"/>
  <c r="AO226" i="13" s="1"/>
  <c r="AP226" i="13" a="1"/>
  <c r="AP226" i="13" s="1"/>
  <c r="AP109" i="13" a="1"/>
  <c r="AP109" i="13" s="1"/>
  <c r="AO109" i="13" a="1"/>
  <c r="AO109" i="13" s="1"/>
  <c r="P93" i="13" a="1"/>
  <c r="P93" i="13" s="1"/>
  <c r="P91" i="13" a="1"/>
  <c r="P91" i="13" s="1"/>
  <c r="P92" i="13" a="1"/>
  <c r="P92" i="13" s="1"/>
  <c r="P95" i="13" a="1"/>
  <c r="P95" i="13" s="1"/>
  <c r="P94" i="13" a="1"/>
  <c r="P94" i="13" s="1"/>
  <c r="P90" i="13" a="1"/>
  <c r="P90" i="13" s="1"/>
  <c r="P89" i="13" a="1"/>
  <c r="P89" i="13" s="1"/>
  <c r="P88" i="13" a="1"/>
  <c r="P88" i="13" s="1"/>
  <c r="P121" i="13" a="1"/>
  <c r="P121" i="13" s="1"/>
  <c r="P127" i="13" a="1"/>
  <c r="P127" i="13" s="1"/>
  <c r="P126" i="13" a="1"/>
  <c r="P126" i="13" s="1"/>
  <c r="P122" i="13" a="1"/>
  <c r="P122" i="13" s="1"/>
  <c r="P120" i="13" a="1"/>
  <c r="P120" i="13" s="1"/>
  <c r="P125" i="13" a="1"/>
  <c r="P125" i="13" s="1"/>
  <c r="P123" i="13" a="1"/>
  <c r="P123" i="13" s="1"/>
  <c r="P124" i="13" a="1"/>
  <c r="P124" i="13" s="1"/>
  <c r="P274" i="13" a="1"/>
  <c r="P274" i="13" s="1"/>
  <c r="P273" i="13" a="1"/>
  <c r="P273" i="13" s="1"/>
  <c r="P275" i="13" a="1"/>
  <c r="P275" i="13" s="1"/>
  <c r="P277" i="13" a="1"/>
  <c r="P277" i="13" s="1"/>
  <c r="P276" i="13" a="1"/>
  <c r="P276" i="13" s="1"/>
  <c r="P279" i="13" a="1"/>
  <c r="P279" i="13" s="1"/>
  <c r="P278" i="13" a="1"/>
  <c r="P278" i="13" s="1"/>
  <c r="AP19" i="13" a="1"/>
  <c r="AP19" i="13" s="1"/>
  <c r="AO19" i="13" a="1"/>
  <c r="AO19" i="13" s="1"/>
  <c r="P337" i="13" a="1"/>
  <c r="P337" i="13" s="1"/>
  <c r="P336" i="13" a="1"/>
  <c r="P336" i="13" s="1"/>
  <c r="P338" i="13" a="1"/>
  <c r="P338" i="13" s="1"/>
  <c r="P339" i="13" a="1"/>
  <c r="P339" i="13" s="1"/>
  <c r="P299" i="13" a="1"/>
  <c r="P299" i="13" s="1"/>
  <c r="P302" i="13" a="1"/>
  <c r="P302" i="13" s="1"/>
  <c r="P303" i="13" a="1"/>
  <c r="P303" i="13" s="1"/>
  <c r="P293" i="13" a="1"/>
  <c r="P293" i="13" s="1"/>
  <c r="P294" i="13" a="1"/>
  <c r="P294" i="13" s="1"/>
  <c r="P296" i="13" a="1"/>
  <c r="P296" i="13" s="1"/>
  <c r="P295" i="13" a="1"/>
  <c r="P295" i="13" s="1"/>
  <c r="P297" i="13" a="1"/>
  <c r="P297" i="13" s="1"/>
  <c r="P304" i="13" a="1"/>
  <c r="P304" i="13" s="1"/>
  <c r="P301" i="13" a="1"/>
  <c r="P301" i="13" s="1"/>
  <c r="P298" i="13" a="1"/>
  <c r="P298" i="13" s="1"/>
  <c r="P300" i="13" a="1"/>
  <c r="P300" i="13" s="1"/>
  <c r="P145" i="13" a="1"/>
  <c r="P145" i="13" s="1"/>
  <c r="P143" i="13" a="1"/>
  <c r="P143" i="13" s="1"/>
  <c r="P146" i="13" a="1"/>
  <c r="P146" i="13" s="1"/>
  <c r="P144" i="13" a="1"/>
  <c r="P144" i="13" s="1"/>
  <c r="AO176" i="13" a="1"/>
  <c r="AO176" i="13" s="1"/>
  <c r="AP176" i="13" a="1"/>
  <c r="AP176" i="13" s="1"/>
  <c r="P335" i="13" a="1"/>
  <c r="P335" i="13" s="1"/>
  <c r="P334" i="13" a="1"/>
  <c r="P334" i="13" s="1"/>
  <c r="P333" i="13" a="1"/>
  <c r="P333" i="13" s="1"/>
  <c r="P331" i="13" a="1"/>
  <c r="P331" i="13" s="1"/>
  <c r="P332" i="13" a="1"/>
  <c r="P332" i="13" s="1"/>
  <c r="P330" i="13" a="1"/>
  <c r="P330" i="13" s="1"/>
  <c r="P48" i="13" a="1"/>
  <c r="P48" i="13" s="1"/>
  <c r="P51" i="13" a="1"/>
  <c r="P51" i="13" s="1"/>
  <c r="P54" i="13" a="1"/>
  <c r="P54" i="13" s="1"/>
  <c r="P52" i="13" a="1"/>
  <c r="P52" i="13" s="1"/>
  <c r="P50" i="13" a="1"/>
  <c r="P50" i="13" s="1"/>
  <c r="P49" i="13" a="1"/>
  <c r="P49" i="13" s="1"/>
  <c r="P53" i="13" a="1"/>
  <c r="P53" i="13" s="1"/>
  <c r="P47" i="13" a="1"/>
  <c r="P47" i="13" s="1"/>
  <c r="P55" i="13" a="1"/>
  <c r="P55" i="13" s="1"/>
  <c r="P307" i="13" a="1"/>
  <c r="P307" i="13" s="1"/>
  <c r="P306" i="13" a="1"/>
  <c r="P306" i="13" s="1"/>
  <c r="P308" i="13" a="1"/>
  <c r="P308" i="13" s="1"/>
  <c r="P311" i="13" a="1"/>
  <c r="P311" i="13" s="1"/>
  <c r="P305" i="13" a="1"/>
  <c r="P305" i="13" s="1"/>
  <c r="P312" i="13" a="1"/>
  <c r="P312" i="13" s="1"/>
  <c r="P309" i="13" a="1"/>
  <c r="P309" i="13" s="1"/>
  <c r="P310" i="13" a="1"/>
  <c r="P310" i="13" s="1"/>
  <c r="P59" i="13" a="1"/>
  <c r="P59" i="13" s="1"/>
  <c r="P57" i="13" a="1"/>
  <c r="P57" i="13" s="1"/>
  <c r="P56" i="13" a="1"/>
  <c r="P56" i="13" s="1"/>
  <c r="P58" i="13" a="1"/>
  <c r="P58" i="13" s="1"/>
  <c r="P60" i="13" a="1"/>
  <c r="P60" i="13" s="1"/>
  <c r="AP69" i="13" a="1"/>
  <c r="AP69" i="13" s="1"/>
  <c r="AO69" i="13" a="1"/>
  <c r="AO69" i="13" s="1"/>
  <c r="AP266" i="13" a="1"/>
  <c r="AP266" i="13" s="1"/>
  <c r="AO266" i="13" a="1"/>
  <c r="AO266" i="13" s="1"/>
  <c r="AP325" i="13" a="1"/>
  <c r="AP325" i="13" s="1"/>
  <c r="AO325" i="13" a="1"/>
  <c r="AO325" i="13" s="1"/>
  <c r="AP193" i="13" a="1"/>
  <c r="AP193" i="13" s="1"/>
  <c r="AO193" i="13" a="1"/>
  <c r="AO193" i="13" s="1"/>
  <c r="K9" i="10"/>
  <c r="K8" i="10"/>
  <c r="K9" i="9"/>
  <c r="K8" i="9"/>
  <c r="K7" i="9"/>
  <c r="K9" i="3" l="1"/>
  <c r="K8" i="3"/>
  <c r="K7" i="3"/>
  <c r="K9" i="4"/>
  <c r="K8" i="4"/>
  <c r="K7" i="4"/>
  <c r="K9" i="6"/>
  <c r="K8" i="6"/>
  <c r="K7" i="6"/>
  <c r="K9" i="5"/>
  <c r="K8" i="5"/>
  <c r="K7" i="5"/>
  <c r="K9" i="7"/>
  <c r="K8" i="7"/>
  <c r="K7" i="7"/>
  <c r="AG339" i="13" l="1" a="1"/>
  <c r="AG339" i="13" s="1"/>
  <c r="AH339" i="13" s="1" a="1"/>
  <c r="AH339" i="13" s="1"/>
  <c r="AG346" i="13" a="1"/>
  <c r="AG346" i="13" s="1"/>
  <c r="AH346" i="13" s="1" a="1"/>
  <c r="AH346" i="13" s="1"/>
  <c r="AG342" i="13" a="1"/>
  <c r="AG342" i="13" s="1"/>
  <c r="AH342" i="13" s="1" a="1"/>
  <c r="AH342" i="13" s="1"/>
  <c r="AG338" i="13" a="1"/>
  <c r="AG338" i="13" s="1"/>
  <c r="AH338" i="13" s="1" a="1"/>
  <c r="AH338" i="13" s="1"/>
  <c r="AG334" i="13" a="1"/>
  <c r="AG334" i="13" s="1"/>
  <c r="AH334" i="13" s="1" a="1"/>
  <c r="AH334" i="13" s="1"/>
  <c r="AG330" i="13" a="1"/>
  <c r="AG330" i="13" s="1"/>
  <c r="AH330" i="13" s="1" a="1"/>
  <c r="AH330" i="13" s="1"/>
  <c r="AG326" i="13" a="1"/>
  <c r="AG326" i="13" s="1"/>
  <c r="AH326" i="13" s="1" a="1"/>
  <c r="AH326" i="13" s="1"/>
  <c r="AG322" i="13" a="1"/>
  <c r="AG322" i="13" s="1"/>
  <c r="AH322" i="13" s="1" a="1"/>
  <c r="AH322" i="13" s="1"/>
  <c r="AG318" i="13" a="1"/>
  <c r="AG318" i="13" s="1"/>
  <c r="AH318" i="13" s="1" a="1"/>
  <c r="AH318" i="13" s="1"/>
  <c r="AG314" i="13" a="1"/>
  <c r="AG314" i="13" s="1"/>
  <c r="AH314" i="13" s="1" a="1"/>
  <c r="AH314" i="13" s="1"/>
  <c r="AG310" i="13" a="1"/>
  <c r="AG310" i="13" s="1"/>
  <c r="AH310" i="13" s="1" a="1"/>
  <c r="AH310" i="13" s="1"/>
  <c r="AG306" i="13" a="1"/>
  <c r="AG306" i="13" s="1"/>
  <c r="AH306" i="13" s="1" a="1"/>
  <c r="AH306" i="13" s="1"/>
  <c r="AG302" i="13" a="1"/>
  <c r="AG302" i="13" s="1"/>
  <c r="AH302" i="13" s="1" a="1"/>
  <c r="AH302" i="13" s="1"/>
  <c r="AG298" i="13" a="1"/>
  <c r="AG298" i="13" s="1"/>
  <c r="AH298" i="13" s="1" a="1"/>
  <c r="AH298" i="13" s="1"/>
  <c r="AG294" i="13" a="1"/>
  <c r="AG294" i="13" s="1"/>
  <c r="AH294" i="13" s="1" a="1"/>
  <c r="AH294" i="13" s="1"/>
  <c r="AG290" i="13" a="1"/>
  <c r="AG290" i="13" s="1"/>
  <c r="AH290" i="13" s="1" a="1"/>
  <c r="AH290" i="13" s="1"/>
  <c r="AG320" i="13" a="1"/>
  <c r="AG320" i="13" s="1"/>
  <c r="AH320" i="13" s="1" a="1"/>
  <c r="AH320" i="13" s="1"/>
  <c r="AG309" i="13" a="1"/>
  <c r="AG309" i="13" s="1"/>
  <c r="AH309" i="13" s="1" a="1"/>
  <c r="AH309" i="13" s="1"/>
  <c r="AG293" i="13" a="1"/>
  <c r="AG293" i="13" s="1"/>
  <c r="AH293" i="13" s="1" a="1"/>
  <c r="AH293" i="13" s="1"/>
  <c r="AG285" i="13" a="1"/>
  <c r="AG285" i="13" s="1"/>
  <c r="AH285" i="13" s="1" a="1"/>
  <c r="AH285" i="13" s="1"/>
  <c r="AG340" i="13" a="1"/>
  <c r="AG340" i="13" s="1"/>
  <c r="AH340" i="13" s="1" a="1"/>
  <c r="AH340" i="13" s="1"/>
  <c r="AG321" i="13" a="1"/>
  <c r="AG321" i="13" s="1"/>
  <c r="AH321" i="13" s="1" a="1"/>
  <c r="AH321" i="13" s="1"/>
  <c r="AG311" i="13" a="1"/>
  <c r="AG311" i="13" s="1"/>
  <c r="AH311" i="13" s="1" a="1"/>
  <c r="AH311" i="13" s="1"/>
  <c r="AG308" i="13" a="1"/>
  <c r="AG308" i="13" s="1"/>
  <c r="AH308" i="13" s="1" a="1"/>
  <c r="AH308" i="13" s="1"/>
  <c r="AG292" i="13" a="1"/>
  <c r="AG292" i="13" s="1"/>
  <c r="AH292" i="13" s="1" a="1"/>
  <c r="AH292" i="13" s="1"/>
  <c r="AG261" i="13" a="1"/>
  <c r="AG261" i="13" s="1"/>
  <c r="AH261" i="13" s="1" a="1"/>
  <c r="AH261" i="13" s="1"/>
  <c r="AG257" i="13" a="1"/>
  <c r="AG257" i="13" s="1"/>
  <c r="AH257" i="13" s="1" a="1"/>
  <c r="AH257" i="13" s="1"/>
  <c r="AG253" i="13" a="1"/>
  <c r="AG253" i="13" s="1"/>
  <c r="AH253" i="13" s="1" a="1"/>
  <c r="AH253" i="13" s="1"/>
  <c r="AG249" i="13" a="1"/>
  <c r="AG249" i="13" s="1"/>
  <c r="AH249" i="13" s="1" a="1"/>
  <c r="AH249" i="13" s="1"/>
  <c r="AG341" i="13" a="1"/>
  <c r="AG341" i="13" s="1"/>
  <c r="AH341" i="13" s="1" a="1"/>
  <c r="AH341" i="13" s="1"/>
  <c r="AG331" i="13" a="1"/>
  <c r="AG331" i="13" s="1"/>
  <c r="AH331" i="13" s="1" a="1"/>
  <c r="AH331" i="13" s="1"/>
  <c r="AG312" i="13" a="1"/>
  <c r="AG312" i="13" s="1"/>
  <c r="AH312" i="13" s="1" a="1"/>
  <c r="AH312" i="13" s="1"/>
  <c r="AG307" i="13" a="1"/>
  <c r="AG307" i="13" s="1"/>
  <c r="AH307" i="13" s="1" a="1"/>
  <c r="AH307" i="13" s="1"/>
  <c r="AG291" i="13" a="1"/>
  <c r="AG291" i="13" s="1"/>
  <c r="AH291" i="13" s="1" a="1"/>
  <c r="AH291" i="13" s="1"/>
  <c r="AG284" i="13" a="1"/>
  <c r="AG284" i="13" s="1"/>
  <c r="AH284" i="13" s="1" a="1"/>
  <c r="AH284" i="13" s="1"/>
  <c r="AG278" i="13" a="1"/>
  <c r="AG278" i="13" s="1"/>
  <c r="AH278" i="13" s="1" a="1"/>
  <c r="AH278" i="13" s="1"/>
  <c r="AG272" i="13" a="1"/>
  <c r="AG272" i="13" s="1"/>
  <c r="AH272" i="13" s="1" a="1"/>
  <c r="AH272" i="13" s="1"/>
  <c r="AG266" i="13" a="1"/>
  <c r="AG266" i="13" s="1"/>
  <c r="AH266" i="13" s="1" a="1"/>
  <c r="AH266" i="13" s="1"/>
  <c r="AR266" i="13" s="1" a="1"/>
  <c r="AR266" i="13" s="1"/>
  <c r="AG336" i="13" a="1"/>
  <c r="AG336" i="13" s="1"/>
  <c r="AH336" i="13" s="1" a="1"/>
  <c r="AH336" i="13" s="1"/>
  <c r="AG327" i="13" a="1"/>
  <c r="AG327" i="13" s="1"/>
  <c r="AH327" i="13" s="1" a="1"/>
  <c r="AH327" i="13" s="1"/>
  <c r="AG297" i="13" a="1"/>
  <c r="AG297" i="13" s="1"/>
  <c r="AH297" i="13" s="1" a="1"/>
  <c r="AH297" i="13" s="1"/>
  <c r="AG254" i="13" a="1"/>
  <c r="AG254" i="13" s="1"/>
  <c r="AH254" i="13" s="1" a="1"/>
  <c r="AH254" i="13" s="1"/>
  <c r="AG345" i="13" a="1"/>
  <c r="AG345" i="13" s="1"/>
  <c r="AH345" i="13" s="1" a="1"/>
  <c r="AH345" i="13" s="1"/>
  <c r="AG333" i="13" a="1"/>
  <c r="AG333" i="13" s="1"/>
  <c r="AH333" i="13" s="1" a="1"/>
  <c r="AH333" i="13" s="1"/>
  <c r="AG304" i="13" a="1"/>
  <c r="AG304" i="13" s="1"/>
  <c r="AH304" i="13" s="1" a="1"/>
  <c r="AH304" i="13" s="1"/>
  <c r="AG303" i="13" a="1"/>
  <c r="AG303" i="13" s="1"/>
  <c r="AH303" i="13" s="1" a="1"/>
  <c r="AH303" i="13" s="1"/>
  <c r="AG283" i="13" a="1"/>
  <c r="AG283" i="13" s="1"/>
  <c r="AH283" i="13" s="1" a="1"/>
  <c r="AH283" i="13" s="1"/>
  <c r="AG282" i="13" a="1"/>
  <c r="AG282" i="13" s="1"/>
  <c r="AH282" i="13" s="1" a="1"/>
  <c r="AH282" i="13" s="1"/>
  <c r="AG281" i="13" a="1"/>
  <c r="AG281" i="13" s="1"/>
  <c r="AH281" i="13" s="1" a="1"/>
  <c r="AH281" i="13" s="1"/>
  <c r="AG280" i="13" a="1"/>
  <c r="AG280" i="13" s="1"/>
  <c r="AH280" i="13" s="1" a="1"/>
  <c r="AH280" i="13" s="1"/>
  <c r="AG279" i="13" a="1"/>
  <c r="AG279" i="13" s="1"/>
  <c r="AH279" i="13" s="1" a="1"/>
  <c r="AH279" i="13" s="1"/>
  <c r="AG277" i="13" a="1"/>
  <c r="AG277" i="13" s="1"/>
  <c r="AH277" i="13" s="1" a="1"/>
  <c r="AH277" i="13" s="1"/>
  <c r="AG271" i="13" a="1"/>
  <c r="AG271" i="13" s="1"/>
  <c r="AH271" i="13" s="1" a="1"/>
  <c r="AH271" i="13" s="1"/>
  <c r="AG244" i="13" a="1"/>
  <c r="AG244" i="13" s="1"/>
  <c r="AH244" i="13" s="1" a="1"/>
  <c r="AH244" i="13" s="1"/>
  <c r="AG240" i="13" a="1"/>
  <c r="AG240" i="13" s="1"/>
  <c r="AH240" i="13" s="1" a="1"/>
  <c r="AH240" i="13" s="1"/>
  <c r="AG335" i="13" a="1"/>
  <c r="AG335" i="13" s="1"/>
  <c r="AH335" i="13" s="1" a="1"/>
  <c r="AH335" i="13" s="1"/>
  <c r="AG332" i="13" a="1"/>
  <c r="AG332" i="13" s="1"/>
  <c r="AH332" i="13" s="1" a="1"/>
  <c r="AH332" i="13" s="1"/>
  <c r="AG324" i="13" a="1"/>
  <c r="AG324" i="13" s="1"/>
  <c r="AH324" i="13" s="1" a="1"/>
  <c r="AH324" i="13" s="1"/>
  <c r="AG313" i="13" a="1"/>
  <c r="AG313" i="13" s="1"/>
  <c r="AH313" i="13" s="1" a="1"/>
  <c r="AH313" i="13" s="1"/>
  <c r="AG295" i="13" a="1"/>
  <c r="AG295" i="13" s="1"/>
  <c r="AH295" i="13" s="1" a="1"/>
  <c r="AH295" i="13" s="1"/>
  <c r="AG288" i="13" a="1"/>
  <c r="AG288" i="13" s="1"/>
  <c r="AH288" i="13" s="1" a="1"/>
  <c r="AH288" i="13" s="1"/>
  <c r="AG263" i="13" a="1"/>
  <c r="AG263" i="13" s="1"/>
  <c r="AH263" i="13" s="1" a="1"/>
  <c r="AH263" i="13" s="1"/>
  <c r="AG245" i="13" a="1"/>
  <c r="AG245" i="13" s="1"/>
  <c r="AH245" i="13" s="1" a="1"/>
  <c r="AH245" i="13" s="1"/>
  <c r="AG238" i="13" a="1"/>
  <c r="AG238" i="13" s="1"/>
  <c r="AH238" i="13" s="1" a="1"/>
  <c r="AH238" i="13" s="1"/>
  <c r="AG328" i="13" a="1"/>
  <c r="AG328" i="13" s="1"/>
  <c r="AH328" i="13" s="1" a="1"/>
  <c r="AH328" i="13" s="1"/>
  <c r="AG301" i="13" a="1"/>
  <c r="AG301" i="13" s="1"/>
  <c r="AH301" i="13" s="1" a="1"/>
  <c r="AH301" i="13" s="1"/>
  <c r="AG276" i="13" a="1"/>
  <c r="AG276" i="13" s="1"/>
  <c r="AH276" i="13" s="1" a="1"/>
  <c r="AH276" i="13" s="1"/>
  <c r="AG270" i="13" a="1"/>
  <c r="AG270" i="13" s="1"/>
  <c r="AH270" i="13" s="1" a="1"/>
  <c r="AH270" i="13" s="1"/>
  <c r="AG344" i="13" a="1"/>
  <c r="AG344" i="13" s="1"/>
  <c r="AH344" i="13" s="1" a="1"/>
  <c r="AH344" i="13" s="1"/>
  <c r="AG289" i="13" a="1"/>
  <c r="AG289" i="13" s="1"/>
  <c r="AH289" i="13" s="1" a="1"/>
  <c r="AH289" i="13" s="1"/>
  <c r="AG264" i="13" a="1"/>
  <c r="AG264" i="13" s="1"/>
  <c r="AH264" i="13" s="1" a="1"/>
  <c r="AH264" i="13" s="1"/>
  <c r="AG255" i="13" a="1"/>
  <c r="AG255" i="13" s="1"/>
  <c r="AH255" i="13" s="1" a="1"/>
  <c r="AH255" i="13" s="1"/>
  <c r="AG237" i="13" a="1"/>
  <c r="AG237" i="13" s="1"/>
  <c r="AH237" i="13" s="1" a="1"/>
  <c r="AH237" i="13" s="1"/>
  <c r="AG233" i="13" a="1"/>
  <c r="AG233" i="13" s="1"/>
  <c r="AH233" i="13" s="1" a="1"/>
  <c r="AH233" i="13" s="1"/>
  <c r="AG229" i="13" a="1"/>
  <c r="AG229" i="13" s="1"/>
  <c r="AH229" i="13" s="1" a="1"/>
  <c r="AH229" i="13" s="1"/>
  <c r="AG305" i="13" a="1"/>
  <c r="AG305" i="13" s="1"/>
  <c r="AH305" i="13" s="1" a="1"/>
  <c r="AH305" i="13" s="1"/>
  <c r="AG316" i="13" a="1"/>
  <c r="AG316" i="13" s="1"/>
  <c r="AH316" i="13" s="1" a="1"/>
  <c r="AH316" i="13" s="1"/>
  <c r="AG299" i="13" a="1"/>
  <c r="AG299" i="13" s="1"/>
  <c r="AH299" i="13" s="1" a="1"/>
  <c r="AH299" i="13" s="1"/>
  <c r="AG296" i="13" a="1"/>
  <c r="AG296" i="13" s="1"/>
  <c r="AH296" i="13" s="1" a="1"/>
  <c r="AH296" i="13" s="1"/>
  <c r="AG242" i="13" a="1"/>
  <c r="AG242" i="13" s="1"/>
  <c r="AH242" i="13" s="1" a="1"/>
  <c r="AH242" i="13" s="1"/>
  <c r="AG236" i="13" a="1"/>
  <c r="AG236" i="13" s="1"/>
  <c r="AH236" i="13" s="1" a="1"/>
  <c r="AH236" i="13" s="1"/>
  <c r="AG232" i="13" a="1"/>
  <c r="AG232" i="13" s="1"/>
  <c r="AH232" i="13" s="1" a="1"/>
  <c r="AH232" i="13" s="1"/>
  <c r="AG228" i="13" a="1"/>
  <c r="AG228" i="13" s="1"/>
  <c r="AH228" i="13" s="1" a="1"/>
  <c r="AH228" i="13" s="1"/>
  <c r="AG224" i="13" a="1"/>
  <c r="AG224" i="13" s="1"/>
  <c r="AH224" i="13" s="1" a="1"/>
  <c r="AH224" i="13" s="1"/>
  <c r="AG220" i="13" a="1"/>
  <c r="AG220" i="13" s="1"/>
  <c r="AH220" i="13" s="1" a="1"/>
  <c r="AH220" i="13" s="1"/>
  <c r="AG216" i="13" a="1"/>
  <c r="AG216" i="13" s="1"/>
  <c r="AH216" i="13" s="1" a="1"/>
  <c r="AH216" i="13" s="1"/>
  <c r="AG337" i="13" a="1"/>
  <c r="AG337" i="13" s="1"/>
  <c r="AH337" i="13" s="1" a="1"/>
  <c r="AH337" i="13" s="1"/>
  <c r="AG329" i="13" a="1"/>
  <c r="AG329" i="13" s="1"/>
  <c r="AH329" i="13" s="1" a="1"/>
  <c r="AH329" i="13" s="1"/>
  <c r="AG300" i="13" a="1"/>
  <c r="AG300" i="13" s="1"/>
  <c r="AH300" i="13" s="1" a="1"/>
  <c r="AH300" i="13" s="1"/>
  <c r="AG325" i="13" a="1"/>
  <c r="AG325" i="13" s="1"/>
  <c r="AH325" i="13" s="1" a="1"/>
  <c r="AH325" i="13" s="1"/>
  <c r="AG252" i="13" a="1"/>
  <c r="AG252" i="13" s="1"/>
  <c r="AH252" i="13" s="1" a="1"/>
  <c r="AH252" i="13" s="1"/>
  <c r="AG235" i="13" a="1"/>
  <c r="AG235" i="13" s="1"/>
  <c r="AH235" i="13" s="1" a="1"/>
  <c r="AH235" i="13" s="1"/>
  <c r="AG234" i="13" a="1"/>
  <c r="AG234" i="13" s="1"/>
  <c r="AH234" i="13" s="1" a="1"/>
  <c r="AH234" i="13" s="1"/>
  <c r="AG221" i="13" a="1"/>
  <c r="AG221" i="13" s="1"/>
  <c r="AH221" i="13" s="1" a="1"/>
  <c r="AH221" i="13" s="1"/>
  <c r="AG214" i="13" a="1"/>
  <c r="AG214" i="13" s="1"/>
  <c r="AH214" i="13" s="1" a="1"/>
  <c r="AH214" i="13" s="1"/>
  <c r="AG267" i="13" a="1"/>
  <c r="AG267" i="13" s="1"/>
  <c r="AH267" i="13" s="1" a="1"/>
  <c r="AH267" i="13" s="1"/>
  <c r="AG259" i="13" a="1"/>
  <c r="AG259" i="13" s="1"/>
  <c r="AH259" i="13" s="1" a="1"/>
  <c r="AH259" i="13" s="1"/>
  <c r="AG250" i="13" a="1"/>
  <c r="AG250" i="13" s="1"/>
  <c r="AH250" i="13" s="1" a="1"/>
  <c r="AH250" i="13" s="1"/>
  <c r="AG246" i="13" a="1"/>
  <c r="AG246" i="13" s="1"/>
  <c r="AH246" i="13" s="1" a="1"/>
  <c r="AH246" i="13" s="1"/>
  <c r="AG319" i="13" a="1"/>
  <c r="AG319" i="13" s="1"/>
  <c r="AH319" i="13" s="1" a="1"/>
  <c r="AH319" i="13" s="1"/>
  <c r="AG287" i="13" a="1"/>
  <c r="AG287" i="13" s="1"/>
  <c r="AH287" i="13" s="1" a="1"/>
  <c r="AH287" i="13" s="1"/>
  <c r="AG275" i="13" a="1"/>
  <c r="AG275" i="13" s="1"/>
  <c r="AH275" i="13" s="1" a="1"/>
  <c r="AH275" i="13" s="1"/>
  <c r="AG273" i="13" a="1"/>
  <c r="AG273" i="13" s="1"/>
  <c r="AH273" i="13" s="1" a="1"/>
  <c r="AH273" i="13" s="1"/>
  <c r="AG268" i="13" a="1"/>
  <c r="AG268" i="13" s="1"/>
  <c r="AH268" i="13" s="1" a="1"/>
  <c r="AH268" i="13" s="1"/>
  <c r="AG256" i="13" a="1"/>
  <c r="AG256" i="13" s="1"/>
  <c r="AH256" i="13" s="1" a="1"/>
  <c r="AH256" i="13" s="1"/>
  <c r="AG286" i="13" a="1"/>
  <c r="AG286" i="13" s="1"/>
  <c r="AH286" i="13" s="1" a="1"/>
  <c r="AH286" i="13" s="1"/>
  <c r="AG218" i="13" a="1"/>
  <c r="AG218" i="13" s="1"/>
  <c r="AH218" i="13" s="1" a="1"/>
  <c r="AH218" i="13" s="1"/>
  <c r="AG185" i="13" a="1"/>
  <c r="AG185" i="13" s="1"/>
  <c r="AH185" i="13" s="1" a="1"/>
  <c r="AH185" i="13" s="1"/>
  <c r="AG181" i="13" a="1"/>
  <c r="AG181" i="13" s="1"/>
  <c r="AH181" i="13" s="1" a="1"/>
  <c r="AH181" i="13" s="1"/>
  <c r="AG177" i="13" a="1"/>
  <c r="AG177" i="13" s="1"/>
  <c r="AH177" i="13" s="1" a="1"/>
  <c r="AH177" i="13" s="1"/>
  <c r="AG173" i="13" a="1"/>
  <c r="AG173" i="13" s="1"/>
  <c r="AH173" i="13" s="1" a="1"/>
  <c r="AH173" i="13" s="1"/>
  <c r="AG169" i="13" a="1"/>
  <c r="AG169" i="13" s="1"/>
  <c r="AH169" i="13" s="1" a="1"/>
  <c r="AH169" i="13" s="1"/>
  <c r="AG165" i="13" a="1"/>
  <c r="AG165" i="13" s="1"/>
  <c r="AH165" i="13" s="1" a="1"/>
  <c r="AH165" i="13" s="1"/>
  <c r="AG161" i="13" a="1"/>
  <c r="AG161" i="13" s="1"/>
  <c r="AH161" i="13" s="1" a="1"/>
  <c r="AH161" i="13" s="1"/>
  <c r="AG157" i="13" a="1"/>
  <c r="AG157" i="13" s="1"/>
  <c r="AH157" i="13" s="1" a="1"/>
  <c r="AH157" i="13" s="1"/>
  <c r="AG153" i="13" a="1"/>
  <c r="AG153" i="13" s="1"/>
  <c r="AH153" i="13" s="1" a="1"/>
  <c r="AH153" i="13" s="1"/>
  <c r="AG149" i="13" a="1"/>
  <c r="AG149" i="13" s="1"/>
  <c r="AH149" i="13" s="1" a="1"/>
  <c r="AH149" i="13" s="1"/>
  <c r="AG145" i="13" a="1"/>
  <c r="AG145" i="13" s="1"/>
  <c r="AH145" i="13" s="1" a="1"/>
  <c r="AH145" i="13" s="1"/>
  <c r="AG141" i="13" a="1"/>
  <c r="AG141" i="13" s="1"/>
  <c r="AH141" i="13" s="1" a="1"/>
  <c r="AH141" i="13" s="1"/>
  <c r="AG137" i="13" a="1"/>
  <c r="AG137" i="13" s="1"/>
  <c r="AH137" i="13" s="1" a="1"/>
  <c r="AH137" i="13" s="1"/>
  <c r="AG133" i="13" a="1"/>
  <c r="AG133" i="13" s="1"/>
  <c r="AH133" i="13" s="1" a="1"/>
  <c r="AH133" i="13" s="1"/>
  <c r="AG129" i="13" a="1"/>
  <c r="AG129" i="13" s="1"/>
  <c r="AH129" i="13" s="1" a="1"/>
  <c r="AH129" i="13" s="1"/>
  <c r="AG125" i="13" a="1"/>
  <c r="AG125" i="13" s="1"/>
  <c r="AH125" i="13" s="1" a="1"/>
  <c r="AH125" i="13" s="1"/>
  <c r="AG274" i="13" a="1"/>
  <c r="AG274" i="13" s="1"/>
  <c r="AH274" i="13" s="1" a="1"/>
  <c r="AH274" i="13" s="1"/>
  <c r="AG217" i="13" a="1"/>
  <c r="AG217" i="13" s="1"/>
  <c r="AH217" i="13" s="1" a="1"/>
  <c r="AH217" i="13" s="1"/>
  <c r="AG208" i="13" a="1"/>
  <c r="AG208" i="13" s="1"/>
  <c r="AH208" i="13" s="1" a="1"/>
  <c r="AH208" i="13" s="1"/>
  <c r="AG202" i="13" a="1"/>
  <c r="AG202" i="13" s="1"/>
  <c r="AH202" i="13" s="1" a="1"/>
  <c r="AH202" i="13" s="1"/>
  <c r="AG196" i="13" a="1"/>
  <c r="AG196" i="13" s="1"/>
  <c r="AH196" i="13" s="1" a="1"/>
  <c r="AH196" i="13" s="1"/>
  <c r="AG190" i="13" a="1"/>
  <c r="AG190" i="13" s="1"/>
  <c r="AH190" i="13" s="1" a="1"/>
  <c r="AH190" i="13" s="1"/>
  <c r="AG317" i="13" a="1"/>
  <c r="AG317" i="13" s="1"/>
  <c r="AH317" i="13" s="1" a="1"/>
  <c r="AH317" i="13" s="1"/>
  <c r="AG248" i="13" a="1"/>
  <c r="AG248" i="13" s="1"/>
  <c r="AH248" i="13" s="1" a="1"/>
  <c r="AH248" i="13" s="1"/>
  <c r="AG215" i="13" a="1"/>
  <c r="AG215" i="13" s="1"/>
  <c r="AH215" i="13" s="1" a="1"/>
  <c r="AH215" i="13" s="1"/>
  <c r="AG323" i="13" a="1"/>
  <c r="AG323" i="13" s="1"/>
  <c r="AH323" i="13" s="1" a="1"/>
  <c r="AH323" i="13" s="1"/>
  <c r="AG315" i="13" a="1"/>
  <c r="AG315" i="13" s="1"/>
  <c r="AH315" i="13" s="1" a="1"/>
  <c r="AH315" i="13" s="1"/>
  <c r="AG258" i="13" a="1"/>
  <c r="AG258" i="13" s="1"/>
  <c r="AH258" i="13" s="1" a="1"/>
  <c r="AH258" i="13" s="1"/>
  <c r="AG213" i="13" a="1"/>
  <c r="AG213" i="13" s="1"/>
  <c r="AH213" i="13" s="1" a="1"/>
  <c r="AH213" i="13" s="1"/>
  <c r="AG207" i="13" a="1"/>
  <c r="AG207" i="13" s="1"/>
  <c r="AH207" i="13" s="1" a="1"/>
  <c r="AH207" i="13" s="1"/>
  <c r="AG200" i="13" a="1"/>
  <c r="AG200" i="13" s="1"/>
  <c r="AH200" i="13" s="1" a="1"/>
  <c r="AH200" i="13" s="1"/>
  <c r="AG194" i="13" a="1"/>
  <c r="AG194" i="13" s="1"/>
  <c r="AH194" i="13" s="1" a="1"/>
  <c r="AH194" i="13" s="1"/>
  <c r="AG164" i="13" a="1"/>
  <c r="AG164" i="13" s="1"/>
  <c r="AH164" i="13" s="1" a="1"/>
  <c r="AH164" i="13" s="1"/>
  <c r="AG159" i="13" a="1"/>
  <c r="AG159" i="13" s="1"/>
  <c r="AH159" i="13" s="1" a="1"/>
  <c r="AH159" i="13" s="1"/>
  <c r="AG158" i="13" a="1"/>
  <c r="AG158" i="13" s="1"/>
  <c r="AH158" i="13" s="1" a="1"/>
  <c r="AH158" i="13" s="1"/>
  <c r="AG260" i="13" a="1"/>
  <c r="AG260" i="13" s="1"/>
  <c r="AH260" i="13" s="1" a="1"/>
  <c r="AH260" i="13" s="1"/>
  <c r="AG222" i="13" a="1"/>
  <c r="AG222" i="13" s="1"/>
  <c r="AH222" i="13" s="1" a="1"/>
  <c r="AH222" i="13" s="1"/>
  <c r="AG201" i="13" a="1"/>
  <c r="AG201" i="13" s="1"/>
  <c r="AH201" i="13" s="1" a="1"/>
  <c r="AH201" i="13" s="1"/>
  <c r="AG195" i="13" a="1"/>
  <c r="AG195" i="13" s="1"/>
  <c r="AH195" i="13" s="1" a="1"/>
  <c r="AH195" i="13" s="1"/>
  <c r="AG188" i="13" a="1"/>
  <c r="AG188" i="13" s="1"/>
  <c r="AH188" i="13" s="1" a="1"/>
  <c r="AH188" i="13" s="1"/>
  <c r="AG168" i="13" a="1"/>
  <c r="AG168" i="13" s="1"/>
  <c r="AH168" i="13" s="1" a="1"/>
  <c r="AH168" i="13" s="1"/>
  <c r="AG163" i="13" a="1"/>
  <c r="AG163" i="13" s="1"/>
  <c r="AH163" i="13" s="1" a="1"/>
  <c r="AH163" i="13" s="1"/>
  <c r="AG162" i="13" a="1"/>
  <c r="AG162" i="13" s="1"/>
  <c r="AH162" i="13" s="1" a="1"/>
  <c r="AH162" i="13" s="1"/>
  <c r="AG265" i="13" a="1"/>
  <c r="AG265" i="13" s="1"/>
  <c r="AH265" i="13" s="1" a="1"/>
  <c r="AH265" i="13" s="1"/>
  <c r="AG243" i="13" a="1"/>
  <c r="AG243" i="13" s="1"/>
  <c r="AH243" i="13" s="1" a="1"/>
  <c r="AH243" i="13" s="1"/>
  <c r="AG241" i="13" a="1"/>
  <c r="AG241" i="13" s="1"/>
  <c r="AH241" i="13" s="1" a="1"/>
  <c r="AH241" i="13" s="1"/>
  <c r="AG230" i="13" a="1"/>
  <c r="AG230" i="13" s="1"/>
  <c r="AH230" i="13" s="1" a="1"/>
  <c r="AH230" i="13" s="1"/>
  <c r="AG176" i="13" a="1"/>
  <c r="AG176" i="13" s="1"/>
  <c r="AH176" i="13" s="1" a="1"/>
  <c r="AH176" i="13" s="1"/>
  <c r="AG171" i="13" a="1"/>
  <c r="AG171" i="13" s="1"/>
  <c r="AH171" i="13" s="1" a="1"/>
  <c r="AH171" i="13" s="1"/>
  <c r="AG170" i="13" a="1"/>
  <c r="AG170" i="13" s="1"/>
  <c r="AH170" i="13" s="1" a="1"/>
  <c r="AH170" i="13" s="1"/>
  <c r="AG128" i="13" a="1"/>
  <c r="AG128" i="13" s="1"/>
  <c r="AH128" i="13" s="1" a="1"/>
  <c r="AH128" i="13" s="1"/>
  <c r="AG124" i="13" a="1"/>
  <c r="AG124" i="13" s="1"/>
  <c r="AH124" i="13" s="1" a="1"/>
  <c r="AH124" i="13" s="1"/>
  <c r="AG239" i="13" a="1"/>
  <c r="AG239" i="13" s="1"/>
  <c r="AH239" i="13" s="1" a="1"/>
  <c r="AH239" i="13" s="1"/>
  <c r="AG223" i="13" a="1"/>
  <c r="AG223" i="13" s="1"/>
  <c r="AH223" i="13" s="1" a="1"/>
  <c r="AH223" i="13" s="1"/>
  <c r="AG227" i="13" a="1"/>
  <c r="AG227" i="13" s="1"/>
  <c r="AH227" i="13" s="1" a="1"/>
  <c r="AH227" i="13" s="1"/>
  <c r="AG219" i="13" a="1"/>
  <c r="AG219" i="13" s="1"/>
  <c r="AH219" i="13" s="1" a="1"/>
  <c r="AH219" i="13" s="1"/>
  <c r="AG209" i="13" a="1"/>
  <c r="AG209" i="13" s="1"/>
  <c r="AH209" i="13" s="1" a="1"/>
  <c r="AH209" i="13" s="1"/>
  <c r="AG203" i="13" a="1"/>
  <c r="AG203" i="13" s="1"/>
  <c r="AH203" i="13" s="1" a="1"/>
  <c r="AH203" i="13" s="1"/>
  <c r="AG184" i="13" a="1"/>
  <c r="AG184" i="13" s="1"/>
  <c r="AH184" i="13" s="1" a="1"/>
  <c r="AH184" i="13" s="1"/>
  <c r="AG179" i="13" a="1"/>
  <c r="AG179" i="13" s="1"/>
  <c r="AH179" i="13" s="1" a="1"/>
  <c r="AH179" i="13" s="1"/>
  <c r="AG178" i="13" a="1"/>
  <c r="AG178" i="13" s="1"/>
  <c r="AH178" i="13" s="1" a="1"/>
  <c r="AH178" i="13" s="1"/>
  <c r="AG343" i="13" a="1"/>
  <c r="AG343" i="13" s="1"/>
  <c r="AH343" i="13" s="1" a="1"/>
  <c r="AH343" i="13" s="1"/>
  <c r="AG231" i="13" a="1"/>
  <c r="AG231" i="13" s="1"/>
  <c r="AH231" i="13" s="1" a="1"/>
  <c r="AH231" i="13" s="1"/>
  <c r="AG210" i="13" a="1"/>
  <c r="AG210" i="13" s="1"/>
  <c r="AH210" i="13" s="1" a="1"/>
  <c r="AH210" i="13" s="1"/>
  <c r="AG204" i="13" a="1"/>
  <c r="AG204" i="13" s="1"/>
  <c r="AH204" i="13" s="1" a="1"/>
  <c r="AH204" i="13" s="1"/>
  <c r="AG211" i="13" a="1"/>
  <c r="AG211" i="13" s="1"/>
  <c r="AH211" i="13" s="1" a="1"/>
  <c r="AH211" i="13" s="1"/>
  <c r="AG205" i="13" a="1"/>
  <c r="AG205" i="13" s="1"/>
  <c r="AH205" i="13" s="1" a="1"/>
  <c r="AH205" i="13" s="1"/>
  <c r="AG199" i="13" a="1"/>
  <c r="AG199" i="13" s="1"/>
  <c r="AH199" i="13" s="1" a="1"/>
  <c r="AH199" i="13" s="1"/>
  <c r="AG182" i="13" a="1"/>
  <c r="AG182" i="13" s="1"/>
  <c r="AH182" i="13" s="1" a="1"/>
  <c r="AH182" i="13" s="1"/>
  <c r="AG156" i="13" a="1"/>
  <c r="AG156" i="13" s="1"/>
  <c r="AH156" i="13" s="1" a="1"/>
  <c r="AH156" i="13" s="1"/>
  <c r="AG146" i="13" a="1"/>
  <c r="AG146" i="13" s="1"/>
  <c r="AH146" i="13" s="1" a="1"/>
  <c r="AH146" i="13" s="1"/>
  <c r="AG140" i="13" a="1"/>
  <c r="AG140" i="13" s="1"/>
  <c r="AH140" i="13" s="1" a="1"/>
  <c r="AH140" i="13" s="1"/>
  <c r="AG136" i="13" a="1"/>
  <c r="AG136" i="13" s="1"/>
  <c r="AH136" i="13" s="1" a="1"/>
  <c r="AH136" i="13" s="1"/>
  <c r="AG114" i="13" a="1"/>
  <c r="AG114" i="13" s="1"/>
  <c r="AH114" i="13" s="1" a="1"/>
  <c r="AH114" i="13" s="1"/>
  <c r="AG102" i="13" a="1"/>
  <c r="AG102" i="13" s="1"/>
  <c r="AH102" i="13" s="1" a="1"/>
  <c r="AH102" i="13" s="1"/>
  <c r="AG174" i="13" a="1"/>
  <c r="AG174" i="13" s="1"/>
  <c r="AH174" i="13" s="1" a="1"/>
  <c r="AH174" i="13" s="1"/>
  <c r="AG160" i="13" a="1"/>
  <c r="AG160" i="13" s="1"/>
  <c r="AH160" i="13" s="1" a="1"/>
  <c r="AH160" i="13" s="1"/>
  <c r="AG143" i="13" a="1"/>
  <c r="AG143" i="13" s="1"/>
  <c r="AH143" i="13" s="1" a="1"/>
  <c r="AH143" i="13" s="1"/>
  <c r="AG132" i="13" a="1"/>
  <c r="AG132" i="13" s="1"/>
  <c r="AH132" i="13" s="1" a="1"/>
  <c r="AH132" i="13" s="1"/>
  <c r="AG131" i="13" a="1"/>
  <c r="AG131" i="13" s="1"/>
  <c r="AH131" i="13" s="1" a="1"/>
  <c r="AH131" i="13" s="1"/>
  <c r="AG113" i="13" a="1"/>
  <c r="AG113" i="13" s="1"/>
  <c r="AH113" i="13" s="1" a="1"/>
  <c r="AH113" i="13" s="1"/>
  <c r="AG112" i="13" a="1"/>
  <c r="AG112" i="13" s="1"/>
  <c r="AH112" i="13" s="1" a="1"/>
  <c r="AH112" i="13" s="1"/>
  <c r="AG101" i="13" a="1"/>
  <c r="AG101" i="13" s="1"/>
  <c r="AH101" i="13" s="1" a="1"/>
  <c r="AH101" i="13" s="1"/>
  <c r="AG100" i="13" a="1"/>
  <c r="AG100" i="13" s="1"/>
  <c r="AH100" i="13" s="1" a="1"/>
  <c r="AH100" i="13" s="1"/>
  <c r="AG167" i="13" a="1"/>
  <c r="AG167" i="13" s="1"/>
  <c r="AH167" i="13" s="1" a="1"/>
  <c r="AH167" i="13" s="1"/>
  <c r="AG89" i="13" a="1"/>
  <c r="AG89" i="13" s="1"/>
  <c r="AH89" i="13" s="1" a="1"/>
  <c r="AH89" i="13" s="1"/>
  <c r="AG183" i="13" a="1"/>
  <c r="AG183" i="13" s="1"/>
  <c r="AH183" i="13" s="1" a="1"/>
  <c r="AH183" i="13" s="1"/>
  <c r="AG180" i="13" a="1"/>
  <c r="AG180" i="13" s="1"/>
  <c r="AH180" i="13" s="1" a="1"/>
  <c r="AH180" i="13" s="1"/>
  <c r="AG126" i="13" a="1"/>
  <c r="AG126" i="13" s="1"/>
  <c r="AH126" i="13" s="1" a="1"/>
  <c r="AH126" i="13" s="1"/>
  <c r="AG122" i="13" a="1"/>
  <c r="AG122" i="13" s="1"/>
  <c r="AH122" i="13" s="1" a="1"/>
  <c r="AH122" i="13" s="1"/>
  <c r="AG110" i="13" a="1"/>
  <c r="AG110" i="13" s="1"/>
  <c r="AH110" i="13" s="1" a="1"/>
  <c r="AH110" i="13" s="1"/>
  <c r="AG98" i="13" a="1"/>
  <c r="AG98" i="13" s="1"/>
  <c r="AH98" i="13" s="1" a="1"/>
  <c r="AH98" i="13" s="1"/>
  <c r="AG198" i="13" a="1"/>
  <c r="AG198" i="13" s="1"/>
  <c r="AH198" i="13" s="1" a="1"/>
  <c r="AH198" i="13" s="1"/>
  <c r="AG186" i="13" a="1"/>
  <c r="AG186" i="13" s="1"/>
  <c r="AH186" i="13" s="1" a="1"/>
  <c r="AH186" i="13" s="1"/>
  <c r="AG148" i="13" a="1"/>
  <c r="AG148" i="13" s="1"/>
  <c r="AH148" i="13" s="1" a="1"/>
  <c r="AH148" i="13" s="1"/>
  <c r="AG127" i="13" a="1"/>
  <c r="AG127" i="13" s="1"/>
  <c r="AH127" i="13" s="1" a="1"/>
  <c r="AH127" i="13" s="1"/>
  <c r="AG121" i="13" a="1"/>
  <c r="AG121" i="13" s="1"/>
  <c r="AH121" i="13" s="1" a="1"/>
  <c r="AH121" i="13" s="1"/>
  <c r="AG120" i="13" a="1"/>
  <c r="AG120" i="13" s="1"/>
  <c r="AH120" i="13" s="1" a="1"/>
  <c r="AH120" i="13" s="1"/>
  <c r="AG109" i="13" a="1"/>
  <c r="AG109" i="13" s="1"/>
  <c r="AH109" i="13" s="1" a="1"/>
  <c r="AH109" i="13" s="1"/>
  <c r="AG108" i="13" a="1"/>
  <c r="AG108" i="13" s="1"/>
  <c r="AH108" i="13" s="1" a="1"/>
  <c r="AH108" i="13" s="1"/>
  <c r="AG97" i="13" a="1"/>
  <c r="AG97" i="13" s="1"/>
  <c r="AH97" i="13" s="1" a="1"/>
  <c r="AH97" i="13" s="1"/>
  <c r="AG96" i="13" a="1"/>
  <c r="AG96" i="13" s="1"/>
  <c r="AH96" i="13" s="1" a="1"/>
  <c r="AH96" i="13" s="1"/>
  <c r="AG262" i="13" a="1"/>
  <c r="AG262" i="13" s="1"/>
  <c r="AH262" i="13" s="1" a="1"/>
  <c r="AH262" i="13" s="1"/>
  <c r="AG212" i="13" a="1"/>
  <c r="AG212" i="13" s="1"/>
  <c r="AH212" i="13" s="1" a="1"/>
  <c r="AH212" i="13" s="1"/>
  <c r="AG189" i="13" a="1"/>
  <c r="AG189" i="13" s="1"/>
  <c r="AH189" i="13" s="1" a="1"/>
  <c r="AH189" i="13" s="1"/>
  <c r="AG154" i="13" a="1"/>
  <c r="AG154" i="13" s="1"/>
  <c r="AH154" i="13" s="1" a="1"/>
  <c r="AH154" i="13" s="1"/>
  <c r="AG269" i="13" a="1"/>
  <c r="AG269" i="13" s="1"/>
  <c r="AH269" i="13" s="1" a="1"/>
  <c r="AH269" i="13" s="1"/>
  <c r="AG251" i="13" a="1"/>
  <c r="AG251" i="13" s="1"/>
  <c r="AH251" i="13" s="1" a="1"/>
  <c r="AH251" i="13" s="1"/>
  <c r="AG206" i="13" a="1"/>
  <c r="AG206" i="13" s="1"/>
  <c r="AH206" i="13" s="1" a="1"/>
  <c r="AH206" i="13" s="1"/>
  <c r="AG172" i="13" a="1"/>
  <c r="AG172" i="13" s="1"/>
  <c r="AH172" i="13" s="1" a="1"/>
  <c r="AH172" i="13" s="1"/>
  <c r="AG151" i="13" a="1"/>
  <c r="AG151" i="13" s="1"/>
  <c r="AH151" i="13" s="1" a="1"/>
  <c r="AH151" i="13" s="1"/>
  <c r="AG138" i="13" a="1"/>
  <c r="AG138" i="13" s="1"/>
  <c r="AH138" i="13" s="1" a="1"/>
  <c r="AH138" i="13" s="1"/>
  <c r="AG119" i="13" a="1"/>
  <c r="AG119" i="13" s="1"/>
  <c r="AH119" i="13" s="1" a="1"/>
  <c r="AH119" i="13" s="1"/>
  <c r="AG107" i="13" a="1"/>
  <c r="AG107" i="13" s="1"/>
  <c r="AH107" i="13" s="1" a="1"/>
  <c r="AH107" i="13" s="1"/>
  <c r="AG226" i="13" a="1"/>
  <c r="AG226" i="13" s="1"/>
  <c r="AH226" i="13" s="1" a="1"/>
  <c r="AH226" i="13" s="1"/>
  <c r="AG192" i="13" a="1"/>
  <c r="AG192" i="13" s="1"/>
  <c r="AH192" i="13" s="1" a="1"/>
  <c r="AH192" i="13" s="1"/>
  <c r="AG134" i="13" a="1"/>
  <c r="AG134" i="13" s="1"/>
  <c r="AH134" i="13" s="1" a="1"/>
  <c r="AH134" i="13" s="1"/>
  <c r="AG123" i="13" a="1"/>
  <c r="AG123" i="13" s="1"/>
  <c r="AH123" i="13" s="1" a="1"/>
  <c r="AH123" i="13" s="1"/>
  <c r="AG118" i="13" a="1"/>
  <c r="AG118" i="13" s="1"/>
  <c r="AH118" i="13" s="1" a="1"/>
  <c r="AH118" i="13" s="1"/>
  <c r="AG104" i="13" a="1"/>
  <c r="AG104" i="13" s="1"/>
  <c r="AH104" i="13" s="1" a="1"/>
  <c r="AH104" i="13" s="1"/>
  <c r="AG85" i="13" a="1"/>
  <c r="AG85" i="13" s="1"/>
  <c r="AH85" i="13" s="1" a="1"/>
  <c r="AH85" i="13" s="1"/>
  <c r="AG81" i="13" a="1"/>
  <c r="AG81" i="13" s="1"/>
  <c r="AH81" i="13" s="1" a="1"/>
  <c r="AH81" i="13" s="1"/>
  <c r="AG77" i="13" a="1"/>
  <c r="AG77" i="13" s="1"/>
  <c r="AH77" i="13" s="1" a="1"/>
  <c r="AH77" i="13" s="1"/>
  <c r="AG73" i="13" a="1"/>
  <c r="AG73" i="13" s="1"/>
  <c r="AH73" i="13" s="1" a="1"/>
  <c r="AH73" i="13" s="1"/>
  <c r="AG69" i="13" a="1"/>
  <c r="AG69" i="13" s="1"/>
  <c r="AH69" i="13" s="1" a="1"/>
  <c r="AH69" i="13" s="1"/>
  <c r="AQ69" i="13" s="1" a="1"/>
  <c r="AQ69" i="13" s="1"/>
  <c r="AG65" i="13" a="1"/>
  <c r="AG65" i="13" s="1"/>
  <c r="AH65" i="13" s="1" a="1"/>
  <c r="AH65" i="13" s="1"/>
  <c r="AG61" i="13" a="1"/>
  <c r="AG61" i="13" s="1"/>
  <c r="AH61" i="13" s="1" a="1"/>
  <c r="AH61" i="13" s="1"/>
  <c r="AG57" i="13" a="1"/>
  <c r="AG57" i="13" s="1"/>
  <c r="AH57" i="13" s="1" a="1"/>
  <c r="AH57" i="13" s="1"/>
  <c r="AG53" i="13" a="1"/>
  <c r="AG53" i="13" s="1"/>
  <c r="AH53" i="13" s="1" a="1"/>
  <c r="AH53" i="13" s="1"/>
  <c r="AG116" i="13" a="1"/>
  <c r="AG116" i="13" s="1"/>
  <c r="AH116" i="13" s="1" a="1"/>
  <c r="AH116" i="13" s="1"/>
  <c r="AG197" i="13" a="1"/>
  <c r="AG197" i="13" s="1"/>
  <c r="AH197" i="13" s="1" a="1"/>
  <c r="AH197" i="13" s="1"/>
  <c r="AG191" i="13" a="1"/>
  <c r="AG191" i="13" s="1"/>
  <c r="AH191" i="13" s="1" a="1"/>
  <c r="AH191" i="13" s="1"/>
  <c r="AG135" i="13" a="1"/>
  <c r="AG135" i="13" s="1"/>
  <c r="AH135" i="13" s="1" a="1"/>
  <c r="AH135" i="13" s="1"/>
  <c r="AG90" i="13" a="1"/>
  <c r="AG90" i="13" s="1"/>
  <c r="AH90" i="13" s="1" a="1"/>
  <c r="AH90" i="13" s="1"/>
  <c r="AG88" i="13" a="1"/>
  <c r="AG88" i="13" s="1"/>
  <c r="AH88" i="13" s="1" a="1"/>
  <c r="AH88" i="13" s="1"/>
  <c r="AG84" i="13" a="1"/>
  <c r="AG84" i="13" s="1"/>
  <c r="AH84" i="13" s="1" a="1"/>
  <c r="AH84" i="13" s="1"/>
  <c r="AG80" i="13" a="1"/>
  <c r="AG80" i="13" s="1"/>
  <c r="AH80" i="13" s="1" a="1"/>
  <c r="AH80" i="13" s="1"/>
  <c r="AG76" i="13" a="1"/>
  <c r="AG76" i="13" s="1"/>
  <c r="AH76" i="13" s="1" a="1"/>
  <c r="AH76" i="13" s="1"/>
  <c r="AG72" i="13" a="1"/>
  <c r="AG72" i="13" s="1"/>
  <c r="AH72" i="13" s="1" a="1"/>
  <c r="AH72" i="13" s="1"/>
  <c r="AG68" i="13" a="1"/>
  <c r="AG68" i="13" s="1"/>
  <c r="AH68" i="13" s="1" a="1"/>
  <c r="AH68" i="13" s="1"/>
  <c r="AG64" i="13" a="1"/>
  <c r="AG64" i="13" s="1"/>
  <c r="AH64" i="13" s="1" a="1"/>
  <c r="AH64" i="13" s="1"/>
  <c r="AG60" i="13" a="1"/>
  <c r="AG60" i="13" s="1"/>
  <c r="AH60" i="13" s="1" a="1"/>
  <c r="AH60" i="13" s="1"/>
  <c r="AG56" i="13" a="1"/>
  <c r="AG56" i="13" s="1"/>
  <c r="AH56" i="13" s="1" a="1"/>
  <c r="AH56" i="13" s="1"/>
  <c r="AG52" i="13" a="1"/>
  <c r="AG52" i="13" s="1"/>
  <c r="AH52" i="13" s="1" a="1"/>
  <c r="AH52" i="13" s="1"/>
  <c r="AG175" i="13" a="1"/>
  <c r="AG175" i="13" s="1"/>
  <c r="AH175" i="13" s="1" a="1"/>
  <c r="AH175" i="13" s="1"/>
  <c r="AG99" i="13" a="1"/>
  <c r="AG99" i="13" s="1"/>
  <c r="AH99" i="13" s="1" a="1"/>
  <c r="AH99" i="13" s="1"/>
  <c r="AG92" i="13" a="1"/>
  <c r="AG92" i="13" s="1"/>
  <c r="AH92" i="13" s="1" a="1"/>
  <c r="AH92" i="13" s="1"/>
  <c r="AG91" i="13" a="1"/>
  <c r="AG91" i="13" s="1"/>
  <c r="AH91" i="13" s="1" a="1"/>
  <c r="AH91" i="13" s="1"/>
  <c r="AG247" i="13" a="1"/>
  <c r="AG247" i="13" s="1"/>
  <c r="AH247" i="13" s="1" a="1"/>
  <c r="AH247" i="13" s="1"/>
  <c r="AG142" i="13" a="1"/>
  <c r="AG142" i="13" s="1"/>
  <c r="AH142" i="13" s="1" a="1"/>
  <c r="AH142" i="13" s="1"/>
  <c r="AG130" i="13" a="1"/>
  <c r="AG130" i="13" s="1"/>
  <c r="AH130" i="13" s="1" a="1"/>
  <c r="AH130" i="13" s="1"/>
  <c r="AG147" i="13" a="1"/>
  <c r="AG147" i="13" s="1"/>
  <c r="AH147" i="13" s="1" a="1"/>
  <c r="AH147" i="13" s="1"/>
  <c r="AG105" i="13" a="1"/>
  <c r="AG105" i="13" s="1"/>
  <c r="AH105" i="13" s="1" a="1"/>
  <c r="AH105" i="13" s="1"/>
  <c r="AG93" i="13" a="1"/>
  <c r="AG93" i="13" s="1"/>
  <c r="AH93" i="13" s="1" a="1"/>
  <c r="AH93" i="13" s="1"/>
  <c r="AG87" i="13" a="1"/>
  <c r="AG87" i="13" s="1"/>
  <c r="AH87" i="13" s="1" a="1"/>
  <c r="AH87" i="13" s="1"/>
  <c r="AG83" i="13" a="1"/>
  <c r="AG83" i="13" s="1"/>
  <c r="AH83" i="13" s="1" a="1"/>
  <c r="AH83" i="13" s="1"/>
  <c r="AG79" i="13" a="1"/>
  <c r="AG79" i="13" s="1"/>
  <c r="AH79" i="13" s="1" a="1"/>
  <c r="AH79" i="13" s="1"/>
  <c r="AG75" i="13" a="1"/>
  <c r="AG75" i="13" s="1"/>
  <c r="AH75" i="13" s="1" a="1"/>
  <c r="AH75" i="13" s="1"/>
  <c r="AG71" i="13" a="1"/>
  <c r="AG71" i="13" s="1"/>
  <c r="AH71" i="13" s="1" a="1"/>
  <c r="AH71" i="13" s="1"/>
  <c r="AG67" i="13" a="1"/>
  <c r="AG67" i="13" s="1"/>
  <c r="AH67" i="13" s="1" a="1"/>
  <c r="AH67" i="13" s="1"/>
  <c r="AG63" i="13" a="1"/>
  <c r="AG63" i="13" s="1"/>
  <c r="AH63" i="13" s="1" a="1"/>
  <c r="AH63" i="13" s="1"/>
  <c r="AG59" i="13" a="1"/>
  <c r="AG59" i="13" s="1"/>
  <c r="AH59" i="13" s="1" a="1"/>
  <c r="AH59" i="13" s="1"/>
  <c r="AG55" i="13" a="1"/>
  <c r="AG55" i="13" s="1"/>
  <c r="AH55" i="13" s="1" a="1"/>
  <c r="AH55" i="13" s="1"/>
  <c r="AG51" i="13" a="1"/>
  <c r="AG51" i="13" s="1"/>
  <c r="AH51" i="13" s="1" a="1"/>
  <c r="AH51" i="13" s="1"/>
  <c r="AG193" i="13" a="1"/>
  <c r="AG193" i="13" s="1"/>
  <c r="AH193" i="13" s="1" a="1"/>
  <c r="AH193" i="13" s="1"/>
  <c r="AG187" i="13" a="1"/>
  <c r="AG187" i="13" s="1"/>
  <c r="AH187" i="13" s="1" a="1"/>
  <c r="AH187" i="13" s="1"/>
  <c r="AG166" i="13" a="1"/>
  <c r="AG166" i="13" s="1"/>
  <c r="AH166" i="13" s="1" a="1"/>
  <c r="AH166" i="13" s="1"/>
  <c r="AG150" i="13" a="1"/>
  <c r="AG150" i="13" s="1"/>
  <c r="AH150" i="13" s="1" a="1"/>
  <c r="AH150" i="13" s="1"/>
  <c r="AG139" i="13" a="1"/>
  <c r="AG139" i="13" s="1"/>
  <c r="AH139" i="13" s="1" a="1"/>
  <c r="AH139" i="13" s="1"/>
  <c r="AG117" i="13" a="1"/>
  <c r="AG117" i="13" s="1"/>
  <c r="AH117" i="13" s="1" a="1"/>
  <c r="AH117" i="13" s="1"/>
  <c r="AG94" i="13" a="1"/>
  <c r="AG94" i="13" s="1"/>
  <c r="AH94" i="13" s="1" a="1"/>
  <c r="AH94" i="13" s="1"/>
  <c r="AG95" i="13" a="1"/>
  <c r="AG95" i="13" s="1"/>
  <c r="AH95" i="13" s="1" a="1"/>
  <c r="AH95" i="13" s="1"/>
  <c r="AG152" i="13" a="1"/>
  <c r="AG152" i="13" s="1"/>
  <c r="AH152" i="13" s="1" a="1"/>
  <c r="AH152" i="13" s="1"/>
  <c r="AG115" i="13" a="1"/>
  <c r="AG115" i="13" s="1"/>
  <c r="AH115" i="13" s="1" a="1"/>
  <c r="AH115" i="13" s="1"/>
  <c r="AG82" i="13" a="1"/>
  <c r="AG82" i="13" s="1"/>
  <c r="AH82" i="13" s="1" a="1"/>
  <c r="AH82" i="13" s="1"/>
  <c r="AG74" i="13" a="1"/>
  <c r="AG74" i="13" s="1"/>
  <c r="AH74" i="13" s="1" a="1"/>
  <c r="AH74" i="13" s="1"/>
  <c r="AG62" i="13" a="1"/>
  <c r="AG62" i="13" s="1"/>
  <c r="AH62" i="13" s="1" a="1"/>
  <c r="AH62" i="13" s="1"/>
  <c r="AG46" i="13" a="1"/>
  <c r="AG46" i="13" s="1"/>
  <c r="AH46" i="13" s="1" a="1"/>
  <c r="AH46" i="13" s="1"/>
  <c r="AG42" i="13" a="1"/>
  <c r="AG42" i="13" s="1"/>
  <c r="AH42" i="13" s="1" a="1"/>
  <c r="AH42" i="13" s="1"/>
  <c r="AG38" i="13" a="1"/>
  <c r="AG38" i="13" s="1"/>
  <c r="AH38" i="13" s="1" a="1"/>
  <c r="AH38" i="13" s="1"/>
  <c r="AG34" i="13" a="1"/>
  <c r="AG34" i="13" s="1"/>
  <c r="AH34" i="13" s="1" a="1"/>
  <c r="AH34" i="13" s="1"/>
  <c r="AG30" i="13" a="1"/>
  <c r="AG30" i="13" s="1"/>
  <c r="AH30" i="13" s="1" a="1"/>
  <c r="AH30" i="13" s="1"/>
  <c r="AG26" i="13" a="1"/>
  <c r="AG26" i="13" s="1"/>
  <c r="AH26" i="13" s="1" a="1"/>
  <c r="AH26" i="13" s="1"/>
  <c r="AG22" i="13" a="1"/>
  <c r="AG22" i="13" s="1"/>
  <c r="AH22" i="13" s="1" a="1"/>
  <c r="AH22" i="13" s="1"/>
  <c r="AG18" i="13" a="1"/>
  <c r="AG18" i="13" s="1"/>
  <c r="AH18" i="13" s="1" a="1"/>
  <c r="AH18" i="13" s="1"/>
  <c r="AG14" i="13" a="1"/>
  <c r="AG14" i="13" s="1"/>
  <c r="AH14" i="13" s="1" a="1"/>
  <c r="AH14" i="13" s="1"/>
  <c r="AG10" i="13" a="1"/>
  <c r="AG10" i="13" s="1"/>
  <c r="AH10" i="13" s="1" a="1"/>
  <c r="AH10" i="13" s="1"/>
  <c r="AG6" i="13" a="1"/>
  <c r="AG6" i="13" s="1"/>
  <c r="AH6" i="13" s="1" a="1"/>
  <c r="AH6" i="13" s="1"/>
  <c r="AG58" i="13" a="1"/>
  <c r="AG58" i="13" s="1"/>
  <c r="AH58" i="13" s="1" a="1"/>
  <c r="AH58" i="13" s="1"/>
  <c r="AG54" i="13" a="1"/>
  <c r="AG54" i="13" s="1"/>
  <c r="AH54" i="13" s="1" a="1"/>
  <c r="AH54" i="13" s="1"/>
  <c r="AG50" i="13" a="1"/>
  <c r="AG50" i="13" s="1"/>
  <c r="AH50" i="13" s="1" a="1"/>
  <c r="AH50" i="13" s="1"/>
  <c r="AG49" i="13" a="1"/>
  <c r="AG49" i="13" s="1"/>
  <c r="AH49" i="13" s="1" a="1"/>
  <c r="AH49" i="13" s="1"/>
  <c r="AG45" i="13" a="1"/>
  <c r="AG45" i="13" s="1"/>
  <c r="AH45" i="13" s="1" a="1"/>
  <c r="AH45" i="13" s="1"/>
  <c r="AG41" i="13" a="1"/>
  <c r="AG41" i="13" s="1"/>
  <c r="AH41" i="13" s="1" a="1"/>
  <c r="AH41" i="13" s="1"/>
  <c r="AG37" i="13" a="1"/>
  <c r="AG37" i="13" s="1"/>
  <c r="AH37" i="13" s="1" a="1"/>
  <c r="AH37" i="13" s="1"/>
  <c r="AG33" i="13" a="1"/>
  <c r="AG33" i="13" s="1"/>
  <c r="AH33" i="13" s="1" a="1"/>
  <c r="AH33" i="13" s="1"/>
  <c r="AG29" i="13" a="1"/>
  <c r="AG29" i="13" s="1"/>
  <c r="AH29" i="13" s="1" a="1"/>
  <c r="AH29" i="13" s="1"/>
  <c r="AG25" i="13" a="1"/>
  <c r="AG25" i="13" s="1"/>
  <c r="AH25" i="13" s="1" a="1"/>
  <c r="AH25" i="13" s="1"/>
  <c r="AG21" i="13" a="1"/>
  <c r="AG21" i="13" s="1"/>
  <c r="AH21" i="13" s="1" a="1"/>
  <c r="AH21" i="13" s="1"/>
  <c r="AG17" i="13" a="1"/>
  <c r="AG17" i="13" s="1"/>
  <c r="AH17" i="13" s="1" a="1"/>
  <c r="AH17" i="13" s="1"/>
  <c r="AG13" i="13" a="1"/>
  <c r="AG13" i="13" s="1"/>
  <c r="AH13" i="13" s="1" a="1"/>
  <c r="AH13" i="13" s="1"/>
  <c r="AG9" i="13" a="1"/>
  <c r="AG9" i="13" s="1"/>
  <c r="AH9" i="13" s="1" a="1"/>
  <c r="AH9" i="13" s="1"/>
  <c r="AG3" i="13" a="1"/>
  <c r="AG3" i="13" s="1"/>
  <c r="AH3" i="13" s="1" a="1"/>
  <c r="AH3" i="13" s="1"/>
  <c r="AQ3" i="13" s="1" a="1"/>
  <c r="AQ3" i="13" s="1"/>
  <c r="AG155" i="13" a="1"/>
  <c r="AG155" i="13" s="1"/>
  <c r="AH155" i="13" s="1" a="1"/>
  <c r="AH155" i="13" s="1"/>
  <c r="AG103" i="13" a="1"/>
  <c r="AG103" i="13" s="1"/>
  <c r="AH103" i="13" s="1" a="1"/>
  <c r="AH103" i="13" s="1"/>
  <c r="AG70" i="13" a="1"/>
  <c r="AG70" i="13" s="1"/>
  <c r="AH70" i="13" s="1" a="1"/>
  <c r="AH70" i="13" s="1"/>
  <c r="AG5" i="13" a="1"/>
  <c r="AG5" i="13" s="1"/>
  <c r="AH5" i="13" s="1" a="1"/>
  <c r="AH5" i="13" s="1"/>
  <c r="AG106" i="13" a="1"/>
  <c r="AG106" i="13" s="1"/>
  <c r="AH106" i="13" s="1" a="1"/>
  <c r="AH106" i="13" s="1"/>
  <c r="AG86" i="13" a="1"/>
  <c r="AG86" i="13" s="1"/>
  <c r="AH86" i="13" s="1" a="1"/>
  <c r="AH86" i="13" s="1"/>
  <c r="AG78" i="13" a="1"/>
  <c r="AG78" i="13" s="1"/>
  <c r="AH78" i="13" s="1" a="1"/>
  <c r="AH78" i="13" s="1"/>
  <c r="AG48" i="13" a="1"/>
  <c r="AG48" i="13" s="1"/>
  <c r="AH48" i="13" s="1" a="1"/>
  <c r="AH48" i="13" s="1"/>
  <c r="AG44" i="13" a="1"/>
  <c r="AG44" i="13" s="1"/>
  <c r="AH44" i="13" s="1" a="1"/>
  <c r="AH44" i="13" s="1"/>
  <c r="AG40" i="13" a="1"/>
  <c r="AG40" i="13" s="1"/>
  <c r="AH40" i="13" s="1" a="1"/>
  <c r="AH40" i="13" s="1"/>
  <c r="AG36" i="13" a="1"/>
  <c r="AG36" i="13" s="1"/>
  <c r="AH36" i="13" s="1" a="1"/>
  <c r="AH36" i="13" s="1"/>
  <c r="AG32" i="13" a="1"/>
  <c r="AG32" i="13" s="1"/>
  <c r="AH32" i="13" s="1" a="1"/>
  <c r="AH32" i="13" s="1"/>
  <c r="AG28" i="13" a="1"/>
  <c r="AG28" i="13" s="1"/>
  <c r="AH28" i="13" s="1" a="1"/>
  <c r="AH28" i="13" s="1"/>
  <c r="AG24" i="13" a="1"/>
  <c r="AG24" i="13" s="1"/>
  <c r="AH24" i="13" s="1" a="1"/>
  <c r="AH24" i="13" s="1"/>
  <c r="AG20" i="13" a="1"/>
  <c r="AG20" i="13" s="1"/>
  <c r="AH20" i="13" s="1" a="1"/>
  <c r="AH20" i="13" s="1"/>
  <c r="AG16" i="13" a="1"/>
  <c r="AG16" i="13" s="1"/>
  <c r="AH16" i="13" s="1" a="1"/>
  <c r="AH16" i="13" s="1"/>
  <c r="AG12" i="13" a="1"/>
  <c r="AG12" i="13" s="1"/>
  <c r="AH12" i="13" s="1" a="1"/>
  <c r="AH12" i="13" s="1"/>
  <c r="AG8" i="13" a="1"/>
  <c r="AG8" i="13" s="1"/>
  <c r="AH8" i="13" s="1" a="1"/>
  <c r="AH8" i="13" s="1"/>
  <c r="AG47" i="13" a="1"/>
  <c r="AG47" i="13" s="1"/>
  <c r="AH47" i="13" s="1" a="1"/>
  <c r="AH47" i="13" s="1"/>
  <c r="AG43" i="13" a="1"/>
  <c r="AG43" i="13" s="1"/>
  <c r="AH43" i="13" s="1" a="1"/>
  <c r="AH43" i="13" s="1"/>
  <c r="AG39" i="13" a="1"/>
  <c r="AG39" i="13" s="1"/>
  <c r="AH39" i="13" s="1" a="1"/>
  <c r="AH39" i="13" s="1"/>
  <c r="AG35" i="13" a="1"/>
  <c r="AG35" i="13" s="1"/>
  <c r="AH35" i="13" s="1" a="1"/>
  <c r="AH35" i="13" s="1"/>
  <c r="AG31" i="13" a="1"/>
  <c r="AG31" i="13" s="1"/>
  <c r="AH31" i="13" s="1" a="1"/>
  <c r="AH31" i="13" s="1"/>
  <c r="AG27" i="13" a="1"/>
  <c r="AG27" i="13" s="1"/>
  <c r="AH27" i="13" s="1" a="1"/>
  <c r="AH27" i="13" s="1"/>
  <c r="AG23" i="13" a="1"/>
  <c r="AG23" i="13" s="1"/>
  <c r="AH23" i="13" s="1" a="1"/>
  <c r="AH23" i="13" s="1"/>
  <c r="AG19" i="13" a="1"/>
  <c r="AG19" i="13" s="1"/>
  <c r="AH19" i="13" s="1" a="1"/>
  <c r="AH19" i="13" s="1"/>
  <c r="AG15" i="13" a="1"/>
  <c r="AG15" i="13" s="1"/>
  <c r="AH15" i="13" s="1" a="1"/>
  <c r="AH15" i="13" s="1"/>
  <c r="AG11" i="13" a="1"/>
  <c r="AG11" i="13" s="1"/>
  <c r="AH11" i="13" s="1" a="1"/>
  <c r="AH11" i="13" s="1"/>
  <c r="AG7" i="13" a="1"/>
  <c r="AG7" i="13" s="1"/>
  <c r="AH7" i="13" s="1" a="1"/>
  <c r="AH7" i="13" s="1"/>
  <c r="AQ7" i="13" s="1" a="1"/>
  <c r="AQ7" i="13" s="1"/>
  <c r="AG225" i="13" a="1"/>
  <c r="AG225" i="13" s="1"/>
  <c r="AH225" i="13" s="1" a="1"/>
  <c r="AH225" i="13" s="1"/>
  <c r="AG144" i="13" a="1"/>
  <c r="AG144" i="13" s="1"/>
  <c r="AH144" i="13" s="1" a="1"/>
  <c r="AH144" i="13" s="1"/>
  <c r="AG111" i="13" a="1"/>
  <c r="AG111" i="13" s="1"/>
  <c r="AH111" i="13" s="1" a="1"/>
  <c r="AH111" i="13" s="1"/>
  <c r="AG66" i="13" a="1"/>
  <c r="AG66" i="13" s="1"/>
  <c r="AH66" i="13" s="1" a="1"/>
  <c r="AH66" i="13" s="1"/>
  <c r="AG4" i="13" a="1"/>
  <c r="AG4" i="13" s="1"/>
  <c r="AH4" i="13" s="1" a="1"/>
  <c r="AH4" i="13" s="1"/>
  <c r="AG2" i="13" a="1"/>
  <c r="AG2" i="13" s="1"/>
  <c r="AH2" i="13" s="1" a="1"/>
  <c r="AH2" i="13" s="1"/>
  <c r="AR2" i="13" s="1" a="1"/>
  <c r="AR2" i="13" s="1"/>
  <c r="AG326" i="12" a="1"/>
  <c r="AG326" i="12" s="1"/>
  <c r="AH326" i="12" s="1" a="1"/>
  <c r="AH326" i="12" s="1"/>
  <c r="AG3" i="12" a="1"/>
  <c r="AG3" i="12" s="1"/>
  <c r="AH3" i="12" s="1" a="1"/>
  <c r="AH3" i="12" s="1"/>
  <c r="AG9" i="12" a="1"/>
  <c r="AG9" i="12" s="1"/>
  <c r="AH9" i="12" s="1" a="1"/>
  <c r="AH9" i="12" s="1"/>
  <c r="AG15" i="12" a="1"/>
  <c r="AG15" i="12" s="1"/>
  <c r="AH15" i="12" s="1" a="1"/>
  <c r="AH15" i="12" s="1"/>
  <c r="AG21" i="12" a="1"/>
  <c r="AG21" i="12" s="1"/>
  <c r="AH21" i="12" s="1" a="1"/>
  <c r="AH21" i="12" s="1"/>
  <c r="AG27" i="12" a="1"/>
  <c r="AG27" i="12" s="1"/>
  <c r="AH27" i="12" s="1" a="1"/>
  <c r="AH27" i="12" s="1"/>
  <c r="AG33" i="12" a="1"/>
  <c r="AG33" i="12" s="1"/>
  <c r="AH33" i="12" s="1" a="1"/>
  <c r="AH33" i="12" s="1"/>
  <c r="AG39" i="12" a="1"/>
  <c r="AG39" i="12" s="1"/>
  <c r="AH39" i="12" s="1" a="1"/>
  <c r="AH39" i="12" s="1"/>
  <c r="AG45" i="12" a="1"/>
  <c r="AG45" i="12" s="1"/>
  <c r="AH45" i="12" s="1" a="1"/>
  <c r="AH45" i="12" s="1"/>
  <c r="AG51" i="12" a="1"/>
  <c r="AG51" i="12" s="1"/>
  <c r="AH51" i="12" s="1" a="1"/>
  <c r="AH51" i="12" s="1"/>
  <c r="AR51" i="12" s="1" a="1"/>
  <c r="AR51" i="12" s="1"/>
  <c r="AG57" i="12" a="1"/>
  <c r="AG57" i="12" s="1"/>
  <c r="AH57" i="12" s="1" a="1"/>
  <c r="AH57" i="12" s="1"/>
  <c r="AR57" i="12" s="1" a="1"/>
  <c r="AR57" i="12" s="1"/>
  <c r="AG63" i="12" a="1"/>
  <c r="AG63" i="12" s="1"/>
  <c r="AH63" i="12" s="1" a="1"/>
  <c r="AH63" i="12" s="1"/>
  <c r="AR63" i="12" s="1" a="1"/>
  <c r="AR63" i="12" s="1"/>
  <c r="AG69" i="12" a="1"/>
  <c r="AG69" i="12" s="1"/>
  <c r="AH69" i="12" s="1" a="1"/>
  <c r="AH69" i="12" s="1"/>
  <c r="AR69" i="12" s="1" a="1"/>
  <c r="AR69" i="12" s="1"/>
  <c r="AG75" i="12" a="1"/>
  <c r="AG75" i="12" s="1"/>
  <c r="AH75" i="12" s="1" a="1"/>
  <c r="AH75" i="12" s="1"/>
  <c r="AR75" i="12" s="1" a="1"/>
  <c r="AR75" i="12" s="1"/>
  <c r="AG81" i="12" a="1"/>
  <c r="AG81" i="12" s="1"/>
  <c r="AH81" i="12" s="1" a="1"/>
  <c r="AH81" i="12" s="1"/>
  <c r="AR81" i="12" s="1" a="1"/>
  <c r="AR81" i="12" s="1"/>
  <c r="AG87" i="12" a="1"/>
  <c r="AG87" i="12" s="1"/>
  <c r="AH87" i="12" s="1" a="1"/>
  <c r="AH87" i="12" s="1"/>
  <c r="AR87" i="12" s="1" a="1"/>
  <c r="AR87" i="12" s="1"/>
  <c r="AG93" i="12" a="1"/>
  <c r="AG93" i="12" s="1"/>
  <c r="AH93" i="12" s="1" a="1"/>
  <c r="AH93" i="12" s="1"/>
  <c r="AR93" i="12" s="1" a="1"/>
  <c r="AR93" i="12" s="1"/>
  <c r="AG99" i="12" a="1"/>
  <c r="AG99" i="12" s="1"/>
  <c r="AH99" i="12" s="1" a="1"/>
  <c r="AH99" i="12" s="1"/>
  <c r="AR99" i="12" s="1" a="1"/>
  <c r="AR99" i="12" s="1"/>
  <c r="AG105" i="12" a="1"/>
  <c r="AG105" i="12" s="1"/>
  <c r="AH105" i="12" s="1" a="1"/>
  <c r="AH105" i="12" s="1"/>
  <c r="AR105" i="12" s="1" a="1"/>
  <c r="AR105" i="12" s="1"/>
  <c r="AG111" i="12" a="1"/>
  <c r="AG111" i="12" s="1"/>
  <c r="AH111" i="12" s="1" a="1"/>
  <c r="AH111" i="12" s="1"/>
  <c r="AR111" i="12" s="1" a="1"/>
  <c r="AR111" i="12" s="1"/>
  <c r="AG117" i="12" a="1"/>
  <c r="AG117" i="12" s="1"/>
  <c r="AH117" i="12" s="1" a="1"/>
  <c r="AH117" i="12" s="1"/>
  <c r="AR117" i="12" s="1" a="1"/>
  <c r="AR117" i="12" s="1"/>
  <c r="AG123" i="12" a="1"/>
  <c r="AG123" i="12" s="1"/>
  <c r="AH123" i="12" s="1" a="1"/>
  <c r="AH123" i="12" s="1"/>
  <c r="AR123" i="12" s="1" a="1"/>
  <c r="AR123" i="12" s="1"/>
  <c r="AG129" i="12" a="1"/>
  <c r="AG129" i="12" s="1"/>
  <c r="AH129" i="12" s="1" a="1"/>
  <c r="AH129" i="12" s="1"/>
  <c r="AR129" i="12" s="1" a="1"/>
  <c r="AR129" i="12" s="1"/>
  <c r="AG135" i="12" a="1"/>
  <c r="AG135" i="12" s="1"/>
  <c r="AH135" i="12" s="1" a="1"/>
  <c r="AH135" i="12" s="1"/>
  <c r="AR135" i="12" s="1" a="1"/>
  <c r="AR135" i="12" s="1"/>
  <c r="AG141" i="12" a="1"/>
  <c r="AG141" i="12" s="1"/>
  <c r="AH141" i="12" s="1" a="1"/>
  <c r="AH141" i="12" s="1"/>
  <c r="AR141" i="12" s="1" a="1"/>
  <c r="AR141" i="12" s="1"/>
  <c r="AG147" i="12" a="1"/>
  <c r="AG147" i="12" s="1"/>
  <c r="AH147" i="12" s="1" a="1"/>
  <c r="AH147" i="12" s="1"/>
  <c r="AR147" i="12" s="1" a="1"/>
  <c r="AR147" i="12" s="1"/>
  <c r="AG153" i="12" a="1"/>
  <c r="AG153" i="12" s="1"/>
  <c r="AH153" i="12" s="1" a="1"/>
  <c r="AH153" i="12" s="1"/>
  <c r="AR153" i="12" s="1" a="1"/>
  <c r="AR153" i="12" s="1"/>
  <c r="AG159" i="12" a="1"/>
  <c r="AG159" i="12" s="1"/>
  <c r="AH159" i="12" s="1" a="1"/>
  <c r="AH159" i="12" s="1"/>
  <c r="AG165" i="12" a="1"/>
  <c r="AG165" i="12" s="1"/>
  <c r="AH165" i="12" s="1" a="1"/>
  <c r="AH165" i="12" s="1"/>
  <c r="AG171" i="12" a="1"/>
  <c r="AG171" i="12" s="1"/>
  <c r="AH171" i="12" s="1" a="1"/>
  <c r="AH171" i="12" s="1"/>
  <c r="AG177" i="12" a="1"/>
  <c r="AG177" i="12" s="1"/>
  <c r="AH177" i="12" s="1" a="1"/>
  <c r="AH177" i="12" s="1"/>
  <c r="AG183" i="12" a="1"/>
  <c r="AG183" i="12" s="1"/>
  <c r="AH183" i="12" s="1" a="1"/>
  <c r="AH183" i="12" s="1"/>
  <c r="AG189" i="12" a="1"/>
  <c r="AG189" i="12" s="1"/>
  <c r="AH189" i="12" s="1" a="1"/>
  <c r="AH189" i="12" s="1"/>
  <c r="AG195" i="12" a="1"/>
  <c r="AG195" i="12" s="1"/>
  <c r="AH195" i="12" s="1" a="1"/>
  <c r="AH195" i="12" s="1"/>
  <c r="AG201" i="12" a="1"/>
  <c r="AG201" i="12" s="1"/>
  <c r="AH201" i="12" s="1" a="1"/>
  <c r="AH201" i="12" s="1"/>
  <c r="AG207" i="12" a="1"/>
  <c r="AG207" i="12" s="1"/>
  <c r="AH207" i="12" s="1" a="1"/>
  <c r="AH207" i="12" s="1"/>
  <c r="AG213" i="12" a="1"/>
  <c r="AG213" i="12" s="1"/>
  <c r="AH213" i="12" s="1" a="1"/>
  <c r="AH213" i="12" s="1"/>
  <c r="AG219" i="12" a="1"/>
  <c r="AG219" i="12" s="1"/>
  <c r="AH219" i="12" s="1" a="1"/>
  <c r="AH219" i="12" s="1"/>
  <c r="AG225" i="12" a="1"/>
  <c r="AG225" i="12" s="1"/>
  <c r="AH225" i="12" s="1" a="1"/>
  <c r="AH225" i="12" s="1"/>
  <c r="AG231" i="12" a="1"/>
  <c r="AG231" i="12" s="1"/>
  <c r="AH231" i="12" s="1" a="1"/>
  <c r="AH231" i="12" s="1"/>
  <c r="AG237" i="12" a="1"/>
  <c r="AG237" i="12" s="1"/>
  <c r="AH237" i="12" s="1" a="1"/>
  <c r="AH237" i="12" s="1"/>
  <c r="AG243" i="12" a="1"/>
  <c r="AG243" i="12" s="1"/>
  <c r="AH243" i="12" s="1" a="1"/>
  <c r="AH243" i="12" s="1"/>
  <c r="AG249" i="12" a="1"/>
  <c r="AG249" i="12" s="1"/>
  <c r="AH249" i="12" s="1" a="1"/>
  <c r="AH249" i="12" s="1"/>
  <c r="AG255" i="12" a="1"/>
  <c r="AG255" i="12" s="1"/>
  <c r="AH255" i="12" s="1" a="1"/>
  <c r="AH255" i="12" s="1"/>
  <c r="AG261" i="12" a="1"/>
  <c r="AG261" i="12" s="1"/>
  <c r="AH261" i="12" s="1" a="1"/>
  <c r="AH261" i="12" s="1"/>
  <c r="AG267" i="12" a="1"/>
  <c r="AG267" i="12" s="1"/>
  <c r="AH267" i="12" s="1" a="1"/>
  <c r="AH267" i="12" s="1"/>
  <c r="AG273" i="12" a="1"/>
  <c r="AG273" i="12" s="1"/>
  <c r="AH273" i="12" s="1" a="1"/>
  <c r="AH273" i="12" s="1"/>
  <c r="AG279" i="12" a="1"/>
  <c r="AG279" i="12" s="1"/>
  <c r="AH279" i="12" s="1" a="1"/>
  <c r="AH279" i="12" s="1"/>
  <c r="AG285" i="12" a="1"/>
  <c r="AG285" i="12" s="1"/>
  <c r="AH285" i="12" s="1" a="1"/>
  <c r="AH285" i="12" s="1"/>
  <c r="AG291" i="12" a="1"/>
  <c r="AG291" i="12" s="1"/>
  <c r="AH291" i="12" s="1" a="1"/>
  <c r="AH291" i="12" s="1"/>
  <c r="AG297" i="12" a="1"/>
  <c r="AG297" i="12" s="1"/>
  <c r="AH297" i="12" s="1" a="1"/>
  <c r="AH297" i="12" s="1"/>
  <c r="AG303" i="12" a="1"/>
  <c r="AG303" i="12" s="1"/>
  <c r="AH303" i="12" s="1" a="1"/>
  <c r="AH303" i="12" s="1"/>
  <c r="AG309" i="12" a="1"/>
  <c r="AG309" i="12" s="1"/>
  <c r="AH309" i="12" s="1" a="1"/>
  <c r="AH309" i="12" s="1"/>
  <c r="AG315" i="12" a="1"/>
  <c r="AG315" i="12" s="1"/>
  <c r="AH315" i="12" s="1" a="1"/>
  <c r="AH315" i="12" s="1"/>
  <c r="AG321" i="12" a="1"/>
  <c r="AG321" i="12" s="1"/>
  <c r="AH321" i="12" s="1" a="1"/>
  <c r="AH321" i="12" s="1"/>
  <c r="AG327" i="12" a="1"/>
  <c r="AG327" i="12" s="1"/>
  <c r="AH327" i="12" s="1" a="1"/>
  <c r="AH327" i="12" s="1"/>
  <c r="AG333" i="12" a="1"/>
  <c r="AG333" i="12" s="1"/>
  <c r="AH333" i="12" s="1" a="1"/>
  <c r="AH333" i="12" s="1"/>
  <c r="AG339" i="12" a="1"/>
  <c r="AG339" i="12" s="1"/>
  <c r="AH339" i="12" s="1" a="1"/>
  <c r="AH339" i="12" s="1"/>
  <c r="AG345" i="12" a="1"/>
  <c r="AG345" i="12" s="1"/>
  <c r="AH345" i="12" s="1" a="1"/>
  <c r="AH345" i="12" s="1"/>
  <c r="AG4" i="12" a="1"/>
  <c r="AG4" i="12" s="1"/>
  <c r="AH4" i="12" s="1" a="1"/>
  <c r="AH4" i="12" s="1"/>
  <c r="AG11" i="12" a="1"/>
  <c r="AG11" i="12" s="1"/>
  <c r="AH11" i="12" s="1" a="1"/>
  <c r="AH11" i="12" s="1"/>
  <c r="AG18" i="12" a="1"/>
  <c r="AG18" i="12" s="1"/>
  <c r="AH18" i="12" s="1" a="1"/>
  <c r="AH18" i="12" s="1"/>
  <c r="AG25" i="12" a="1"/>
  <c r="AG25" i="12" s="1"/>
  <c r="AH25" i="12" s="1" a="1"/>
  <c r="AH25" i="12" s="1"/>
  <c r="AG32" i="12" a="1"/>
  <c r="AG32" i="12" s="1"/>
  <c r="AH32" i="12" s="1" a="1"/>
  <c r="AH32" i="12" s="1"/>
  <c r="AG40" i="12" a="1"/>
  <c r="AG40" i="12" s="1"/>
  <c r="AH40" i="12" s="1" a="1"/>
  <c r="AH40" i="12" s="1"/>
  <c r="AG47" i="12" a="1"/>
  <c r="AG47" i="12" s="1"/>
  <c r="AH47" i="12" s="1" a="1"/>
  <c r="AH47" i="12" s="1"/>
  <c r="AG54" i="12" a="1"/>
  <c r="AG54" i="12" s="1"/>
  <c r="AH54" i="12" s="1" a="1"/>
  <c r="AH54" i="12" s="1"/>
  <c r="AR54" i="12" s="1" a="1"/>
  <c r="AR54" i="12" s="1"/>
  <c r="AG61" i="12" a="1"/>
  <c r="AG61" i="12" s="1"/>
  <c r="AH61" i="12" s="1" a="1"/>
  <c r="AH61" i="12" s="1"/>
  <c r="AR61" i="12" s="1" a="1"/>
  <c r="AR61" i="12" s="1"/>
  <c r="AG68" i="12" a="1"/>
  <c r="AG68" i="12" s="1"/>
  <c r="AH68" i="12" s="1" a="1"/>
  <c r="AH68" i="12" s="1"/>
  <c r="AR68" i="12" s="1" a="1"/>
  <c r="AR68" i="12" s="1"/>
  <c r="AG76" i="12" a="1"/>
  <c r="AG76" i="12" s="1"/>
  <c r="AH76" i="12" s="1" a="1"/>
  <c r="AH76" i="12" s="1"/>
  <c r="AR76" i="12" s="1" a="1"/>
  <c r="AR76" i="12" s="1"/>
  <c r="AG83" i="12" a="1"/>
  <c r="AG83" i="12" s="1"/>
  <c r="AH83" i="12" s="1" a="1"/>
  <c r="AH83" i="12" s="1"/>
  <c r="AR83" i="12" s="1" a="1"/>
  <c r="AR83" i="12" s="1"/>
  <c r="AG90" i="12" a="1"/>
  <c r="AG90" i="12" s="1"/>
  <c r="AH90" i="12" s="1" a="1"/>
  <c r="AH90" i="12" s="1"/>
  <c r="AR90" i="12" s="1" a="1"/>
  <c r="AR90" i="12" s="1"/>
  <c r="AG97" i="12" a="1"/>
  <c r="AG97" i="12" s="1"/>
  <c r="AH97" i="12" s="1" a="1"/>
  <c r="AH97" i="12" s="1"/>
  <c r="AR97" i="12" s="1" a="1"/>
  <c r="AR97" i="12" s="1"/>
  <c r="AG104" i="12" a="1"/>
  <c r="AG104" i="12" s="1"/>
  <c r="AH104" i="12" s="1" a="1"/>
  <c r="AH104" i="12" s="1"/>
  <c r="AR104" i="12" s="1" a="1"/>
  <c r="AR104" i="12" s="1"/>
  <c r="AG112" i="12" a="1"/>
  <c r="AG112" i="12" s="1"/>
  <c r="AH112" i="12" s="1" a="1"/>
  <c r="AH112" i="12" s="1"/>
  <c r="AR112" i="12" s="1" a="1"/>
  <c r="AR112" i="12" s="1"/>
  <c r="AG119" i="12" a="1"/>
  <c r="AG119" i="12" s="1"/>
  <c r="AH119" i="12" s="1" a="1"/>
  <c r="AH119" i="12" s="1"/>
  <c r="AR119" i="12" s="1" a="1"/>
  <c r="AR119" i="12" s="1"/>
  <c r="AG126" i="12" a="1"/>
  <c r="AG126" i="12" s="1"/>
  <c r="AH126" i="12" s="1" a="1"/>
  <c r="AH126" i="12" s="1"/>
  <c r="AR126" i="12" s="1" a="1"/>
  <c r="AR126" i="12" s="1"/>
  <c r="AG133" i="12" a="1"/>
  <c r="AG133" i="12" s="1"/>
  <c r="AH133" i="12" s="1" a="1"/>
  <c r="AH133" i="12" s="1"/>
  <c r="AR133" i="12" s="1" a="1"/>
  <c r="AR133" i="12" s="1"/>
  <c r="AG140" i="12" a="1"/>
  <c r="AG140" i="12" s="1"/>
  <c r="AH140" i="12" s="1" a="1"/>
  <c r="AH140" i="12" s="1"/>
  <c r="AR140" i="12" s="1" a="1"/>
  <c r="AR140" i="12" s="1"/>
  <c r="AG148" i="12" a="1"/>
  <c r="AG148" i="12" s="1"/>
  <c r="AH148" i="12" s="1" a="1"/>
  <c r="AH148" i="12" s="1"/>
  <c r="AR148" i="12" s="1" a="1"/>
  <c r="AR148" i="12" s="1"/>
  <c r="AG155" i="12" a="1"/>
  <c r="AG155" i="12" s="1"/>
  <c r="AH155" i="12" s="1" a="1"/>
  <c r="AH155" i="12" s="1"/>
  <c r="AR155" i="12" s="1" a="1"/>
  <c r="AR155" i="12" s="1"/>
  <c r="AG162" i="12" a="1"/>
  <c r="AG162" i="12" s="1"/>
  <c r="AH162" i="12" s="1" a="1"/>
  <c r="AH162" i="12" s="1"/>
  <c r="AG175" i="12" a="1"/>
  <c r="AG175" i="12" s="1"/>
  <c r="AH175" i="12" s="1" a="1"/>
  <c r="AH175" i="12" s="1"/>
  <c r="AG188" i="12" a="1"/>
  <c r="AG188" i="12" s="1"/>
  <c r="AH188" i="12" s="1" a="1"/>
  <c r="AH188" i="12" s="1"/>
  <c r="AG208" i="12" a="1"/>
  <c r="AG208" i="12" s="1"/>
  <c r="AH208" i="12" s="1" a="1"/>
  <c r="AH208" i="12" s="1"/>
  <c r="AG221" i="12" a="1"/>
  <c r="AG221" i="12" s="1"/>
  <c r="AH221" i="12" s="1" a="1"/>
  <c r="AH221" i="12" s="1"/>
  <c r="AG234" i="12" a="1"/>
  <c r="AG234" i="12" s="1"/>
  <c r="AH234" i="12" s="1" a="1"/>
  <c r="AH234" i="12" s="1"/>
  <c r="AG247" i="12" a="1"/>
  <c r="AG247" i="12" s="1"/>
  <c r="AH247" i="12" s="1" a="1"/>
  <c r="AH247" i="12" s="1"/>
  <c r="AG260" i="12" a="1"/>
  <c r="AG260" i="12" s="1"/>
  <c r="AH260" i="12" s="1" a="1"/>
  <c r="AH260" i="12" s="1"/>
  <c r="AG280" i="12" a="1"/>
  <c r="AG280" i="12" s="1"/>
  <c r="AH280" i="12" s="1" a="1"/>
  <c r="AH280" i="12" s="1"/>
  <c r="AG293" i="12" a="1"/>
  <c r="AG293" i="12" s="1"/>
  <c r="AH293" i="12" s="1" a="1"/>
  <c r="AH293" i="12" s="1"/>
  <c r="AG306" i="12" a="1"/>
  <c r="AG306" i="12" s="1"/>
  <c r="AH306" i="12" s="1" a="1"/>
  <c r="AH306" i="12" s="1"/>
  <c r="AG319" i="12" a="1"/>
  <c r="AG319" i="12" s="1"/>
  <c r="AH319" i="12" s="1" a="1"/>
  <c r="AH319" i="12" s="1"/>
  <c r="AG332" i="12" a="1"/>
  <c r="AG332" i="12" s="1"/>
  <c r="AH332" i="12" s="1" a="1"/>
  <c r="AH332" i="12" s="1"/>
  <c r="AG169" i="12" a="1"/>
  <c r="AG169" i="12" s="1"/>
  <c r="AH169" i="12" s="1" a="1"/>
  <c r="AH169" i="12" s="1"/>
  <c r="AG182" i="12" a="1"/>
  <c r="AG182" i="12" s="1"/>
  <c r="AH182" i="12" s="1" a="1"/>
  <c r="AH182" i="12" s="1"/>
  <c r="AG202" i="12" a="1"/>
  <c r="AG202" i="12" s="1"/>
  <c r="AH202" i="12" s="1" a="1"/>
  <c r="AH202" i="12" s="1"/>
  <c r="AG215" i="12" a="1"/>
  <c r="AG215" i="12" s="1"/>
  <c r="AH215" i="12" s="1" a="1"/>
  <c r="AH215" i="12" s="1"/>
  <c r="AG228" i="12" a="1"/>
  <c r="AG228" i="12" s="1"/>
  <c r="AH228" i="12" s="1" a="1"/>
  <c r="AH228" i="12" s="1"/>
  <c r="AG241" i="12" a="1"/>
  <c r="AG241" i="12" s="1"/>
  <c r="AH241" i="12" s="1" a="1"/>
  <c r="AH241" i="12" s="1"/>
  <c r="AG254" i="12" a="1"/>
  <c r="AG254" i="12" s="1"/>
  <c r="AH254" i="12" s="1" a="1"/>
  <c r="AH254" i="12" s="1"/>
  <c r="AG274" i="12" a="1"/>
  <c r="AG274" i="12" s="1"/>
  <c r="AH274" i="12" s="1" a="1"/>
  <c r="AH274" i="12" s="1"/>
  <c r="AG287" i="12" a="1"/>
  <c r="AG287" i="12" s="1"/>
  <c r="AH287" i="12" s="1" a="1"/>
  <c r="AH287" i="12" s="1"/>
  <c r="AG300" i="12" a="1"/>
  <c r="AG300" i="12" s="1"/>
  <c r="AH300" i="12" s="1" a="1"/>
  <c r="AH300" i="12" s="1"/>
  <c r="AG313" i="12" a="1"/>
  <c r="AG313" i="12" s="1"/>
  <c r="AH313" i="12" s="1" a="1"/>
  <c r="AH313" i="12" s="1"/>
  <c r="AG346" i="12" a="1"/>
  <c r="AG346" i="12" s="1"/>
  <c r="AH346" i="12" s="1" a="1"/>
  <c r="AH346" i="12" s="1"/>
  <c r="AG168" i="12" a="1"/>
  <c r="AG168" i="12" s="1"/>
  <c r="AH168" i="12" s="1" a="1"/>
  <c r="AH168" i="12" s="1"/>
  <c r="AG181" i="12" a="1"/>
  <c r="AG181" i="12" s="1"/>
  <c r="AH181" i="12" s="1" a="1"/>
  <c r="AH181" i="12" s="1"/>
  <c r="AG194" i="12" a="1"/>
  <c r="AG194" i="12" s="1"/>
  <c r="AH194" i="12" s="1" a="1"/>
  <c r="AH194" i="12" s="1"/>
  <c r="AG214" i="12" a="1"/>
  <c r="AG214" i="12" s="1"/>
  <c r="AH214" i="12" s="1" a="1"/>
  <c r="AH214" i="12" s="1"/>
  <c r="AG227" i="12" a="1"/>
  <c r="AG227" i="12" s="1"/>
  <c r="AH227" i="12" s="1" a="1"/>
  <c r="AH227" i="12" s="1"/>
  <c r="AG240" i="12" a="1"/>
  <c r="AG240" i="12" s="1"/>
  <c r="AH240" i="12" s="1" a="1"/>
  <c r="AH240" i="12" s="1"/>
  <c r="AG253" i="12" a="1"/>
  <c r="AG253" i="12" s="1"/>
  <c r="AH253" i="12" s="1" a="1"/>
  <c r="AH253" i="12" s="1"/>
  <c r="AG266" i="12" a="1"/>
  <c r="AG266" i="12" s="1"/>
  <c r="AH266" i="12" s="1" a="1"/>
  <c r="AH266" i="12" s="1"/>
  <c r="AG286" i="12" a="1"/>
  <c r="AG286" i="12" s="1"/>
  <c r="AH286" i="12" s="1" a="1"/>
  <c r="AH286" i="12" s="1"/>
  <c r="AG299" i="12" a="1"/>
  <c r="AG299" i="12" s="1"/>
  <c r="AH299" i="12" s="1" a="1"/>
  <c r="AH299" i="12" s="1"/>
  <c r="AG312" i="12" a="1"/>
  <c r="AG312" i="12" s="1"/>
  <c r="AH312" i="12" s="1" a="1"/>
  <c r="AH312" i="12" s="1"/>
  <c r="AG325" i="12" a="1"/>
  <c r="AG325" i="12" s="1"/>
  <c r="AH325" i="12" s="1" a="1"/>
  <c r="AH325" i="12" s="1"/>
  <c r="AG338" i="12" a="1"/>
  <c r="AG338" i="12" s="1"/>
  <c r="AH338" i="12" s="1" a="1"/>
  <c r="AH338" i="12" s="1"/>
  <c r="AG5" i="12" a="1"/>
  <c r="AG5" i="12" s="1"/>
  <c r="AH5" i="12" s="1" a="1"/>
  <c r="AH5" i="12" s="1"/>
  <c r="AG12" i="12" a="1"/>
  <c r="AG12" i="12" s="1"/>
  <c r="AH12" i="12" s="1" a="1"/>
  <c r="AH12" i="12" s="1"/>
  <c r="AG19" i="12" a="1"/>
  <c r="AG19" i="12" s="1"/>
  <c r="AH19" i="12" s="1" a="1"/>
  <c r="AH19" i="12" s="1"/>
  <c r="AG26" i="12" a="1"/>
  <c r="AG26" i="12" s="1"/>
  <c r="AH26" i="12" s="1" a="1"/>
  <c r="AH26" i="12" s="1"/>
  <c r="AG34" i="12" a="1"/>
  <c r="AG34" i="12" s="1"/>
  <c r="AH34" i="12" s="1" a="1"/>
  <c r="AH34" i="12" s="1"/>
  <c r="AG41" i="12" a="1"/>
  <c r="AG41" i="12" s="1"/>
  <c r="AH41" i="12" s="1" a="1"/>
  <c r="AH41" i="12" s="1"/>
  <c r="AG48" i="12" a="1"/>
  <c r="AG48" i="12" s="1"/>
  <c r="AH48" i="12" s="1" a="1"/>
  <c r="AH48" i="12" s="1"/>
  <c r="AG55" i="12" a="1"/>
  <c r="AG55" i="12" s="1"/>
  <c r="AH55" i="12" s="1" a="1"/>
  <c r="AH55" i="12" s="1"/>
  <c r="AR55" i="12" s="1" a="1"/>
  <c r="AR55" i="12" s="1"/>
  <c r="AG62" i="12" a="1"/>
  <c r="AG62" i="12" s="1"/>
  <c r="AH62" i="12" s="1" a="1"/>
  <c r="AH62" i="12" s="1"/>
  <c r="AR62" i="12" s="1" a="1"/>
  <c r="AR62" i="12" s="1"/>
  <c r="AG70" i="12" a="1"/>
  <c r="AG70" i="12" s="1"/>
  <c r="AH70" i="12" s="1" a="1"/>
  <c r="AH70" i="12" s="1"/>
  <c r="AR70" i="12" s="1" a="1"/>
  <c r="AR70" i="12" s="1"/>
  <c r="AG77" i="12" a="1"/>
  <c r="AG77" i="12" s="1"/>
  <c r="AH77" i="12" s="1" a="1"/>
  <c r="AH77" i="12" s="1"/>
  <c r="AR77" i="12" s="1" a="1"/>
  <c r="AR77" i="12" s="1"/>
  <c r="AG84" i="12" a="1"/>
  <c r="AG84" i="12" s="1"/>
  <c r="AH84" i="12" s="1" a="1"/>
  <c r="AH84" i="12" s="1"/>
  <c r="AR84" i="12" s="1" a="1"/>
  <c r="AR84" i="12" s="1"/>
  <c r="AG91" i="12" a="1"/>
  <c r="AG91" i="12" s="1"/>
  <c r="AH91" i="12" s="1" a="1"/>
  <c r="AH91" i="12" s="1"/>
  <c r="AR91" i="12" s="1" a="1"/>
  <c r="AR91" i="12" s="1"/>
  <c r="AG98" i="12" a="1"/>
  <c r="AG98" i="12" s="1"/>
  <c r="AH98" i="12" s="1" a="1"/>
  <c r="AH98" i="12" s="1"/>
  <c r="AR98" i="12" s="1" a="1"/>
  <c r="AR98" i="12" s="1"/>
  <c r="AG106" i="12" a="1"/>
  <c r="AG106" i="12" s="1"/>
  <c r="AH106" i="12" s="1" a="1"/>
  <c r="AH106" i="12" s="1"/>
  <c r="AR106" i="12" s="1" a="1"/>
  <c r="AR106" i="12" s="1"/>
  <c r="AG113" i="12" a="1"/>
  <c r="AG113" i="12" s="1"/>
  <c r="AH113" i="12" s="1" a="1"/>
  <c r="AH113" i="12" s="1"/>
  <c r="AR113" i="12" s="1" a="1"/>
  <c r="AR113" i="12" s="1"/>
  <c r="AG120" i="12" a="1"/>
  <c r="AG120" i="12" s="1"/>
  <c r="AH120" i="12" s="1" a="1"/>
  <c r="AH120" i="12" s="1"/>
  <c r="AR120" i="12" s="1" a="1"/>
  <c r="AR120" i="12" s="1"/>
  <c r="AG127" i="12" a="1"/>
  <c r="AG127" i="12" s="1"/>
  <c r="AH127" i="12" s="1" a="1"/>
  <c r="AH127" i="12" s="1"/>
  <c r="AR127" i="12" s="1" a="1"/>
  <c r="AR127" i="12" s="1"/>
  <c r="AG134" i="12" a="1"/>
  <c r="AG134" i="12" s="1"/>
  <c r="AH134" i="12" s="1" a="1"/>
  <c r="AH134" i="12" s="1"/>
  <c r="AR134" i="12" s="1" a="1"/>
  <c r="AR134" i="12" s="1"/>
  <c r="AG142" i="12" a="1"/>
  <c r="AG142" i="12" s="1"/>
  <c r="AH142" i="12" s="1" a="1"/>
  <c r="AH142" i="12" s="1"/>
  <c r="AR142" i="12" s="1" a="1"/>
  <c r="AR142" i="12" s="1"/>
  <c r="AG149" i="12" a="1"/>
  <c r="AG149" i="12" s="1"/>
  <c r="AH149" i="12" s="1" a="1"/>
  <c r="AH149" i="12" s="1"/>
  <c r="AR149" i="12" s="1" a="1"/>
  <c r="AR149" i="12" s="1"/>
  <c r="AG156" i="12" a="1"/>
  <c r="AG156" i="12" s="1"/>
  <c r="AH156" i="12" s="1" a="1"/>
  <c r="AH156" i="12" s="1"/>
  <c r="AR156" i="12" s="1" a="1"/>
  <c r="AR156" i="12" s="1"/>
  <c r="AG163" i="12" a="1"/>
  <c r="AG163" i="12" s="1"/>
  <c r="AH163" i="12" s="1" a="1"/>
  <c r="AH163" i="12" s="1"/>
  <c r="AG176" i="12" a="1"/>
  <c r="AG176" i="12" s="1"/>
  <c r="AH176" i="12" s="1" a="1"/>
  <c r="AH176" i="12" s="1"/>
  <c r="AG196" i="12" a="1"/>
  <c r="AG196" i="12" s="1"/>
  <c r="AH196" i="12" s="1" a="1"/>
  <c r="AH196" i="12" s="1"/>
  <c r="AG209" i="12" a="1"/>
  <c r="AG209" i="12" s="1"/>
  <c r="AH209" i="12" s="1" a="1"/>
  <c r="AH209" i="12" s="1"/>
  <c r="AG222" i="12" a="1"/>
  <c r="AG222" i="12" s="1"/>
  <c r="AH222" i="12" s="1" a="1"/>
  <c r="AH222" i="12" s="1"/>
  <c r="AG235" i="12" a="1"/>
  <c r="AG235" i="12" s="1"/>
  <c r="AH235" i="12" s="1" a="1"/>
  <c r="AH235" i="12" s="1"/>
  <c r="AG166" i="12" a="1"/>
  <c r="AG166" i="12" s="1"/>
  <c r="AH166" i="12" s="1" a="1"/>
  <c r="AH166" i="12" s="1"/>
  <c r="AG205" i="12" a="1"/>
  <c r="AG205" i="12" s="1"/>
  <c r="AH205" i="12" s="1" a="1"/>
  <c r="AH205" i="12" s="1"/>
  <c r="AG216" i="12" a="1"/>
  <c r="AG216" i="12" s="1"/>
  <c r="AH216" i="12" s="1" a="1"/>
  <c r="AH216" i="12" s="1"/>
  <c r="AG305" i="12" a="1"/>
  <c r="AG305" i="12" s="1"/>
  <c r="AH305" i="12" s="1" a="1"/>
  <c r="AH305" i="12" s="1"/>
  <c r="AG323" i="12" a="1"/>
  <c r="AG323" i="12" s="1"/>
  <c r="AH323" i="12" s="1" a="1"/>
  <c r="AH323" i="12" s="1"/>
  <c r="AG331" i="12" a="1"/>
  <c r="AG331" i="12" s="1"/>
  <c r="AH331" i="12" s="1" a="1"/>
  <c r="AH331" i="12" s="1"/>
  <c r="AG341" i="12" a="1"/>
  <c r="AG341" i="12" s="1"/>
  <c r="AH341" i="12" s="1" a="1"/>
  <c r="AH341" i="12" s="1"/>
  <c r="AG7" i="12" a="1"/>
  <c r="AG7" i="12" s="1"/>
  <c r="AH7" i="12" s="1" a="1"/>
  <c r="AH7" i="12" s="1"/>
  <c r="AG38" i="12" a="1"/>
  <c r="AG38" i="12" s="1"/>
  <c r="AH38" i="12" s="1" a="1"/>
  <c r="AH38" i="12" s="1"/>
  <c r="AG50" i="12" a="1"/>
  <c r="AG50" i="12" s="1"/>
  <c r="AH50" i="12" s="1" a="1"/>
  <c r="AH50" i="12" s="1"/>
  <c r="AG60" i="12" a="1"/>
  <c r="AG60" i="12" s="1"/>
  <c r="AH60" i="12" s="1" a="1"/>
  <c r="AH60" i="12" s="1"/>
  <c r="AR60" i="12" s="1" a="1"/>
  <c r="AR60" i="12" s="1"/>
  <c r="AG72" i="12" a="1"/>
  <c r="AG72" i="12" s="1"/>
  <c r="AH72" i="12" s="1" a="1"/>
  <c r="AH72" i="12" s="1"/>
  <c r="AR72" i="12" s="1" a="1"/>
  <c r="AR72" i="12" s="1"/>
  <c r="AG82" i="12" a="1"/>
  <c r="AG82" i="12" s="1"/>
  <c r="AH82" i="12" s="1" a="1"/>
  <c r="AH82" i="12" s="1"/>
  <c r="AR82" i="12" s="1" a="1"/>
  <c r="AR82" i="12" s="1"/>
  <c r="AG94" i="12" a="1"/>
  <c r="AG94" i="12" s="1"/>
  <c r="AH94" i="12" s="1" a="1"/>
  <c r="AH94" i="12" s="1"/>
  <c r="AR94" i="12" s="1" a="1"/>
  <c r="AR94" i="12" s="1"/>
  <c r="AG103" i="12" a="1"/>
  <c r="AG103" i="12" s="1"/>
  <c r="AH103" i="12" s="1" a="1"/>
  <c r="AH103" i="12" s="1"/>
  <c r="AR103" i="12" s="1" a="1"/>
  <c r="AR103" i="12" s="1"/>
  <c r="AG125" i="12" a="1"/>
  <c r="AG125" i="12" s="1"/>
  <c r="AH125" i="12" s="1" a="1"/>
  <c r="AH125" i="12" s="1"/>
  <c r="AR125" i="12" s="1" a="1"/>
  <c r="AR125" i="12" s="1"/>
  <c r="AG137" i="12" a="1"/>
  <c r="AG137" i="12" s="1"/>
  <c r="AH137" i="12" s="1" a="1"/>
  <c r="AH137" i="12" s="1"/>
  <c r="AR137" i="12" s="1" a="1"/>
  <c r="AR137" i="12" s="1"/>
  <c r="AG187" i="12" a="1"/>
  <c r="AG187" i="12" s="1"/>
  <c r="AH187" i="12" s="1" a="1"/>
  <c r="AH187" i="12" s="1"/>
  <c r="AG246" i="12" a="1"/>
  <c r="AG246" i="12" s="1"/>
  <c r="AH246" i="12" s="1" a="1"/>
  <c r="AH246" i="12" s="1"/>
  <c r="AG272" i="12" a="1"/>
  <c r="AG272" i="12" s="1"/>
  <c r="AH272" i="12" s="1" a="1"/>
  <c r="AH272" i="12" s="1"/>
  <c r="AG179" i="12" a="1"/>
  <c r="AG179" i="12" s="1"/>
  <c r="AH179" i="12" s="1" a="1"/>
  <c r="AH179" i="12" s="1"/>
  <c r="AG229" i="12" a="1"/>
  <c r="AG229" i="12" s="1"/>
  <c r="AH229" i="12" s="1" a="1"/>
  <c r="AH229" i="12" s="1"/>
  <c r="AG238" i="12" a="1"/>
  <c r="AG238" i="12" s="1"/>
  <c r="AH238" i="12" s="1" a="1"/>
  <c r="AH238" i="12" s="1"/>
  <c r="AG335" i="12" a="1"/>
  <c r="AG335" i="12" s="1"/>
  <c r="AH335" i="12" s="1" a="1"/>
  <c r="AH335" i="12" s="1"/>
  <c r="AG343" i="12" a="1"/>
  <c r="AG343" i="12" s="1"/>
  <c r="AH343" i="12" s="1" a="1"/>
  <c r="AH343" i="12" s="1"/>
  <c r="AG20" i="12" a="1"/>
  <c r="AG20" i="12" s="1"/>
  <c r="AH20" i="12" s="1" a="1"/>
  <c r="AH20" i="12" s="1"/>
  <c r="AG30" i="12" a="1"/>
  <c r="AG30" i="12" s="1"/>
  <c r="AH30" i="12" s="1" a="1"/>
  <c r="AH30" i="12" s="1"/>
  <c r="AG52" i="12" a="1"/>
  <c r="AG52" i="12" s="1"/>
  <c r="AH52" i="12" s="1" a="1"/>
  <c r="AH52" i="12" s="1"/>
  <c r="AR52" i="12" s="1" a="1"/>
  <c r="AR52" i="12" s="1"/>
  <c r="AG64" i="12" a="1"/>
  <c r="AG64" i="12" s="1"/>
  <c r="AH64" i="12" s="1" a="1"/>
  <c r="AH64" i="12" s="1"/>
  <c r="AR64" i="12" s="1" a="1"/>
  <c r="AR64" i="12" s="1"/>
  <c r="AG85" i="12" a="1"/>
  <c r="AG85" i="12" s="1"/>
  <c r="AH85" i="12" s="1" a="1"/>
  <c r="AH85" i="12" s="1"/>
  <c r="AR85" i="12" s="1" a="1"/>
  <c r="AR85" i="12" s="1"/>
  <c r="AG95" i="12" a="1"/>
  <c r="AG95" i="12" s="1"/>
  <c r="AH95" i="12" s="1" a="1"/>
  <c r="AH95" i="12" s="1"/>
  <c r="AR95" i="12" s="1" a="1"/>
  <c r="AR95" i="12" s="1"/>
  <c r="AG116" i="12" a="1"/>
  <c r="AG116" i="12" s="1"/>
  <c r="AH116" i="12" s="1" a="1"/>
  <c r="AH116" i="12" s="1"/>
  <c r="AR116" i="12" s="1" a="1"/>
  <c r="AR116" i="12" s="1"/>
  <c r="AG128" i="12" a="1"/>
  <c r="AG128" i="12" s="1"/>
  <c r="AH128" i="12" s="1" a="1"/>
  <c r="AH128" i="12" s="1"/>
  <c r="AR128" i="12" s="1" a="1"/>
  <c r="AR128" i="12" s="1"/>
  <c r="AG150" i="12" a="1"/>
  <c r="AG150" i="12" s="1"/>
  <c r="AH150" i="12" s="1" a="1"/>
  <c r="AH150" i="12" s="1"/>
  <c r="AR150" i="12" s="1" a="1"/>
  <c r="AR150" i="12" s="1"/>
  <c r="AG199" i="12" a="1"/>
  <c r="AG199" i="12" s="1"/>
  <c r="AH199" i="12" s="1" a="1"/>
  <c r="AH199" i="12" s="1"/>
  <c r="AG257" i="12" a="1"/>
  <c r="AG257" i="12" s="1"/>
  <c r="AH257" i="12" s="1" a="1"/>
  <c r="AH257" i="12" s="1"/>
  <c r="AG275" i="12" a="1"/>
  <c r="AG275" i="12" s="1"/>
  <c r="AH275" i="12" s="1" a="1"/>
  <c r="AH275" i="12" s="1"/>
  <c r="AG283" i="12" a="1"/>
  <c r="AG283" i="12" s="1"/>
  <c r="AH283" i="12" s="1" a="1"/>
  <c r="AH283" i="12" s="1"/>
  <c r="AG180" i="12" a="1"/>
  <c r="AG180" i="12" s="1"/>
  <c r="AH180" i="12" s="1" a="1"/>
  <c r="AH180" i="12" s="1"/>
  <c r="AG191" i="12" a="1"/>
  <c r="AG191" i="12" s="1"/>
  <c r="AH191" i="12" s="1" a="1"/>
  <c r="AH191" i="12" s="1"/>
  <c r="AG230" i="12" a="1"/>
  <c r="AG230" i="12" s="1"/>
  <c r="AH230" i="12" s="1" a="1"/>
  <c r="AH230" i="12" s="1"/>
  <c r="AG239" i="12" a="1"/>
  <c r="AG239" i="12" s="1"/>
  <c r="AH239" i="12" s="1" a="1"/>
  <c r="AH239" i="12" s="1"/>
  <c r="AG292" i="12" a="1"/>
  <c r="AG292" i="12" s="1"/>
  <c r="AH292" i="12" s="1" a="1"/>
  <c r="AH292" i="12" s="1"/>
  <c r="AG310" i="12" a="1"/>
  <c r="AG310" i="12" s="1"/>
  <c r="AH310" i="12" s="1" a="1"/>
  <c r="AH310" i="12" s="1"/>
  <c r="AG328" i="12" a="1"/>
  <c r="AG328" i="12" s="1"/>
  <c r="AH328" i="12" s="1" a="1"/>
  <c r="AH328" i="12" s="1"/>
  <c r="AG336" i="12" a="1"/>
  <c r="AG336" i="12" s="1"/>
  <c r="AH336" i="12" s="1" a="1"/>
  <c r="AH336" i="12" s="1"/>
  <c r="AG344" i="12" a="1"/>
  <c r="AG344" i="12" s="1"/>
  <c r="AH344" i="12" s="1" a="1"/>
  <c r="AH344" i="12" s="1"/>
  <c r="AG10" i="12" a="1"/>
  <c r="AG10" i="12" s="1"/>
  <c r="AH10" i="12" s="1" a="1"/>
  <c r="AH10" i="12" s="1"/>
  <c r="AG31" i="12" a="1"/>
  <c r="AG31" i="12" s="1"/>
  <c r="AH31" i="12" s="1" a="1"/>
  <c r="AH31" i="12" s="1"/>
  <c r="AG43" i="12" a="1"/>
  <c r="AG43" i="12" s="1"/>
  <c r="AH43" i="12" s="1" a="1"/>
  <c r="AH43" i="12" s="1"/>
  <c r="AG65" i="12" a="1"/>
  <c r="AG65" i="12" s="1"/>
  <c r="AH65" i="12" s="1" a="1"/>
  <c r="AH65" i="12" s="1"/>
  <c r="AR65" i="12" s="1" a="1"/>
  <c r="AR65" i="12" s="1"/>
  <c r="AG86" i="12" a="1"/>
  <c r="AG86" i="12" s="1"/>
  <c r="AH86" i="12" s="1" a="1"/>
  <c r="AH86" i="12" s="1"/>
  <c r="AR86" i="12" s="1" a="1"/>
  <c r="AR86" i="12" s="1"/>
  <c r="AG96" i="12" a="1"/>
  <c r="AG96" i="12" s="1"/>
  <c r="AH96" i="12" s="1" a="1"/>
  <c r="AH96" i="12" s="1"/>
  <c r="AR96" i="12" s="1" a="1"/>
  <c r="AR96" i="12" s="1"/>
  <c r="AG118" i="12" a="1"/>
  <c r="AG118" i="12" s="1"/>
  <c r="AH118" i="12" s="1" a="1"/>
  <c r="AH118" i="12" s="1"/>
  <c r="AR118" i="12" s="1" a="1"/>
  <c r="AR118" i="12" s="1"/>
  <c r="AG130" i="12" a="1"/>
  <c r="AG130" i="12" s="1"/>
  <c r="AH130" i="12" s="1" a="1"/>
  <c r="AH130" i="12" s="1"/>
  <c r="AR130" i="12" s="1" a="1"/>
  <c r="AR130" i="12" s="1"/>
  <c r="AG151" i="12" a="1"/>
  <c r="AG151" i="12" s="1"/>
  <c r="AH151" i="12" s="1" a="1"/>
  <c r="AH151" i="12" s="1"/>
  <c r="AR151" i="12" s="1" a="1"/>
  <c r="AR151" i="12" s="1"/>
  <c r="AG161" i="12" a="1"/>
  <c r="AG161" i="12" s="1"/>
  <c r="AH161" i="12" s="1" a="1"/>
  <c r="AH161" i="12" s="1"/>
  <c r="AG200" i="12" a="1"/>
  <c r="AG200" i="12" s="1"/>
  <c r="AH200" i="12" s="1" a="1"/>
  <c r="AH200" i="12" s="1"/>
  <c r="AG220" i="12" a="1"/>
  <c r="AG220" i="12" s="1"/>
  <c r="AH220" i="12" s="1" a="1"/>
  <c r="AH220" i="12" s="1"/>
  <c r="AG250" i="12" a="1"/>
  <c r="AG250" i="12" s="1"/>
  <c r="AH250" i="12" s="1" a="1"/>
  <c r="AH250" i="12" s="1"/>
  <c r="AG268" i="12" a="1"/>
  <c r="AG268" i="12" s="1"/>
  <c r="AH268" i="12" s="1" a="1"/>
  <c r="AH268" i="12" s="1"/>
  <c r="AG276" i="12" a="1"/>
  <c r="AG276" i="12" s="1"/>
  <c r="AH276" i="12" s="1" a="1"/>
  <c r="AH276" i="12" s="1"/>
  <c r="AG294" i="12" a="1"/>
  <c r="AG294" i="12" s="1"/>
  <c r="AH294" i="12" s="1" a="1"/>
  <c r="AH294" i="12" s="1"/>
  <c r="AG320" i="12" a="1"/>
  <c r="AG320" i="12" s="1"/>
  <c r="AH320" i="12" s="1" a="1"/>
  <c r="AH320" i="12" s="1"/>
  <c r="AG203" i="12" a="1"/>
  <c r="AG203" i="12" s="1"/>
  <c r="AH203" i="12" s="1" a="1"/>
  <c r="AH203" i="12" s="1"/>
  <c r="AG6" i="12" a="1"/>
  <c r="AG6" i="12" s="1"/>
  <c r="AH6" i="12" s="1" a="1"/>
  <c r="AH6" i="12" s="1"/>
  <c r="AG16" i="12" a="1"/>
  <c r="AG16" i="12" s="1"/>
  <c r="AH16" i="12" s="1" a="1"/>
  <c r="AH16" i="12" s="1"/>
  <c r="AG28" i="12" a="1"/>
  <c r="AG28" i="12" s="1"/>
  <c r="AH28" i="12" s="1" a="1"/>
  <c r="AH28" i="12" s="1"/>
  <c r="AG37" i="12" a="1"/>
  <c r="AG37" i="12" s="1"/>
  <c r="AH37" i="12" s="1" a="1"/>
  <c r="AH37" i="12" s="1"/>
  <c r="AG49" i="12" a="1"/>
  <c r="AG49" i="12" s="1"/>
  <c r="AH49" i="12" s="1" a="1"/>
  <c r="AH49" i="12" s="1"/>
  <c r="AG59" i="12" a="1"/>
  <c r="AG59" i="12" s="1"/>
  <c r="AH59" i="12" s="1" a="1"/>
  <c r="AH59" i="12" s="1"/>
  <c r="AR59" i="12" s="1" a="1"/>
  <c r="AR59" i="12" s="1"/>
  <c r="AG71" i="12" a="1"/>
  <c r="AG71" i="12" s="1"/>
  <c r="AH71" i="12" s="1" a="1"/>
  <c r="AH71" i="12" s="1"/>
  <c r="AR71" i="12" s="1" a="1"/>
  <c r="AR71" i="12" s="1"/>
  <c r="AG80" i="12" a="1"/>
  <c r="AG80" i="12" s="1"/>
  <c r="AH80" i="12" s="1" a="1"/>
  <c r="AH80" i="12" s="1"/>
  <c r="AR80" i="12" s="1" a="1"/>
  <c r="AR80" i="12" s="1"/>
  <c r="AG92" i="12" a="1"/>
  <c r="AG92" i="12" s="1"/>
  <c r="AH92" i="12" s="1" a="1"/>
  <c r="AH92" i="12" s="1"/>
  <c r="AR92" i="12" s="1" a="1"/>
  <c r="AR92" i="12" s="1"/>
  <c r="AG102" i="12" a="1"/>
  <c r="AG102" i="12" s="1"/>
  <c r="AH102" i="12" s="1" a="1"/>
  <c r="AH102" i="12" s="1"/>
  <c r="AR102" i="12" s="1" a="1"/>
  <c r="AR102" i="12" s="1"/>
  <c r="AG114" i="12" a="1"/>
  <c r="AG114" i="12" s="1"/>
  <c r="AH114" i="12" s="1" a="1"/>
  <c r="AH114" i="12" s="1"/>
  <c r="AR114" i="12" s="1" a="1"/>
  <c r="AR114" i="12" s="1"/>
  <c r="AG124" i="12" a="1"/>
  <c r="AG124" i="12" s="1"/>
  <c r="AH124" i="12" s="1" a="1"/>
  <c r="AH124" i="12" s="1"/>
  <c r="AR124" i="12" s="1" a="1"/>
  <c r="AR124" i="12" s="1"/>
  <c r="AG136" i="12" a="1"/>
  <c r="AG136" i="12" s="1"/>
  <c r="AH136" i="12" s="1" a="1"/>
  <c r="AH136" i="12" s="1"/>
  <c r="AR136" i="12" s="1" a="1"/>
  <c r="AR136" i="12" s="1"/>
  <c r="AG145" i="12" a="1"/>
  <c r="AG145" i="12" s="1"/>
  <c r="AH145" i="12" s="1" a="1"/>
  <c r="AH145" i="12" s="1"/>
  <c r="AR145" i="12" s="1" a="1"/>
  <c r="AR145" i="12" s="1"/>
  <c r="AG157" i="12" a="1"/>
  <c r="AG157" i="12" s="1"/>
  <c r="AH157" i="12" s="1" a="1"/>
  <c r="AH157" i="12" s="1"/>
  <c r="AR157" i="12" s="1" a="1"/>
  <c r="AR157" i="12" s="1"/>
  <c r="AG186" i="12" a="1"/>
  <c r="AG186" i="12" s="1"/>
  <c r="AH186" i="12" s="1" a="1"/>
  <c r="AH186" i="12" s="1"/>
  <c r="AG197" i="12" a="1"/>
  <c r="AG197" i="12" s="1"/>
  <c r="AH197" i="12" s="1" a="1"/>
  <c r="AH197" i="12" s="1"/>
  <c r="AG236" i="12" a="1"/>
  <c r="AG236" i="12" s="1"/>
  <c r="AH236" i="12" s="1" a="1"/>
  <c r="AH236" i="12" s="1"/>
  <c r="AG245" i="12" a="1"/>
  <c r="AG245" i="12" s="1"/>
  <c r="AH245" i="12" s="1" a="1"/>
  <c r="AH245" i="12" s="1"/>
  <c r="AG263" i="12" a="1"/>
  <c r="AG263" i="12" s="1"/>
  <c r="AH263" i="12" s="1" a="1"/>
  <c r="AH263" i="12" s="1"/>
  <c r="AG271" i="12" a="1"/>
  <c r="AG271" i="12" s="1"/>
  <c r="AH271" i="12" s="1" a="1"/>
  <c r="AH271" i="12" s="1"/>
  <c r="AG281" i="12" a="1"/>
  <c r="AG281" i="12" s="1"/>
  <c r="AH281" i="12" s="1" a="1"/>
  <c r="AH281" i="12" s="1"/>
  <c r="AG289" i="12" a="1"/>
  <c r="AG289" i="12" s="1"/>
  <c r="AH289" i="12" s="1" a="1"/>
  <c r="AH289" i="12" s="1"/>
  <c r="AG307" i="12" a="1"/>
  <c r="AG307" i="12" s="1"/>
  <c r="AH307" i="12" s="1" a="1"/>
  <c r="AH307" i="12" s="1"/>
  <c r="AG17" i="12" a="1"/>
  <c r="AG17" i="12" s="1"/>
  <c r="AH17" i="12" s="1" a="1"/>
  <c r="AH17" i="12" s="1"/>
  <c r="AG158" i="12" a="1"/>
  <c r="AG158" i="12" s="1"/>
  <c r="AH158" i="12" s="1" a="1"/>
  <c r="AH158" i="12" s="1"/>
  <c r="AG256" i="12" a="1"/>
  <c r="AG256" i="12" s="1"/>
  <c r="AH256" i="12" s="1" a="1"/>
  <c r="AH256" i="12" s="1"/>
  <c r="AG290" i="12" a="1"/>
  <c r="AG290" i="12" s="1"/>
  <c r="AH290" i="12" s="1" a="1"/>
  <c r="AH290" i="12" s="1"/>
  <c r="AG318" i="12" a="1"/>
  <c r="AG318" i="12" s="1"/>
  <c r="AH318" i="12" s="1" a="1"/>
  <c r="AH318" i="12" s="1"/>
  <c r="AG22" i="12" a="1"/>
  <c r="AG22" i="12" s="1"/>
  <c r="AH22" i="12" s="1" a="1"/>
  <c r="AH22" i="12" s="1"/>
  <c r="AG53" i="12" a="1"/>
  <c r="AG53" i="12" s="1"/>
  <c r="AH53" i="12" s="1" a="1"/>
  <c r="AH53" i="12" s="1"/>
  <c r="AR53" i="12" s="1" a="1"/>
  <c r="AR53" i="12" s="1"/>
  <c r="AG74" i="12" a="1"/>
  <c r="AG74" i="12" s="1"/>
  <c r="AH74" i="12" s="1" a="1"/>
  <c r="AH74" i="12" s="1"/>
  <c r="AR74" i="12" s="1" a="1"/>
  <c r="AR74" i="12" s="1"/>
  <c r="AG108" i="12" a="1"/>
  <c r="AG108" i="12" s="1"/>
  <c r="AH108" i="12" s="1" a="1"/>
  <c r="AH108" i="12" s="1"/>
  <c r="AR108" i="12" s="1" a="1"/>
  <c r="AR108" i="12" s="1"/>
  <c r="AG139" i="12" a="1"/>
  <c r="AG139" i="12" s="1"/>
  <c r="AH139" i="12" s="1" a="1"/>
  <c r="AH139" i="12" s="1"/>
  <c r="AR139" i="12" s="1" a="1"/>
  <c r="AR139" i="12" s="1"/>
  <c r="AG172" i="12" a="1"/>
  <c r="AG172" i="12" s="1"/>
  <c r="AH172" i="12" s="1" a="1"/>
  <c r="AH172" i="12" s="1"/>
  <c r="AG211" i="12" a="1"/>
  <c r="AG211" i="12" s="1"/>
  <c r="AH211" i="12" s="1" a="1"/>
  <c r="AH211" i="12" s="1"/>
  <c r="AG258" i="12" a="1"/>
  <c r="AG258" i="12" s="1"/>
  <c r="AH258" i="12" s="1" a="1"/>
  <c r="AH258" i="12" s="1"/>
  <c r="AG284" i="12" a="1"/>
  <c r="AG284" i="12" s="1"/>
  <c r="AH284" i="12" s="1" a="1"/>
  <c r="AH284" i="12" s="1"/>
  <c r="AG302" i="12" a="1"/>
  <c r="AG302" i="12" s="1"/>
  <c r="AH302" i="12" s="1" a="1"/>
  <c r="AH302" i="12" s="1"/>
  <c r="AG192" i="12" a="1"/>
  <c r="AG192" i="12" s="1"/>
  <c r="AH192" i="12" s="1" a="1"/>
  <c r="AH192" i="12" s="1"/>
  <c r="AG242" i="12" a="1"/>
  <c r="AG242" i="12" s="1"/>
  <c r="AH242" i="12" s="1" a="1"/>
  <c r="AH242" i="12" s="1"/>
  <c r="AG167" i="12" a="1"/>
  <c r="AG167" i="12" s="1"/>
  <c r="AH167" i="12" s="1" a="1"/>
  <c r="AH167" i="12" s="1"/>
  <c r="AG178" i="12" a="1"/>
  <c r="AG178" i="12" s="1"/>
  <c r="AH178" i="12" s="1" a="1"/>
  <c r="AH178" i="12" s="1"/>
  <c r="AG206" i="12" a="1"/>
  <c r="AG206" i="12" s="1"/>
  <c r="AH206" i="12" s="1" a="1"/>
  <c r="AH206" i="12" s="1"/>
  <c r="AG217" i="12" a="1"/>
  <c r="AG217" i="12" s="1"/>
  <c r="AH217" i="12" s="1" a="1"/>
  <c r="AH217" i="12" s="1"/>
  <c r="AG226" i="12" a="1"/>
  <c r="AG226" i="12" s="1"/>
  <c r="AH226" i="12" s="1" a="1"/>
  <c r="AH226" i="12" s="1"/>
  <c r="AG298" i="12" a="1"/>
  <c r="AG298" i="12" s="1"/>
  <c r="AH298" i="12" s="1" a="1"/>
  <c r="AH298" i="12" s="1"/>
  <c r="AG316" i="12" a="1"/>
  <c r="AG316" i="12" s="1"/>
  <c r="AH316" i="12" s="1" a="1"/>
  <c r="AH316" i="12" s="1"/>
  <c r="AG324" i="12" a="1"/>
  <c r="AG324" i="12" s="1"/>
  <c r="AH324" i="12" s="1" a="1"/>
  <c r="AH324" i="12" s="1"/>
  <c r="AG334" i="12" a="1"/>
  <c r="AG334" i="12" s="1"/>
  <c r="AH334" i="12" s="1" a="1"/>
  <c r="AH334" i="12" s="1"/>
  <c r="AG342" i="12" a="1"/>
  <c r="AG342" i="12" s="1"/>
  <c r="AH342" i="12" s="1" a="1"/>
  <c r="AH342" i="12" s="1"/>
  <c r="AG29" i="12" a="1"/>
  <c r="AG29" i="12" s="1"/>
  <c r="AH29" i="12" s="1" a="1"/>
  <c r="AH29" i="12" s="1"/>
  <c r="AG115" i="12" a="1"/>
  <c r="AG115" i="12" s="1"/>
  <c r="AH115" i="12" s="1" a="1"/>
  <c r="AH115" i="12" s="1"/>
  <c r="AR115" i="12" s="1" a="1"/>
  <c r="AR115" i="12" s="1"/>
  <c r="AG146" i="12" a="1"/>
  <c r="AG146" i="12" s="1"/>
  <c r="AH146" i="12" s="1" a="1"/>
  <c r="AH146" i="12" s="1"/>
  <c r="AR146" i="12" s="1" a="1"/>
  <c r="AR146" i="12" s="1"/>
  <c r="AG198" i="12" a="1"/>
  <c r="AG198" i="12" s="1"/>
  <c r="AH198" i="12" s="1" a="1"/>
  <c r="AH198" i="12" s="1"/>
  <c r="AG264" i="12" a="1"/>
  <c r="AG264" i="12" s="1"/>
  <c r="AH264" i="12" s="1" a="1"/>
  <c r="AH264" i="12" s="1"/>
  <c r="AG282" i="12" a="1"/>
  <c r="AG282" i="12" s="1"/>
  <c r="AH282" i="12" s="1" a="1"/>
  <c r="AH282" i="12" s="1"/>
  <c r="AG308" i="12" a="1"/>
  <c r="AG308" i="12" s="1"/>
  <c r="AH308" i="12" s="1" a="1"/>
  <c r="AH308" i="12" s="1"/>
  <c r="AG170" i="12" a="1"/>
  <c r="AG170" i="12" s="1"/>
  <c r="AH170" i="12" s="1" a="1"/>
  <c r="AH170" i="12" s="1"/>
  <c r="AG190" i="12" a="1"/>
  <c r="AG190" i="12" s="1"/>
  <c r="AH190" i="12" s="1" a="1"/>
  <c r="AH190" i="12" s="1"/>
  <c r="AG218" i="12" a="1"/>
  <c r="AG218" i="12" s="1"/>
  <c r="AH218" i="12" s="1" a="1"/>
  <c r="AH218" i="12" s="1"/>
  <c r="AG248" i="12" a="1"/>
  <c r="AG248" i="12" s="1"/>
  <c r="AH248" i="12" s="1" a="1"/>
  <c r="AH248" i="12" s="1"/>
  <c r="AG317" i="12" a="1"/>
  <c r="AG317" i="12" s="1"/>
  <c r="AH317" i="12" s="1" a="1"/>
  <c r="AH317" i="12" s="1"/>
  <c r="AG8" i="12" a="1"/>
  <c r="AG8" i="12" s="1"/>
  <c r="AH8" i="12" s="1" a="1"/>
  <c r="AH8" i="12" s="1"/>
  <c r="AG42" i="12" a="1"/>
  <c r="AG42" i="12" s="1"/>
  <c r="AH42" i="12" s="1" a="1"/>
  <c r="AH42" i="12" s="1"/>
  <c r="AG73" i="12" a="1"/>
  <c r="AG73" i="12" s="1"/>
  <c r="AH73" i="12" s="1" a="1"/>
  <c r="AH73" i="12" s="1"/>
  <c r="AR73" i="12" s="1" a="1"/>
  <c r="AR73" i="12" s="1"/>
  <c r="AG107" i="12" a="1"/>
  <c r="AG107" i="12" s="1"/>
  <c r="AH107" i="12" s="1" a="1"/>
  <c r="AH107" i="12" s="1"/>
  <c r="AR107" i="12" s="1" a="1"/>
  <c r="AR107" i="12" s="1"/>
  <c r="AG138" i="12" a="1"/>
  <c r="AG138" i="12" s="1"/>
  <c r="AH138" i="12" s="1" a="1"/>
  <c r="AH138" i="12" s="1"/>
  <c r="AR138" i="12" s="1" a="1"/>
  <c r="AR138" i="12" s="1"/>
  <c r="AG160" i="12" a="1"/>
  <c r="AG160" i="12" s="1"/>
  <c r="AH160" i="12" s="1" a="1"/>
  <c r="AH160" i="12" s="1"/>
  <c r="AG210" i="12" a="1"/>
  <c r="AG210" i="12" s="1"/>
  <c r="AH210" i="12" s="1" a="1"/>
  <c r="AH210" i="12" s="1"/>
  <c r="AG265" i="12" a="1"/>
  <c r="AG265" i="12" s="1"/>
  <c r="AH265" i="12" s="1" a="1"/>
  <c r="AH265" i="12" s="1"/>
  <c r="AG301" i="12" a="1"/>
  <c r="AG301" i="12" s="1"/>
  <c r="AH301" i="12" s="1" a="1"/>
  <c r="AH301" i="12" s="1"/>
  <c r="AG13" i="12" a="1"/>
  <c r="AG13" i="12" s="1"/>
  <c r="AH13" i="12" s="1" a="1"/>
  <c r="AH13" i="12" s="1"/>
  <c r="AG56" i="12" a="1"/>
  <c r="AG56" i="12" s="1"/>
  <c r="AH56" i="12" s="1" a="1"/>
  <c r="AH56" i="12" s="1"/>
  <c r="AR56" i="12" s="1" a="1"/>
  <c r="AR56" i="12" s="1"/>
  <c r="AG100" i="12" a="1"/>
  <c r="AG100" i="12" s="1"/>
  <c r="AH100" i="12" s="1" a="1"/>
  <c r="AH100" i="12" s="1"/>
  <c r="AR100" i="12" s="1" a="1"/>
  <c r="AR100" i="12" s="1"/>
  <c r="AG143" i="12" a="1"/>
  <c r="AG143" i="12" s="1"/>
  <c r="AH143" i="12" s="1" a="1"/>
  <c r="AH143" i="12" s="1"/>
  <c r="AR143" i="12" s="1" a="1"/>
  <c r="AR143" i="12" s="1"/>
  <c r="AG184" i="12" a="1"/>
  <c r="AG184" i="12" s="1"/>
  <c r="AH184" i="12" s="1" a="1"/>
  <c r="AH184" i="12" s="1"/>
  <c r="AG223" i="12" a="1"/>
  <c r="AG223" i="12" s="1"/>
  <c r="AH223" i="12" s="1" a="1"/>
  <c r="AH223" i="12" s="1"/>
  <c r="AG259" i="12" a="1"/>
  <c r="AG259" i="12" s="1"/>
  <c r="AH259" i="12" s="1" a="1"/>
  <c r="AH259" i="12" s="1"/>
  <c r="AG288" i="12" a="1"/>
  <c r="AG288" i="12" s="1"/>
  <c r="AH288" i="12" s="1" a="1"/>
  <c r="AH288" i="12" s="1"/>
  <c r="AG66" i="12" a="1"/>
  <c r="AG66" i="12" s="1"/>
  <c r="AH66" i="12" s="1" a="1"/>
  <c r="AH66" i="12" s="1"/>
  <c r="AR66" i="12" s="1" a="1"/>
  <c r="AR66" i="12" s="1"/>
  <c r="AG193" i="12" a="1"/>
  <c r="AG193" i="12" s="1"/>
  <c r="AH193" i="12" s="1" a="1"/>
  <c r="AH193" i="12" s="1"/>
  <c r="AG295" i="12" a="1"/>
  <c r="AG295" i="12" s="1"/>
  <c r="AH295" i="12" s="1" a="1"/>
  <c r="AH295" i="12" s="1"/>
  <c r="AG67" i="12" a="1"/>
  <c r="AG67" i="12" s="1"/>
  <c r="AH67" i="12" s="1" a="1"/>
  <c r="AH67" i="12" s="1"/>
  <c r="AR67" i="12" s="1" a="1"/>
  <c r="AR67" i="12" s="1"/>
  <c r="AG110" i="12" a="1"/>
  <c r="AG110" i="12" s="1"/>
  <c r="AH110" i="12" s="1" a="1"/>
  <c r="AH110" i="12" s="1"/>
  <c r="AR110" i="12" s="1" a="1"/>
  <c r="AR110" i="12" s="1"/>
  <c r="AG233" i="12" a="1"/>
  <c r="AG233" i="12" s="1"/>
  <c r="AH233" i="12" s="1" a="1"/>
  <c r="AH233" i="12" s="1"/>
  <c r="AG322" i="12" a="1"/>
  <c r="AG322" i="12" s="1"/>
  <c r="AH322" i="12" s="1" a="1"/>
  <c r="AH322" i="12" s="1"/>
  <c r="AG78" i="12" a="1"/>
  <c r="AG78" i="12" s="1"/>
  <c r="AH78" i="12" s="1" a="1"/>
  <c r="AH78" i="12" s="1"/>
  <c r="AR78" i="12" s="1" a="1"/>
  <c r="AR78" i="12" s="1"/>
  <c r="AG164" i="12" a="1"/>
  <c r="AG164" i="12" s="1"/>
  <c r="AH164" i="12" s="1" a="1"/>
  <c r="AH164" i="12" s="1"/>
  <c r="AG296" i="12" a="1"/>
  <c r="AG296" i="12" s="1"/>
  <c r="AH296" i="12" s="1" a="1"/>
  <c r="AH296" i="12" s="1"/>
  <c r="AG204" i="12" a="1"/>
  <c r="AG204" i="12" s="1"/>
  <c r="AH204" i="12" s="1" a="1"/>
  <c r="AH204" i="12" s="1"/>
  <c r="AG329" i="12" a="1"/>
  <c r="AG329" i="12" s="1"/>
  <c r="AH329" i="12" s="1" a="1"/>
  <c r="AH329" i="12" s="1"/>
  <c r="AG79" i="12" a="1"/>
  <c r="AG79" i="12" s="1"/>
  <c r="AH79" i="12" s="1" a="1"/>
  <c r="AH79" i="12" s="1"/>
  <c r="AR79" i="12" s="1" a="1"/>
  <c r="AR79" i="12" s="1"/>
  <c r="AG88" i="12" a="1"/>
  <c r="AG88" i="12" s="1"/>
  <c r="AH88" i="12" s="1" a="1"/>
  <c r="AH88" i="12" s="1"/>
  <c r="AR88" i="12" s="1" a="1"/>
  <c r="AR88" i="12" s="1"/>
  <c r="AG251" i="12" a="1"/>
  <c r="AG251" i="12" s="1"/>
  <c r="AH251" i="12" s="1" a="1"/>
  <c r="AH251" i="12" s="1"/>
  <c r="AG330" i="12" a="1"/>
  <c r="AG330" i="12" s="1"/>
  <c r="AH330" i="12" s="1" a="1"/>
  <c r="AH330" i="12" s="1"/>
  <c r="AG89" i="12" a="1"/>
  <c r="AG89" i="12" s="1"/>
  <c r="AH89" i="12" s="1" a="1"/>
  <c r="AH89" i="12" s="1"/>
  <c r="AR89" i="12" s="1" a="1"/>
  <c r="AR89" i="12" s="1"/>
  <c r="AG311" i="12" a="1"/>
  <c r="AG311" i="12" s="1"/>
  <c r="AH311" i="12" s="1" a="1"/>
  <c r="AH311" i="12" s="1"/>
  <c r="AG340" i="12" a="1"/>
  <c r="AG340" i="12" s="1"/>
  <c r="AH340" i="12" s="1" a="1"/>
  <c r="AH340" i="12" s="1"/>
  <c r="AG14" i="12" a="1"/>
  <c r="AG14" i="12" s="1"/>
  <c r="AH14" i="12" s="1" a="1"/>
  <c r="AH14" i="12" s="1"/>
  <c r="AG58" i="12" a="1"/>
  <c r="AG58" i="12" s="1"/>
  <c r="AH58" i="12" s="1" a="1"/>
  <c r="AH58" i="12" s="1"/>
  <c r="AR58" i="12" s="1" a="1"/>
  <c r="AR58" i="12" s="1"/>
  <c r="AG101" i="12" a="1"/>
  <c r="AG101" i="12" s="1"/>
  <c r="AH101" i="12" s="1" a="1"/>
  <c r="AH101" i="12" s="1"/>
  <c r="AR101" i="12" s="1" a="1"/>
  <c r="AR101" i="12" s="1"/>
  <c r="AG144" i="12" a="1"/>
  <c r="AG144" i="12" s="1"/>
  <c r="AH144" i="12" s="1" a="1"/>
  <c r="AH144" i="12" s="1"/>
  <c r="AR144" i="12" s="1" a="1"/>
  <c r="AR144" i="12" s="1"/>
  <c r="AG185" i="12" a="1"/>
  <c r="AG185" i="12" s="1"/>
  <c r="AH185" i="12" s="1" a="1"/>
  <c r="AH185" i="12" s="1"/>
  <c r="AG224" i="12" a="1"/>
  <c r="AG224" i="12" s="1"/>
  <c r="AH224" i="12" s="1" a="1"/>
  <c r="AH224" i="12" s="1"/>
  <c r="AG262" i="12" a="1"/>
  <c r="AG262" i="12" s="1"/>
  <c r="AH262" i="12" s="1" a="1"/>
  <c r="AH262" i="12" s="1"/>
  <c r="AG314" i="12" a="1"/>
  <c r="AG314" i="12" s="1"/>
  <c r="AH314" i="12" s="1" a="1"/>
  <c r="AH314" i="12" s="1"/>
  <c r="AG23" i="12" a="1"/>
  <c r="AG23" i="12" s="1"/>
  <c r="AH23" i="12" s="1" a="1"/>
  <c r="AH23" i="12" s="1"/>
  <c r="AG109" i="12" a="1"/>
  <c r="AG109" i="12" s="1"/>
  <c r="AH109" i="12" s="1" a="1"/>
  <c r="AH109" i="12" s="1"/>
  <c r="AR109" i="12" s="1" a="1"/>
  <c r="AR109" i="12" s="1"/>
  <c r="AG152" i="12" a="1"/>
  <c r="AG152" i="12" s="1"/>
  <c r="AH152" i="12" s="1" a="1"/>
  <c r="AH152" i="12" s="1"/>
  <c r="AR152" i="12" s="1" a="1"/>
  <c r="AR152" i="12" s="1"/>
  <c r="AG232" i="12" a="1"/>
  <c r="AG232" i="12" s="1"/>
  <c r="AH232" i="12" s="1" a="1"/>
  <c r="AH232" i="12" s="1"/>
  <c r="AG269" i="12" a="1"/>
  <c r="AG269" i="12" s="1"/>
  <c r="AH269" i="12" s="1" a="1"/>
  <c r="AH269" i="12" s="1"/>
  <c r="AG24" i="12" a="1"/>
  <c r="AG24" i="12" s="1"/>
  <c r="AH24" i="12" s="1" a="1"/>
  <c r="AH24" i="12" s="1"/>
  <c r="AG154" i="12" a="1"/>
  <c r="AG154" i="12" s="1"/>
  <c r="AH154" i="12" s="1" a="1"/>
  <c r="AH154" i="12" s="1"/>
  <c r="AR154" i="12" s="1" a="1"/>
  <c r="AR154" i="12" s="1"/>
  <c r="AG35" i="12" a="1"/>
  <c r="AG35" i="12" s="1"/>
  <c r="AH35" i="12" s="1" a="1"/>
  <c r="AH35" i="12" s="1"/>
  <c r="AG121" i="12" a="1"/>
  <c r="AG121" i="12" s="1"/>
  <c r="AH121" i="12" s="1" a="1"/>
  <c r="AH121" i="12" s="1"/>
  <c r="AR121" i="12" s="1" a="1"/>
  <c r="AR121" i="12" s="1"/>
  <c r="AG270" i="12" a="1"/>
  <c r="AG270" i="12" s="1"/>
  <c r="AH270" i="12" s="1" a="1"/>
  <c r="AH270" i="12" s="1"/>
  <c r="AG36" i="12" a="1"/>
  <c r="AG36" i="12" s="1"/>
  <c r="AH36" i="12" s="1" a="1"/>
  <c r="AH36" i="12" s="1"/>
  <c r="AG122" i="12" a="1"/>
  <c r="AG122" i="12" s="1"/>
  <c r="AH122" i="12" s="1" a="1"/>
  <c r="AH122" i="12" s="1"/>
  <c r="AR122" i="12" s="1" a="1"/>
  <c r="AR122" i="12" s="1"/>
  <c r="AG244" i="12" a="1"/>
  <c r="AG244" i="12" s="1"/>
  <c r="AH244" i="12" s="1" a="1"/>
  <c r="AH244" i="12" s="1"/>
  <c r="AG277" i="12" a="1"/>
  <c r="AG277" i="12" s="1"/>
  <c r="AH277" i="12" s="1" a="1"/>
  <c r="AH277" i="12" s="1"/>
  <c r="AG44" i="12" a="1"/>
  <c r="AG44" i="12" s="1"/>
  <c r="AH44" i="12" s="1" a="1"/>
  <c r="AH44" i="12" s="1"/>
  <c r="AG131" i="12" a="1"/>
  <c r="AG131" i="12" s="1"/>
  <c r="AH131" i="12" s="1" a="1"/>
  <c r="AH131" i="12" s="1"/>
  <c r="AR131" i="12" s="1" a="1"/>
  <c r="AR131" i="12" s="1"/>
  <c r="AG173" i="12" a="1"/>
  <c r="AG173" i="12" s="1"/>
  <c r="AH173" i="12" s="1" a="1"/>
  <c r="AH173" i="12" s="1"/>
  <c r="AG212" i="12" a="1"/>
  <c r="AG212" i="12" s="1"/>
  <c r="AH212" i="12" s="1" a="1"/>
  <c r="AH212" i="12" s="1"/>
  <c r="AG304" i="12" a="1"/>
  <c r="AG304" i="12" s="1"/>
  <c r="AH304" i="12" s="1" a="1"/>
  <c r="AH304" i="12" s="1"/>
  <c r="AG278" i="12" a="1"/>
  <c r="AG278" i="12" s="1"/>
  <c r="AH278" i="12" s="1" a="1"/>
  <c r="AH278" i="12" s="1"/>
  <c r="AG46" i="12" a="1"/>
  <c r="AG46" i="12" s="1"/>
  <c r="AH46" i="12" s="1" a="1"/>
  <c r="AH46" i="12" s="1"/>
  <c r="AG132" i="12" a="1"/>
  <c r="AG132" i="12" s="1"/>
  <c r="AH132" i="12" s="1" a="1"/>
  <c r="AH132" i="12" s="1"/>
  <c r="AR132" i="12" s="1" a="1"/>
  <c r="AR132" i="12" s="1"/>
  <c r="AG174" i="12" a="1"/>
  <c r="AG174" i="12" s="1"/>
  <c r="AH174" i="12" s="1" a="1"/>
  <c r="AH174" i="12" s="1"/>
  <c r="AG252" i="12" a="1"/>
  <c r="AG252" i="12" s="1"/>
  <c r="AH252" i="12" s="1" a="1"/>
  <c r="AH252" i="12" s="1"/>
  <c r="AG337" i="12" a="1"/>
  <c r="AG337" i="12" s="1"/>
  <c r="AH337" i="12" s="1" a="1"/>
  <c r="AH337" i="12" s="1"/>
  <c r="AG2" i="12" a="1"/>
  <c r="AG2" i="12" s="1"/>
  <c r="AH2" i="12" s="1" a="1"/>
  <c r="AH2" i="12" s="1"/>
  <c r="AG13" i="1" a="1"/>
  <c r="AG13" i="1" s="1"/>
  <c r="AH13" i="1" s="1" a="1"/>
  <c r="AH13" i="1" s="1"/>
  <c r="AG19" i="1" a="1"/>
  <c r="AG19" i="1" s="1"/>
  <c r="AH19" i="1" s="1" a="1"/>
  <c r="AH19" i="1" s="1"/>
  <c r="AG25" i="1" a="1"/>
  <c r="AG25" i="1" s="1"/>
  <c r="AH25" i="1" s="1" a="1"/>
  <c r="AH25" i="1" s="1"/>
  <c r="AG31" i="1" a="1"/>
  <c r="AG31" i="1" s="1"/>
  <c r="AH31" i="1" s="1" a="1"/>
  <c r="AH31" i="1" s="1"/>
  <c r="AG37" i="1" a="1"/>
  <c r="AG37" i="1" s="1"/>
  <c r="AG43" i="1" a="1"/>
  <c r="AG43" i="1" s="1"/>
  <c r="AG49" i="1" a="1"/>
  <c r="AG49" i="1" s="1"/>
  <c r="AG55" i="1" a="1"/>
  <c r="AG55" i="1" s="1"/>
  <c r="AG61" i="1" a="1"/>
  <c r="AG61" i="1" s="1"/>
  <c r="AG67" i="1" a="1"/>
  <c r="AG67" i="1" s="1"/>
  <c r="AG73" i="1" a="1"/>
  <c r="AG73" i="1" s="1"/>
  <c r="AG21" i="1" a="1"/>
  <c r="AG21" i="1" s="1"/>
  <c r="AH21" i="1" s="1" a="1"/>
  <c r="AH21" i="1" s="1"/>
  <c r="AG39" i="1" a="1"/>
  <c r="AG39" i="1" s="1"/>
  <c r="AG51" i="1" a="1"/>
  <c r="AG51" i="1" s="1"/>
  <c r="AG63" i="1" a="1"/>
  <c r="AG63" i="1" s="1"/>
  <c r="AG16" i="1" a="1"/>
  <c r="AG16" i="1" s="1"/>
  <c r="AH16" i="1" s="1" a="1"/>
  <c r="AH16" i="1" s="1"/>
  <c r="AG28" i="1" a="1"/>
  <c r="AG28" i="1" s="1"/>
  <c r="AH28" i="1" s="1" a="1"/>
  <c r="AH28" i="1" s="1"/>
  <c r="AG40" i="1" a="1"/>
  <c r="AG40" i="1" s="1"/>
  <c r="AG58" i="1" a="1"/>
  <c r="AG58" i="1" s="1"/>
  <c r="AG70" i="1" a="1"/>
  <c r="AG70" i="1" s="1"/>
  <c r="AG17" i="1" a="1"/>
  <c r="AG17" i="1" s="1"/>
  <c r="AH17" i="1" s="1" a="1"/>
  <c r="AH17" i="1" s="1"/>
  <c r="AG29" i="1" a="1"/>
  <c r="AG29" i="1" s="1"/>
  <c r="AH29" i="1" s="1" a="1"/>
  <c r="AH29" i="1" s="1"/>
  <c r="AG41" i="1" a="1"/>
  <c r="AG41" i="1" s="1"/>
  <c r="AG59" i="1" a="1"/>
  <c r="AG59" i="1" s="1"/>
  <c r="AG65" i="1" a="1"/>
  <c r="AG65" i="1" s="1"/>
  <c r="AG18" i="1" a="1"/>
  <c r="AG18" i="1" s="1"/>
  <c r="AH18" i="1" s="1" a="1"/>
  <c r="AH18" i="1" s="1"/>
  <c r="AG30" i="1" a="1"/>
  <c r="AG30" i="1" s="1"/>
  <c r="AH30" i="1" s="1" a="1"/>
  <c r="AH30" i="1" s="1"/>
  <c r="AG36" i="1" a="1"/>
  <c r="AG36" i="1" s="1"/>
  <c r="AH36" i="1" s="1" a="1"/>
  <c r="AH36" i="1" s="1"/>
  <c r="AG42" i="1" a="1"/>
  <c r="AG42" i="1" s="1"/>
  <c r="AG54" i="1" a="1"/>
  <c r="AG54" i="1" s="1"/>
  <c r="AG60" i="1" a="1"/>
  <c r="AG60" i="1" s="1"/>
  <c r="AG14" i="1" a="1"/>
  <c r="AG14" i="1" s="1"/>
  <c r="AH14" i="1" s="1" a="1"/>
  <c r="AH14" i="1" s="1"/>
  <c r="AG20" i="1" a="1"/>
  <c r="AG20" i="1" s="1"/>
  <c r="AH20" i="1" s="1" a="1"/>
  <c r="AH20" i="1" s="1"/>
  <c r="AG26" i="1" a="1"/>
  <c r="AG26" i="1" s="1"/>
  <c r="AH26" i="1" s="1" a="1"/>
  <c r="AH26" i="1" s="1"/>
  <c r="AG32" i="1" a="1"/>
  <c r="AG32" i="1" s="1"/>
  <c r="AH32" i="1" s="1" a="1"/>
  <c r="AH32" i="1" s="1"/>
  <c r="AG38" i="1" a="1"/>
  <c r="AG38" i="1" s="1"/>
  <c r="AG44" i="1" a="1"/>
  <c r="AG44" i="1" s="1"/>
  <c r="AG50" i="1" a="1"/>
  <c r="AG50" i="1" s="1"/>
  <c r="AG56" i="1" a="1"/>
  <c r="AG56" i="1" s="1"/>
  <c r="AG62" i="1" a="1"/>
  <c r="AG62" i="1" s="1"/>
  <c r="AG68" i="1" a="1"/>
  <c r="AG68" i="1" s="1"/>
  <c r="AG15" i="1" a="1"/>
  <c r="AG15" i="1" s="1"/>
  <c r="AH15" i="1" s="1" a="1"/>
  <c r="AH15" i="1" s="1"/>
  <c r="AG27" i="1" a="1"/>
  <c r="AG27" i="1" s="1"/>
  <c r="AH27" i="1" s="1" a="1"/>
  <c r="AH27" i="1" s="1"/>
  <c r="AG33" i="1" a="1"/>
  <c r="AG33" i="1" s="1"/>
  <c r="AH33" i="1" s="1" a="1"/>
  <c r="AH33" i="1" s="1"/>
  <c r="AG45" i="1" a="1"/>
  <c r="AG45" i="1" s="1"/>
  <c r="AG57" i="1" a="1"/>
  <c r="AG57" i="1" s="1"/>
  <c r="AG69" i="1" a="1"/>
  <c r="AG69" i="1" s="1"/>
  <c r="AG22" i="1" a="1"/>
  <c r="AG22" i="1" s="1"/>
  <c r="AH22" i="1" s="1" a="1"/>
  <c r="AH22" i="1" s="1"/>
  <c r="AG34" i="1" a="1"/>
  <c r="AG34" i="1" s="1"/>
  <c r="AH34" i="1" s="1" a="1"/>
  <c r="AH34" i="1" s="1"/>
  <c r="AG46" i="1" a="1"/>
  <c r="AG46" i="1" s="1"/>
  <c r="AG52" i="1" a="1"/>
  <c r="AG52" i="1" s="1"/>
  <c r="AG64" i="1" a="1"/>
  <c r="AG64" i="1" s="1"/>
  <c r="AG23" i="1" a="1"/>
  <c r="AG23" i="1" s="1"/>
  <c r="AH23" i="1" s="1" a="1"/>
  <c r="AH23" i="1" s="1"/>
  <c r="AG35" i="1" a="1"/>
  <c r="AG35" i="1" s="1"/>
  <c r="AH35" i="1" s="1" a="1"/>
  <c r="AH35" i="1" s="1"/>
  <c r="AG47" i="1" a="1"/>
  <c r="AG47" i="1" s="1"/>
  <c r="AG53" i="1" a="1"/>
  <c r="AG53" i="1" s="1"/>
  <c r="AG71" i="1" a="1"/>
  <c r="AG71" i="1" s="1"/>
  <c r="AG24" i="1" a="1"/>
  <c r="AG24" i="1" s="1"/>
  <c r="AH24" i="1" s="1" a="1"/>
  <c r="AH24" i="1" s="1"/>
  <c r="AG48" i="1" a="1"/>
  <c r="AG48" i="1" s="1"/>
  <c r="AG66" i="1" a="1"/>
  <c r="AG66" i="1" s="1"/>
  <c r="AG72" i="1" a="1"/>
  <c r="AG72" i="1" s="1"/>
  <c r="AG2" i="1" a="1"/>
  <c r="AG2" i="1" s="1"/>
  <c r="AH2" i="1" s="1" a="1"/>
  <c r="AH2" i="1" s="1"/>
  <c r="AG3" i="1" a="1"/>
  <c r="AG3" i="1" s="1"/>
  <c r="AH3" i="1" s="1" a="1"/>
  <c r="AH3" i="1" s="1"/>
  <c r="AG9" i="1" a="1"/>
  <c r="AG9" i="1" s="1"/>
  <c r="AH9" i="1" s="1" a="1"/>
  <c r="AH9" i="1" s="1"/>
  <c r="AG8" i="1" a="1"/>
  <c r="AG8" i="1" s="1"/>
  <c r="AH8" i="1" s="1" a="1"/>
  <c r="AH8" i="1" s="1"/>
  <c r="AG4" i="1" a="1"/>
  <c r="AG4" i="1" s="1"/>
  <c r="AH4" i="1" s="1" a="1"/>
  <c r="AH4" i="1" s="1"/>
  <c r="AG10" i="1" a="1"/>
  <c r="AG10" i="1" s="1"/>
  <c r="AH10" i="1" s="1" a="1"/>
  <c r="AH10" i="1" s="1"/>
  <c r="AG5" i="1" a="1"/>
  <c r="AG5" i="1" s="1"/>
  <c r="AH5" i="1" s="1" a="1"/>
  <c r="AH5" i="1" s="1"/>
  <c r="AG11" i="1" a="1"/>
  <c r="AG11" i="1" s="1"/>
  <c r="AH11" i="1" s="1" a="1"/>
  <c r="AH11" i="1" s="1"/>
  <c r="AG6" i="1" a="1"/>
  <c r="AG6" i="1" s="1"/>
  <c r="AH6" i="1" s="1" a="1"/>
  <c r="AH6" i="1" s="1"/>
  <c r="AG12" i="1" a="1"/>
  <c r="AG12" i="1" s="1"/>
  <c r="AH12" i="1" s="1" a="1"/>
  <c r="AH12" i="1" s="1"/>
  <c r="AG7" i="1" a="1"/>
  <c r="AG7" i="1" s="1"/>
  <c r="AH7" i="1" s="1" a="1"/>
  <c r="AH7" i="1" s="1"/>
  <c r="AT2" i="1" a="1"/>
  <c r="AQ2" i="13" l="1" a="1"/>
  <c r="AQ2" i="13" s="1"/>
  <c r="AQ151" i="13" a="1"/>
  <c r="AQ151" i="13" s="1"/>
  <c r="AR151" i="13" a="1"/>
  <c r="AR151" i="13" s="1"/>
  <c r="AQ54" i="13" a="1"/>
  <c r="AQ54" i="13" s="1"/>
  <c r="AR54" i="13" a="1"/>
  <c r="AR54" i="13" s="1"/>
  <c r="AR19" i="13" a="1"/>
  <c r="AR19" i="13" s="1"/>
  <c r="AQ19" i="13" a="1"/>
  <c r="AQ19" i="13" s="1"/>
  <c r="AQ24" i="13" a="1"/>
  <c r="AQ24" i="13" s="1"/>
  <c r="AR24" i="13" a="1"/>
  <c r="AR24" i="13" s="1"/>
  <c r="AR103" i="13" a="1"/>
  <c r="AR103" i="13" s="1"/>
  <c r="AQ103" i="13" a="1"/>
  <c r="AQ103" i="13" s="1"/>
  <c r="AQ45" i="13" a="1"/>
  <c r="AQ45" i="13" s="1"/>
  <c r="AR45" i="13" a="1"/>
  <c r="AR45" i="13" s="1"/>
  <c r="AQ34" i="13" a="1"/>
  <c r="AQ34" i="13" s="1"/>
  <c r="AR34" i="13" a="1"/>
  <c r="AR34" i="13" s="1"/>
  <c r="AQ139" i="13" a="1"/>
  <c r="AQ139" i="13" s="1"/>
  <c r="AR139" i="13" a="1"/>
  <c r="AR139" i="13" s="1"/>
  <c r="AQ79" i="13" a="1"/>
  <c r="AQ79" i="13" s="1"/>
  <c r="AR79" i="13" a="1"/>
  <c r="AR79" i="13" s="1"/>
  <c r="AQ175" i="13" a="1"/>
  <c r="AQ175" i="13" s="1"/>
  <c r="AR175" i="13" a="1"/>
  <c r="AR175" i="13" s="1"/>
  <c r="AQ135" i="13" a="1"/>
  <c r="AQ135" i="13" s="1"/>
  <c r="AR135" i="13" a="1"/>
  <c r="AR135" i="13" s="1"/>
  <c r="AR85" i="13" a="1"/>
  <c r="AR85" i="13" s="1"/>
  <c r="AQ85" i="13" a="1"/>
  <c r="AQ85" i="13" s="1"/>
  <c r="AR206" i="13" a="1"/>
  <c r="AR206" i="13" s="1"/>
  <c r="AQ206" i="13" a="1"/>
  <c r="AQ206" i="13" s="1"/>
  <c r="AQ121" i="13" a="1"/>
  <c r="AQ121" i="13" s="1"/>
  <c r="AR121" i="13" a="1"/>
  <c r="AR121" i="13" s="1"/>
  <c r="AQ167" i="13" a="1"/>
  <c r="AQ167" i="13" s="1"/>
  <c r="AR167" i="13" a="1"/>
  <c r="AR167" i="13" s="1"/>
  <c r="AR136" i="13" a="1"/>
  <c r="AR136" i="13" s="1"/>
  <c r="AQ136" i="13" a="1"/>
  <c r="AQ136" i="13" s="1"/>
  <c r="AQ178" i="13" a="1"/>
  <c r="AQ178" i="13" s="1"/>
  <c r="AR178" i="13" a="1"/>
  <c r="AR178" i="13" s="1"/>
  <c r="AQ171" i="13" a="1"/>
  <c r="AQ171" i="13" s="1"/>
  <c r="AR171" i="13" a="1"/>
  <c r="AR171" i="13" s="1"/>
  <c r="AQ222" i="13" a="1"/>
  <c r="AQ222" i="13" s="1"/>
  <c r="AR222" i="13" a="1"/>
  <c r="AR222" i="13" s="1"/>
  <c r="AR215" i="13" a="1"/>
  <c r="AR215" i="13" s="1"/>
  <c r="AQ215" i="13" a="1"/>
  <c r="AQ215" i="13" s="1"/>
  <c r="AQ137" i="13" a="1"/>
  <c r="AQ137" i="13" s="1"/>
  <c r="AR137" i="13" a="1"/>
  <c r="AR137" i="13" s="1"/>
  <c r="AR185" i="13" a="1"/>
  <c r="AR185" i="13" s="1"/>
  <c r="AQ185" i="13" a="1"/>
  <c r="AQ185" i="13" s="1"/>
  <c r="AQ267" i="13" a="1"/>
  <c r="AQ267" i="13" s="1"/>
  <c r="AR267" i="13" a="1"/>
  <c r="AR267" i="13" s="1"/>
  <c r="AR224" i="13" a="1"/>
  <c r="AR224" i="13" s="1"/>
  <c r="AQ224" i="13" a="1"/>
  <c r="AQ224" i="13" s="1"/>
  <c r="AR255" i="13" a="1"/>
  <c r="AR255" i="13" s="1"/>
  <c r="AQ255" i="13" a="1"/>
  <c r="AQ255" i="13" s="1"/>
  <c r="AQ295" i="13" a="1"/>
  <c r="AQ295" i="13" s="1"/>
  <c r="AR295" i="13" a="1"/>
  <c r="AR295" i="13" s="1"/>
  <c r="AQ282" i="13" a="1"/>
  <c r="AQ282" i="13" s="1"/>
  <c r="AR282" i="13" a="1"/>
  <c r="AR282" i="13" s="1"/>
  <c r="AQ278" i="13" a="1"/>
  <c r="AQ278" i="13" s="1"/>
  <c r="AR278" i="13" a="1"/>
  <c r="AR278" i="13" s="1"/>
  <c r="AR308" i="13" a="1"/>
  <c r="AR308" i="13" s="1"/>
  <c r="AQ308" i="13" a="1"/>
  <c r="AQ308" i="13" s="1"/>
  <c r="AQ302" i="13" a="1"/>
  <c r="AQ302" i="13" s="1"/>
  <c r="AR302" i="13" a="1"/>
  <c r="AR302" i="13" s="1"/>
  <c r="AQ23" i="13" a="1"/>
  <c r="AQ23" i="13" s="1"/>
  <c r="AR23" i="13" a="1"/>
  <c r="AR23" i="13" s="1"/>
  <c r="AQ28" i="13" a="1"/>
  <c r="AQ28" i="13" s="1"/>
  <c r="AR28" i="13" a="1"/>
  <c r="AR28" i="13" s="1"/>
  <c r="AR155" i="13" a="1"/>
  <c r="AR155" i="13" s="1"/>
  <c r="AQ155" i="13" a="1"/>
  <c r="AQ155" i="13" s="1"/>
  <c r="AR49" i="13" a="1"/>
  <c r="AR49" i="13" s="1"/>
  <c r="AQ49" i="13" a="1"/>
  <c r="AQ49" i="13" s="1"/>
  <c r="AR38" i="13" a="1"/>
  <c r="AR38" i="13" s="1"/>
  <c r="AQ38" i="13" a="1"/>
  <c r="AQ38" i="13" s="1"/>
  <c r="AR150" i="13" a="1"/>
  <c r="AR150" i="13" s="1"/>
  <c r="AQ150" i="13" a="1"/>
  <c r="AQ150" i="13" s="1"/>
  <c r="AR83" i="13" a="1"/>
  <c r="AR83" i="13" s="1"/>
  <c r="AQ83" i="13" a="1"/>
  <c r="AQ83" i="13" s="1"/>
  <c r="AR52" i="13" a="1"/>
  <c r="AR52" i="13" s="1"/>
  <c r="AQ52" i="13" a="1"/>
  <c r="AQ52" i="13" s="1"/>
  <c r="AQ191" i="13" a="1"/>
  <c r="AQ191" i="13" s="1"/>
  <c r="AR191" i="13" a="1"/>
  <c r="AR191" i="13" s="1"/>
  <c r="AQ104" i="13" a="1"/>
  <c r="AQ104" i="13" s="1"/>
  <c r="AR104" i="13" a="1"/>
  <c r="AR104" i="13" s="1"/>
  <c r="AQ251" i="13" a="1"/>
  <c r="AQ251" i="13" s="1"/>
  <c r="AR251" i="13" a="1"/>
  <c r="AR251" i="13" s="1"/>
  <c r="AQ127" i="13" a="1"/>
  <c r="AQ127" i="13" s="1"/>
  <c r="AR127" i="13" a="1"/>
  <c r="AR127" i="13" s="1"/>
  <c r="AR100" i="13" a="1"/>
  <c r="AR100" i="13" s="1"/>
  <c r="AQ100" i="13" a="1"/>
  <c r="AQ100" i="13" s="1"/>
  <c r="AR140" i="13" a="1"/>
  <c r="AR140" i="13" s="1"/>
  <c r="AQ140" i="13" a="1"/>
  <c r="AQ140" i="13" s="1"/>
  <c r="AQ179" i="13" a="1"/>
  <c r="AQ179" i="13" s="1"/>
  <c r="AR179" i="13" a="1"/>
  <c r="AR179" i="13" s="1"/>
  <c r="AQ176" i="13" a="1"/>
  <c r="AQ176" i="13" s="1"/>
  <c r="AR176" i="13" a="1"/>
  <c r="AR176" i="13" s="1"/>
  <c r="AR260" i="13" a="1"/>
  <c r="AR260" i="13" s="1"/>
  <c r="AQ260" i="13" a="1"/>
  <c r="AQ260" i="13" s="1"/>
  <c r="AR248" i="13" a="1"/>
  <c r="AR248" i="13" s="1"/>
  <c r="AQ248" i="13" a="1"/>
  <c r="AQ248" i="13" s="1"/>
  <c r="AQ141" i="13" a="1"/>
  <c r="AQ141" i="13" s="1"/>
  <c r="AR141" i="13" a="1"/>
  <c r="AR141" i="13" s="1"/>
  <c r="AQ218" i="13" a="1"/>
  <c r="AQ218" i="13" s="1"/>
  <c r="AR218" i="13" a="1"/>
  <c r="AR218" i="13" s="1"/>
  <c r="AR214" i="13" a="1"/>
  <c r="AR214" i="13" s="1"/>
  <c r="AQ214" i="13" a="1"/>
  <c r="AQ214" i="13" s="1"/>
  <c r="AQ228" i="13" a="1"/>
  <c r="AQ228" i="13" s="1"/>
  <c r="AR228" i="13" a="1"/>
  <c r="AR228" i="13" s="1"/>
  <c r="AQ264" i="13" a="1"/>
  <c r="AQ264" i="13" s="1"/>
  <c r="AR264" i="13" a="1"/>
  <c r="AR264" i="13" s="1"/>
  <c r="AQ313" i="13" a="1"/>
  <c r="AQ313" i="13" s="1"/>
  <c r="AR313" i="13" a="1"/>
  <c r="AR313" i="13" s="1"/>
  <c r="AQ283" i="13" a="1"/>
  <c r="AQ283" i="13" s="1"/>
  <c r="AR283" i="13" a="1"/>
  <c r="AR283" i="13" s="1"/>
  <c r="AQ284" i="13" a="1"/>
  <c r="AQ284" i="13" s="1"/>
  <c r="AR284" i="13" a="1"/>
  <c r="AR284" i="13" s="1"/>
  <c r="AQ311" i="13" a="1"/>
  <c r="AQ311" i="13" s="1"/>
  <c r="AR311" i="13" a="1"/>
  <c r="AR311" i="13" s="1"/>
  <c r="AR306" i="13" a="1"/>
  <c r="AR306" i="13" s="1"/>
  <c r="AQ306" i="13" a="1"/>
  <c r="AQ306" i="13" s="1"/>
  <c r="AQ46" i="13" a="1"/>
  <c r="AQ46" i="13" s="1"/>
  <c r="AR46" i="13" a="1"/>
  <c r="AR46" i="13" s="1"/>
  <c r="AQ27" i="13" a="1"/>
  <c r="AQ27" i="13" s="1"/>
  <c r="AR27" i="13" a="1"/>
  <c r="AR27" i="13" s="1"/>
  <c r="AQ32" i="13" a="1"/>
  <c r="AQ32" i="13" s="1"/>
  <c r="AR32" i="13" a="1"/>
  <c r="AR32" i="13" s="1"/>
  <c r="AR3" i="13" a="1"/>
  <c r="AR3" i="13" s="1"/>
  <c r="AR50" i="13" a="1"/>
  <c r="AR50" i="13" s="1"/>
  <c r="AQ50" i="13" a="1"/>
  <c r="AQ50" i="13" s="1"/>
  <c r="AQ42" i="13" a="1"/>
  <c r="AQ42" i="13" s="1"/>
  <c r="AR42" i="13" a="1"/>
  <c r="AR42" i="13" s="1"/>
  <c r="AQ166" i="13" a="1"/>
  <c r="AQ166" i="13" s="1"/>
  <c r="AR166" i="13" a="1"/>
  <c r="AR166" i="13" s="1"/>
  <c r="AR87" i="13" a="1"/>
  <c r="AR87" i="13" s="1"/>
  <c r="AQ87" i="13" a="1"/>
  <c r="AQ87" i="13" s="1"/>
  <c r="AR56" i="13" a="1"/>
  <c r="AR56" i="13" s="1"/>
  <c r="AQ56" i="13" a="1"/>
  <c r="AQ56" i="13" s="1"/>
  <c r="AR197" i="13" a="1"/>
  <c r="AR197" i="13" s="1"/>
  <c r="AQ197" i="13" a="1"/>
  <c r="AQ197" i="13" s="1"/>
  <c r="AR118" i="13" a="1"/>
  <c r="AR118" i="13" s="1"/>
  <c r="AQ118" i="13" a="1"/>
  <c r="AQ118" i="13" s="1"/>
  <c r="AR269" i="13" a="1"/>
  <c r="AR269" i="13" s="1"/>
  <c r="AQ269" i="13" a="1"/>
  <c r="AQ269" i="13" s="1"/>
  <c r="AQ148" i="13" a="1"/>
  <c r="AQ148" i="13" s="1"/>
  <c r="AR148" i="13" a="1"/>
  <c r="AR148" i="13" s="1"/>
  <c r="AQ101" i="13" a="1"/>
  <c r="AQ101" i="13" s="1"/>
  <c r="AR101" i="13" a="1"/>
  <c r="AR101" i="13" s="1"/>
  <c r="AQ146" i="13" a="1"/>
  <c r="AQ146" i="13" s="1"/>
  <c r="AR146" i="13" a="1"/>
  <c r="AR146" i="13" s="1"/>
  <c r="AQ184" i="13" a="1"/>
  <c r="AQ184" i="13" s="1"/>
  <c r="AR184" i="13" a="1"/>
  <c r="AR184" i="13" s="1"/>
  <c r="AR230" i="13" a="1"/>
  <c r="AR230" i="13" s="1"/>
  <c r="AQ230" i="13" a="1"/>
  <c r="AQ230" i="13" s="1"/>
  <c r="AQ158" i="13" a="1"/>
  <c r="AQ158" i="13" s="1"/>
  <c r="AR158" i="13" a="1"/>
  <c r="AR158" i="13" s="1"/>
  <c r="AQ317" i="13" a="1"/>
  <c r="AQ317" i="13" s="1"/>
  <c r="AR317" i="13" a="1"/>
  <c r="AR317" i="13" s="1"/>
  <c r="AQ145" i="13" a="1"/>
  <c r="AQ145" i="13" s="1"/>
  <c r="AR145" i="13" a="1"/>
  <c r="AR145" i="13" s="1"/>
  <c r="AQ286" i="13" a="1"/>
  <c r="AQ286" i="13" s="1"/>
  <c r="AR286" i="13" a="1"/>
  <c r="AR286" i="13" s="1"/>
  <c r="AQ221" i="13" a="1"/>
  <c r="AQ221" i="13" s="1"/>
  <c r="AR221" i="13" a="1"/>
  <c r="AR221" i="13" s="1"/>
  <c r="AR232" i="13" a="1"/>
  <c r="AR232" i="13" s="1"/>
  <c r="AQ232" i="13" a="1"/>
  <c r="AQ232" i="13" s="1"/>
  <c r="AR289" i="13" a="1"/>
  <c r="AR289" i="13" s="1"/>
  <c r="AQ289" i="13" a="1"/>
  <c r="AQ289" i="13" s="1"/>
  <c r="AR324" i="13" a="1"/>
  <c r="AR324" i="13" s="1"/>
  <c r="AQ324" i="13" a="1"/>
  <c r="AQ324" i="13" s="1"/>
  <c r="AQ303" i="13" a="1"/>
  <c r="AQ303" i="13" s="1"/>
  <c r="AR303" i="13" a="1"/>
  <c r="AR303" i="13" s="1"/>
  <c r="AR291" i="13" a="1"/>
  <c r="AR291" i="13" s="1"/>
  <c r="AQ291" i="13" a="1"/>
  <c r="AQ291" i="13" s="1"/>
  <c r="AR321" i="13" a="1"/>
  <c r="AR321" i="13" s="1"/>
  <c r="AQ321" i="13" a="1"/>
  <c r="AQ321" i="13" s="1"/>
  <c r="AR310" i="13" a="1"/>
  <c r="AR310" i="13" s="1"/>
  <c r="AQ310" i="13" a="1"/>
  <c r="AQ310" i="13" s="1"/>
  <c r="AQ187" i="13" a="1"/>
  <c r="AQ187" i="13" s="1"/>
  <c r="AR187" i="13" a="1"/>
  <c r="AR187" i="13" s="1"/>
  <c r="AQ93" i="13" a="1"/>
  <c r="AQ93" i="13" s="1"/>
  <c r="AR93" i="13" a="1"/>
  <c r="AR93" i="13" s="1"/>
  <c r="AR60" i="13" a="1"/>
  <c r="AR60" i="13" s="1"/>
  <c r="AQ60" i="13" a="1"/>
  <c r="AQ60" i="13" s="1"/>
  <c r="AR116" i="13" a="1"/>
  <c r="AR116" i="13" s="1"/>
  <c r="AQ116" i="13" a="1"/>
  <c r="AQ116" i="13" s="1"/>
  <c r="AR123" i="13" a="1"/>
  <c r="AR123" i="13" s="1"/>
  <c r="AQ123" i="13" a="1"/>
  <c r="AQ123" i="13" s="1"/>
  <c r="AQ154" i="13" a="1"/>
  <c r="AQ154" i="13" s="1"/>
  <c r="AR154" i="13" a="1"/>
  <c r="AR154" i="13" s="1"/>
  <c r="AR186" i="13" a="1"/>
  <c r="AR186" i="13" s="1"/>
  <c r="AQ186" i="13" a="1"/>
  <c r="AQ186" i="13" s="1"/>
  <c r="AR112" i="13" a="1"/>
  <c r="AR112" i="13" s="1"/>
  <c r="AQ112" i="13" a="1"/>
  <c r="AQ112" i="13" s="1"/>
  <c r="AR156" i="13" a="1"/>
  <c r="AR156" i="13" s="1"/>
  <c r="AQ156" i="13" a="1"/>
  <c r="AQ156" i="13" s="1"/>
  <c r="AQ203" i="13" a="1"/>
  <c r="AQ203" i="13" s="1"/>
  <c r="AR203" i="13" a="1"/>
  <c r="AR203" i="13" s="1"/>
  <c r="AQ241" i="13" a="1"/>
  <c r="AQ241" i="13" s="1"/>
  <c r="AR241" i="13" a="1"/>
  <c r="AR241" i="13" s="1"/>
  <c r="AQ159" i="13" a="1"/>
  <c r="AQ159" i="13" s="1"/>
  <c r="AR159" i="13" a="1"/>
  <c r="AR159" i="13" s="1"/>
  <c r="AQ190" i="13" a="1"/>
  <c r="AQ190" i="13" s="1"/>
  <c r="AR190" i="13" a="1"/>
  <c r="AR190" i="13" s="1"/>
  <c r="AR149" i="13" a="1"/>
  <c r="AR149" i="13" s="1"/>
  <c r="AQ149" i="13" a="1"/>
  <c r="AQ149" i="13" s="1"/>
  <c r="AQ256" i="13" a="1"/>
  <c r="AQ256" i="13" s="1"/>
  <c r="AR256" i="13" a="1"/>
  <c r="AR256" i="13" s="1"/>
  <c r="AR234" i="13" a="1"/>
  <c r="AR234" i="13" s="1"/>
  <c r="AQ234" i="13" a="1"/>
  <c r="AQ234" i="13" s="1"/>
  <c r="AQ236" i="13" a="1"/>
  <c r="AQ236" i="13" s="1"/>
  <c r="AR236" i="13" a="1"/>
  <c r="AR236" i="13" s="1"/>
  <c r="AR344" i="13" a="1"/>
  <c r="AR344" i="13" s="1"/>
  <c r="AQ344" i="13" a="1"/>
  <c r="AQ344" i="13" s="1"/>
  <c r="AR332" i="13" a="1"/>
  <c r="AR332" i="13" s="1"/>
  <c r="AQ332" i="13" a="1"/>
  <c r="AQ332" i="13" s="1"/>
  <c r="AR304" i="13" a="1"/>
  <c r="AR304" i="13" s="1"/>
  <c r="AQ304" i="13" a="1"/>
  <c r="AQ304" i="13" s="1"/>
  <c r="AR307" i="13" a="1"/>
  <c r="AR307" i="13" s="1"/>
  <c r="AQ307" i="13" a="1"/>
  <c r="AQ307" i="13" s="1"/>
  <c r="AQ340" i="13" a="1"/>
  <c r="AQ340" i="13" s="1"/>
  <c r="AR340" i="13" a="1"/>
  <c r="AR340" i="13" s="1"/>
  <c r="AR314" i="13" a="1"/>
  <c r="AR314" i="13" s="1"/>
  <c r="AQ314" i="13" a="1"/>
  <c r="AQ314" i="13" s="1"/>
  <c r="AR4" i="13" a="1"/>
  <c r="AR4" i="13" s="1"/>
  <c r="AQ4" i="13" a="1"/>
  <c r="AQ4" i="13" s="1"/>
  <c r="AQ35" i="13" a="1"/>
  <c r="AQ35" i="13" s="1"/>
  <c r="AR35" i="13" a="1"/>
  <c r="AR35" i="13" s="1"/>
  <c r="AQ40" i="13" a="1"/>
  <c r="AQ40" i="13" s="1"/>
  <c r="AR40" i="13" a="1"/>
  <c r="AR40" i="13" s="1"/>
  <c r="AR13" i="13" a="1"/>
  <c r="AR13" i="13" s="1"/>
  <c r="AQ13" i="13" a="1"/>
  <c r="AQ13" i="13" s="1"/>
  <c r="AQ58" i="13" a="1"/>
  <c r="AQ58" i="13" s="1"/>
  <c r="AR58" i="13" a="1"/>
  <c r="AR58" i="13" s="1"/>
  <c r="AR62" i="13" a="1"/>
  <c r="AR62" i="13" s="1"/>
  <c r="AQ62" i="13" a="1"/>
  <c r="AQ62" i="13" s="1"/>
  <c r="AR193" i="13" a="1"/>
  <c r="AR193" i="13" s="1"/>
  <c r="AQ193" i="13" a="1"/>
  <c r="AQ193" i="13" s="1"/>
  <c r="AR105" i="13" a="1"/>
  <c r="AR105" i="13" s="1"/>
  <c r="AQ105" i="13" a="1"/>
  <c r="AQ105" i="13" s="1"/>
  <c r="AR64" i="13" a="1"/>
  <c r="AR64" i="13" s="1"/>
  <c r="AQ64" i="13" a="1"/>
  <c r="AQ64" i="13" s="1"/>
  <c r="AQ53" i="13" a="1"/>
  <c r="AQ53" i="13" s="1"/>
  <c r="AR53" i="13" a="1"/>
  <c r="AR53" i="13" s="1"/>
  <c r="AQ134" i="13" a="1"/>
  <c r="AQ134" i="13" s="1"/>
  <c r="AR134" i="13" a="1"/>
  <c r="AR134" i="13" s="1"/>
  <c r="AQ189" i="13" a="1"/>
  <c r="AQ189" i="13" s="1"/>
  <c r="AR189" i="13" a="1"/>
  <c r="AR189" i="13" s="1"/>
  <c r="AR198" i="13" a="1"/>
  <c r="AR198" i="13" s="1"/>
  <c r="AQ198" i="13" a="1"/>
  <c r="AQ198" i="13" s="1"/>
  <c r="AQ113" i="13" a="1"/>
  <c r="AQ113" i="13" s="1"/>
  <c r="AR113" i="13" a="1"/>
  <c r="AR113" i="13" s="1"/>
  <c r="AR182" i="13" a="1"/>
  <c r="AR182" i="13" s="1"/>
  <c r="AQ182" i="13" a="1"/>
  <c r="AQ182" i="13" s="1"/>
  <c r="AR209" i="13" a="1"/>
  <c r="AR209" i="13" s="1"/>
  <c r="AQ209" i="13" a="1"/>
  <c r="AQ209" i="13" s="1"/>
  <c r="AQ243" i="13" a="1"/>
  <c r="AQ243" i="13" s="1"/>
  <c r="AR243" i="13" a="1"/>
  <c r="AR243" i="13" s="1"/>
  <c r="AR164" i="13" a="1"/>
  <c r="AR164" i="13" s="1"/>
  <c r="AQ164" i="13" a="1"/>
  <c r="AQ164" i="13" s="1"/>
  <c r="AQ196" i="13" a="1"/>
  <c r="AQ196" i="13" s="1"/>
  <c r="AR196" i="13" a="1"/>
  <c r="AR196" i="13" s="1"/>
  <c r="AR153" i="13" a="1"/>
  <c r="AR153" i="13" s="1"/>
  <c r="AQ153" i="13" a="1"/>
  <c r="AQ153" i="13" s="1"/>
  <c r="AR268" i="13" a="1"/>
  <c r="AR268" i="13" s="1"/>
  <c r="AQ268" i="13" a="1"/>
  <c r="AQ268" i="13" s="1"/>
  <c r="AR235" i="13" a="1"/>
  <c r="AR235" i="13" s="1"/>
  <c r="AQ235" i="13" a="1"/>
  <c r="AQ235" i="13" s="1"/>
  <c r="AR242" i="13" a="1"/>
  <c r="AR242" i="13" s="1"/>
  <c r="AQ242" i="13" a="1"/>
  <c r="AQ242" i="13" s="1"/>
  <c r="AR270" i="13" a="1"/>
  <c r="AR270" i="13" s="1"/>
  <c r="AQ270" i="13" a="1"/>
  <c r="AQ270" i="13" s="1"/>
  <c r="AQ335" i="13" a="1"/>
  <c r="AQ335" i="13" s="1"/>
  <c r="AR335" i="13" a="1"/>
  <c r="AR335" i="13" s="1"/>
  <c r="AR333" i="13" a="1"/>
  <c r="AR333" i="13" s="1"/>
  <c r="AQ333" i="13" a="1"/>
  <c r="AQ333" i="13" s="1"/>
  <c r="AR312" i="13" a="1"/>
  <c r="AR312" i="13" s="1"/>
  <c r="AQ312" i="13" a="1"/>
  <c r="AQ312" i="13" s="1"/>
  <c r="AR285" i="13" a="1"/>
  <c r="AR285" i="13" s="1"/>
  <c r="AQ285" i="13" a="1"/>
  <c r="AQ285" i="13" s="1"/>
  <c r="AR318" i="13" a="1"/>
  <c r="AR318" i="13" s="1"/>
  <c r="AQ318" i="13" a="1"/>
  <c r="AQ318" i="13" s="1"/>
  <c r="AR66" i="13" a="1"/>
  <c r="AR66" i="13" s="1"/>
  <c r="AQ66" i="13" a="1"/>
  <c r="AQ66" i="13" s="1"/>
  <c r="AQ39" i="13" a="1"/>
  <c r="AQ39" i="13" s="1"/>
  <c r="AR39" i="13" a="1"/>
  <c r="AR39" i="13" s="1"/>
  <c r="AQ44" i="13" a="1"/>
  <c r="AQ44" i="13" s="1"/>
  <c r="AR44" i="13" a="1"/>
  <c r="AR44" i="13" s="1"/>
  <c r="AQ17" i="13" a="1"/>
  <c r="AQ17" i="13" s="1"/>
  <c r="AR17" i="13" a="1"/>
  <c r="AR17" i="13" s="1"/>
  <c r="AR6" i="13" a="1"/>
  <c r="AR6" i="13" s="1"/>
  <c r="AQ6" i="13" a="1"/>
  <c r="AQ6" i="13" s="1"/>
  <c r="AQ74" i="13" a="1"/>
  <c r="AQ74" i="13" s="1"/>
  <c r="AR74" i="13" a="1"/>
  <c r="AR74" i="13" s="1"/>
  <c r="AQ51" i="13" a="1"/>
  <c r="AQ51" i="13" s="1"/>
  <c r="AR51" i="13" a="1"/>
  <c r="AR51" i="13" s="1"/>
  <c r="AQ147" i="13" a="1"/>
  <c r="AQ147" i="13" s="1"/>
  <c r="AR147" i="13" a="1"/>
  <c r="AR147" i="13" s="1"/>
  <c r="AR68" i="13" a="1"/>
  <c r="AR68" i="13" s="1"/>
  <c r="AQ68" i="13" a="1"/>
  <c r="AQ68" i="13" s="1"/>
  <c r="AR57" i="13" a="1"/>
  <c r="AR57" i="13" s="1"/>
  <c r="AQ57" i="13" a="1"/>
  <c r="AQ57" i="13" s="1"/>
  <c r="AQ192" i="13" a="1"/>
  <c r="AQ192" i="13" s="1"/>
  <c r="AR192" i="13" a="1"/>
  <c r="AR192" i="13" s="1"/>
  <c r="AQ212" i="13" a="1"/>
  <c r="AQ212" i="13" s="1"/>
  <c r="AR212" i="13" a="1"/>
  <c r="AR212" i="13" s="1"/>
  <c r="AQ98" i="13" a="1"/>
  <c r="AQ98" i="13" s="1"/>
  <c r="AR98" i="13" a="1"/>
  <c r="AR98" i="13" s="1"/>
  <c r="AQ131" i="13" a="1"/>
  <c r="AQ131" i="13" s="1"/>
  <c r="AR131" i="13" a="1"/>
  <c r="AR131" i="13" s="1"/>
  <c r="AR199" i="13" a="1"/>
  <c r="AR199" i="13" s="1"/>
  <c r="AQ199" i="13" a="1"/>
  <c r="AQ199" i="13" s="1"/>
  <c r="AR219" i="13" a="1"/>
  <c r="AR219" i="13" s="1"/>
  <c r="AQ219" i="13" a="1"/>
  <c r="AQ219" i="13" s="1"/>
  <c r="AR265" i="13" a="1"/>
  <c r="AR265" i="13" s="1"/>
  <c r="AQ265" i="13" a="1"/>
  <c r="AQ265" i="13" s="1"/>
  <c r="AR194" i="13" a="1"/>
  <c r="AR194" i="13" s="1"/>
  <c r="AQ194" i="13" a="1"/>
  <c r="AQ194" i="13" s="1"/>
  <c r="AQ202" i="13" a="1"/>
  <c r="AQ202" i="13" s="1"/>
  <c r="AR202" i="13" a="1"/>
  <c r="AR202" i="13" s="1"/>
  <c r="AR157" i="13" a="1"/>
  <c r="AR157" i="13" s="1"/>
  <c r="AQ157" i="13" a="1"/>
  <c r="AQ157" i="13" s="1"/>
  <c r="AR273" i="13" a="1"/>
  <c r="AR273" i="13" s="1"/>
  <c r="AQ273" i="13" a="1"/>
  <c r="AQ273" i="13" s="1"/>
  <c r="AQ252" i="13" a="1"/>
  <c r="AQ252" i="13" s="1"/>
  <c r="AR252" i="13" a="1"/>
  <c r="AR252" i="13" s="1"/>
  <c r="AR296" i="13" a="1"/>
  <c r="AR296" i="13" s="1"/>
  <c r="AQ296" i="13" a="1"/>
  <c r="AQ296" i="13" s="1"/>
  <c r="AQ276" i="13" a="1"/>
  <c r="AQ276" i="13" s="1"/>
  <c r="AR276" i="13" a="1"/>
  <c r="AR276" i="13" s="1"/>
  <c r="AQ240" i="13" a="1"/>
  <c r="AQ240" i="13" s="1"/>
  <c r="AR240" i="13" a="1"/>
  <c r="AR240" i="13" s="1"/>
  <c r="AR345" i="13" a="1"/>
  <c r="AR345" i="13" s="1"/>
  <c r="AQ345" i="13" a="1"/>
  <c r="AQ345" i="13" s="1"/>
  <c r="AQ331" i="13" a="1"/>
  <c r="AQ331" i="13" s="1"/>
  <c r="AR331" i="13" a="1"/>
  <c r="AR331" i="13" s="1"/>
  <c r="AR293" i="13" a="1"/>
  <c r="AR293" i="13" s="1"/>
  <c r="AQ293" i="13" a="1"/>
  <c r="AQ293" i="13" s="1"/>
  <c r="AR322" i="13" a="1"/>
  <c r="AR322" i="13" s="1"/>
  <c r="AQ322" i="13" a="1"/>
  <c r="AQ322" i="13" s="1"/>
  <c r="AQ111" i="13" a="1"/>
  <c r="AQ111" i="13" s="1"/>
  <c r="AR111" i="13" a="1"/>
  <c r="AR111" i="13" s="1"/>
  <c r="AR43" i="13" a="1"/>
  <c r="AR43" i="13" s="1"/>
  <c r="AQ43" i="13" a="1"/>
  <c r="AQ43" i="13" s="1"/>
  <c r="AQ48" i="13" a="1"/>
  <c r="AQ48" i="13" s="1"/>
  <c r="AR48" i="13" a="1"/>
  <c r="AR48" i="13" s="1"/>
  <c r="AQ21" i="13" a="1"/>
  <c r="AQ21" i="13" s="1"/>
  <c r="AR21" i="13" a="1"/>
  <c r="AR21" i="13" s="1"/>
  <c r="AQ10" i="13" a="1"/>
  <c r="AQ10" i="13" s="1"/>
  <c r="AR10" i="13" a="1"/>
  <c r="AR10" i="13" s="1"/>
  <c r="AQ82" i="13" a="1"/>
  <c r="AQ82" i="13" s="1"/>
  <c r="AR82" i="13" a="1"/>
  <c r="AR82" i="13" s="1"/>
  <c r="AR55" i="13" a="1"/>
  <c r="AR55" i="13" s="1"/>
  <c r="AQ55" i="13" a="1"/>
  <c r="AQ55" i="13" s="1"/>
  <c r="AQ130" i="13" a="1"/>
  <c r="AQ130" i="13" s="1"/>
  <c r="AR130" i="13" a="1"/>
  <c r="AR130" i="13" s="1"/>
  <c r="AR72" i="13" a="1"/>
  <c r="AR72" i="13" s="1"/>
  <c r="AQ72" i="13" a="1"/>
  <c r="AQ72" i="13" s="1"/>
  <c r="AQ61" i="13" a="1"/>
  <c r="AQ61" i="13" s="1"/>
  <c r="AR61" i="13" a="1"/>
  <c r="AR61" i="13" s="1"/>
  <c r="AR226" i="13" a="1"/>
  <c r="AR226" i="13" s="1"/>
  <c r="AQ226" i="13" a="1"/>
  <c r="AQ226" i="13" s="1"/>
  <c r="AR262" i="13" a="1"/>
  <c r="AR262" i="13" s="1"/>
  <c r="AQ262" i="13" a="1"/>
  <c r="AQ262" i="13" s="1"/>
  <c r="AQ110" i="13" a="1"/>
  <c r="AQ110" i="13" s="1"/>
  <c r="AR110" i="13" a="1"/>
  <c r="AR110" i="13" s="1"/>
  <c r="AR132" i="13" a="1"/>
  <c r="AR132" i="13" s="1"/>
  <c r="AQ132" i="13" a="1"/>
  <c r="AQ132" i="13" s="1"/>
  <c r="AQ205" i="13" a="1"/>
  <c r="AQ205" i="13" s="1"/>
  <c r="AR205" i="13" a="1"/>
  <c r="AR205" i="13" s="1"/>
  <c r="AR227" i="13" a="1"/>
  <c r="AR227" i="13" s="1"/>
  <c r="AQ227" i="13" a="1"/>
  <c r="AQ227" i="13" s="1"/>
  <c r="AR162" i="13" a="1"/>
  <c r="AR162" i="13" s="1"/>
  <c r="AQ162" i="13" a="1"/>
  <c r="AQ162" i="13" s="1"/>
  <c r="AR200" i="13" a="1"/>
  <c r="AR200" i="13" s="1"/>
  <c r="AQ200" i="13" a="1"/>
  <c r="AQ200" i="13" s="1"/>
  <c r="AR208" i="13" a="1"/>
  <c r="AR208" i="13" s="1"/>
  <c r="AQ208" i="13" a="1"/>
  <c r="AQ208" i="13" s="1"/>
  <c r="AR161" i="13" a="1"/>
  <c r="AR161" i="13" s="1"/>
  <c r="AQ161" i="13" a="1"/>
  <c r="AQ161" i="13" s="1"/>
  <c r="AR275" i="13" a="1"/>
  <c r="AR275" i="13" s="1"/>
  <c r="AQ275" i="13" a="1"/>
  <c r="AQ275" i="13" s="1"/>
  <c r="AR325" i="13" a="1"/>
  <c r="AR325" i="13" s="1"/>
  <c r="AQ325" i="13" a="1"/>
  <c r="AQ325" i="13" s="1"/>
  <c r="AQ299" i="13" a="1"/>
  <c r="AQ299" i="13" s="1"/>
  <c r="AR299" i="13" a="1"/>
  <c r="AR299" i="13" s="1"/>
  <c r="AQ301" i="13" a="1"/>
  <c r="AQ301" i="13" s="1"/>
  <c r="AR301" i="13" a="1"/>
  <c r="AR301" i="13" s="1"/>
  <c r="AQ244" i="13" a="1"/>
  <c r="AQ244" i="13" s="1"/>
  <c r="AR244" i="13" a="1"/>
  <c r="AR244" i="13" s="1"/>
  <c r="AQ254" i="13" a="1"/>
  <c r="AQ254" i="13" s="1"/>
  <c r="AR254" i="13" a="1"/>
  <c r="AR254" i="13" s="1"/>
  <c r="AR341" i="13" a="1"/>
  <c r="AR341" i="13" s="1"/>
  <c r="AQ341" i="13" a="1"/>
  <c r="AQ341" i="13" s="1"/>
  <c r="AR309" i="13" a="1"/>
  <c r="AR309" i="13" s="1"/>
  <c r="AQ309" i="13" a="1"/>
  <c r="AQ309" i="13" s="1"/>
  <c r="AQ326" i="13" a="1"/>
  <c r="AQ326" i="13" s="1"/>
  <c r="AR326" i="13" a="1"/>
  <c r="AR326" i="13" s="1"/>
  <c r="AQ36" i="13" a="1"/>
  <c r="AQ36" i="13" s="1"/>
  <c r="AR36" i="13" a="1"/>
  <c r="AR36" i="13" s="1"/>
  <c r="AQ144" i="13" a="1"/>
  <c r="AQ144" i="13" s="1"/>
  <c r="AR144" i="13" a="1"/>
  <c r="AR144" i="13" s="1"/>
  <c r="AR47" i="13" a="1"/>
  <c r="AR47" i="13" s="1"/>
  <c r="AQ47" i="13" a="1"/>
  <c r="AQ47" i="13" s="1"/>
  <c r="AR78" i="13" a="1"/>
  <c r="AR78" i="13" s="1"/>
  <c r="AQ78" i="13" a="1"/>
  <c r="AQ78" i="13" s="1"/>
  <c r="AQ25" i="13" a="1"/>
  <c r="AQ25" i="13" s="1"/>
  <c r="AR25" i="13" a="1"/>
  <c r="AR25" i="13" s="1"/>
  <c r="AR14" i="13" a="1"/>
  <c r="AR14" i="13" s="1"/>
  <c r="AQ14" i="13" a="1"/>
  <c r="AQ14" i="13" s="1"/>
  <c r="AR115" i="13" a="1"/>
  <c r="AR115" i="13" s="1"/>
  <c r="AQ115" i="13" a="1"/>
  <c r="AQ115" i="13" s="1"/>
  <c r="AR59" i="13" a="1"/>
  <c r="AR59" i="13" s="1"/>
  <c r="AQ59" i="13" a="1"/>
  <c r="AQ59" i="13" s="1"/>
  <c r="AQ142" i="13" a="1"/>
  <c r="AQ142" i="13" s="1"/>
  <c r="AR142" i="13" a="1"/>
  <c r="AR142" i="13" s="1"/>
  <c r="AQ76" i="13" a="1"/>
  <c r="AQ76" i="13" s="1"/>
  <c r="AR76" i="13" a="1"/>
  <c r="AR76" i="13" s="1"/>
  <c r="AR65" i="13" a="1"/>
  <c r="AR65" i="13" s="1"/>
  <c r="AQ65" i="13" a="1"/>
  <c r="AQ65" i="13" s="1"/>
  <c r="AQ107" i="13" a="1"/>
  <c r="AQ107" i="13" s="1"/>
  <c r="AR107" i="13" a="1"/>
  <c r="AR107" i="13" s="1"/>
  <c r="AQ96" i="13" a="1"/>
  <c r="AQ96" i="13" s="1"/>
  <c r="AR96" i="13" a="1"/>
  <c r="AR96" i="13" s="1"/>
  <c r="AR122" i="13" a="1"/>
  <c r="AR122" i="13" s="1"/>
  <c r="AQ122" i="13" a="1"/>
  <c r="AQ122" i="13" s="1"/>
  <c r="AR143" i="13" a="1"/>
  <c r="AR143" i="13" s="1"/>
  <c r="AQ143" i="13" a="1"/>
  <c r="AQ143" i="13" s="1"/>
  <c r="AQ211" i="13" a="1"/>
  <c r="AQ211" i="13" s="1"/>
  <c r="AR211" i="13" a="1"/>
  <c r="AR211" i="13" s="1"/>
  <c r="AR223" i="13" a="1"/>
  <c r="AR223" i="13" s="1"/>
  <c r="AQ223" i="13" a="1"/>
  <c r="AQ223" i="13" s="1"/>
  <c r="AQ163" i="13" a="1"/>
  <c r="AQ163" i="13" s="1"/>
  <c r="AR163" i="13" a="1"/>
  <c r="AR163" i="13" s="1"/>
  <c r="AQ207" i="13" a="1"/>
  <c r="AQ207" i="13" s="1"/>
  <c r="AR207" i="13" a="1"/>
  <c r="AR207" i="13" s="1"/>
  <c r="AQ217" i="13" a="1"/>
  <c r="AQ217" i="13" s="1"/>
  <c r="AR217" i="13" a="1"/>
  <c r="AR217" i="13" s="1"/>
  <c r="AQ165" i="13" a="1"/>
  <c r="AQ165" i="13" s="1"/>
  <c r="AR165" i="13" a="1"/>
  <c r="AR165" i="13" s="1"/>
  <c r="AQ287" i="13" a="1"/>
  <c r="AQ287" i="13" s="1"/>
  <c r="AR287" i="13" a="1"/>
  <c r="AR287" i="13" s="1"/>
  <c r="AR300" i="13" a="1"/>
  <c r="AR300" i="13" s="1"/>
  <c r="AQ300" i="13" a="1"/>
  <c r="AQ300" i="13" s="1"/>
  <c r="AQ316" i="13" a="1"/>
  <c r="AQ316" i="13" s="1"/>
  <c r="AR316" i="13" a="1"/>
  <c r="AR316" i="13" s="1"/>
  <c r="AR328" i="13" a="1"/>
  <c r="AR328" i="13" s="1"/>
  <c r="AQ328" i="13" a="1"/>
  <c r="AQ328" i="13" s="1"/>
  <c r="AQ271" i="13" a="1"/>
  <c r="AQ271" i="13" s="1"/>
  <c r="AR271" i="13" a="1"/>
  <c r="AR271" i="13" s="1"/>
  <c r="AR297" i="13" a="1"/>
  <c r="AR297" i="13" s="1"/>
  <c r="AQ297" i="13" a="1"/>
  <c r="AQ297" i="13" s="1"/>
  <c r="AR249" i="13" a="1"/>
  <c r="AR249" i="13" s="1"/>
  <c r="AQ249" i="13" a="1"/>
  <c r="AQ249" i="13" s="1"/>
  <c r="AQ320" i="13" a="1"/>
  <c r="AQ320" i="13" s="1"/>
  <c r="AR320" i="13" a="1"/>
  <c r="AR320" i="13" s="1"/>
  <c r="AQ330" i="13" a="1"/>
  <c r="AQ330" i="13" s="1"/>
  <c r="AR330" i="13" a="1"/>
  <c r="AR330" i="13" s="1"/>
  <c r="AR225" i="13" a="1"/>
  <c r="AR225" i="13" s="1"/>
  <c r="AQ225" i="13" a="1"/>
  <c r="AQ225" i="13" s="1"/>
  <c r="AQ8" i="13" a="1"/>
  <c r="AQ8" i="13" s="1"/>
  <c r="AR8" i="13" a="1"/>
  <c r="AR8" i="13" s="1"/>
  <c r="AR86" i="13" a="1"/>
  <c r="AR86" i="13" s="1"/>
  <c r="AQ86" i="13" a="1"/>
  <c r="AQ86" i="13" s="1"/>
  <c r="AR29" i="13" a="1"/>
  <c r="AR29" i="13" s="1"/>
  <c r="AQ29" i="13" a="1"/>
  <c r="AQ29" i="13" s="1"/>
  <c r="AQ18" i="13" a="1"/>
  <c r="AQ18" i="13" s="1"/>
  <c r="AR18" i="13" a="1"/>
  <c r="AR18" i="13" s="1"/>
  <c r="AR152" i="13" a="1"/>
  <c r="AR152" i="13" s="1"/>
  <c r="AQ152" i="13" a="1"/>
  <c r="AQ152" i="13" s="1"/>
  <c r="AQ63" i="13" a="1"/>
  <c r="AQ63" i="13" s="1"/>
  <c r="AR63" i="13" a="1"/>
  <c r="AR63" i="13" s="1"/>
  <c r="AQ247" i="13" a="1"/>
  <c r="AQ247" i="13" s="1"/>
  <c r="AR247" i="13" a="1"/>
  <c r="AR247" i="13" s="1"/>
  <c r="AR80" i="13" a="1"/>
  <c r="AR80" i="13" s="1"/>
  <c r="AQ80" i="13" a="1"/>
  <c r="AQ80" i="13" s="1"/>
  <c r="AR69" i="13" a="1"/>
  <c r="AR69" i="13" s="1"/>
  <c r="AQ119" i="13" a="1"/>
  <c r="AQ119" i="13" s="1"/>
  <c r="AR119" i="13" a="1"/>
  <c r="AR119" i="13" s="1"/>
  <c r="AR97" i="13" a="1"/>
  <c r="AR97" i="13" s="1"/>
  <c r="AQ97" i="13" a="1"/>
  <c r="AQ97" i="13" s="1"/>
  <c r="AR126" i="13" a="1"/>
  <c r="AR126" i="13" s="1"/>
  <c r="AQ126" i="13" a="1"/>
  <c r="AQ126" i="13" s="1"/>
  <c r="AR160" i="13" a="1"/>
  <c r="AR160" i="13" s="1"/>
  <c r="AQ160" i="13" a="1"/>
  <c r="AQ160" i="13" s="1"/>
  <c r="AR204" i="13" a="1"/>
  <c r="AR204" i="13" s="1"/>
  <c r="AQ204" i="13" a="1"/>
  <c r="AQ204" i="13" s="1"/>
  <c r="AR239" i="13" a="1"/>
  <c r="AR239" i="13" s="1"/>
  <c r="AQ239" i="13" a="1"/>
  <c r="AQ239" i="13" s="1"/>
  <c r="AQ168" i="13" a="1"/>
  <c r="AQ168" i="13" s="1"/>
  <c r="AR168" i="13" a="1"/>
  <c r="AR168" i="13" s="1"/>
  <c r="AQ213" i="13" a="1"/>
  <c r="AQ213" i="13" s="1"/>
  <c r="AR213" i="13" a="1"/>
  <c r="AR213" i="13" s="1"/>
  <c r="AQ274" i="13" a="1"/>
  <c r="AQ274" i="13" s="1"/>
  <c r="AR274" i="13" a="1"/>
  <c r="AR274" i="13" s="1"/>
  <c r="AQ169" i="13" a="1"/>
  <c r="AQ169" i="13" s="1"/>
  <c r="AR169" i="13" a="1"/>
  <c r="AR169" i="13" s="1"/>
  <c r="AR319" i="13" a="1"/>
  <c r="AR319" i="13" s="1"/>
  <c r="AQ319" i="13" a="1"/>
  <c r="AQ319" i="13" s="1"/>
  <c r="AQ329" i="13" a="1"/>
  <c r="AQ329" i="13" s="1"/>
  <c r="AR329" i="13" a="1"/>
  <c r="AR329" i="13" s="1"/>
  <c r="AQ305" i="13" a="1"/>
  <c r="AQ305" i="13" s="1"/>
  <c r="AR305" i="13" a="1"/>
  <c r="AR305" i="13" s="1"/>
  <c r="AQ238" i="13" a="1"/>
  <c r="AQ238" i="13" s="1"/>
  <c r="AR238" i="13" a="1"/>
  <c r="AR238" i="13" s="1"/>
  <c r="AQ277" i="13" a="1"/>
  <c r="AQ277" i="13" s="1"/>
  <c r="AR277" i="13" a="1"/>
  <c r="AR277" i="13" s="1"/>
  <c r="AQ327" i="13" a="1"/>
  <c r="AQ327" i="13" s="1"/>
  <c r="AR327" i="13" a="1"/>
  <c r="AR327" i="13" s="1"/>
  <c r="AR253" i="13" a="1"/>
  <c r="AR253" i="13" s="1"/>
  <c r="AQ253" i="13" a="1"/>
  <c r="AQ253" i="13" s="1"/>
  <c r="AQ339" i="13" a="1"/>
  <c r="AQ339" i="13" s="1"/>
  <c r="AR339" i="13" a="1"/>
  <c r="AR339" i="13" s="1"/>
  <c r="AR334" i="13" a="1"/>
  <c r="AR334" i="13" s="1"/>
  <c r="AQ334" i="13" a="1"/>
  <c r="AQ334" i="13" s="1"/>
  <c r="AR31" i="13" a="1"/>
  <c r="AR31" i="13" s="1"/>
  <c r="AQ31" i="13" a="1"/>
  <c r="AQ31" i="13" s="1"/>
  <c r="AR7" i="13" a="1"/>
  <c r="AR7" i="13" s="1"/>
  <c r="AQ12" i="13" a="1"/>
  <c r="AQ12" i="13" s="1"/>
  <c r="AR12" i="13" a="1"/>
  <c r="AR12" i="13" s="1"/>
  <c r="AQ106" i="13" a="1"/>
  <c r="AQ106" i="13" s="1"/>
  <c r="AR106" i="13" a="1"/>
  <c r="AR106" i="13" s="1"/>
  <c r="AR33" i="13" a="1"/>
  <c r="AR33" i="13" s="1"/>
  <c r="AQ33" i="13" a="1"/>
  <c r="AQ33" i="13" s="1"/>
  <c r="AR22" i="13" a="1"/>
  <c r="AR22" i="13" s="1"/>
  <c r="AQ22" i="13" a="1"/>
  <c r="AQ22" i="13" s="1"/>
  <c r="AQ95" i="13" a="1"/>
  <c r="AQ95" i="13" s="1"/>
  <c r="AR95" i="13" a="1"/>
  <c r="AR95" i="13" s="1"/>
  <c r="AQ67" i="13" a="1"/>
  <c r="AQ67" i="13" s="1"/>
  <c r="AR67" i="13" a="1"/>
  <c r="AR67" i="13" s="1"/>
  <c r="AQ91" i="13" a="1"/>
  <c r="AQ91" i="13" s="1"/>
  <c r="AR91" i="13" a="1"/>
  <c r="AR91" i="13" s="1"/>
  <c r="AQ84" i="13" a="1"/>
  <c r="AQ84" i="13" s="1"/>
  <c r="AR84" i="13" a="1"/>
  <c r="AR84" i="13" s="1"/>
  <c r="AR73" i="13" a="1"/>
  <c r="AR73" i="13" s="1"/>
  <c r="AQ73" i="13" a="1"/>
  <c r="AQ73" i="13" s="1"/>
  <c r="AQ138" i="13" a="1"/>
  <c r="AQ138" i="13" s="1"/>
  <c r="AR138" i="13" a="1"/>
  <c r="AR138" i="13" s="1"/>
  <c r="AR108" i="13" a="1"/>
  <c r="AR108" i="13" s="1"/>
  <c r="AQ108" i="13" a="1"/>
  <c r="AQ108" i="13" s="1"/>
  <c r="AQ180" i="13" a="1"/>
  <c r="AQ180" i="13" s="1"/>
  <c r="AR180" i="13" a="1"/>
  <c r="AR180" i="13" s="1"/>
  <c r="AQ174" i="13" a="1"/>
  <c r="AQ174" i="13" s="1"/>
  <c r="AR174" i="13" a="1"/>
  <c r="AR174" i="13" s="1"/>
  <c r="AR210" i="13" a="1"/>
  <c r="AR210" i="13" s="1"/>
  <c r="AQ210" i="13" a="1"/>
  <c r="AQ210" i="13" s="1"/>
  <c r="AR124" i="13" a="1"/>
  <c r="AR124" i="13" s="1"/>
  <c r="AQ124" i="13" a="1"/>
  <c r="AQ124" i="13" s="1"/>
  <c r="AQ188" i="13" a="1"/>
  <c r="AQ188" i="13" s="1"/>
  <c r="AR188" i="13" a="1"/>
  <c r="AR188" i="13" s="1"/>
  <c r="AQ258" i="13" a="1"/>
  <c r="AQ258" i="13" s="1"/>
  <c r="AR258" i="13" a="1"/>
  <c r="AR258" i="13" s="1"/>
  <c r="AR125" i="13" a="1"/>
  <c r="AR125" i="13" s="1"/>
  <c r="AQ125" i="13" a="1"/>
  <c r="AQ125" i="13" s="1"/>
  <c r="AQ173" i="13" a="1"/>
  <c r="AQ173" i="13" s="1"/>
  <c r="AR173" i="13" a="1"/>
  <c r="AR173" i="13" s="1"/>
  <c r="AQ246" i="13" a="1"/>
  <c r="AQ246" i="13" s="1"/>
  <c r="AR246" i="13" a="1"/>
  <c r="AR246" i="13" s="1"/>
  <c r="AQ337" i="13" a="1"/>
  <c r="AQ337" i="13" s="1"/>
  <c r="AR337" i="13" a="1"/>
  <c r="AR337" i="13" s="1"/>
  <c r="AR229" i="13" a="1"/>
  <c r="AR229" i="13" s="1"/>
  <c r="AQ229" i="13" a="1"/>
  <c r="AQ229" i="13" s="1"/>
  <c r="AR245" i="13" a="1"/>
  <c r="AR245" i="13" s="1"/>
  <c r="AQ245" i="13" a="1"/>
  <c r="AQ245" i="13" s="1"/>
  <c r="AR279" i="13" a="1"/>
  <c r="AR279" i="13" s="1"/>
  <c r="AQ279" i="13" a="1"/>
  <c r="AQ279" i="13" s="1"/>
  <c r="AR336" i="13" a="1"/>
  <c r="AR336" i="13" s="1"/>
  <c r="AQ336" i="13" a="1"/>
  <c r="AQ336" i="13" s="1"/>
  <c r="AR257" i="13" a="1"/>
  <c r="AR257" i="13" s="1"/>
  <c r="AQ257" i="13" a="1"/>
  <c r="AQ257" i="13" s="1"/>
  <c r="AR290" i="13" a="1"/>
  <c r="AR290" i="13" s="1"/>
  <c r="AQ290" i="13" a="1"/>
  <c r="AQ290" i="13" s="1"/>
  <c r="AR338" i="13" a="1"/>
  <c r="AR338" i="13" s="1"/>
  <c r="AQ338" i="13" a="1"/>
  <c r="AQ338" i="13" s="1"/>
  <c r="AR9" i="13" a="1"/>
  <c r="AR9" i="13" s="1"/>
  <c r="AQ9" i="13" a="1"/>
  <c r="AQ9" i="13" s="1"/>
  <c r="AQ11" i="13" a="1"/>
  <c r="AQ11" i="13" s="1"/>
  <c r="AR11" i="13" a="1"/>
  <c r="AR11" i="13" s="1"/>
  <c r="AQ16" i="13" a="1"/>
  <c r="AQ16" i="13" s="1"/>
  <c r="AR16" i="13" a="1"/>
  <c r="AR16" i="13" s="1"/>
  <c r="AQ5" i="13" a="1"/>
  <c r="AQ5" i="13" s="1"/>
  <c r="AR5" i="13" a="1"/>
  <c r="AR5" i="13" s="1"/>
  <c r="AR37" i="13" a="1"/>
  <c r="AR37" i="13" s="1"/>
  <c r="AQ37" i="13" a="1"/>
  <c r="AQ37" i="13" s="1"/>
  <c r="AQ26" i="13" a="1"/>
  <c r="AQ26" i="13" s="1"/>
  <c r="AR26" i="13" a="1"/>
  <c r="AR26" i="13" s="1"/>
  <c r="AR94" i="13" a="1"/>
  <c r="AR94" i="13" s="1"/>
  <c r="AQ94" i="13" a="1"/>
  <c r="AQ94" i="13" s="1"/>
  <c r="AR71" i="13" a="1"/>
  <c r="AR71" i="13" s="1"/>
  <c r="AQ71" i="13" a="1"/>
  <c r="AQ71" i="13" s="1"/>
  <c r="AR92" i="13" a="1"/>
  <c r="AR92" i="13" s="1"/>
  <c r="AQ92" i="13" a="1"/>
  <c r="AQ92" i="13" s="1"/>
  <c r="AQ88" i="13" a="1"/>
  <c r="AQ88" i="13" s="1"/>
  <c r="AR88" i="13" a="1"/>
  <c r="AR88" i="13" s="1"/>
  <c r="AQ77" i="13" a="1"/>
  <c r="AQ77" i="13" s="1"/>
  <c r="AR77" i="13" a="1"/>
  <c r="AR77" i="13" s="1"/>
  <c r="AQ109" i="13" a="1"/>
  <c r="AQ109" i="13" s="1"/>
  <c r="AR109" i="13" a="1"/>
  <c r="AR109" i="13" s="1"/>
  <c r="AQ183" i="13" a="1"/>
  <c r="AQ183" i="13" s="1"/>
  <c r="AR183" i="13" a="1"/>
  <c r="AR183" i="13" s="1"/>
  <c r="AR102" i="13" a="1"/>
  <c r="AR102" i="13" s="1"/>
  <c r="AQ102" i="13" a="1"/>
  <c r="AQ102" i="13" s="1"/>
  <c r="AR231" i="13" a="1"/>
  <c r="AR231" i="13" s="1"/>
  <c r="AQ231" i="13" a="1"/>
  <c r="AQ231" i="13" s="1"/>
  <c r="AQ128" i="13" a="1"/>
  <c r="AQ128" i="13" s="1"/>
  <c r="AR128" i="13" a="1"/>
  <c r="AR128" i="13" s="1"/>
  <c r="AQ195" i="13" a="1"/>
  <c r="AQ195" i="13" s="1"/>
  <c r="AR195" i="13" a="1"/>
  <c r="AR195" i="13" s="1"/>
  <c r="AQ315" i="13" a="1"/>
  <c r="AQ315" i="13" s="1"/>
  <c r="AR315" i="13" a="1"/>
  <c r="AR315" i="13" s="1"/>
  <c r="AQ129" i="13" a="1"/>
  <c r="AQ129" i="13" s="1"/>
  <c r="AR129" i="13" a="1"/>
  <c r="AR129" i="13" s="1"/>
  <c r="AR177" i="13" a="1"/>
  <c r="AR177" i="13" s="1"/>
  <c r="AQ177" i="13" a="1"/>
  <c r="AQ177" i="13" s="1"/>
  <c r="AQ250" i="13" a="1"/>
  <c r="AQ250" i="13" s="1"/>
  <c r="AR250" i="13" a="1"/>
  <c r="AR250" i="13" s="1"/>
  <c r="AR216" i="13" a="1"/>
  <c r="AR216" i="13" s="1"/>
  <c r="AQ216" i="13" a="1"/>
  <c r="AQ216" i="13" s="1"/>
  <c r="AQ233" i="13" a="1"/>
  <c r="AQ233" i="13" s="1"/>
  <c r="AR233" i="13" a="1"/>
  <c r="AR233" i="13" s="1"/>
  <c r="AR263" i="13" a="1"/>
  <c r="AR263" i="13" s="1"/>
  <c r="AQ263" i="13" a="1"/>
  <c r="AQ263" i="13" s="1"/>
  <c r="AQ280" i="13" a="1"/>
  <c r="AQ280" i="13" s="1"/>
  <c r="AR280" i="13" a="1"/>
  <c r="AR280" i="13" s="1"/>
  <c r="AQ266" i="13" a="1"/>
  <c r="AQ266" i="13" s="1"/>
  <c r="AR261" i="13" a="1"/>
  <c r="AR261" i="13" s="1"/>
  <c r="AQ261" i="13" a="1"/>
  <c r="AQ261" i="13" s="1"/>
  <c r="AQ294" i="13" a="1"/>
  <c r="AQ294" i="13" s="1"/>
  <c r="AR294" i="13" a="1"/>
  <c r="AR294" i="13" s="1"/>
  <c r="AR342" i="13" a="1"/>
  <c r="AR342" i="13" s="1"/>
  <c r="AQ342" i="13" a="1"/>
  <c r="AQ342" i="13" s="1"/>
  <c r="AQ15" i="13" a="1"/>
  <c r="AQ15" i="13" s="1"/>
  <c r="AR15" i="13" a="1"/>
  <c r="AR15" i="13" s="1"/>
  <c r="AQ20" i="13" a="1"/>
  <c r="AQ20" i="13" s="1"/>
  <c r="AR20" i="13" a="1"/>
  <c r="AR20" i="13" s="1"/>
  <c r="AR70" i="13" a="1"/>
  <c r="AR70" i="13" s="1"/>
  <c r="AQ70" i="13" a="1"/>
  <c r="AQ70" i="13" s="1"/>
  <c r="AQ41" i="13" a="1"/>
  <c r="AQ41" i="13" s="1"/>
  <c r="AR41" i="13" a="1"/>
  <c r="AR41" i="13" s="1"/>
  <c r="AR30" i="13" a="1"/>
  <c r="AR30" i="13" s="1"/>
  <c r="AQ30" i="13" a="1"/>
  <c r="AQ30" i="13" s="1"/>
  <c r="AQ117" i="13" a="1"/>
  <c r="AQ117" i="13" s="1"/>
  <c r="AR117" i="13" a="1"/>
  <c r="AR117" i="13" s="1"/>
  <c r="AR75" i="13" a="1"/>
  <c r="AR75" i="13" s="1"/>
  <c r="AQ75" i="13" a="1"/>
  <c r="AQ75" i="13" s="1"/>
  <c r="AQ99" i="13" a="1"/>
  <c r="AQ99" i="13" s="1"/>
  <c r="AR99" i="13" a="1"/>
  <c r="AR99" i="13" s="1"/>
  <c r="AR90" i="13" a="1"/>
  <c r="AR90" i="13" s="1"/>
  <c r="AQ90" i="13" a="1"/>
  <c r="AQ90" i="13" s="1"/>
  <c r="AR81" i="13" a="1"/>
  <c r="AR81" i="13" s="1"/>
  <c r="AQ81" i="13" a="1"/>
  <c r="AQ81" i="13" s="1"/>
  <c r="AR172" i="13" a="1"/>
  <c r="AR172" i="13" s="1"/>
  <c r="AQ172" i="13" a="1"/>
  <c r="AQ172" i="13" s="1"/>
  <c r="AR120" i="13" a="1"/>
  <c r="AR120" i="13" s="1"/>
  <c r="AQ120" i="13" a="1"/>
  <c r="AQ120" i="13" s="1"/>
  <c r="AQ89" i="13" a="1"/>
  <c r="AQ89" i="13" s="1"/>
  <c r="AR89" i="13" a="1"/>
  <c r="AR89" i="13" s="1"/>
  <c r="AQ114" i="13" a="1"/>
  <c r="AQ114" i="13" s="1"/>
  <c r="AR114" i="13" a="1"/>
  <c r="AR114" i="13" s="1"/>
  <c r="AQ343" i="13" a="1"/>
  <c r="AQ343" i="13" s="1"/>
  <c r="AR343" i="13" a="1"/>
  <c r="AR343" i="13" s="1"/>
  <c r="AQ170" i="13" a="1"/>
  <c r="AQ170" i="13" s="1"/>
  <c r="AR170" i="13" a="1"/>
  <c r="AR170" i="13" s="1"/>
  <c r="AR201" i="13" a="1"/>
  <c r="AR201" i="13" s="1"/>
  <c r="AQ201" i="13" a="1"/>
  <c r="AQ201" i="13" s="1"/>
  <c r="AQ323" i="13" a="1"/>
  <c r="AQ323" i="13" s="1"/>
  <c r="AR323" i="13" a="1"/>
  <c r="AR323" i="13" s="1"/>
  <c r="AQ133" i="13" a="1"/>
  <c r="AQ133" i="13" s="1"/>
  <c r="AR133" i="13" a="1"/>
  <c r="AR133" i="13" s="1"/>
  <c r="AR181" i="13" a="1"/>
  <c r="AR181" i="13" s="1"/>
  <c r="AQ181" i="13" a="1"/>
  <c r="AQ181" i="13" s="1"/>
  <c r="AQ259" i="13" a="1"/>
  <c r="AQ259" i="13" s="1"/>
  <c r="AR259" i="13" a="1"/>
  <c r="AR259" i="13" s="1"/>
  <c r="AQ220" i="13" a="1"/>
  <c r="AQ220" i="13" s="1"/>
  <c r="AR220" i="13" a="1"/>
  <c r="AR220" i="13" s="1"/>
  <c r="AQ237" i="13" a="1"/>
  <c r="AQ237" i="13" s="1"/>
  <c r="AR237" i="13" a="1"/>
  <c r="AR237" i="13" s="1"/>
  <c r="AR288" i="13" a="1"/>
  <c r="AR288" i="13" s="1"/>
  <c r="AQ288" i="13" a="1"/>
  <c r="AQ288" i="13" s="1"/>
  <c r="AQ281" i="13" a="1"/>
  <c r="AQ281" i="13" s="1"/>
  <c r="AR281" i="13" a="1"/>
  <c r="AR281" i="13" s="1"/>
  <c r="AQ272" i="13" a="1"/>
  <c r="AQ272" i="13" s="1"/>
  <c r="AR272" i="13" a="1"/>
  <c r="AR272" i="13" s="1"/>
  <c r="AR292" i="13" a="1"/>
  <c r="AR292" i="13" s="1"/>
  <c r="AQ292" i="13" a="1"/>
  <c r="AQ292" i="13" s="1"/>
  <c r="AR298" i="13" a="1"/>
  <c r="AR298" i="13" s="1"/>
  <c r="AQ298" i="13" a="1"/>
  <c r="AQ298" i="13" s="1"/>
  <c r="AQ346" i="13" a="1"/>
  <c r="AQ346" i="13" s="1"/>
  <c r="AR346" i="13" a="1"/>
  <c r="AR346" i="13" s="1"/>
  <c r="AQ232" i="12" a="1"/>
  <c r="AQ232" i="12" s="1"/>
  <c r="AR232" i="12" a="1"/>
  <c r="AR232" i="12" s="1"/>
  <c r="AQ322" i="12" a="1"/>
  <c r="AQ322" i="12" s="1"/>
  <c r="AR322" i="12" a="1"/>
  <c r="AR322" i="12" s="1"/>
  <c r="AQ317" i="12" a="1"/>
  <c r="AQ317" i="12" s="1"/>
  <c r="AR317" i="12" a="1"/>
  <c r="AR317" i="12" s="1"/>
  <c r="AQ302" i="12" a="1"/>
  <c r="AQ302" i="12" s="1"/>
  <c r="AR302" i="12" a="1"/>
  <c r="AR302" i="12" s="1"/>
  <c r="AQ256" i="12" a="1"/>
  <c r="AQ256" i="12" s="1"/>
  <c r="AR256" i="12" a="1"/>
  <c r="AR256" i="12" s="1"/>
  <c r="AQ168" i="12" a="1"/>
  <c r="AQ168" i="12" s="1"/>
  <c r="AR168" i="12" a="1"/>
  <c r="AR168" i="12" s="1"/>
  <c r="AQ188" i="12" a="1"/>
  <c r="AQ188" i="12" s="1"/>
  <c r="AR188" i="12" a="1"/>
  <c r="AR188" i="12" s="1"/>
  <c r="AQ207" i="12" a="1"/>
  <c r="AQ207" i="12" s="1"/>
  <c r="AR207" i="12" a="1"/>
  <c r="AR207" i="12" s="1"/>
  <c r="AQ248" i="12" a="1"/>
  <c r="AQ248" i="12" s="1"/>
  <c r="AR248" i="12" a="1"/>
  <c r="AR248" i="12" s="1"/>
  <c r="AQ158" i="12" a="1"/>
  <c r="AQ158" i="12" s="1"/>
  <c r="AR158" i="12" a="1"/>
  <c r="AR158" i="12" s="1"/>
  <c r="AQ258" i="12" a="1"/>
  <c r="AQ258" i="12" s="1"/>
  <c r="AR258" i="12" a="1"/>
  <c r="AR258" i="12" s="1"/>
  <c r="AQ195" i="12" a="1"/>
  <c r="AQ195" i="12" s="1"/>
  <c r="AR195" i="12" a="1"/>
  <c r="AR195" i="12" s="1"/>
  <c r="AQ301" i="12" a="1"/>
  <c r="AQ301" i="12" s="1"/>
  <c r="AR301" i="12" a="1"/>
  <c r="AR301" i="12" s="1"/>
  <c r="AQ230" i="12" a="1"/>
  <c r="AQ230" i="12" s="1"/>
  <c r="AR230" i="12" a="1"/>
  <c r="AR230" i="12" s="1"/>
  <c r="AQ189" i="12" a="1"/>
  <c r="AQ189" i="12" s="1"/>
  <c r="AR189" i="12" a="1"/>
  <c r="AR189" i="12" s="1"/>
  <c r="AQ314" i="12" a="1"/>
  <c r="AQ314" i="12" s="1"/>
  <c r="AR314" i="12" a="1"/>
  <c r="AR314" i="12" s="1"/>
  <c r="AQ170" i="12" a="1"/>
  <c r="AQ170" i="12" s="1"/>
  <c r="AR170" i="12" a="1"/>
  <c r="AR170" i="12" s="1"/>
  <c r="AQ289" i="12" a="1"/>
  <c r="AQ289" i="12" s="1"/>
  <c r="AR289" i="12" a="1"/>
  <c r="AR289" i="12" s="1"/>
  <c r="AQ306" i="12" a="1"/>
  <c r="AQ306" i="12" s="1"/>
  <c r="AR306" i="12" a="1"/>
  <c r="AR306" i="12" s="1"/>
  <c r="AQ327" i="12" a="1"/>
  <c r="AQ327" i="12" s="1"/>
  <c r="AR327" i="12" a="1"/>
  <c r="AR327" i="12" s="1"/>
  <c r="AQ174" i="12" a="1"/>
  <c r="AQ174" i="12" s="1"/>
  <c r="AR174" i="12" a="1"/>
  <c r="AR174" i="12" s="1"/>
  <c r="AQ193" i="12" a="1"/>
  <c r="AQ193" i="12" s="1"/>
  <c r="AR193" i="12" a="1"/>
  <c r="AR193" i="12" s="1"/>
  <c r="AQ226" i="12" a="1"/>
  <c r="AQ226" i="12" s="1"/>
  <c r="AR226" i="12" a="1"/>
  <c r="AR226" i="12" s="1"/>
  <c r="AQ294" i="12" a="1"/>
  <c r="AQ294" i="12" s="1"/>
  <c r="AR294" i="12" a="1"/>
  <c r="AR294" i="12" s="1"/>
  <c r="AQ266" i="12" a="1"/>
  <c r="AQ266" i="12" s="1"/>
  <c r="AR266" i="12" a="1"/>
  <c r="AR266" i="12" s="1"/>
  <c r="AQ177" i="12" a="1"/>
  <c r="AQ177" i="12" s="1"/>
  <c r="AR177" i="12" a="1"/>
  <c r="AR177" i="12" s="1"/>
  <c r="AQ270" i="12" a="1"/>
  <c r="AQ270" i="12" s="1"/>
  <c r="AR270" i="12" a="1"/>
  <c r="AR270" i="12" s="1"/>
  <c r="AQ160" i="12" a="1"/>
  <c r="AQ160" i="12" s="1"/>
  <c r="AR160" i="12" a="1"/>
  <c r="AR160" i="12" s="1"/>
  <c r="AQ283" i="12" a="1"/>
  <c r="AQ283" i="12" s="1"/>
  <c r="AR283" i="12" a="1"/>
  <c r="AR283" i="12" s="1"/>
  <c r="AQ205" i="12" a="1"/>
  <c r="AQ205" i="12" s="1"/>
  <c r="AR205" i="12" a="1"/>
  <c r="AR205" i="12" s="1"/>
  <c r="AQ185" i="12" a="1"/>
  <c r="AQ185" i="12" s="1"/>
  <c r="AR185" i="12" a="1"/>
  <c r="AR185" i="12" s="1"/>
  <c r="AQ264" i="12" a="1"/>
  <c r="AQ264" i="12" s="1"/>
  <c r="AR264" i="12" a="1"/>
  <c r="AR264" i="12" s="1"/>
  <c r="AQ311" i="12" a="1"/>
  <c r="AQ311" i="12" s="1"/>
  <c r="AR311" i="12" a="1"/>
  <c r="AR311" i="12" s="1"/>
  <c r="AQ334" i="12" a="1"/>
  <c r="AQ334" i="12" s="1"/>
  <c r="AR334" i="12" a="1"/>
  <c r="AR334" i="12" s="1"/>
  <c r="AQ292" i="12" a="1"/>
  <c r="AQ292" i="12" s="1"/>
  <c r="AR292" i="12" a="1"/>
  <c r="AR292" i="12" s="1"/>
  <c r="AQ246" i="12" a="1"/>
  <c r="AQ246" i="12" s="1"/>
  <c r="AR246" i="12" a="1"/>
  <c r="AR246" i="12" s="1"/>
  <c r="AQ163" i="12" a="1"/>
  <c r="AQ163" i="12" s="1"/>
  <c r="AR163" i="12" a="1"/>
  <c r="AR163" i="12" s="1"/>
  <c r="AQ325" i="12" a="1"/>
  <c r="AQ325" i="12" s="1"/>
  <c r="AR325" i="12" a="1"/>
  <c r="AR325" i="12" s="1"/>
  <c r="AQ169" i="12" a="1"/>
  <c r="AQ169" i="12" s="1"/>
  <c r="AR169" i="12" a="1"/>
  <c r="AR169" i="12" s="1"/>
  <c r="AQ175" i="12" a="1"/>
  <c r="AQ175" i="12" s="1"/>
  <c r="AR175" i="12" a="1"/>
  <c r="AR175" i="12" s="1"/>
  <c r="AQ273" i="12" a="1"/>
  <c r="AQ273" i="12" s="1"/>
  <c r="AR273" i="12" a="1"/>
  <c r="AR273" i="12" s="1"/>
  <c r="AQ201" i="12" a="1"/>
  <c r="AQ201" i="12" s="1"/>
  <c r="AR201" i="12" a="1"/>
  <c r="AR201" i="12" s="1"/>
  <c r="AQ277" i="12" a="1"/>
  <c r="AQ277" i="12" s="1"/>
  <c r="AR277" i="12" a="1"/>
  <c r="AR277" i="12" s="1"/>
  <c r="AQ218" i="12" a="1"/>
  <c r="AQ218" i="12" s="1"/>
  <c r="AR218" i="12" a="1"/>
  <c r="AR218" i="12" s="1"/>
  <c r="AQ324" i="12" a="1"/>
  <c r="AQ324" i="12" s="1"/>
  <c r="AR324" i="12" a="1"/>
  <c r="AR324" i="12" s="1"/>
  <c r="AQ239" i="12" a="1"/>
  <c r="AQ239" i="12" s="1"/>
  <c r="AR239" i="12" a="1"/>
  <c r="AR239" i="12" s="1"/>
  <c r="AQ187" i="12" a="1"/>
  <c r="AQ187" i="12" s="1"/>
  <c r="AR187" i="12" a="1"/>
  <c r="AR187" i="12" s="1"/>
  <c r="AQ331" i="12" a="1"/>
  <c r="AQ331" i="12" s="1"/>
  <c r="AR331" i="12" a="1"/>
  <c r="AR331" i="12" s="1"/>
  <c r="AQ312" i="12" a="1"/>
  <c r="AQ312" i="12" s="1"/>
  <c r="AR312" i="12" a="1"/>
  <c r="AR312" i="12" s="1"/>
  <c r="AQ326" i="12" a="1"/>
  <c r="AQ326" i="12" s="1"/>
  <c r="AR326" i="12" a="1"/>
  <c r="AR326" i="12" s="1"/>
  <c r="AQ332" i="12" a="1"/>
  <c r="AQ332" i="12" s="1"/>
  <c r="AR332" i="12" a="1"/>
  <c r="AR332" i="12" s="1"/>
  <c r="AQ339" i="12" a="1"/>
  <c r="AQ339" i="12" s="1"/>
  <c r="AR339" i="12" a="1"/>
  <c r="AR339" i="12" s="1"/>
  <c r="AQ267" i="12" a="1"/>
  <c r="AQ267" i="12" s="1"/>
  <c r="AR267" i="12" a="1"/>
  <c r="AR267" i="12" s="1"/>
  <c r="AQ244" i="12" a="1"/>
  <c r="AQ244" i="12" s="1"/>
  <c r="AR244" i="12" a="1"/>
  <c r="AR244" i="12" s="1"/>
  <c r="AQ190" i="12" a="1"/>
  <c r="AQ190" i="12" s="1"/>
  <c r="AR190" i="12" a="1"/>
  <c r="AR190" i="12" s="1"/>
  <c r="AQ211" i="12" a="1"/>
  <c r="AQ211" i="12" s="1"/>
  <c r="AR211" i="12" a="1"/>
  <c r="AR211" i="12" s="1"/>
  <c r="AQ307" i="12" a="1"/>
  <c r="AQ307" i="12" s="1"/>
  <c r="AR307" i="12" a="1"/>
  <c r="AR307" i="12" s="1"/>
  <c r="AQ323" i="12" a="1"/>
  <c r="AQ323" i="12" s="1"/>
  <c r="AR323" i="12" a="1"/>
  <c r="AR323" i="12" s="1"/>
  <c r="AQ313" i="12" a="1"/>
  <c r="AQ313" i="12" s="1"/>
  <c r="AR313" i="12" a="1"/>
  <c r="AR313" i="12" s="1"/>
  <c r="AQ319" i="12" a="1"/>
  <c r="AQ319" i="12" s="1"/>
  <c r="AR319" i="12" a="1"/>
  <c r="AR319" i="12" s="1"/>
  <c r="AQ333" i="12" a="1"/>
  <c r="AQ333" i="12" s="1"/>
  <c r="AR333" i="12" a="1"/>
  <c r="AR333" i="12" s="1"/>
  <c r="AQ261" i="12" a="1"/>
  <c r="AQ261" i="12" s="1"/>
  <c r="AR261" i="12" a="1"/>
  <c r="AR261" i="12" s="1"/>
  <c r="AQ295" i="12" a="1"/>
  <c r="AQ295" i="12" s="1"/>
  <c r="AR295" i="12" a="1"/>
  <c r="AR295" i="12" s="1"/>
  <c r="AQ265" i="12" a="1"/>
  <c r="AQ265" i="12" s="1"/>
  <c r="AR265" i="12" a="1"/>
  <c r="AR265" i="12" s="1"/>
  <c r="AQ172" i="12" a="1"/>
  <c r="AQ172" i="12" s="1"/>
  <c r="AR172" i="12" a="1"/>
  <c r="AR172" i="12" s="1"/>
  <c r="AQ286" i="12" a="1"/>
  <c r="AQ286" i="12" s="1"/>
  <c r="AR286" i="12" a="1"/>
  <c r="AR286" i="12" s="1"/>
  <c r="AQ300" i="12" a="1"/>
  <c r="AQ300" i="12" s="1"/>
  <c r="AR300" i="12" a="1"/>
  <c r="AR300" i="12" s="1"/>
  <c r="AQ255" i="12" a="1"/>
  <c r="AQ255" i="12" s="1"/>
  <c r="AR255" i="12" a="1"/>
  <c r="AR255" i="12" s="1"/>
  <c r="AQ262" i="12" a="1"/>
  <c r="AQ262" i="12" s="1"/>
  <c r="AR262" i="12" a="1"/>
  <c r="AR262" i="12" s="1"/>
  <c r="AQ210" i="12" a="1"/>
  <c r="AQ210" i="12" s="1"/>
  <c r="AR210" i="12" a="1"/>
  <c r="AR210" i="12" s="1"/>
  <c r="AQ308" i="12" a="1"/>
  <c r="AQ308" i="12" s="1"/>
  <c r="AR308" i="12" a="1"/>
  <c r="AR308" i="12" s="1"/>
  <c r="AQ281" i="12" a="1"/>
  <c r="AQ281" i="12" s="1"/>
  <c r="AR281" i="12" a="1"/>
  <c r="AR281" i="12" s="1"/>
  <c r="AQ180" i="12" a="1"/>
  <c r="AQ180" i="12" s="1"/>
  <c r="AR180" i="12" a="1"/>
  <c r="AR180" i="12" s="1"/>
  <c r="AQ216" i="12" a="1"/>
  <c r="AQ216" i="12" s="1"/>
  <c r="AR216" i="12" a="1"/>
  <c r="AR216" i="12" s="1"/>
  <c r="AQ287" i="12" a="1"/>
  <c r="AQ287" i="12" s="1"/>
  <c r="AR287" i="12" a="1"/>
  <c r="AR287" i="12" s="1"/>
  <c r="AQ249" i="12" a="1"/>
  <c r="AQ249" i="12" s="1"/>
  <c r="AR249" i="12" a="1"/>
  <c r="AR249" i="12" s="1"/>
  <c r="AQ224" i="12" a="1"/>
  <c r="AQ224" i="12" s="1"/>
  <c r="AR224" i="12" a="1"/>
  <c r="AR224" i="12" s="1"/>
  <c r="AQ282" i="12" a="1"/>
  <c r="AQ282" i="12" s="1"/>
  <c r="AR282" i="12" a="1"/>
  <c r="AR282" i="12" s="1"/>
  <c r="AQ217" i="12" a="1"/>
  <c r="AQ217" i="12" s="1"/>
  <c r="AR217" i="12" a="1"/>
  <c r="AR217" i="12" s="1"/>
  <c r="AQ271" i="12" a="1"/>
  <c r="AQ271" i="12" s="1"/>
  <c r="AR271" i="12" a="1"/>
  <c r="AR271" i="12" s="1"/>
  <c r="AQ276" i="12" a="1"/>
  <c r="AQ276" i="12" s="1"/>
  <c r="AR276" i="12" a="1"/>
  <c r="AR276" i="12" s="1"/>
  <c r="AQ253" i="12" a="1"/>
  <c r="AQ253" i="12" s="1"/>
  <c r="AR253" i="12" a="1"/>
  <c r="AR253" i="12" s="1"/>
  <c r="AQ280" i="12" a="1"/>
  <c r="AQ280" i="12" s="1"/>
  <c r="AR280" i="12" a="1"/>
  <c r="AR280" i="12" s="1"/>
  <c r="AQ243" i="12" a="1"/>
  <c r="AQ243" i="12" s="1"/>
  <c r="AR243" i="12" a="1"/>
  <c r="AR243" i="12" s="1"/>
  <c r="AQ329" i="12" a="1"/>
  <c r="AQ329" i="12" s="1"/>
  <c r="AR329" i="12" a="1"/>
  <c r="AR329" i="12" s="1"/>
  <c r="AQ263" i="12" a="1"/>
  <c r="AQ263" i="12" s="1"/>
  <c r="AR263" i="12" a="1"/>
  <c r="AR263" i="12" s="1"/>
  <c r="AQ275" i="12" a="1"/>
  <c r="AQ275" i="12" s="1"/>
  <c r="AR275" i="12" a="1"/>
  <c r="AR275" i="12" s="1"/>
  <c r="AQ166" i="12" a="1"/>
  <c r="AQ166" i="12" s="1"/>
  <c r="AR166" i="12" a="1"/>
  <c r="AR166" i="12" s="1"/>
  <c r="AQ240" i="12" a="1"/>
  <c r="AQ240" i="12" s="1"/>
  <c r="AR240" i="12" a="1"/>
  <c r="AR240" i="12" s="1"/>
  <c r="AQ254" i="12" a="1"/>
  <c r="AQ254" i="12" s="1"/>
  <c r="AR254" i="12" a="1"/>
  <c r="AR254" i="12" s="1"/>
  <c r="AQ309" i="12" a="1"/>
  <c r="AQ309" i="12" s="1"/>
  <c r="AR309" i="12" a="1"/>
  <c r="AR309" i="12" s="1"/>
  <c r="AQ237" i="12" a="1"/>
  <c r="AQ237" i="12" s="1"/>
  <c r="AR237" i="12" a="1"/>
  <c r="AR237" i="12" s="1"/>
  <c r="AQ165" i="12" a="1"/>
  <c r="AQ165" i="12" s="1"/>
  <c r="AR165" i="12" a="1"/>
  <c r="AR165" i="12" s="1"/>
  <c r="AQ278" i="12" a="1"/>
  <c r="AQ278" i="12" s="1"/>
  <c r="AR278" i="12" a="1"/>
  <c r="AR278" i="12" s="1"/>
  <c r="AQ204" i="12" a="1"/>
  <c r="AQ204" i="12" s="1"/>
  <c r="AR204" i="12" a="1"/>
  <c r="AR204" i="12" s="1"/>
  <c r="AQ259" i="12" a="1"/>
  <c r="AQ259" i="12" s="1"/>
  <c r="AR259" i="12" a="1"/>
  <c r="AR259" i="12" s="1"/>
  <c r="AQ198" i="12" a="1"/>
  <c r="AQ198" i="12" s="1"/>
  <c r="AR198" i="12" a="1"/>
  <c r="AR198" i="12" s="1"/>
  <c r="AQ178" i="12" a="1"/>
  <c r="AQ178" i="12" s="1"/>
  <c r="AR178" i="12" a="1"/>
  <c r="AR178" i="12" s="1"/>
  <c r="AQ245" i="12" a="1"/>
  <c r="AQ245" i="12" s="1"/>
  <c r="AR245" i="12" a="1"/>
  <c r="AR245" i="12" s="1"/>
  <c r="AQ250" i="12" a="1"/>
  <c r="AQ250" i="12" s="1"/>
  <c r="AR250" i="12" a="1"/>
  <c r="AR250" i="12" s="1"/>
  <c r="AQ257" i="12" a="1"/>
  <c r="AQ257" i="12" s="1"/>
  <c r="AR257" i="12" a="1"/>
  <c r="AR257" i="12" s="1"/>
  <c r="AQ335" i="12" a="1"/>
  <c r="AQ335" i="12" s="1"/>
  <c r="AR335" i="12" a="1"/>
  <c r="AR335" i="12" s="1"/>
  <c r="AQ235" i="12" a="1"/>
  <c r="AQ235" i="12" s="1"/>
  <c r="AR235" i="12" a="1"/>
  <c r="AR235" i="12" s="1"/>
  <c r="AQ227" i="12" a="1"/>
  <c r="AQ227" i="12" s="1"/>
  <c r="AR227" i="12" a="1"/>
  <c r="AR227" i="12" s="1"/>
  <c r="AQ241" i="12" a="1"/>
  <c r="AQ241" i="12" s="1"/>
  <c r="AR241" i="12" a="1"/>
  <c r="AR241" i="12" s="1"/>
  <c r="AQ247" i="12" a="1"/>
  <c r="AQ247" i="12" s="1"/>
  <c r="AR247" i="12" a="1"/>
  <c r="AR247" i="12" s="1"/>
  <c r="AQ303" i="12" a="1"/>
  <c r="AQ303" i="12" s="1"/>
  <c r="AR303" i="12" a="1"/>
  <c r="AR303" i="12" s="1"/>
  <c r="AQ231" i="12" a="1"/>
  <c r="AQ231" i="12" s="1"/>
  <c r="AR231" i="12" a="1"/>
  <c r="AR231" i="12" s="1"/>
  <c r="AQ159" i="12" a="1"/>
  <c r="AQ159" i="12" s="1"/>
  <c r="AR159" i="12" a="1"/>
  <c r="AR159" i="12" s="1"/>
  <c r="AQ304" i="12" a="1"/>
  <c r="AQ304" i="12" s="1"/>
  <c r="AR304" i="12" a="1"/>
  <c r="AR304" i="12" s="1"/>
  <c r="AQ296" i="12" a="1"/>
  <c r="AQ296" i="12" s="1"/>
  <c r="AR296" i="12" a="1"/>
  <c r="AR296" i="12" s="1"/>
  <c r="AQ223" i="12" a="1"/>
  <c r="AQ223" i="12" s="1"/>
  <c r="AR223" i="12" a="1"/>
  <c r="AR223" i="12" s="1"/>
  <c r="AQ167" i="12" a="1"/>
  <c r="AQ167" i="12" s="1"/>
  <c r="AR167" i="12" a="1"/>
  <c r="AR167" i="12" s="1"/>
  <c r="AQ236" i="12" a="1"/>
  <c r="AQ236" i="12" s="1"/>
  <c r="AR236" i="12" a="1"/>
  <c r="AR236" i="12" s="1"/>
  <c r="AQ220" i="12" a="1"/>
  <c r="AQ220" i="12" s="1"/>
  <c r="AR220" i="12" a="1"/>
  <c r="AR220" i="12" s="1"/>
  <c r="AQ344" i="12" a="1"/>
  <c r="AQ344" i="12" s="1"/>
  <c r="AR344" i="12" a="1"/>
  <c r="AR344" i="12" s="1"/>
  <c r="AQ199" i="12" a="1"/>
  <c r="AQ199" i="12" s="1"/>
  <c r="AR199" i="12" a="1"/>
  <c r="AR199" i="12" s="1"/>
  <c r="AQ238" i="12" a="1"/>
  <c r="AQ238" i="12" s="1"/>
  <c r="AR238" i="12" a="1"/>
  <c r="AR238" i="12" s="1"/>
  <c r="AQ222" i="12" a="1"/>
  <c r="AQ222" i="12" s="1"/>
  <c r="AR222" i="12" a="1"/>
  <c r="AR222" i="12" s="1"/>
  <c r="AQ214" i="12" a="1"/>
  <c r="AQ214" i="12" s="1"/>
  <c r="AR214" i="12" a="1"/>
  <c r="AR214" i="12" s="1"/>
  <c r="AQ228" i="12" a="1"/>
  <c r="AQ228" i="12" s="1"/>
  <c r="AR228" i="12" a="1"/>
  <c r="AR228" i="12" s="1"/>
  <c r="AQ234" i="12" a="1"/>
  <c r="AQ234" i="12" s="1"/>
  <c r="AR234" i="12" a="1"/>
  <c r="AR234" i="12" s="1"/>
  <c r="AQ297" i="12" a="1"/>
  <c r="AQ297" i="12" s="1"/>
  <c r="AR297" i="12" a="1"/>
  <c r="AR297" i="12" s="1"/>
  <c r="AQ225" i="12" a="1"/>
  <c r="AQ225" i="12" s="1"/>
  <c r="AR225" i="12" a="1"/>
  <c r="AR225" i="12" s="1"/>
  <c r="AQ212" i="12" a="1"/>
  <c r="AQ212" i="12" s="1"/>
  <c r="AR212" i="12" a="1"/>
  <c r="AR212" i="12" s="1"/>
  <c r="AQ164" i="12" a="1"/>
  <c r="AQ164" i="12" s="1"/>
  <c r="AR164" i="12" a="1"/>
  <c r="AR164" i="12" s="1"/>
  <c r="AQ184" i="12" a="1"/>
  <c r="AQ184" i="12" s="1"/>
  <c r="AR184" i="12" a="1"/>
  <c r="AR184" i="12" s="1"/>
  <c r="AQ242" i="12" a="1"/>
  <c r="AQ242" i="12" s="1"/>
  <c r="AR242" i="12" a="1"/>
  <c r="AR242" i="12" s="1"/>
  <c r="AQ318" i="12" a="1"/>
  <c r="AQ318" i="12" s="1"/>
  <c r="AR318" i="12" a="1"/>
  <c r="AR318" i="12" s="1"/>
  <c r="AQ197" i="12" a="1"/>
  <c r="AQ197" i="12" s="1"/>
  <c r="AR197" i="12" a="1"/>
  <c r="AR197" i="12" s="1"/>
  <c r="AQ200" i="12" a="1"/>
  <c r="AQ200" i="12" s="1"/>
  <c r="AR200" i="12" a="1"/>
  <c r="AR200" i="12" s="1"/>
  <c r="AQ336" i="12" a="1"/>
  <c r="AQ336" i="12" s="1"/>
  <c r="AR336" i="12" a="1"/>
  <c r="AR336" i="12" s="1"/>
  <c r="AQ229" i="12" a="1"/>
  <c r="AQ229" i="12" s="1"/>
  <c r="AR229" i="12" a="1"/>
  <c r="AR229" i="12" s="1"/>
  <c r="AQ209" i="12" a="1"/>
  <c r="AQ209" i="12" s="1"/>
  <c r="AR209" i="12" a="1"/>
  <c r="AR209" i="12" s="1"/>
  <c r="AQ194" i="12" a="1"/>
  <c r="AQ194" i="12" s="1"/>
  <c r="AR194" i="12" a="1"/>
  <c r="AR194" i="12" s="1"/>
  <c r="AQ215" i="12" a="1"/>
  <c r="AQ215" i="12" s="1"/>
  <c r="AR215" i="12" a="1"/>
  <c r="AR215" i="12" s="1"/>
  <c r="AQ221" i="12" a="1"/>
  <c r="AQ221" i="12" s="1"/>
  <c r="AR221" i="12" a="1"/>
  <c r="AR221" i="12" s="1"/>
  <c r="AQ291" i="12" a="1"/>
  <c r="AQ291" i="12" s="1"/>
  <c r="AR291" i="12" a="1"/>
  <c r="AR291" i="12" s="1"/>
  <c r="AQ219" i="12" a="1"/>
  <c r="AQ219" i="12" s="1"/>
  <c r="AR219" i="12" a="1"/>
  <c r="AR219" i="12" s="1"/>
  <c r="AQ340" i="12" a="1"/>
  <c r="AQ340" i="12" s="1"/>
  <c r="AR340" i="12" a="1"/>
  <c r="AR340" i="12" s="1"/>
  <c r="AQ342" i="12" a="1"/>
  <c r="AQ342" i="12" s="1"/>
  <c r="AR342" i="12" a="1"/>
  <c r="AR342" i="12" s="1"/>
  <c r="AQ310" i="12" a="1"/>
  <c r="AQ310" i="12" s="1"/>
  <c r="AR310" i="12" a="1"/>
  <c r="AR310" i="12" s="1"/>
  <c r="AQ272" i="12" a="1"/>
  <c r="AQ272" i="12" s="1"/>
  <c r="AR272" i="12" a="1"/>
  <c r="AR272" i="12" s="1"/>
  <c r="AQ176" i="12" a="1"/>
  <c r="AQ176" i="12" s="1"/>
  <c r="AR176" i="12" a="1"/>
  <c r="AR176" i="12" s="1"/>
  <c r="AQ338" i="12" a="1"/>
  <c r="AQ338" i="12" s="1"/>
  <c r="AR338" i="12" a="1"/>
  <c r="AR338" i="12" s="1"/>
  <c r="AQ182" i="12" a="1"/>
  <c r="AQ182" i="12" s="1"/>
  <c r="AR182" i="12" a="1"/>
  <c r="AR182" i="12" s="1"/>
  <c r="AQ279" i="12" a="1"/>
  <c r="AQ279" i="12" s="1"/>
  <c r="AR279" i="12" a="1"/>
  <c r="AR279" i="12" s="1"/>
  <c r="AQ233" i="12" a="1"/>
  <c r="AQ233" i="12" s="1"/>
  <c r="AR233" i="12" a="1"/>
  <c r="AR233" i="12" s="1"/>
  <c r="AQ284" i="12" a="1"/>
  <c r="AQ284" i="12" s="1"/>
  <c r="AR284" i="12" a="1"/>
  <c r="AR284" i="12" s="1"/>
  <c r="AQ341" i="12" a="1"/>
  <c r="AQ341" i="12" s="1"/>
  <c r="AR341" i="12" a="1"/>
  <c r="AR341" i="12" s="1"/>
  <c r="AQ346" i="12" a="1"/>
  <c r="AQ346" i="12" s="1"/>
  <c r="AR346" i="12" a="1"/>
  <c r="AR346" i="12" s="1"/>
  <c r="AQ345" i="12" a="1"/>
  <c r="AQ345" i="12" s="1"/>
  <c r="AR345" i="12" a="1"/>
  <c r="AR345" i="12" s="1"/>
  <c r="AQ162" i="12" a="1"/>
  <c r="AQ162" i="12" s="1"/>
  <c r="AR162" i="12" a="1"/>
  <c r="AR162" i="12" s="1"/>
  <c r="AQ337" i="12" a="1"/>
  <c r="AQ337" i="12" s="1"/>
  <c r="AR337" i="12" a="1"/>
  <c r="AR337" i="12" s="1"/>
  <c r="AQ330" i="12" a="1"/>
  <c r="AQ330" i="12" s="1"/>
  <c r="AR330" i="12" a="1"/>
  <c r="AR330" i="12" s="1"/>
  <c r="AQ316" i="12" a="1"/>
  <c r="AQ316" i="12" s="1"/>
  <c r="AR316" i="12" a="1"/>
  <c r="AR316" i="12" s="1"/>
  <c r="AQ203" i="12" a="1"/>
  <c r="AQ203" i="12" s="1"/>
  <c r="AR203" i="12" a="1"/>
  <c r="AR203" i="12" s="1"/>
  <c r="AQ299" i="12" a="1"/>
  <c r="AQ299" i="12" s="1"/>
  <c r="AR299" i="12" a="1"/>
  <c r="AR299" i="12" s="1"/>
  <c r="AQ252" i="12" a="1"/>
  <c r="AQ252" i="12" s="1"/>
  <c r="AR252" i="12" a="1"/>
  <c r="AR252" i="12" s="1"/>
  <c r="AQ251" i="12" a="1"/>
  <c r="AQ251" i="12" s="1"/>
  <c r="AR251" i="12" a="1"/>
  <c r="AR251" i="12" s="1"/>
  <c r="AQ298" i="12" a="1"/>
  <c r="AQ298" i="12" s="1"/>
  <c r="AR298" i="12" a="1"/>
  <c r="AR298" i="12" s="1"/>
  <c r="AQ320" i="12" a="1"/>
  <c r="AQ320" i="12" s="1"/>
  <c r="AR320" i="12" a="1"/>
  <c r="AR320" i="12" s="1"/>
  <c r="AQ191" i="12" a="1"/>
  <c r="AQ191" i="12" s="1"/>
  <c r="AR191" i="12" a="1"/>
  <c r="AR191" i="12" s="1"/>
  <c r="AQ305" i="12" a="1"/>
  <c r="AQ305" i="12" s="1"/>
  <c r="AR305" i="12" a="1"/>
  <c r="AR305" i="12" s="1"/>
  <c r="AQ183" i="12" a="1"/>
  <c r="AQ183" i="12" s="1"/>
  <c r="AR183" i="12" a="1"/>
  <c r="AR183" i="12" s="1"/>
  <c r="AQ293" i="12" a="1"/>
  <c r="AQ293" i="12" s="1"/>
  <c r="AR293" i="12" a="1"/>
  <c r="AR293" i="12" s="1"/>
  <c r="AQ321" i="12" a="1"/>
  <c r="AQ321" i="12" s="1"/>
  <c r="AR321" i="12" a="1"/>
  <c r="AR321" i="12" s="1"/>
  <c r="AQ274" i="12" a="1"/>
  <c r="AQ274" i="12" s="1"/>
  <c r="AR274" i="12" a="1"/>
  <c r="AR274" i="12" s="1"/>
  <c r="AQ315" i="12" a="1"/>
  <c r="AQ315" i="12" s="1"/>
  <c r="AR315" i="12" a="1"/>
  <c r="AR315" i="12" s="1"/>
  <c r="AQ171" i="12" a="1"/>
  <c r="AQ171" i="12" s="1"/>
  <c r="AR171" i="12" a="1"/>
  <c r="AR171" i="12" s="1"/>
  <c r="AQ288" i="12" a="1"/>
  <c r="AQ288" i="12" s="1"/>
  <c r="AR288" i="12" a="1"/>
  <c r="AR288" i="12" s="1"/>
  <c r="AQ206" i="12" a="1"/>
  <c r="AQ206" i="12" s="1"/>
  <c r="AR206" i="12" a="1"/>
  <c r="AR206" i="12" s="1"/>
  <c r="AQ268" i="12" a="1"/>
  <c r="AQ268" i="12" s="1"/>
  <c r="AR268" i="12" a="1"/>
  <c r="AR268" i="12" s="1"/>
  <c r="AQ343" i="12" a="1"/>
  <c r="AQ343" i="12" s="1"/>
  <c r="AR343" i="12" a="1"/>
  <c r="AR343" i="12" s="1"/>
  <c r="AQ260" i="12" a="1"/>
  <c r="AQ260" i="12" s="1"/>
  <c r="AR260" i="12" a="1"/>
  <c r="AR260" i="12" s="1"/>
  <c r="AQ173" i="12" a="1"/>
  <c r="AQ173" i="12" s="1"/>
  <c r="AR173" i="12" a="1"/>
  <c r="AR173" i="12" s="1"/>
  <c r="AQ269" i="12" a="1"/>
  <c r="AQ269" i="12" s="1"/>
  <c r="AR269" i="12" a="1"/>
  <c r="AR269" i="12" s="1"/>
  <c r="AQ192" i="12" a="1"/>
  <c r="AQ192" i="12" s="1"/>
  <c r="AR192" i="12" a="1"/>
  <c r="AR192" i="12" s="1"/>
  <c r="AQ290" i="12" a="1"/>
  <c r="AQ290" i="12" s="1"/>
  <c r="AR290" i="12" a="1"/>
  <c r="AR290" i="12" s="1"/>
  <c r="AQ186" i="12" a="1"/>
  <c r="AQ186" i="12" s="1"/>
  <c r="AR186" i="12" a="1"/>
  <c r="AR186" i="12" s="1"/>
  <c r="AQ161" i="12" a="1"/>
  <c r="AQ161" i="12" s="1"/>
  <c r="AR161" i="12" a="1"/>
  <c r="AR161" i="12" s="1"/>
  <c r="AQ328" i="12" a="1"/>
  <c r="AQ328" i="12" s="1"/>
  <c r="AR328" i="12" a="1"/>
  <c r="AR328" i="12" s="1"/>
  <c r="AQ179" i="12" a="1"/>
  <c r="AQ179" i="12" s="1"/>
  <c r="AR179" i="12" a="1"/>
  <c r="AR179" i="12" s="1"/>
  <c r="AQ196" i="12" a="1"/>
  <c r="AQ196" i="12" s="1"/>
  <c r="AR196" i="12" a="1"/>
  <c r="AR196" i="12" s="1"/>
  <c r="AQ181" i="12" a="1"/>
  <c r="AQ181" i="12" s="1"/>
  <c r="AR181" i="12" a="1"/>
  <c r="AR181" i="12" s="1"/>
  <c r="AQ202" i="12" a="1"/>
  <c r="AQ202" i="12" s="1"/>
  <c r="AR202" i="12" a="1"/>
  <c r="AR202" i="12" s="1"/>
  <c r="AQ208" i="12" a="1"/>
  <c r="AQ208" i="12" s="1"/>
  <c r="AR208" i="12" a="1"/>
  <c r="AR208" i="12" s="1"/>
  <c r="AQ285" i="12" a="1"/>
  <c r="AQ285" i="12" s="1"/>
  <c r="AR285" i="12" a="1"/>
  <c r="AR285" i="12" s="1"/>
  <c r="AQ213" i="12" a="1"/>
  <c r="AQ213" i="12" s="1"/>
  <c r="AR213" i="12" a="1"/>
  <c r="AR213" i="12" s="1"/>
  <c r="AQ6" i="12" a="1"/>
  <c r="AQ6" i="12" s="1"/>
  <c r="AR6" i="12" a="1"/>
  <c r="AR6" i="12" s="1"/>
  <c r="AQ39" i="12" a="1"/>
  <c r="AQ39" i="12" s="1"/>
  <c r="AR39" i="12" a="1"/>
  <c r="AR39" i="12" s="1"/>
  <c r="AQ47" i="12" a="1"/>
  <c r="AQ47" i="12" s="1"/>
  <c r="AR47" i="12" a="1"/>
  <c r="AR47" i="12" s="1"/>
  <c r="AQ34" i="12" a="1"/>
  <c r="AQ34" i="12" s="1"/>
  <c r="AR34" i="12" a="1"/>
  <c r="AR34" i="12" s="1"/>
  <c r="AQ35" i="12" a="1"/>
  <c r="AQ35" i="12" s="1"/>
  <c r="AR35" i="12" a="1"/>
  <c r="AR35" i="12" s="1"/>
  <c r="AQ10" i="12" a="1"/>
  <c r="AQ10" i="12" s="1"/>
  <c r="AR10" i="12" a="1"/>
  <c r="AR10" i="12" s="1"/>
  <c r="AQ22" i="12" a="1"/>
  <c r="AQ22" i="12" s="1"/>
  <c r="AR22" i="12" a="1"/>
  <c r="AR22" i="12" s="1"/>
  <c r="AQ19" i="12" a="1"/>
  <c r="AQ19" i="12" s="1"/>
  <c r="AR19" i="12" a="1"/>
  <c r="AR19" i="12" s="1"/>
  <c r="AV4" i="12" s="1"/>
  <c r="AQ25" i="12" a="1"/>
  <c r="AQ25" i="12" s="1"/>
  <c r="AR25" i="12" a="1"/>
  <c r="AR25" i="12" s="1"/>
  <c r="AQ9" i="12" a="1"/>
  <c r="AQ9" i="12" s="1"/>
  <c r="AR9" i="12" a="1"/>
  <c r="AR9" i="12" s="1"/>
  <c r="AQ16" i="12" a="1"/>
  <c r="AQ16" i="12" s="1"/>
  <c r="AR16" i="12" a="1"/>
  <c r="AR16" i="12" s="1"/>
  <c r="AQ17" i="12" a="1"/>
  <c r="AQ17" i="12" s="1"/>
  <c r="AR17" i="12" a="1"/>
  <c r="AR17" i="12" s="1"/>
  <c r="AQ23" i="12" a="1"/>
  <c r="AQ23" i="12" s="1"/>
  <c r="AR23" i="12" a="1"/>
  <c r="AR23" i="12" s="1"/>
  <c r="AQ45" i="12" a="1"/>
  <c r="AQ45" i="12" s="1"/>
  <c r="AR45" i="12" a="1"/>
  <c r="AR45" i="12" s="1"/>
  <c r="AQ30" i="12" a="1"/>
  <c r="AQ30" i="12" s="1"/>
  <c r="AR30" i="12" a="1"/>
  <c r="AR30" i="12" s="1"/>
  <c r="AQ48" i="12" a="1"/>
  <c r="AQ48" i="12" s="1"/>
  <c r="AR48" i="12" a="1"/>
  <c r="AR48" i="12" s="1"/>
  <c r="AQ43" i="12" a="1"/>
  <c r="AQ43" i="12" s="1"/>
  <c r="AR43" i="12" a="1"/>
  <c r="AR43" i="12" s="1"/>
  <c r="AQ41" i="12" a="1"/>
  <c r="AQ41" i="12" s="1"/>
  <c r="AR41" i="12" a="1"/>
  <c r="AR41" i="12" s="1"/>
  <c r="AQ31" i="12" a="1"/>
  <c r="AQ31" i="12" s="1"/>
  <c r="AR31" i="12" a="1"/>
  <c r="AR31" i="12" s="1"/>
  <c r="AQ40" i="12" a="1"/>
  <c r="AQ40" i="12" s="1"/>
  <c r="AR40" i="12" a="1"/>
  <c r="AR40" i="12" s="1"/>
  <c r="AQ26" i="12" a="1"/>
  <c r="AQ26" i="12" s="1"/>
  <c r="AR26" i="12" a="1"/>
  <c r="AR26" i="12" s="1"/>
  <c r="AQ49" i="12" a="1"/>
  <c r="AQ49" i="12" s="1"/>
  <c r="AR49" i="12" a="1"/>
  <c r="AR49" i="12" s="1"/>
  <c r="AQ50" i="12" a="1"/>
  <c r="AQ50" i="12" s="1"/>
  <c r="AR50" i="12" a="1"/>
  <c r="AR50" i="12" s="1"/>
  <c r="AQ12" i="12" a="1"/>
  <c r="AQ12" i="12" s="1"/>
  <c r="AR12" i="12" a="1"/>
  <c r="AR12" i="12" s="1"/>
  <c r="AQ18" i="12" a="1"/>
  <c r="AQ18" i="12" s="1"/>
  <c r="AR18" i="12" a="1"/>
  <c r="AR18" i="12" s="1"/>
  <c r="AQ3" i="12" a="1"/>
  <c r="AQ3" i="12" s="1"/>
  <c r="AR3" i="12" a="1"/>
  <c r="AR3" i="12" s="1"/>
  <c r="AQ28" i="12" a="1"/>
  <c r="AQ28" i="12" s="1"/>
  <c r="AR28" i="12" a="1"/>
  <c r="AR28" i="12" s="1"/>
  <c r="AQ7" i="12" a="1"/>
  <c r="AQ7" i="12" s="1"/>
  <c r="AR7" i="12" a="1"/>
  <c r="AR7" i="12" s="1"/>
  <c r="AQ4" i="12" a="1"/>
  <c r="AQ4" i="12" s="1"/>
  <c r="AR4" i="12" a="1"/>
  <c r="AR4" i="12" s="1"/>
  <c r="AQ44" i="12" a="1"/>
  <c r="AQ44" i="12" s="1"/>
  <c r="AR44" i="12" a="1"/>
  <c r="AR44" i="12" s="1"/>
  <c r="AQ13" i="12" a="1"/>
  <c r="AQ13" i="12" s="1"/>
  <c r="AR13" i="12" a="1"/>
  <c r="AR13" i="12" s="1"/>
  <c r="AQ36" i="12" a="1"/>
  <c r="AQ36" i="12" s="1"/>
  <c r="AR36" i="12" a="1"/>
  <c r="AR36" i="12" s="1"/>
  <c r="AQ33" i="12" a="1"/>
  <c r="AQ33" i="12" s="1"/>
  <c r="AR33" i="12" a="1"/>
  <c r="AR33" i="12" s="1"/>
  <c r="AQ20" i="12" a="1"/>
  <c r="AQ20" i="12" s="1"/>
  <c r="AR20" i="12" a="1"/>
  <c r="AR20" i="12" s="1"/>
  <c r="AQ27" i="12" a="1"/>
  <c r="AQ27" i="12" s="1"/>
  <c r="AR27" i="12" a="1"/>
  <c r="AR27" i="12" s="1"/>
  <c r="AQ46" i="12" a="1"/>
  <c r="AQ46" i="12" s="1"/>
  <c r="AR46" i="12" a="1"/>
  <c r="AR46" i="12" s="1"/>
  <c r="AQ21" i="12" a="1"/>
  <c r="AQ21" i="12" s="1"/>
  <c r="AR21" i="12" a="1"/>
  <c r="AR21" i="12" s="1"/>
  <c r="AQ32" i="12" a="1"/>
  <c r="AQ32" i="12" s="1"/>
  <c r="AR32" i="12" a="1"/>
  <c r="AR32" i="12" s="1"/>
  <c r="AQ15" i="12" a="1"/>
  <c r="AQ15" i="12" s="1"/>
  <c r="AR15" i="12" a="1"/>
  <c r="AR15" i="12" s="1"/>
  <c r="AQ24" i="12" a="1"/>
  <c r="AQ24" i="12" s="1"/>
  <c r="AR24" i="12" a="1"/>
  <c r="AR24" i="12" s="1"/>
  <c r="AQ42" i="12" a="1"/>
  <c r="AQ42" i="12" s="1"/>
  <c r="AR42" i="12" a="1"/>
  <c r="AR42" i="12" s="1"/>
  <c r="AQ14" i="12" a="1"/>
  <c r="AQ14" i="12" s="1"/>
  <c r="AR14" i="12" a="1"/>
  <c r="AR14" i="12" s="1"/>
  <c r="AQ8" i="12" a="1"/>
  <c r="AQ8" i="12" s="1"/>
  <c r="AR8" i="12" a="1"/>
  <c r="AR8" i="12" s="1"/>
  <c r="AQ29" i="12" a="1"/>
  <c r="AQ29" i="12" s="1"/>
  <c r="AR29" i="12" a="1"/>
  <c r="AR29" i="12" s="1"/>
  <c r="AQ37" i="12" a="1"/>
  <c r="AQ37" i="12" s="1"/>
  <c r="AR37" i="12" a="1"/>
  <c r="AR37" i="12" s="1"/>
  <c r="AQ38" i="12" a="1"/>
  <c r="AQ38" i="12" s="1"/>
  <c r="AR38" i="12" a="1"/>
  <c r="AR38" i="12" s="1"/>
  <c r="AQ5" i="12" a="1"/>
  <c r="AQ5" i="12" s="1"/>
  <c r="AR5" i="12" a="1"/>
  <c r="AR5" i="12" s="1"/>
  <c r="AQ11" i="12" a="1"/>
  <c r="AQ11" i="12" s="1"/>
  <c r="AR11" i="12" a="1"/>
  <c r="AR11" i="12" s="1"/>
  <c r="AQ131" i="12" a="1"/>
  <c r="AQ131" i="12" s="1"/>
  <c r="AQ100" i="12" a="1"/>
  <c r="AQ100" i="12" s="1"/>
  <c r="AQ157" i="12" a="1"/>
  <c r="AQ157" i="12" s="1"/>
  <c r="AQ151" i="12" a="1"/>
  <c r="AQ151" i="12" s="1"/>
  <c r="AQ116" i="12" a="1"/>
  <c r="AQ116" i="12" s="1"/>
  <c r="AQ84" i="12" a="1"/>
  <c r="AQ84" i="12" s="1"/>
  <c r="AQ90" i="12" a="1"/>
  <c r="AQ90" i="12" s="1"/>
  <c r="AQ63" i="12" a="1"/>
  <c r="AQ63" i="12" s="1"/>
  <c r="AQ130" i="12" a="1"/>
  <c r="AQ130" i="12" s="1"/>
  <c r="AQ77" i="12" a="1"/>
  <c r="AQ77" i="12" s="1"/>
  <c r="AQ110" i="12" a="1"/>
  <c r="AQ110" i="12" s="1"/>
  <c r="AQ118" i="12" a="1"/>
  <c r="AQ118" i="12" s="1"/>
  <c r="AQ85" i="12" a="1"/>
  <c r="AQ85" i="12" s="1"/>
  <c r="AQ123" i="12" a="1"/>
  <c r="AQ123" i="12" s="1"/>
  <c r="AQ67" i="12" a="1"/>
  <c r="AQ67" i="12" s="1"/>
  <c r="AQ149" i="12" a="1"/>
  <c r="AQ149" i="12" s="1"/>
  <c r="AQ117" i="12" a="1"/>
  <c r="AQ117" i="12" s="1"/>
  <c r="AQ122" i="12" a="1"/>
  <c r="AQ122" i="12" s="1"/>
  <c r="AQ86" i="12" a="1"/>
  <c r="AQ86" i="12" s="1"/>
  <c r="AQ125" i="12" a="1"/>
  <c r="AQ125" i="12" s="1"/>
  <c r="AQ61" i="12" a="1"/>
  <c r="AQ61" i="12" s="1"/>
  <c r="AQ139" i="12" a="1"/>
  <c r="AQ139" i="12" s="1"/>
  <c r="AQ65" i="12" a="1"/>
  <c r="AQ65" i="12" s="1"/>
  <c r="AQ54" i="12" a="1"/>
  <c r="AQ54" i="12" s="1"/>
  <c r="AQ127" i="12" a="1"/>
  <c r="AQ127" i="12" s="1"/>
  <c r="AQ138" i="12" a="1"/>
  <c r="AQ138" i="12" s="1"/>
  <c r="AQ74" i="12" a="1"/>
  <c r="AQ74" i="12" s="1"/>
  <c r="AQ82" i="12" a="1"/>
  <c r="AQ82" i="12" s="1"/>
  <c r="AQ107" i="12" a="1"/>
  <c r="AQ107" i="12" s="1"/>
  <c r="AQ72" i="12" a="1"/>
  <c r="AQ72" i="12" s="1"/>
  <c r="AQ119" i="12" a="1"/>
  <c r="AQ119" i="12" s="1"/>
  <c r="AQ101" i="12" a="1"/>
  <c r="AQ101" i="12" s="1"/>
  <c r="AQ73" i="12" a="1"/>
  <c r="AQ73" i="12" s="1"/>
  <c r="AQ146" i="12" a="1"/>
  <c r="AQ146" i="12" s="1"/>
  <c r="AQ59" i="12" a="1"/>
  <c r="AQ59" i="12" s="1"/>
  <c r="AQ60" i="12" a="1"/>
  <c r="AQ60" i="12" s="1"/>
  <c r="AQ106" i="12" a="1"/>
  <c r="AQ106" i="12" s="1"/>
  <c r="AQ112" i="12" a="1"/>
  <c r="AQ112" i="12" s="1"/>
  <c r="AQ153" i="12" a="1"/>
  <c r="AQ153" i="12" s="1"/>
  <c r="AQ81" i="12" a="1"/>
  <c r="AQ81" i="12" s="1"/>
  <c r="AQ135" i="12" a="1"/>
  <c r="AQ135" i="12" s="1"/>
  <c r="AQ152" i="12" a="1"/>
  <c r="AQ152" i="12" s="1"/>
  <c r="AQ83" i="12" a="1"/>
  <c r="AQ83" i="12" s="1"/>
  <c r="AQ129" i="12" a="1"/>
  <c r="AQ129" i="12" s="1"/>
  <c r="AQ109" i="12" a="1"/>
  <c r="AQ109" i="12" s="1"/>
  <c r="AQ76" i="12" a="1"/>
  <c r="AQ76" i="12" s="1"/>
  <c r="AQ51" i="12" a="1"/>
  <c r="AQ51" i="12" s="1"/>
  <c r="AQ96" i="12" a="1"/>
  <c r="AQ96" i="12" s="1"/>
  <c r="AQ137" i="12" a="1"/>
  <c r="AQ137" i="12" s="1"/>
  <c r="AQ68" i="12" a="1"/>
  <c r="AQ68" i="12" s="1"/>
  <c r="AQ111" i="12" a="1"/>
  <c r="AQ111" i="12" s="1"/>
  <c r="AQ88" i="12" a="1"/>
  <c r="AQ88" i="12" s="1"/>
  <c r="AQ103" i="12" a="1"/>
  <c r="AQ103" i="12" s="1"/>
  <c r="AQ132" i="12" a="1"/>
  <c r="AQ132" i="12" s="1"/>
  <c r="AQ79" i="12" a="1"/>
  <c r="AQ79" i="12" s="1"/>
  <c r="AQ94" i="12" a="1"/>
  <c r="AQ94" i="12" s="1"/>
  <c r="AQ120" i="12" a="1"/>
  <c r="AQ120" i="12" s="1"/>
  <c r="AQ93" i="12" a="1"/>
  <c r="AQ93" i="12" s="1"/>
  <c r="AQ154" i="12" a="1"/>
  <c r="AQ154" i="12" s="1"/>
  <c r="AQ150" i="12" a="1"/>
  <c r="AQ150" i="12" s="1"/>
  <c r="AQ98" i="12" a="1"/>
  <c r="AQ98" i="12" s="1"/>
  <c r="AQ104" i="12" a="1"/>
  <c r="AQ104" i="12" s="1"/>
  <c r="AQ147" i="12" a="1"/>
  <c r="AQ147" i="12" s="1"/>
  <c r="AQ75" i="12" a="1"/>
  <c r="AQ75" i="12" s="1"/>
  <c r="AQ56" i="12" a="1"/>
  <c r="AQ56" i="12" s="1"/>
  <c r="AQ145" i="12" a="1"/>
  <c r="AQ145" i="12" s="1"/>
  <c r="AQ95" i="12" a="1"/>
  <c r="AQ95" i="12" s="1"/>
  <c r="AQ57" i="12" a="1"/>
  <c r="AQ57" i="12" s="1"/>
  <c r="AQ89" i="12" a="1"/>
  <c r="AQ89" i="12" s="1"/>
  <c r="AQ136" i="12" a="1"/>
  <c r="AQ136" i="12" s="1"/>
  <c r="AQ156" i="12" a="1"/>
  <c r="AQ156" i="12" s="1"/>
  <c r="AQ70" i="12" a="1"/>
  <c r="AQ70" i="12" s="1"/>
  <c r="AQ124" i="12" a="1"/>
  <c r="AQ124" i="12" s="1"/>
  <c r="AQ64" i="12" a="1"/>
  <c r="AQ64" i="12" s="1"/>
  <c r="AQ62" i="12" a="1"/>
  <c r="AQ62" i="12" s="1"/>
  <c r="AQ155" i="12" a="1"/>
  <c r="AQ155" i="12" s="1"/>
  <c r="AQ114" i="12" a="1"/>
  <c r="AQ114" i="12" s="1"/>
  <c r="AQ52" i="12" a="1"/>
  <c r="AQ52" i="12" s="1"/>
  <c r="AQ142" i="12" a="1"/>
  <c r="AQ142" i="12" s="1"/>
  <c r="AQ55" i="12" a="1"/>
  <c r="AQ55" i="12" s="1"/>
  <c r="AQ148" i="12" a="1"/>
  <c r="AQ148" i="12" s="1"/>
  <c r="AQ102" i="12" a="1"/>
  <c r="AQ102" i="12" s="1"/>
  <c r="AQ134" i="12" a="1"/>
  <c r="AQ134" i="12" s="1"/>
  <c r="AQ140" i="12" a="1"/>
  <c r="AQ140" i="12" s="1"/>
  <c r="AQ105" i="12" a="1"/>
  <c r="AQ105" i="12" s="1"/>
  <c r="AQ66" i="12" a="1"/>
  <c r="AQ66" i="12" s="1"/>
  <c r="AQ108" i="12" a="1"/>
  <c r="AQ108" i="12" s="1"/>
  <c r="AQ92" i="12" a="1"/>
  <c r="AQ92" i="12" s="1"/>
  <c r="AQ133" i="12" a="1"/>
  <c r="AQ133" i="12" s="1"/>
  <c r="AQ99" i="12" a="1"/>
  <c r="AQ99" i="12" s="1"/>
  <c r="AQ121" i="12" a="1"/>
  <c r="AQ121" i="12" s="1"/>
  <c r="AQ80" i="12" a="1"/>
  <c r="AQ80" i="12" s="1"/>
  <c r="AQ126" i="12" a="1"/>
  <c r="AQ126" i="12" s="1"/>
  <c r="AQ144" i="12" a="1"/>
  <c r="AQ144" i="12" s="1"/>
  <c r="AQ53" i="12" a="1"/>
  <c r="AQ53" i="12" s="1"/>
  <c r="AQ71" i="12" a="1"/>
  <c r="AQ71" i="12" s="1"/>
  <c r="AQ113" i="12" a="1"/>
  <c r="AQ113" i="12" s="1"/>
  <c r="AQ87" i="12" a="1"/>
  <c r="AQ87" i="12" s="1"/>
  <c r="AQ58" i="12" a="1"/>
  <c r="AQ58" i="12" s="1"/>
  <c r="AQ115" i="12" a="1"/>
  <c r="AQ115" i="12" s="1"/>
  <c r="AQ78" i="12" a="1"/>
  <c r="AQ78" i="12" s="1"/>
  <c r="AQ143" i="12" a="1"/>
  <c r="AQ143" i="12" s="1"/>
  <c r="AQ128" i="12" a="1"/>
  <c r="AQ128" i="12" s="1"/>
  <c r="AQ91" i="12" a="1"/>
  <c r="AQ91" i="12" s="1"/>
  <c r="AQ97" i="12" a="1"/>
  <c r="AQ97" i="12" s="1"/>
  <c r="AQ141" i="12" a="1"/>
  <c r="AQ141" i="12" s="1"/>
  <c r="AQ69" i="12" a="1"/>
  <c r="AQ69" i="12" s="1"/>
  <c r="AQ2" i="12" a="1"/>
  <c r="AQ2" i="12" s="1"/>
  <c r="AR2" i="12" a="1"/>
  <c r="AR2" i="12" s="1"/>
  <c r="AP2" i="1" a="1"/>
  <c r="AP2" i="1" s="1"/>
  <c r="AR2" i="1" s="1" a="1"/>
  <c r="AR2" i="1" s="1"/>
  <c r="AR71" i="1" a="1"/>
  <c r="AR71" i="1" s="1"/>
  <c r="AR77" i="1" a="1"/>
  <c r="AR77" i="1" s="1"/>
  <c r="AR83" i="1" a="1"/>
  <c r="AR83" i="1" s="1"/>
  <c r="AR89" i="1" a="1"/>
  <c r="AR89" i="1" s="1"/>
  <c r="AR95" i="1" a="1"/>
  <c r="AR95" i="1" s="1"/>
  <c r="AR101" i="1" a="1"/>
  <c r="AR101" i="1" s="1"/>
  <c r="AR107" i="1" a="1"/>
  <c r="AR107" i="1" s="1"/>
  <c r="AR113" i="1" a="1"/>
  <c r="AR113" i="1" s="1"/>
  <c r="AR119" i="1" a="1"/>
  <c r="AR119" i="1" s="1"/>
  <c r="AR125" i="1" a="1"/>
  <c r="AR125" i="1" s="1"/>
  <c r="AR131" i="1" a="1"/>
  <c r="AR131" i="1" s="1"/>
  <c r="AR137" i="1" a="1"/>
  <c r="AR137" i="1" s="1"/>
  <c r="AR143" i="1" a="1"/>
  <c r="AR143" i="1" s="1"/>
  <c r="AR149" i="1" a="1"/>
  <c r="AR149" i="1" s="1"/>
  <c r="AR155" i="1" a="1"/>
  <c r="AR155" i="1" s="1"/>
  <c r="AR112" i="1" a="1"/>
  <c r="AR112" i="1" s="1"/>
  <c r="AR82" i="1" a="1"/>
  <c r="AR82" i="1" s="1"/>
  <c r="AR100" i="1" a="1"/>
  <c r="AR100" i="1" s="1"/>
  <c r="AR130" i="1" a="1"/>
  <c r="AR130" i="1" s="1"/>
  <c r="AR72" i="1" a="1"/>
  <c r="AR72" i="1" s="1"/>
  <c r="AR78" i="1" a="1"/>
  <c r="AR78" i="1" s="1"/>
  <c r="AR84" i="1" a="1"/>
  <c r="AR84" i="1" s="1"/>
  <c r="AR90" i="1" a="1"/>
  <c r="AR90" i="1" s="1"/>
  <c r="AR96" i="1" a="1"/>
  <c r="AR96" i="1" s="1"/>
  <c r="AR102" i="1" a="1"/>
  <c r="AR102" i="1" s="1"/>
  <c r="AR108" i="1" a="1"/>
  <c r="AR108" i="1" s="1"/>
  <c r="AR114" i="1" a="1"/>
  <c r="AR114" i="1" s="1"/>
  <c r="AR120" i="1" a="1"/>
  <c r="AR120" i="1" s="1"/>
  <c r="AR126" i="1" a="1"/>
  <c r="AR126" i="1" s="1"/>
  <c r="AR132" i="1" a="1"/>
  <c r="AR132" i="1" s="1"/>
  <c r="AR138" i="1" a="1"/>
  <c r="AR138" i="1" s="1"/>
  <c r="AR144" i="1" a="1"/>
  <c r="AR144" i="1" s="1"/>
  <c r="AR150" i="1" a="1"/>
  <c r="AR150" i="1" s="1"/>
  <c r="AR156" i="1" a="1"/>
  <c r="AR156" i="1" s="1"/>
  <c r="AR73" i="1" a="1"/>
  <c r="AR73" i="1" s="1"/>
  <c r="AR79" i="1" a="1"/>
  <c r="AR79" i="1" s="1"/>
  <c r="AR85" i="1" a="1"/>
  <c r="AR85" i="1" s="1"/>
  <c r="AR91" i="1" a="1"/>
  <c r="AR91" i="1" s="1"/>
  <c r="AR97" i="1" a="1"/>
  <c r="AR97" i="1" s="1"/>
  <c r="AR103" i="1" a="1"/>
  <c r="AR103" i="1" s="1"/>
  <c r="AR109" i="1" a="1"/>
  <c r="AR109" i="1" s="1"/>
  <c r="AR115" i="1" a="1"/>
  <c r="AR115" i="1" s="1"/>
  <c r="AR121" i="1" a="1"/>
  <c r="AR121" i="1" s="1"/>
  <c r="AR127" i="1" a="1"/>
  <c r="AR127" i="1" s="1"/>
  <c r="AR133" i="1" a="1"/>
  <c r="AR133" i="1" s="1"/>
  <c r="AR139" i="1" a="1"/>
  <c r="AR139" i="1" s="1"/>
  <c r="AR145" i="1" a="1"/>
  <c r="AR145" i="1" s="1"/>
  <c r="AR151" i="1" a="1"/>
  <c r="AR151" i="1" s="1"/>
  <c r="AR157" i="1" a="1"/>
  <c r="AR157" i="1" s="1"/>
  <c r="AR88" i="1" a="1"/>
  <c r="AR88" i="1" s="1"/>
  <c r="AR124" i="1" a="1"/>
  <c r="AR124" i="1" s="1"/>
  <c r="AR148" i="1" a="1"/>
  <c r="AR148" i="1" s="1"/>
  <c r="AR70" i="1" a="1"/>
  <c r="AR70" i="1" s="1"/>
  <c r="AR94" i="1" a="1"/>
  <c r="AR94" i="1" s="1"/>
  <c r="AR118" i="1" a="1"/>
  <c r="AR118" i="1" s="1"/>
  <c r="AR136" i="1" a="1"/>
  <c r="AR136" i="1" s="1"/>
  <c r="AR68" i="1" a="1"/>
  <c r="AR68" i="1" s="1"/>
  <c r="AR74" i="1" a="1"/>
  <c r="AR74" i="1" s="1"/>
  <c r="AR80" i="1" a="1"/>
  <c r="AR80" i="1" s="1"/>
  <c r="AR86" i="1" a="1"/>
  <c r="AR86" i="1" s="1"/>
  <c r="AR92" i="1" a="1"/>
  <c r="AR92" i="1" s="1"/>
  <c r="AR98" i="1" a="1"/>
  <c r="AR98" i="1" s="1"/>
  <c r="AR104" i="1" a="1"/>
  <c r="AR104" i="1" s="1"/>
  <c r="AR110" i="1" a="1"/>
  <c r="AR110" i="1" s="1"/>
  <c r="AR116" i="1" a="1"/>
  <c r="AR116" i="1" s="1"/>
  <c r="AR122" i="1" a="1"/>
  <c r="AR122" i="1" s="1"/>
  <c r="AR128" i="1" a="1"/>
  <c r="AR128" i="1" s="1"/>
  <c r="AR134" i="1" a="1"/>
  <c r="AR134" i="1" s="1"/>
  <c r="AR140" i="1" a="1"/>
  <c r="AR140" i="1" s="1"/>
  <c r="AR146" i="1" a="1"/>
  <c r="AR146" i="1" s="1"/>
  <c r="AR152" i="1" a="1"/>
  <c r="AR152" i="1" s="1"/>
  <c r="AR76" i="1" a="1"/>
  <c r="AR76" i="1" s="1"/>
  <c r="AR142" i="1" a="1"/>
  <c r="AR142" i="1" s="1"/>
  <c r="AR69" i="1" a="1"/>
  <c r="AR69" i="1" s="1"/>
  <c r="AR75" i="1" a="1"/>
  <c r="AR75" i="1" s="1"/>
  <c r="AR81" i="1" a="1"/>
  <c r="AR81" i="1" s="1"/>
  <c r="AR87" i="1" a="1"/>
  <c r="AR87" i="1" s="1"/>
  <c r="AR93" i="1" a="1"/>
  <c r="AR93" i="1" s="1"/>
  <c r="AR99" i="1" a="1"/>
  <c r="AR99" i="1" s="1"/>
  <c r="AR105" i="1" a="1"/>
  <c r="AR105" i="1" s="1"/>
  <c r="AR111" i="1" a="1"/>
  <c r="AR111" i="1" s="1"/>
  <c r="AR117" i="1" a="1"/>
  <c r="AR117" i="1" s="1"/>
  <c r="AR123" i="1" a="1"/>
  <c r="AR123" i="1" s="1"/>
  <c r="AR129" i="1" a="1"/>
  <c r="AR129" i="1" s="1"/>
  <c r="AR135" i="1" a="1"/>
  <c r="AR135" i="1" s="1"/>
  <c r="AR141" i="1" a="1"/>
  <c r="AR141" i="1" s="1"/>
  <c r="AR147" i="1" a="1"/>
  <c r="AR147" i="1" s="1"/>
  <c r="AR153" i="1" a="1"/>
  <c r="AR153" i="1" s="1"/>
  <c r="AR106" i="1" a="1"/>
  <c r="AR106" i="1" s="1"/>
  <c r="AR154" i="1" a="1"/>
  <c r="AR154" i="1" s="1"/>
  <c r="AO2" i="1" a="1"/>
  <c r="AO2" i="1" s="1"/>
  <c r="AQ2" i="1" s="1" a="1"/>
  <c r="AQ2" i="1" s="1"/>
  <c r="AO5" i="1" a="1"/>
  <c r="AO5" i="1" s="1"/>
  <c r="AQ5" i="1" s="1" a="1"/>
  <c r="AQ5" i="1" s="1"/>
  <c r="AO8" i="1" a="1"/>
  <c r="AO8" i="1" s="1"/>
  <c r="AQ8" i="1" s="1" a="1"/>
  <c r="AQ8" i="1" s="1"/>
  <c r="AO11" i="1" a="1"/>
  <c r="AO11" i="1" s="1"/>
  <c r="AQ11" i="1" s="1" a="1"/>
  <c r="AQ11" i="1" s="1"/>
  <c r="AO14" i="1" a="1"/>
  <c r="AO14" i="1" s="1"/>
  <c r="AQ14" i="1" s="1" a="1"/>
  <c r="AQ14" i="1" s="1"/>
  <c r="AO17" i="1" a="1"/>
  <c r="AO17" i="1" s="1"/>
  <c r="AQ17" i="1" s="1" a="1"/>
  <c r="AQ17" i="1" s="1"/>
  <c r="AO20" i="1" a="1"/>
  <c r="AO20" i="1" s="1"/>
  <c r="AQ20" i="1" s="1" a="1"/>
  <c r="AQ20" i="1" s="1"/>
  <c r="AO23" i="1" a="1"/>
  <c r="AO23" i="1" s="1"/>
  <c r="AQ23" i="1" s="1" a="1"/>
  <c r="AQ23" i="1" s="1"/>
  <c r="AO26" i="1" a="1"/>
  <c r="AO26" i="1" s="1"/>
  <c r="AQ26" i="1" s="1" a="1"/>
  <c r="AQ26" i="1" s="1"/>
  <c r="AO29" i="1" a="1"/>
  <c r="AO29" i="1" s="1"/>
  <c r="AQ29" i="1" s="1" a="1"/>
  <c r="AQ29" i="1" s="1"/>
  <c r="AO32" i="1" a="1"/>
  <c r="AO32" i="1" s="1"/>
  <c r="AQ32" i="1" s="1" a="1"/>
  <c r="AQ32" i="1" s="1"/>
  <c r="AO35" i="1" a="1"/>
  <c r="AO35" i="1" s="1"/>
  <c r="AQ35" i="1" s="1" a="1"/>
  <c r="AQ35" i="1" s="1"/>
  <c r="AO38" i="1" a="1"/>
  <c r="AO38" i="1" s="1"/>
  <c r="AQ38" i="1" s="1" a="1"/>
  <c r="AQ38" i="1" s="1"/>
  <c r="AO41" i="1" a="1"/>
  <c r="AO41" i="1" s="1"/>
  <c r="AQ41" i="1" s="1" a="1"/>
  <c r="AQ41" i="1" s="1"/>
  <c r="AO44" i="1" a="1"/>
  <c r="AO44" i="1" s="1"/>
  <c r="AQ44" i="1" s="1" a="1"/>
  <c r="AQ44" i="1" s="1"/>
  <c r="AO47" i="1" a="1"/>
  <c r="AO47" i="1" s="1"/>
  <c r="AQ47" i="1" s="1" a="1"/>
  <c r="AQ47" i="1" s="1"/>
  <c r="AO50" i="1" a="1"/>
  <c r="AO50" i="1" s="1"/>
  <c r="AQ50" i="1" s="1" a="1"/>
  <c r="AQ50" i="1" s="1"/>
  <c r="AO53" i="1" a="1"/>
  <c r="AO53" i="1" s="1"/>
  <c r="AO56" i="1" a="1"/>
  <c r="AO56" i="1" s="1"/>
  <c r="AO59" i="1" a="1"/>
  <c r="AO59" i="1" s="1"/>
  <c r="AO62" i="1" a="1"/>
  <c r="AO62" i="1" s="1"/>
  <c r="AP3" i="1" a="1"/>
  <c r="AP3" i="1" s="1"/>
  <c r="AR3" i="1" s="1" a="1"/>
  <c r="AR3" i="1" s="1"/>
  <c r="AP18" i="1" a="1"/>
  <c r="AP18" i="1" s="1"/>
  <c r="AR18" i="1" s="1" a="1"/>
  <c r="AR18" i="1" s="1"/>
  <c r="AP24" i="1" a="1"/>
  <c r="AP24" i="1" s="1"/>
  <c r="AR24" i="1" s="1" a="1"/>
  <c r="AR24" i="1" s="1"/>
  <c r="AP6" i="1" a="1"/>
  <c r="AP6" i="1" s="1"/>
  <c r="AR6" i="1" s="1" a="1"/>
  <c r="AR6" i="1" s="1"/>
  <c r="AP5" i="1" a="1"/>
  <c r="AP5" i="1" s="1"/>
  <c r="AR5" i="1" s="1" a="1"/>
  <c r="AR5" i="1" s="1"/>
  <c r="AP8" i="1" a="1"/>
  <c r="AP8" i="1" s="1"/>
  <c r="AR8" i="1" s="1" a="1"/>
  <c r="AR8" i="1" s="1"/>
  <c r="AP11" i="1" a="1"/>
  <c r="AP11" i="1" s="1"/>
  <c r="AR11" i="1" s="1" a="1"/>
  <c r="AR11" i="1" s="1"/>
  <c r="AP14" i="1" a="1"/>
  <c r="AP14" i="1" s="1"/>
  <c r="AR14" i="1" s="1" a="1"/>
  <c r="AR14" i="1" s="1"/>
  <c r="AP17" i="1" a="1"/>
  <c r="AP17" i="1" s="1"/>
  <c r="AR17" i="1" s="1" a="1"/>
  <c r="AR17" i="1" s="1"/>
  <c r="AP20" i="1" a="1"/>
  <c r="AP20" i="1" s="1"/>
  <c r="AR20" i="1" s="1" a="1"/>
  <c r="AR20" i="1" s="1"/>
  <c r="AP23" i="1" a="1"/>
  <c r="AP23" i="1" s="1"/>
  <c r="AR23" i="1" s="1" a="1"/>
  <c r="AR23" i="1" s="1"/>
  <c r="AP26" i="1" a="1"/>
  <c r="AP26" i="1" s="1"/>
  <c r="AR26" i="1" s="1" a="1"/>
  <c r="AR26" i="1" s="1"/>
  <c r="AP29" i="1" a="1"/>
  <c r="AP29" i="1" s="1"/>
  <c r="AR29" i="1" s="1" a="1"/>
  <c r="AR29" i="1" s="1"/>
  <c r="AP32" i="1" a="1"/>
  <c r="AP32" i="1" s="1"/>
  <c r="AR32" i="1" s="1" a="1"/>
  <c r="AR32" i="1" s="1"/>
  <c r="AP35" i="1" a="1"/>
  <c r="AP35" i="1" s="1"/>
  <c r="AR35" i="1" s="1" a="1"/>
  <c r="AR35" i="1" s="1"/>
  <c r="AP38" i="1" a="1"/>
  <c r="AP38" i="1" s="1"/>
  <c r="AR38" i="1" s="1" a="1"/>
  <c r="AR38" i="1" s="1"/>
  <c r="AP41" i="1" a="1"/>
  <c r="AP41" i="1" s="1"/>
  <c r="AR41" i="1" s="1" a="1"/>
  <c r="AR41" i="1" s="1"/>
  <c r="AP44" i="1" a="1"/>
  <c r="AP44" i="1" s="1"/>
  <c r="AR44" i="1" s="1" a="1"/>
  <c r="AR44" i="1" s="1"/>
  <c r="AP47" i="1" a="1"/>
  <c r="AP47" i="1" s="1"/>
  <c r="AR47" i="1" s="1" a="1"/>
  <c r="AR47" i="1" s="1"/>
  <c r="AP50" i="1" a="1"/>
  <c r="AP50" i="1" s="1"/>
  <c r="AR50" i="1" s="1" a="1"/>
  <c r="AR50" i="1" s="1"/>
  <c r="AP53" i="1" a="1"/>
  <c r="AP53" i="1" s="1"/>
  <c r="AR53" i="1" s="1" a="1"/>
  <c r="AR53" i="1" s="1"/>
  <c r="AP56" i="1" a="1"/>
  <c r="AP56" i="1" s="1"/>
  <c r="AR56" i="1" s="1" a="1"/>
  <c r="AR56" i="1" s="1"/>
  <c r="AP59" i="1" a="1"/>
  <c r="AP59" i="1" s="1"/>
  <c r="AR59" i="1" s="1" a="1"/>
  <c r="AR59" i="1" s="1"/>
  <c r="AP62" i="1" a="1"/>
  <c r="AP62" i="1" s="1"/>
  <c r="AR62" i="1" s="1" a="1"/>
  <c r="AR62" i="1" s="1"/>
  <c r="AO3" i="1" a="1"/>
  <c r="AO3" i="1" s="1"/>
  <c r="AQ3" i="1" s="1" a="1"/>
  <c r="AQ3" i="1" s="1"/>
  <c r="AO6" i="1" a="1"/>
  <c r="AO6" i="1" s="1"/>
  <c r="AQ6" i="1" s="1" a="1"/>
  <c r="AQ6" i="1" s="1"/>
  <c r="AO9" i="1" a="1"/>
  <c r="AO9" i="1" s="1"/>
  <c r="AQ9" i="1" s="1" a="1"/>
  <c r="AQ9" i="1" s="1"/>
  <c r="AO12" i="1" a="1"/>
  <c r="AO12" i="1" s="1"/>
  <c r="AQ12" i="1" s="1" a="1"/>
  <c r="AQ12" i="1" s="1"/>
  <c r="AO15" i="1" a="1"/>
  <c r="AO15" i="1" s="1"/>
  <c r="AQ15" i="1" s="1" a="1"/>
  <c r="AQ15" i="1" s="1"/>
  <c r="AO18" i="1" a="1"/>
  <c r="AO18" i="1" s="1"/>
  <c r="AQ18" i="1" s="1" a="1"/>
  <c r="AQ18" i="1" s="1"/>
  <c r="AO21" i="1" a="1"/>
  <c r="AO21" i="1" s="1"/>
  <c r="AQ21" i="1" s="1" a="1"/>
  <c r="AQ21" i="1" s="1"/>
  <c r="AO24" i="1" a="1"/>
  <c r="AO24" i="1" s="1"/>
  <c r="AQ24" i="1" s="1" a="1"/>
  <c r="AQ24" i="1" s="1"/>
  <c r="AO27" i="1" a="1"/>
  <c r="AO27" i="1" s="1"/>
  <c r="AQ27" i="1" s="1" a="1"/>
  <c r="AQ27" i="1" s="1"/>
  <c r="AO30" i="1" a="1"/>
  <c r="AO30" i="1" s="1"/>
  <c r="AQ30" i="1" s="1" a="1"/>
  <c r="AQ30" i="1" s="1"/>
  <c r="AO33" i="1" a="1"/>
  <c r="AO33" i="1" s="1"/>
  <c r="AQ33" i="1" s="1" a="1"/>
  <c r="AQ33" i="1" s="1"/>
  <c r="AO36" i="1" a="1"/>
  <c r="AO36" i="1" s="1"/>
  <c r="AQ36" i="1" s="1" a="1"/>
  <c r="AQ36" i="1" s="1"/>
  <c r="AO39" i="1" a="1"/>
  <c r="AO39" i="1" s="1"/>
  <c r="AQ39" i="1" s="1" a="1"/>
  <c r="AQ39" i="1" s="1"/>
  <c r="AO42" i="1" a="1"/>
  <c r="AO42" i="1" s="1"/>
  <c r="AQ42" i="1" s="1" a="1"/>
  <c r="AQ42" i="1" s="1"/>
  <c r="AO45" i="1" a="1"/>
  <c r="AO45" i="1" s="1"/>
  <c r="AQ45" i="1" s="1" a="1"/>
  <c r="AQ45" i="1" s="1"/>
  <c r="AO48" i="1" a="1"/>
  <c r="AO48" i="1" s="1"/>
  <c r="AQ48" i="1" s="1" a="1"/>
  <c r="AQ48" i="1" s="1"/>
  <c r="AO51" i="1" a="1"/>
  <c r="AO51" i="1" s="1"/>
  <c r="AO54" i="1" a="1"/>
  <c r="AO54" i="1" s="1"/>
  <c r="AO57" i="1" a="1"/>
  <c r="AO57" i="1" s="1"/>
  <c r="AO60" i="1" a="1"/>
  <c r="AO60" i="1" s="1"/>
  <c r="AP9" i="1" a="1"/>
  <c r="AP9" i="1" s="1"/>
  <c r="AR9" i="1" s="1" a="1"/>
  <c r="AR9" i="1" s="1"/>
  <c r="AP12" i="1" a="1"/>
  <c r="AP12" i="1" s="1"/>
  <c r="AR12" i="1" s="1" a="1"/>
  <c r="AR12" i="1" s="1"/>
  <c r="AP15" i="1" a="1"/>
  <c r="AP15" i="1" s="1"/>
  <c r="AR15" i="1" s="1" a="1"/>
  <c r="AR15" i="1" s="1"/>
  <c r="AO4" i="1" a="1"/>
  <c r="AO4" i="1" s="1"/>
  <c r="AQ4" i="1" s="1" a="1"/>
  <c r="AQ4" i="1" s="1"/>
  <c r="AP10" i="1" a="1"/>
  <c r="AP10" i="1" s="1"/>
  <c r="AR10" i="1" s="1" a="1"/>
  <c r="AR10" i="1" s="1"/>
  <c r="AO25" i="1" a="1"/>
  <c r="AO25" i="1" s="1"/>
  <c r="AQ25" i="1" s="1" a="1"/>
  <c r="AQ25" i="1" s="1"/>
  <c r="AO31" i="1" a="1"/>
  <c r="AO31" i="1" s="1"/>
  <c r="AQ31" i="1" s="1" a="1"/>
  <c r="AQ31" i="1" s="1"/>
  <c r="AO37" i="1" a="1"/>
  <c r="AO37" i="1" s="1"/>
  <c r="AQ37" i="1" s="1" a="1"/>
  <c r="AQ37" i="1" s="1"/>
  <c r="AO43" i="1" a="1"/>
  <c r="AO43" i="1" s="1"/>
  <c r="AQ43" i="1" s="1" a="1"/>
  <c r="AQ43" i="1" s="1"/>
  <c r="AO49" i="1" a="1"/>
  <c r="AO49" i="1" s="1"/>
  <c r="AQ49" i="1" s="1" a="1"/>
  <c r="AQ49" i="1" s="1"/>
  <c r="AO55" i="1" a="1"/>
  <c r="AO55" i="1" s="1"/>
  <c r="AO61" i="1" a="1"/>
  <c r="AO61" i="1" s="1"/>
  <c r="AO19" i="1" a="1"/>
  <c r="AO19" i="1" s="1"/>
  <c r="AQ19" i="1" s="1" a="1"/>
  <c r="AQ19" i="1" s="1"/>
  <c r="AP49" i="1" a="1"/>
  <c r="AP49" i="1" s="1"/>
  <c r="AR49" i="1" s="1" a="1"/>
  <c r="AR49" i="1" s="1"/>
  <c r="AO13" i="1" a="1"/>
  <c r="AO13" i="1" s="1"/>
  <c r="AQ13" i="1" s="1" a="1"/>
  <c r="AQ13" i="1" s="1"/>
  <c r="AP19" i="1" a="1"/>
  <c r="AP19" i="1" s="1"/>
  <c r="AR19" i="1" s="1" a="1"/>
  <c r="AR19" i="1" s="1"/>
  <c r="AP27" i="1" a="1"/>
  <c r="AP27" i="1" s="1"/>
  <c r="AR27" i="1" s="1" a="1"/>
  <c r="AR27" i="1" s="1"/>
  <c r="AP39" i="1" a="1"/>
  <c r="AP39" i="1" s="1"/>
  <c r="AR39" i="1" s="1" a="1"/>
  <c r="AR39" i="1" s="1"/>
  <c r="AP51" i="1" a="1"/>
  <c r="AP51" i="1" s="1"/>
  <c r="AR51" i="1" s="1" a="1"/>
  <c r="AR51" i="1" s="1"/>
  <c r="AP13" i="1" a="1"/>
  <c r="AP13" i="1" s="1"/>
  <c r="AR13" i="1" s="1" a="1"/>
  <c r="AR13" i="1" s="1"/>
  <c r="AP21" i="1" a="1"/>
  <c r="AP21" i="1" s="1"/>
  <c r="AR21" i="1" s="1" a="1"/>
  <c r="AR21" i="1" s="1"/>
  <c r="AO34" i="1" a="1"/>
  <c r="AO34" i="1" s="1"/>
  <c r="AQ34" i="1" s="1" a="1"/>
  <c r="AQ34" i="1" s="1"/>
  <c r="AO46" i="1" a="1"/>
  <c r="AO46" i="1" s="1"/>
  <c r="AQ46" i="1" s="1" a="1"/>
  <c r="AQ46" i="1" s="1"/>
  <c r="AO58" i="1" a="1"/>
  <c r="AO58" i="1" s="1"/>
  <c r="AP7" i="1" a="1"/>
  <c r="AP7" i="1" s="1"/>
  <c r="AR7" i="1" s="1" a="1"/>
  <c r="AR7" i="1" s="1"/>
  <c r="AP34" i="1" a="1"/>
  <c r="AP34" i="1" s="1"/>
  <c r="AR34" i="1" s="1" a="1"/>
  <c r="AR34" i="1" s="1"/>
  <c r="AP46" i="1" a="1"/>
  <c r="AP46" i="1" s="1"/>
  <c r="AR46" i="1" s="1" a="1"/>
  <c r="AR46" i="1" s="1"/>
  <c r="AP58" i="1" a="1"/>
  <c r="AP58" i="1" s="1"/>
  <c r="AR58" i="1" s="1" a="1"/>
  <c r="AR58" i="1" s="1"/>
  <c r="AP22" i="1" a="1"/>
  <c r="AP22" i="1" s="1"/>
  <c r="AR22" i="1" s="1" a="1"/>
  <c r="AR22" i="1" s="1"/>
  <c r="AP16" i="1" a="1"/>
  <c r="AP16" i="1" s="1"/>
  <c r="AR16" i="1" s="1" a="1"/>
  <c r="AR16" i="1" s="1"/>
  <c r="AP30" i="1" a="1"/>
  <c r="AP30" i="1" s="1"/>
  <c r="AR30" i="1" s="1" a="1"/>
  <c r="AR30" i="1" s="1"/>
  <c r="AP36" i="1" a="1"/>
  <c r="AP36" i="1" s="1"/>
  <c r="AR36" i="1" s="1" a="1"/>
  <c r="AR36" i="1" s="1"/>
  <c r="AP42" i="1" a="1"/>
  <c r="AP42" i="1" s="1"/>
  <c r="AR42" i="1" s="1" a="1"/>
  <c r="AR42" i="1" s="1"/>
  <c r="AP54" i="1" a="1"/>
  <c r="AP54" i="1" s="1"/>
  <c r="AR54" i="1" s="1" a="1"/>
  <c r="AR54" i="1" s="1"/>
  <c r="AP60" i="1" a="1"/>
  <c r="AP60" i="1" s="1"/>
  <c r="AR60" i="1" s="1" a="1"/>
  <c r="AR60" i="1" s="1"/>
  <c r="AP4" i="1" a="1"/>
  <c r="AP4" i="1" s="1"/>
  <c r="AR4" i="1" s="1" a="1"/>
  <c r="AR4" i="1" s="1"/>
  <c r="AP25" i="1" a="1"/>
  <c r="AP25" i="1" s="1"/>
  <c r="AR25" i="1" s="1" a="1"/>
  <c r="AR25" i="1" s="1"/>
  <c r="AP31" i="1" a="1"/>
  <c r="AP31" i="1" s="1"/>
  <c r="AR31" i="1" s="1" a="1"/>
  <c r="AR31" i="1" s="1"/>
  <c r="AP37" i="1" a="1"/>
  <c r="AP37" i="1" s="1"/>
  <c r="AR37" i="1" s="1" a="1"/>
  <c r="AR37" i="1" s="1"/>
  <c r="AP43" i="1" a="1"/>
  <c r="AP43" i="1" s="1"/>
  <c r="AR43" i="1" s="1" a="1"/>
  <c r="AR43" i="1" s="1"/>
  <c r="AP55" i="1" a="1"/>
  <c r="AP55" i="1" s="1"/>
  <c r="AR55" i="1" s="1" a="1"/>
  <c r="AR55" i="1" s="1"/>
  <c r="AP61" i="1" a="1"/>
  <c r="AP61" i="1" s="1"/>
  <c r="AR61" i="1" s="1" a="1"/>
  <c r="AR61" i="1" s="1"/>
  <c r="AP33" i="1" a="1"/>
  <c r="AP33" i="1" s="1"/>
  <c r="AR33" i="1" s="1" a="1"/>
  <c r="AR33" i="1" s="1"/>
  <c r="AP45" i="1" a="1"/>
  <c r="AP45" i="1" s="1"/>
  <c r="AR45" i="1" s="1" a="1"/>
  <c r="AR45" i="1" s="1"/>
  <c r="AP57" i="1" a="1"/>
  <c r="AP57" i="1" s="1"/>
  <c r="AR57" i="1" s="1" a="1"/>
  <c r="AR57" i="1" s="1"/>
  <c r="AO7" i="1" a="1"/>
  <c r="AO7" i="1" s="1"/>
  <c r="AQ7" i="1" s="1" a="1"/>
  <c r="AQ7" i="1" s="1"/>
  <c r="AO28" i="1" a="1"/>
  <c r="AO28" i="1" s="1"/>
  <c r="AQ28" i="1" s="1" a="1"/>
  <c r="AQ28" i="1" s="1"/>
  <c r="AO40" i="1" a="1"/>
  <c r="AO40" i="1" s="1"/>
  <c r="AQ40" i="1" s="1" a="1"/>
  <c r="AQ40" i="1" s="1"/>
  <c r="AO52" i="1" a="1"/>
  <c r="AO52" i="1" s="1"/>
  <c r="AO22" i="1" a="1"/>
  <c r="AO22" i="1" s="1"/>
  <c r="AQ22" i="1" s="1" a="1"/>
  <c r="AQ22" i="1" s="1"/>
  <c r="AO16" i="1" a="1"/>
  <c r="AO16" i="1" s="1"/>
  <c r="AQ16" i="1" s="1" a="1"/>
  <c r="AQ16" i="1" s="1"/>
  <c r="AP28" i="1" a="1"/>
  <c r="AP28" i="1" s="1"/>
  <c r="AR28" i="1" s="1" a="1"/>
  <c r="AR28" i="1" s="1"/>
  <c r="AP40" i="1" a="1"/>
  <c r="AP40" i="1" s="1"/>
  <c r="AR40" i="1" s="1" a="1"/>
  <c r="AR40" i="1" s="1"/>
  <c r="AP52" i="1" a="1"/>
  <c r="AP52" i="1" s="1"/>
  <c r="AR52" i="1" s="1" a="1"/>
  <c r="AR52" i="1" s="1"/>
  <c r="AO10" i="1" a="1"/>
  <c r="AO10" i="1" s="1"/>
  <c r="AQ10" i="1" s="1" a="1"/>
  <c r="AQ10" i="1" s="1"/>
  <c r="AP48" i="1" a="1"/>
  <c r="AP48" i="1" s="1"/>
  <c r="AR48" i="1" s="1" a="1"/>
  <c r="AR48" i="1" s="1"/>
  <c r="AO64" i="1" a="1"/>
  <c r="AO64" i="1" s="1"/>
  <c r="AO67" i="1" a="1"/>
  <c r="AO67" i="1" s="1"/>
  <c r="AP64" i="1" a="1"/>
  <c r="AP64" i="1" s="1"/>
  <c r="AR64" i="1" s="1" a="1"/>
  <c r="AR64" i="1" s="1"/>
  <c r="AP67" i="1" a="1"/>
  <c r="AP67" i="1" s="1"/>
  <c r="AR67" i="1" s="1" a="1"/>
  <c r="AR67" i="1" s="1"/>
  <c r="AP63" i="1" a="1"/>
  <c r="AP63" i="1" s="1"/>
  <c r="AR63" i="1" s="1" a="1"/>
  <c r="AR63" i="1" s="1"/>
  <c r="AO65" i="1" a="1"/>
  <c r="AO65" i="1" s="1"/>
  <c r="AP65" i="1" a="1"/>
  <c r="AP65" i="1" s="1"/>
  <c r="AR65" i="1" s="1" a="1"/>
  <c r="AR65" i="1" s="1"/>
  <c r="AO66" i="1" a="1"/>
  <c r="AO66" i="1" s="1"/>
  <c r="AO63" i="1" a="1"/>
  <c r="AO63" i="1" s="1"/>
  <c r="AP66" i="1" a="1"/>
  <c r="AP66" i="1" s="1"/>
  <c r="AR66" i="1" s="1" a="1"/>
  <c r="AR66" i="1" s="1"/>
  <c r="AT2" i="1"/>
  <c r="AW4" i="13" l="1"/>
  <c r="AV4" i="13"/>
  <c r="AV3" i="13"/>
  <c r="AW3" i="13"/>
  <c r="AV3" i="12"/>
  <c r="AV5" i="12" s="1"/>
  <c r="AU4" i="12"/>
  <c r="AU3" i="12"/>
  <c r="AV4" i="1"/>
  <c r="AV3" i="1"/>
  <c r="AU3" i="1"/>
  <c r="AU4" i="1"/>
  <c r="AV5" i="13" l="1"/>
  <c r="AW5" i="13"/>
  <c r="AU5" i="12"/>
  <c r="AV5" i="1"/>
  <c r="AU5"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<sst xmlns="http://schemas.openxmlformats.org/spreadsheetml/2006/main" count="24972" uniqueCount="1737">
  <si>
    <t>ID</t>
  </si>
  <si>
    <t>REGIÓN</t>
  </si>
  <si>
    <t>COMUNA</t>
  </si>
  <si>
    <t>Name</t>
  </si>
  <si>
    <t>SUSTANCIA</t>
  </si>
  <si>
    <t>CANTIDAD_</t>
  </si>
  <si>
    <t>CANTIDAD</t>
  </si>
  <si>
    <t>FRECUENCIA</t>
  </si>
  <si>
    <t>UNIDAD</t>
  </si>
  <si>
    <t>QUIEN_VALI</t>
  </si>
  <si>
    <t>Cantidad_t</t>
  </si>
  <si>
    <t>Tara__ton_</t>
  </si>
  <si>
    <t>Carga_úti</t>
  </si>
  <si>
    <t>PBV__ton_</t>
  </si>
  <si>
    <t>Codigo</t>
  </si>
  <si>
    <t>sL</t>
  </si>
  <si>
    <t>Actividad</t>
  </si>
  <si>
    <t>Tipo_Cam</t>
  </si>
  <si>
    <t>Dis_mts</t>
  </si>
  <si>
    <t>Dis_km</t>
  </si>
  <si>
    <t>Numero</t>
  </si>
  <si>
    <t>ESCENARIO B</t>
  </si>
  <si>
    <t>ANGLO AMERICAN
LICITACION</t>
  </si>
  <si>
    <t>V</t>
  </si>
  <si>
    <t>Catemu</t>
  </si>
  <si>
    <t>1.Pavimentado-Chagres a Puerto Ventanas</t>
  </si>
  <si>
    <t>MINERA SUR ANDES - FUNDICION CHAGRES - CHAGRES</t>
  </si>
  <si>
    <t>PUERTO VENTANAS</t>
  </si>
  <si>
    <t>H2SO4</t>
  </si>
  <si>
    <t>Ton/año</t>
  </si>
  <si>
    <t>-</t>
  </si>
  <si>
    <t>PATRICIO TORRES REVISADA</t>
  </si>
  <si>
    <t>1P-CPV-R05</t>
  </si>
  <si>
    <t>Transporte H2SO4</t>
  </si>
  <si>
    <t>Pavimentado</t>
  </si>
  <si>
    <t>Camión Combustible</t>
  </si>
  <si>
    <t>1P-CPV-RI</t>
  </si>
  <si>
    <t>1P-CPV-F30E</t>
  </si>
  <si>
    <t>1P-CPV-F20</t>
  </si>
  <si>
    <t>1P-CPV-E60</t>
  </si>
  <si>
    <t>1P-CPV-E65</t>
  </si>
  <si>
    <t>LOS PELAMBRES
LICITACION</t>
  </si>
  <si>
    <t>2.Pavimentado-Chagres a Mina Los Pelambres</t>
  </si>
  <si>
    <t>MLP - LOS PELAMBRES</t>
  </si>
  <si>
    <t>Ton/semana</t>
  </si>
  <si>
    <t>El ritmo o frecuencia de viajes estará determinado por el programa de consumo que entregue la Minera.</t>
  </si>
  <si>
    <t>2P-CMLP-R05</t>
  </si>
  <si>
    <t>2P-CMLP-E65</t>
  </si>
  <si>
    <t>2P-CMLP-E60</t>
  </si>
  <si>
    <t>2P-CMLP-R47</t>
  </si>
  <si>
    <t>2P-CMLP-D81</t>
  </si>
  <si>
    <t>2P-CMLP-D37E</t>
  </si>
  <si>
    <t>2P-CMLP-D867</t>
  </si>
  <si>
    <t>2P-CMLP-D835</t>
  </si>
  <si>
    <t>2P-CMLP-RI</t>
  </si>
  <si>
    <t>2NP-CMLP-RI</t>
  </si>
  <si>
    <t>3.Pavimentado-Fundicion Chagres a Los Bronces</t>
  </si>
  <si>
    <t>ANGLO AMERICAN LOS BRONCES</t>
  </si>
  <si>
    <t>3P-CLB-R05</t>
  </si>
  <si>
    <t>3.No pavimentado-Fundicion Chagres a Los Bronces</t>
  </si>
  <si>
    <t>3NP-CLB-G245</t>
  </si>
  <si>
    <t>No Pavimentado</t>
  </si>
  <si>
    <t>3P-CLB-E60</t>
  </si>
  <si>
    <t>3P-CLB-E65</t>
  </si>
  <si>
    <t>3P-CLB-R70</t>
  </si>
  <si>
    <t>3P-CLB-ACN</t>
  </si>
  <si>
    <t>3P-CLB-ALD</t>
  </si>
  <si>
    <t>3P-CLB-ALC</t>
  </si>
  <si>
    <t>3P-CLB-CAF</t>
  </si>
  <si>
    <t>4.Pavimentado.Chagres a Codelco Andina</t>
  </si>
  <si>
    <t>CODELCO ANDINA</t>
  </si>
  <si>
    <t>4P-CCA-E65</t>
  </si>
  <si>
    <t>4P-CCA-E60</t>
  </si>
  <si>
    <t>4P-CCA-E767</t>
  </si>
  <si>
    <t>MANTO VERDE
LICITACION</t>
  </si>
  <si>
    <t>II</t>
  </si>
  <si>
    <t>Chañaral
Zona de Carga Habitual</t>
  </si>
  <si>
    <t>5.Pavimentado.Puerto Barquito a Mantoverde</t>
  </si>
  <si>
    <t>TERMINAL PUERTO BARQUITO</t>
  </si>
  <si>
    <t>MANTOVERDE</t>
  </si>
  <si>
    <t>CRISTIAN SCHWARTZ REVISADA</t>
  </si>
  <si>
    <t>5P-PBMV-C13</t>
  </si>
  <si>
    <t>5P-PBMV-AB</t>
  </si>
  <si>
    <t>5P-PBMV-R05</t>
  </si>
  <si>
    <t>5P-PBMV-C209</t>
  </si>
  <si>
    <t>5P-PBMV-C225</t>
  </si>
  <si>
    <t>5P-PBMV-C227</t>
  </si>
  <si>
    <t>Paipote
Zona de Contingencia</t>
  </si>
  <si>
    <t>6.Pavimentado.Enami Paipote a Mantoverde</t>
  </si>
  <si>
    <t>ENAMI PAIPOTE</t>
  </si>
  <si>
    <t>50000  (contingencia)</t>
  </si>
  <si>
    <t>6P-EPMV-C17</t>
  </si>
  <si>
    <t>6P-EPMV-JG</t>
  </si>
  <si>
    <t>6P-EPMV-C35</t>
  </si>
  <si>
    <t>6P-EPMV-CI</t>
  </si>
  <si>
    <t>6P-EPMV-C241</t>
  </si>
  <si>
    <t>6P-EPMV-C237</t>
  </si>
  <si>
    <t>6P-EPMV-C13</t>
  </si>
  <si>
    <t>6P-EPMV-C209</t>
  </si>
  <si>
    <t>6P-EPMV-C225</t>
  </si>
  <si>
    <t>6P-EPMV-C227</t>
  </si>
  <si>
    <t>Mejillones
Zona de Carga Habitual</t>
  </si>
  <si>
    <t>7.Pavimentado-Puerto Mejillones a Mantoverde</t>
  </si>
  <si>
    <t>PUERTO MEJILLONES</t>
  </si>
  <si>
    <t>230851 (50% del total)</t>
  </si>
  <si>
    <t>7P-PMMV-C227</t>
  </si>
  <si>
    <t>7P-PMMV-C225</t>
  </si>
  <si>
    <t>7P-PMMV-C209</t>
  </si>
  <si>
    <t>7P-PMMV-C13</t>
  </si>
  <si>
    <t>7P-PMMV-B400</t>
  </si>
  <si>
    <t>7P-PMMV-R01</t>
  </si>
  <si>
    <t>7P-PMMV-B272</t>
  </si>
  <si>
    <t>7P-PMMV-AF</t>
  </si>
  <si>
    <t>7P-PMMV-R05</t>
  </si>
  <si>
    <t>La Negra
Zona de Carga Habitual</t>
  </si>
  <si>
    <t>8.Pavimentado-Altonorte a Mantoverde</t>
  </si>
  <si>
    <t>ALTONORTE</t>
  </si>
  <si>
    <t>8P-ANMV-R05</t>
  </si>
  <si>
    <t>8P-ANMV-C13</t>
  </si>
  <si>
    <t>8P-ANMV-C225</t>
  </si>
  <si>
    <t>8P-ANMV-C227</t>
  </si>
  <si>
    <t>8P-ANMV-C209</t>
  </si>
  <si>
    <t>Diego de Almagro
Zona de Contingencia</t>
  </si>
  <si>
    <t>9.Pavimentado-Potrerillos a Manto verde variante 3</t>
  </si>
  <si>
    <t>POTRERILLOS</t>
  </si>
  <si>
    <t>9P-PMV-C261-V3</t>
  </si>
  <si>
    <t>9.Pavimentado-Potrerillos a Manto verde variante 2</t>
  </si>
  <si>
    <t>9P-PMV-C13-V2</t>
  </si>
  <si>
    <t>9.Pavimentado-Potrerillos a Manto verde Variante 1</t>
  </si>
  <si>
    <t>9P-PMV-C13-V1</t>
  </si>
  <si>
    <t>9P-PMV-R05-V1</t>
  </si>
  <si>
    <t>9P-PMV-C261-V1</t>
  </si>
  <si>
    <t>9P-PMV-C225-V1</t>
  </si>
  <si>
    <t>9P-PMV-C227-V1</t>
  </si>
  <si>
    <t>9P-PMV-C17-V2</t>
  </si>
  <si>
    <t>9.NoPavimentado-Potrerillos a Manto verde variante 2</t>
  </si>
  <si>
    <t>9NP-PMV-C239-V2</t>
  </si>
  <si>
    <t>9P-PMV-C209-V2</t>
  </si>
  <si>
    <t>9P-PMV-C225-V2</t>
  </si>
  <si>
    <t>9P-PMV-C227-V2</t>
  </si>
  <si>
    <t>9P-PMV-C13-V3</t>
  </si>
  <si>
    <t>9P-PMV-C17-V3</t>
  </si>
  <si>
    <t>9.No Pavimentado-Potrerillos a Manto verde variante 3</t>
  </si>
  <si>
    <t>9NP-PMV-C261-V3</t>
  </si>
  <si>
    <t>9P-PMV-C211-V3</t>
  </si>
  <si>
    <t>9P-PMV-C227-V3</t>
  </si>
  <si>
    <t>Calama
Zona de Contingencia</t>
  </si>
  <si>
    <t>10.Pavimentado-Chuquicamata a Manto verde</t>
  </si>
  <si>
    <t>FUNDICION CHUQUICAMATA</t>
  </si>
  <si>
    <t>10P-CMV-R05</t>
  </si>
  <si>
    <t>10P-CMV-RI</t>
  </si>
  <si>
    <t>10P-CMV-R24</t>
  </si>
  <si>
    <t>10P-CMV-C125</t>
  </si>
  <si>
    <t>10P-CMV-C13</t>
  </si>
  <si>
    <t>10P-CMV-C209</t>
  </si>
  <si>
    <t>10P-CMV-C225</t>
  </si>
  <si>
    <t>10P-CMV-C227</t>
  </si>
  <si>
    <t>Iquique
Zona de Contingencia</t>
  </si>
  <si>
    <t>11.Pavimentado-Puerto Patache a Manto verde</t>
  </si>
  <si>
    <t>TERMINAL MARITIMO PUERTO PATACHE</t>
  </si>
  <si>
    <t>50000 (contingencia)</t>
  </si>
  <si>
    <t>11P-PPMV-APP</t>
  </si>
  <si>
    <t>11P-PPMV-C13</t>
  </si>
  <si>
    <t>11P-PPMV-R01</t>
  </si>
  <si>
    <t>11P-PPMV-B400</t>
  </si>
  <si>
    <t>11P-PPMV-C209</t>
  </si>
  <si>
    <t>11P-PPMV-C225</t>
  </si>
  <si>
    <t>11P-PPMV-C227</t>
  </si>
  <si>
    <t>11P-PPMV-R05</t>
  </si>
  <si>
    <t>CASERONES
LICITACION</t>
  </si>
  <si>
    <t>Antofagasta</t>
  </si>
  <si>
    <t>12.Pavimentado-Mina Caserones a Puerto Barquito (Vuelta)</t>
  </si>
  <si>
    <t>LUNDIN MINING CASERONES</t>
  </si>
  <si>
    <t xml:space="preserve"> </t>
  </si>
  <si>
    <t>12.Pavimentado-Puerto Barquito a Mina Caserones (Ida)</t>
  </si>
  <si>
    <t>12P-PBMC-R05-IDA</t>
  </si>
  <si>
    <t>12.No Pavimentado-Puerto Barquito a Mina Caserones (Ida)</t>
  </si>
  <si>
    <t>12NP-PBMC-C473-IDA</t>
  </si>
  <si>
    <t>12.No Pavimentado-Mina Caserones a Puerto Barquito (Vuelta)</t>
  </si>
  <si>
    <t>12P-PBMC-C453-IDA</t>
  </si>
  <si>
    <t>12P-PBMC-C411-IDA</t>
  </si>
  <si>
    <t>12P-PBMC-C35-IDA</t>
  </si>
  <si>
    <t>12P-PBMC-RI-IDA</t>
  </si>
  <si>
    <t>DET
LICITACION</t>
  </si>
  <si>
    <t>VI</t>
  </si>
  <si>
    <t>RANCAGUA</t>
  </si>
  <si>
    <t>13.Pavimentado-Codelco El Teniente a PLG Caletones</t>
  </si>
  <si>
    <t>CODELCO EL TENIENTE - STS</t>
  </si>
  <si>
    <t>CODELCO EL TENIENTE - PLG Caletones
(Planta de Limpieza de Gases)</t>
  </si>
  <si>
    <t>134137 (Total dividido por 9 rutas)</t>
  </si>
  <si>
    <t>13.No Pavimentado-Codelco El Teniente a PLG Caletones</t>
  </si>
  <si>
    <t>14.Pavimentado-Codelco PLG Caletones a ETA Olivar</t>
  </si>
  <si>
    <t>CODELCO EL TENIENTE - ETA OLIVAR
(Estacion de Transferencia de H2SO4)</t>
  </si>
  <si>
    <t>14.No Pavimentado-Codelco PLG Caletones a ETA Olivar</t>
  </si>
  <si>
    <t>RANCAGUA
(Ruta de Contingencia)</t>
  </si>
  <si>
    <t>15.Pavimentado-Codelco PLG Caletones a ETA Olivar variante</t>
  </si>
  <si>
    <t>50000 (Contingencia)</t>
  </si>
  <si>
    <t>15.No Pavimentado-Codelco PLG Caletones a ETA Olivar variante</t>
  </si>
  <si>
    <t>16.Pavimentado-Codelco PLG Caletones a Minera Valle Central (pasa por ETAS Olivar)</t>
  </si>
  <si>
    <t>MINERA VALLE CENTRAL (MVC)</t>
  </si>
  <si>
    <t>16.No Pavimentado-Codelco PLG Caletones a Minera Valle Central (pasa por ETAS Olivar)</t>
  </si>
  <si>
    <t>17.Pavimentado-Codelco PLG Caletones a Planta Sewell</t>
  </si>
  <si>
    <t>CODELCO EL TENIENTE - PLANTA CONCENTRADO SEWELL</t>
  </si>
  <si>
    <t>17.No Pavimentado-Codelco PLG Caletones a Planta Sewell</t>
  </si>
  <si>
    <t>18.Pavimentado-Codelco PLG Caletones a Planta PTPF</t>
  </si>
  <si>
    <t>CODELCO EL TENIENTE - PLANTA PTPF
(Planta de Tratamiento de Polvos Fundición)</t>
  </si>
  <si>
    <t>18.No Pavimentado-Codelco PLG Caletones a Planta PTPF</t>
  </si>
  <si>
    <t>19.Pavimentado-Codelco PLG Caletones a Planta reactivos y Cal Colon</t>
  </si>
  <si>
    <t>PLANTA REACTIVOS Y CAL COLON</t>
  </si>
  <si>
    <t>19.No Pavimentado-Codelco PLG Caletones a Planta reactivos y Cal Colon</t>
  </si>
  <si>
    <t>20.Pavimentado-PLG Caletones a Puero San Antonio</t>
  </si>
  <si>
    <t>PUERTO SAN ANTONIO</t>
  </si>
  <si>
    <t>20.No Pavimentado-PLG Caletones a Puero San Antonio</t>
  </si>
  <si>
    <t>21.Pavimentado-PLG Caletones a Puerto Ventanas</t>
  </si>
  <si>
    <t>21.No Pavimentado-PLG Caletones a Puerto Ventanas</t>
  </si>
  <si>
    <t>22.Pavimentado-ETA Olivar a Planta Abatimiento Molibdeno PAMO</t>
  </si>
  <si>
    <t>CODELCO EL TENIENTE - PLANTA PAMO
(Planta de Abatimiento de Molibdeno)</t>
  </si>
  <si>
    <t>22.No Pavimentado-ETA Olivar a Planta Abatimiento Molibdeno PAMO</t>
  </si>
  <si>
    <t>NUEVA RUTA - MINERA FLORIDA</t>
  </si>
  <si>
    <t>23.Pavimentado-El Teniente a Minera Florida</t>
  </si>
  <si>
    <t>CODELCO EL TENIENTE</t>
  </si>
  <si>
    <t>MINERA FLORIDA</t>
  </si>
  <si>
    <t>24.Pavimentado-Molymet a Minera Florida</t>
  </si>
  <si>
    <t>MOLIMET</t>
  </si>
  <si>
    <t>H2SO5</t>
  </si>
  <si>
    <t>25.Pavimentado-Chagres a Minera Florida</t>
  </si>
  <si>
    <t>CHAGRES</t>
  </si>
  <si>
    <t>H2SO6</t>
  </si>
  <si>
    <t>ESCENARIO A</t>
  </si>
  <si>
    <t>NUEVA RUTA</t>
  </si>
  <si>
    <t>San Antonio, Melipilla, Peñaflor, Maipú, Cerrillos, San Bernardo, Paine - San Francisco de Mostazal - Rancagua, Machalí - El Teniente</t>
  </si>
  <si>
    <t>26.Pavimentado-Puerto San Antonio a Codelco El Teniente</t>
  </si>
  <si>
    <t>Ton/día</t>
  </si>
  <si>
    <t>Vuelta/día</t>
  </si>
  <si>
    <t>26.No.Pavimentado-Puerto San Antonio a Codelco El Teniente</t>
  </si>
  <si>
    <t>Puchuncaví, Nogales, La Calera, Los Vilos, Salamanca.</t>
  </si>
  <si>
    <t>27.Pavimentado-Puerto Ventanas a Mina Los Pelambres</t>
  </si>
  <si>
    <t>Puchuncavi, Nogales, La Calera, Los Vilos, Illapel, Faena Tres Valles (Cárcamo)</t>
  </si>
  <si>
    <t>28.Pavimentado-Puerto Ventanas a Tres Valles</t>
  </si>
  <si>
    <t>TRES VALLES (Niu Invest)</t>
  </si>
  <si>
    <t>28.No Pavimentado-Puerto Ventanas a Tres Valles</t>
  </si>
  <si>
    <t>Catemu   Colina</t>
  </si>
  <si>
    <t>29.Pavimentado-Chagres a Las Tortolas</t>
  </si>
  <si>
    <t>LAS TORTOLAS</t>
  </si>
  <si>
    <t>Catemu     Quinteros</t>
  </si>
  <si>
    <t>30.Pavimentado-Chagres a Terminal Oxyquim</t>
  </si>
  <si>
    <t>TERMINAL MARITIMO OXYQUIM</t>
  </si>
  <si>
    <t>Catemu Lo Barnechea</t>
  </si>
  <si>
    <t>31.Pavimentado-Chagres a San Francisco</t>
  </si>
  <si>
    <t>SAN FRANCISCO</t>
  </si>
  <si>
    <t>31.No Pavimentado-Chagres a San Francisco</t>
  </si>
  <si>
    <t>Catemu Cabildo</t>
  </si>
  <si>
    <t>32.Pavimentado-Chagres a Cerro Negro</t>
  </si>
  <si>
    <t>CERRO NEGRO</t>
  </si>
  <si>
    <t>32.No Pavimentado-Chagres a Cerro Negro</t>
  </si>
  <si>
    <t>Catemu, Los vilos, Illapel, AUCO,</t>
  </si>
  <si>
    <t>33.Pavimentado-Chagres a Minera Diamantino</t>
  </si>
  <si>
    <t>MINERA DIAMANTINO</t>
  </si>
  <si>
    <t>33.No Pavimentado-Chagres a Minera Diamantino</t>
  </si>
  <si>
    <t>34.Pavimentado-Chagres a Mina Amalia CEMIN</t>
  </si>
  <si>
    <t>MINERA AMALIA</t>
  </si>
  <si>
    <t>34.No Pavimentado-Chagres a Mina Amalia CEMIN</t>
  </si>
  <si>
    <t>Antofagasta – Baquedano – Sierra Gorda – Taltal, Chañaral, Copiapó Diego de Almagro</t>
  </si>
  <si>
    <t>35.No Pavimentado-Altonorte a Mantoverde</t>
  </si>
  <si>
    <t>XSTRATA ALTONORTE - ALTONORTE</t>
  </si>
  <si>
    <t>LICITACION DIA STL</t>
  </si>
  <si>
    <t>35.Pavimentado-Altonorte a Mantoverde</t>
  </si>
  <si>
    <t>Mejillones, Antofagasta, Sierra Gorda, Baquedano, Taltal, Chañaral</t>
  </si>
  <si>
    <t>36.No Pavimentado-Puerto Mejillones a Manto verde</t>
  </si>
  <si>
    <t>36.Pavimentado-Puerto Mejillones a Manto verde</t>
  </si>
  <si>
    <t>Antofagasta, Sierra Gorda, Taltal</t>
  </si>
  <si>
    <t>37.Pavimentado-Altonorte a Franke Las Cenizas</t>
  </si>
  <si>
    <t>MINERA FRANKE</t>
  </si>
  <si>
    <t>37.No Pavimentado-Altonorte a Franke Las Cenizas</t>
  </si>
  <si>
    <t>Mejillones, Antofagasta, Sierra Gorda, Baquedano, Taltal</t>
  </si>
  <si>
    <t>38.Pavimentado-Puerto Mejillones a Franke Las Cenizas</t>
  </si>
  <si>
    <t>38.No Pavimentado-Puerto Mejillones a Franke Las Cenizas</t>
  </si>
  <si>
    <t>III</t>
  </si>
  <si>
    <t>Diego de Almagro, Taltal</t>
  </si>
  <si>
    <t>39.Pavimentado-Puerto Barquito a Franke Las Cenizas</t>
  </si>
  <si>
    <t>39.No Pavimentado-Puerto Barquito a Franke Las Cenizas</t>
  </si>
  <si>
    <t>40.Pavimentado-Potrerillos a Franke Las Cenizas</t>
  </si>
  <si>
    <t>CODELCO FUNDICION POTRERILLOS</t>
  </si>
  <si>
    <t>40.No Pavimentado-Potrerillos a Franke Las Cenizas</t>
  </si>
  <si>
    <t>GLENCORE</t>
  </si>
  <si>
    <t>Antofagasta, Sierra Gorda</t>
  </si>
  <si>
    <t>41.Pavimentado-Altonorte a Lomas Bayas</t>
  </si>
  <si>
    <t>XSTRATA LOMAS BAYAS</t>
  </si>
  <si>
    <t>41.No Pavimentado-Altonorte a Lomas Bayas</t>
  </si>
  <si>
    <t>GLENCORE
LICITACION</t>
  </si>
  <si>
    <t>42.Pavimentado-Puerto Mejillones a Lomas Bayas</t>
  </si>
  <si>
    <t>LOMAS BAYAS</t>
  </si>
  <si>
    <t>Segun Licitacion</t>
  </si>
  <si>
    <t>42.No Pavimentado-Puerto Mejillones a Lomas Bayas</t>
  </si>
  <si>
    <t>DENOMINACION INTERNA</t>
  </si>
  <si>
    <t>RCA N°
ORIGEN RUTA</t>
  </si>
  <si>
    <t>INSTALACIÓN DE ORIGEN O LUGAR DE CARGA</t>
  </si>
  <si>
    <t>INSTALACIÓN DE DESTINO O LUGAR DE DESCARGA</t>
  </si>
  <si>
    <t>W</t>
  </si>
  <si>
    <t>k (P) MP10</t>
  </si>
  <si>
    <t>k (P) MP2,5</t>
  </si>
  <si>
    <t>k (NP) MP10</t>
  </si>
  <si>
    <t>k (NP) MP2,5</t>
  </si>
  <si>
    <t>Factor de Emisión PM2,5</t>
  </si>
  <si>
    <t>Factor de Emisión PM10</t>
  </si>
  <si>
    <t>NA ida y vuelta</t>
  </si>
  <si>
    <t>¿Es un viaje de ida y vuelta?</t>
  </si>
  <si>
    <t>Si</t>
  </si>
  <si>
    <t>Tipo de camino</t>
  </si>
  <si>
    <t>Distancia total</t>
  </si>
  <si>
    <t>Cantidad de viajes (ida/año)</t>
  </si>
  <si>
    <t>Distancia pavimentada</t>
  </si>
  <si>
    <t>Distancia no pavimentada</t>
  </si>
  <si>
    <t>P</t>
  </si>
  <si>
    <t>www.agrometeorologia.cl</t>
  </si>
  <si>
    <t>Red Agrometeorológica de INIA</t>
  </si>
  <si>
    <t>Tiempo UTC-4</t>
  </si>
  <si>
    <t>Precipitación Acumulada mm</t>
  </si>
  <si>
    <t xml:space="preserve">Precipitación Acumulada % de datos </t>
  </si>
  <si>
    <t>Año</t>
  </si>
  <si>
    <t>Días con pp &gt; 0.254 mm</t>
  </si>
  <si>
    <t>01-01-2023</t>
  </si>
  <si>
    <t>02-01-2023</t>
  </si>
  <si>
    <t>03-01-2023</t>
  </si>
  <si>
    <t>04-01-2023</t>
  </si>
  <si>
    <t>05-01-2023</t>
  </si>
  <si>
    <t>06-01-2023</t>
  </si>
  <si>
    <t>07-01-2023</t>
  </si>
  <si>
    <t>08-01-2023</t>
  </si>
  <si>
    <t>09-01-2023</t>
  </si>
  <si>
    <t>10-01-2023</t>
  </si>
  <si>
    <t>11-01-2023</t>
  </si>
  <si>
    <t>12-01-2023</t>
  </si>
  <si>
    <t>13-01-2023</t>
  </si>
  <si>
    <t>14-01-2023</t>
  </si>
  <si>
    <t>15-01-2023</t>
  </si>
  <si>
    <t>16-01-2023</t>
  </si>
  <si>
    <t>17-01-2023</t>
  </si>
  <si>
    <t>18-01-2023</t>
  </si>
  <si>
    <t>19-01-2023</t>
  </si>
  <si>
    <t>20-01-2023</t>
  </si>
  <si>
    <t>21-01-2023</t>
  </si>
  <si>
    <t>22-01-2023</t>
  </si>
  <si>
    <t>23-01-2023</t>
  </si>
  <si>
    <t>24-01-2023</t>
  </si>
  <si>
    <t>25-01-2023</t>
  </si>
  <si>
    <t>26-01-2023</t>
  </si>
  <si>
    <t>27-01-2023</t>
  </si>
  <si>
    <t>28-01-2023</t>
  </si>
  <si>
    <t>29-01-2023</t>
  </si>
  <si>
    <t>30-01-2023</t>
  </si>
  <si>
    <t>31-01-2023</t>
  </si>
  <si>
    <t>01-02-2023</t>
  </si>
  <si>
    <t>02-02-2023</t>
  </si>
  <si>
    <t>03-02-2023</t>
  </si>
  <si>
    <t>04-02-2023</t>
  </si>
  <si>
    <t>05-02-2023</t>
  </si>
  <si>
    <t>06-02-2023</t>
  </si>
  <si>
    <t>07-02-2023</t>
  </si>
  <si>
    <t>08-02-2023</t>
  </si>
  <si>
    <t>09-02-2023</t>
  </si>
  <si>
    <t>10-02-2023</t>
  </si>
  <si>
    <t>11-02-2023</t>
  </si>
  <si>
    <t>12-02-2023</t>
  </si>
  <si>
    <t>13-02-2023</t>
  </si>
  <si>
    <t>14-02-2023</t>
  </si>
  <si>
    <t>15-02-2023</t>
  </si>
  <si>
    <t>16-02-2023</t>
  </si>
  <si>
    <t>17-02-2023</t>
  </si>
  <si>
    <t>18-02-2023</t>
  </si>
  <si>
    <t>19-02-2023</t>
  </si>
  <si>
    <t>20-02-2023</t>
  </si>
  <si>
    <t>21-02-2023</t>
  </si>
  <si>
    <t>22-02-2023</t>
  </si>
  <si>
    <t>23-02-2023</t>
  </si>
  <si>
    <t>24-02-2023</t>
  </si>
  <si>
    <t>25-02-2023</t>
  </si>
  <si>
    <t>26-02-2023</t>
  </si>
  <si>
    <t>27-02-2023</t>
  </si>
  <si>
    <t>28-02-2023</t>
  </si>
  <si>
    <t>01-03-2023</t>
  </si>
  <si>
    <t>02-03-2023</t>
  </si>
  <si>
    <t>03-03-2023</t>
  </si>
  <si>
    <t>04-03-2023</t>
  </si>
  <si>
    <t>05-03-2023</t>
  </si>
  <si>
    <t>06-03-2023</t>
  </si>
  <si>
    <t>07-03-2023</t>
  </si>
  <si>
    <t>08-03-2023</t>
  </si>
  <si>
    <t>09-03-2023</t>
  </si>
  <si>
    <t>10-03-2023</t>
  </si>
  <si>
    <t>11-03-2023</t>
  </si>
  <si>
    <t>12-03-2023</t>
  </si>
  <si>
    <t>13-03-2023</t>
  </si>
  <si>
    <t>14-03-2023</t>
  </si>
  <si>
    <t>15-03-2023</t>
  </si>
  <si>
    <t>16-03-2023</t>
  </si>
  <si>
    <t>17-03-2023</t>
  </si>
  <si>
    <t>18-03-2023</t>
  </si>
  <si>
    <t>19-03-2023</t>
  </si>
  <si>
    <t>20-03-2023</t>
  </si>
  <si>
    <t>21-03-2023</t>
  </si>
  <si>
    <t>22-03-2023</t>
  </si>
  <si>
    <t>23-03-2023</t>
  </si>
  <si>
    <t>24-03-2023</t>
  </si>
  <si>
    <t>25-03-2023</t>
  </si>
  <si>
    <t>26-03-2023</t>
  </si>
  <si>
    <t>27-03-2023</t>
  </si>
  <si>
    <t>28-03-2023</t>
  </si>
  <si>
    <t>29-03-2023</t>
  </si>
  <si>
    <t>30-03-2023</t>
  </si>
  <si>
    <t>31-03-2023</t>
  </si>
  <si>
    <t>01-04-2023</t>
  </si>
  <si>
    <t>02-04-2023</t>
  </si>
  <si>
    <t>03-04-2023</t>
  </si>
  <si>
    <t>04-04-2023</t>
  </si>
  <si>
    <t>05-04-2023</t>
  </si>
  <si>
    <t>06-04-2023</t>
  </si>
  <si>
    <t>07-04-2023</t>
  </si>
  <si>
    <t>08-04-2023</t>
  </si>
  <si>
    <t>09-04-2023</t>
  </si>
  <si>
    <t>10-04-2023</t>
  </si>
  <si>
    <t>11-04-2023</t>
  </si>
  <si>
    <t>12-04-2023</t>
  </si>
  <si>
    <t>13-04-2023</t>
  </si>
  <si>
    <t>14-04-2023</t>
  </si>
  <si>
    <t>15-04-2023</t>
  </si>
  <si>
    <t>16-04-2023</t>
  </si>
  <si>
    <t>17-04-2023</t>
  </si>
  <si>
    <t>18-04-2023</t>
  </si>
  <si>
    <t>19-04-2023</t>
  </si>
  <si>
    <t>20-04-2023</t>
  </si>
  <si>
    <t>21-04-2023</t>
  </si>
  <si>
    <t>22-04-2023</t>
  </si>
  <si>
    <t>23-04-2023</t>
  </si>
  <si>
    <t>24-04-2023</t>
  </si>
  <si>
    <t>25-04-2023</t>
  </si>
  <si>
    <t>26-04-2023</t>
  </si>
  <si>
    <t>27-04-2023</t>
  </si>
  <si>
    <t>28-04-2023</t>
  </si>
  <si>
    <t>29-04-2023</t>
  </si>
  <si>
    <t>30-04-2023</t>
  </si>
  <si>
    <t>01-05-2023</t>
  </si>
  <si>
    <t>02-05-2023</t>
  </si>
  <si>
    <t>03-05-2023</t>
  </si>
  <si>
    <t>04-05-2023</t>
  </si>
  <si>
    <t>05-05-2023</t>
  </si>
  <si>
    <t>06-05-2023</t>
  </si>
  <si>
    <t>07-05-2023</t>
  </si>
  <si>
    <t>08-05-2023</t>
  </si>
  <si>
    <t>09-05-2023</t>
  </si>
  <si>
    <t>10-05-2023</t>
  </si>
  <si>
    <t>11-05-2023</t>
  </si>
  <si>
    <t>12-05-2023</t>
  </si>
  <si>
    <t>13-05-2023</t>
  </si>
  <si>
    <t>14-05-2023</t>
  </si>
  <si>
    <t>15-05-2023</t>
  </si>
  <si>
    <t>16-05-2023</t>
  </si>
  <si>
    <t>17-05-2023</t>
  </si>
  <si>
    <t>18-05-2023</t>
  </si>
  <si>
    <t>19-05-2023</t>
  </si>
  <si>
    <t>20-05-2023</t>
  </si>
  <si>
    <t>21-05-2023</t>
  </si>
  <si>
    <t>22-05-2023</t>
  </si>
  <si>
    <t>23-05-2023</t>
  </si>
  <si>
    <t>24-05-2023</t>
  </si>
  <si>
    <t>25-05-2023</t>
  </si>
  <si>
    <t>26-05-2023</t>
  </si>
  <si>
    <t>27-05-2023</t>
  </si>
  <si>
    <t>28-05-2023</t>
  </si>
  <si>
    <t>29-05-2023</t>
  </si>
  <si>
    <t>30-05-2023</t>
  </si>
  <si>
    <t>31-05-2023</t>
  </si>
  <si>
    <t>01-06-2023</t>
  </si>
  <si>
    <t>02-06-2023</t>
  </si>
  <si>
    <t>03-06-2023</t>
  </si>
  <si>
    <t>04-06-2023</t>
  </si>
  <si>
    <t>05-06-2023</t>
  </si>
  <si>
    <t>06-06-2023</t>
  </si>
  <si>
    <t>07-06-2023</t>
  </si>
  <si>
    <t>08-06-2023</t>
  </si>
  <si>
    <t>09-06-2023</t>
  </si>
  <si>
    <t>10-06-2023</t>
  </si>
  <si>
    <t>11-06-2023</t>
  </si>
  <si>
    <t>12-06-2023</t>
  </si>
  <si>
    <t>13-06-2023</t>
  </si>
  <si>
    <t>14-06-2023</t>
  </si>
  <si>
    <t>15-06-2023</t>
  </si>
  <si>
    <t>16-06-2023</t>
  </si>
  <si>
    <t>17-06-2023</t>
  </si>
  <si>
    <t>18-06-2023</t>
  </si>
  <si>
    <t>19-06-2023</t>
  </si>
  <si>
    <t>20-06-2023</t>
  </si>
  <si>
    <t>21-06-2023</t>
  </si>
  <si>
    <t>22-06-2023</t>
  </si>
  <si>
    <t>23-06-2023</t>
  </si>
  <si>
    <t>24-06-2023</t>
  </si>
  <si>
    <t>25-06-2023</t>
  </si>
  <si>
    <t>26-06-2023</t>
  </si>
  <si>
    <t>27-06-2023</t>
  </si>
  <si>
    <t>28-06-2023</t>
  </si>
  <si>
    <t>29-06-2023</t>
  </si>
  <si>
    <t>30-06-2023</t>
  </si>
  <si>
    <t>01-07-2023</t>
  </si>
  <si>
    <t>02-07-2023</t>
  </si>
  <si>
    <t>03-07-2023</t>
  </si>
  <si>
    <t>04-07-2023</t>
  </si>
  <si>
    <t>05-07-2023</t>
  </si>
  <si>
    <t>06-07-2023</t>
  </si>
  <si>
    <t>07-07-2023</t>
  </si>
  <si>
    <t>08-07-2023</t>
  </si>
  <si>
    <t>09-07-2023</t>
  </si>
  <si>
    <t>10-07-2023</t>
  </si>
  <si>
    <t>11-07-2023</t>
  </si>
  <si>
    <t>12-07-2023</t>
  </si>
  <si>
    <t>13-07-2023</t>
  </si>
  <si>
    <t>14-07-2023</t>
  </si>
  <si>
    <t>15-07-2023</t>
  </si>
  <si>
    <t>16-07-2023</t>
  </si>
  <si>
    <t>17-07-2023</t>
  </si>
  <si>
    <t>18-07-2023</t>
  </si>
  <si>
    <t>19-07-2023</t>
  </si>
  <si>
    <t>20-07-2023</t>
  </si>
  <si>
    <t>21-07-2023</t>
  </si>
  <si>
    <t>22-07-2023</t>
  </si>
  <si>
    <t>23-07-2023</t>
  </si>
  <si>
    <t>24-07-2023</t>
  </si>
  <si>
    <t>25-07-2023</t>
  </si>
  <si>
    <t>26-07-2023</t>
  </si>
  <si>
    <t>27-07-2023</t>
  </si>
  <si>
    <t>28-07-2023</t>
  </si>
  <si>
    <t>29-07-2023</t>
  </si>
  <si>
    <t>30-07-2023</t>
  </si>
  <si>
    <t>31-07-2023</t>
  </si>
  <si>
    <t>01-08-2023</t>
  </si>
  <si>
    <t>02-08-2023</t>
  </si>
  <si>
    <t>03-08-2023</t>
  </si>
  <si>
    <t>04-08-2023</t>
  </si>
  <si>
    <t>05-08-2023</t>
  </si>
  <si>
    <t>06-08-2023</t>
  </si>
  <si>
    <t>07-08-2023</t>
  </si>
  <si>
    <t>08-08-2023</t>
  </si>
  <si>
    <t>09-08-2023</t>
  </si>
  <si>
    <t>10-08-2023</t>
  </si>
  <si>
    <t>11-08-2023</t>
  </si>
  <si>
    <t>12-08-2023</t>
  </si>
  <si>
    <t>13-08-2023</t>
  </si>
  <si>
    <t>14-08-2023</t>
  </si>
  <si>
    <t>15-08-2023</t>
  </si>
  <si>
    <t>16-08-2023</t>
  </si>
  <si>
    <t>17-08-2023</t>
  </si>
  <si>
    <t>18-08-2023</t>
  </si>
  <si>
    <t>19-08-2023</t>
  </si>
  <si>
    <t>20-08-2023</t>
  </si>
  <si>
    <t>21-08-2023</t>
  </si>
  <si>
    <t>22-08-2023</t>
  </si>
  <si>
    <t>23-08-2023</t>
  </si>
  <si>
    <t>24-08-2023</t>
  </si>
  <si>
    <t>25-08-2023</t>
  </si>
  <si>
    <t>26-08-2023</t>
  </si>
  <si>
    <t>27-08-2023</t>
  </si>
  <si>
    <t>28-08-2023</t>
  </si>
  <si>
    <t>29-08-2023</t>
  </si>
  <si>
    <t>30-08-2023</t>
  </si>
  <si>
    <t>31-08-2023</t>
  </si>
  <si>
    <t>01-09-2023</t>
  </si>
  <si>
    <t>02-09-2023</t>
  </si>
  <si>
    <t>03-09-2023</t>
  </si>
  <si>
    <t>04-09-2023</t>
  </si>
  <si>
    <t>05-09-2023</t>
  </si>
  <si>
    <t>06-09-2023</t>
  </si>
  <si>
    <t>07-09-2023</t>
  </si>
  <si>
    <t>08-09-2023</t>
  </si>
  <si>
    <t>09-09-2023</t>
  </si>
  <si>
    <t>10-09-2023</t>
  </si>
  <si>
    <t>11-09-2023</t>
  </si>
  <si>
    <t>12-09-2023</t>
  </si>
  <si>
    <t>13-09-2023</t>
  </si>
  <si>
    <t>14-09-2023</t>
  </si>
  <si>
    <t>15-09-2023</t>
  </si>
  <si>
    <t>16-09-2023</t>
  </si>
  <si>
    <t>17-09-2023</t>
  </si>
  <si>
    <t>18-09-2023</t>
  </si>
  <si>
    <t>19-09-2023</t>
  </si>
  <si>
    <t>20-09-2023</t>
  </si>
  <si>
    <t>21-09-2023</t>
  </si>
  <si>
    <t>22-09-2023</t>
  </si>
  <si>
    <t>23-09-2023</t>
  </si>
  <si>
    <t>24-09-2023</t>
  </si>
  <si>
    <t>25-09-2023</t>
  </si>
  <si>
    <t>26-09-2023</t>
  </si>
  <si>
    <t>27-09-2023</t>
  </si>
  <si>
    <t>28-09-2023</t>
  </si>
  <si>
    <t>29-09-2023</t>
  </si>
  <si>
    <t>30-09-2023</t>
  </si>
  <si>
    <t>01-10-2023</t>
  </si>
  <si>
    <t>02-10-2023</t>
  </si>
  <si>
    <t>03-10-2023</t>
  </si>
  <si>
    <t>04-10-2023</t>
  </si>
  <si>
    <t>05-10-2023</t>
  </si>
  <si>
    <t>06-10-2023</t>
  </si>
  <si>
    <t>07-10-2023</t>
  </si>
  <si>
    <t>08-10-2023</t>
  </si>
  <si>
    <t>09-10-2023</t>
  </si>
  <si>
    <t>10-10-2023</t>
  </si>
  <si>
    <t>11-10-2023</t>
  </si>
  <si>
    <t>12-10-2023</t>
  </si>
  <si>
    <t>13-10-2023</t>
  </si>
  <si>
    <t>14-10-2023</t>
  </si>
  <si>
    <t>15-10-2023</t>
  </si>
  <si>
    <t>16-10-2023</t>
  </si>
  <si>
    <t>17-10-2023</t>
  </si>
  <si>
    <t>18-10-2023</t>
  </si>
  <si>
    <t>19-10-2023</t>
  </si>
  <si>
    <t>20-10-2023</t>
  </si>
  <si>
    <t>21-10-2023</t>
  </si>
  <si>
    <t>22-10-2023</t>
  </si>
  <si>
    <t>23-10-2023</t>
  </si>
  <si>
    <t>24-10-2023</t>
  </si>
  <si>
    <t>25-10-2023</t>
  </si>
  <si>
    <t>26-10-2023</t>
  </si>
  <si>
    <t>27-10-2023</t>
  </si>
  <si>
    <t>28-10-2023</t>
  </si>
  <si>
    <t>29-10-2023</t>
  </si>
  <si>
    <t>30-10-2023</t>
  </si>
  <si>
    <t>31-10-2023</t>
  </si>
  <si>
    <t>01-11-2023</t>
  </si>
  <si>
    <t>02-11-2023</t>
  </si>
  <si>
    <t>03-11-2023</t>
  </si>
  <si>
    <t>04-11-2023</t>
  </si>
  <si>
    <t>05-11-2023</t>
  </si>
  <si>
    <t>06-11-2023</t>
  </si>
  <si>
    <t>07-11-2023</t>
  </si>
  <si>
    <t>08-11-2023</t>
  </si>
  <si>
    <t>09-11-2023</t>
  </si>
  <si>
    <t>10-11-2023</t>
  </si>
  <si>
    <t>11-11-2023</t>
  </si>
  <si>
    <t>12-11-2023</t>
  </si>
  <si>
    <t>13-11-2023</t>
  </si>
  <si>
    <t>14-11-2023</t>
  </si>
  <si>
    <t>15-11-2023</t>
  </si>
  <si>
    <t>16-11-2023</t>
  </si>
  <si>
    <t>17-11-2023</t>
  </si>
  <si>
    <t>18-11-2023</t>
  </si>
  <si>
    <t>19-11-2023</t>
  </si>
  <si>
    <t>20-11-2023</t>
  </si>
  <si>
    <t>21-11-2023</t>
  </si>
  <si>
    <t>22-11-2023</t>
  </si>
  <si>
    <t>23-11-2023</t>
  </si>
  <si>
    <t>24-11-2023</t>
  </si>
  <si>
    <t>25-11-2023</t>
  </si>
  <si>
    <t>26-11-2023</t>
  </si>
  <si>
    <t>27-11-2023</t>
  </si>
  <si>
    <t>28-11-2023</t>
  </si>
  <si>
    <t>29-11-2023</t>
  </si>
  <si>
    <t>30-11-2023</t>
  </si>
  <si>
    <t>01-12-2023</t>
  </si>
  <si>
    <t>02-12-2023</t>
  </si>
  <si>
    <t>03-12-2023</t>
  </si>
  <si>
    <t>04-12-2023</t>
  </si>
  <si>
    <t>05-12-2023</t>
  </si>
  <si>
    <t>06-12-2023</t>
  </si>
  <si>
    <t>07-12-2023</t>
  </si>
  <si>
    <t>08-12-2023</t>
  </si>
  <si>
    <t>09-12-2023</t>
  </si>
  <si>
    <t>10-12-2023</t>
  </si>
  <si>
    <t>11-12-2023</t>
  </si>
  <si>
    <t>12-12-2023</t>
  </si>
  <si>
    <t>13-12-2023</t>
  </si>
  <si>
    <t>14-12-2023</t>
  </si>
  <si>
    <t>15-12-2023</t>
  </si>
  <si>
    <t>16-12-2023</t>
  </si>
  <si>
    <t>17-12-2023</t>
  </si>
  <si>
    <t>18-12-2023</t>
  </si>
  <si>
    <t>19-12-2023</t>
  </si>
  <si>
    <t>20-12-2023</t>
  </si>
  <si>
    <t>21-12-2023</t>
  </si>
  <si>
    <t>22-12-2023</t>
  </si>
  <si>
    <t>23-12-2023</t>
  </si>
  <si>
    <t>24-12-2023</t>
  </si>
  <si>
    <t>25-12-2023</t>
  </si>
  <si>
    <t>26-12-2023</t>
  </si>
  <si>
    <t>27-12-2023</t>
  </si>
  <si>
    <t>28-12-2023</t>
  </si>
  <si>
    <t>29-12-2023</t>
  </si>
  <si>
    <t>30-12-2023</t>
  </si>
  <si>
    <t>31-12-2023</t>
  </si>
  <si>
    <t>01-01-2024</t>
  </si>
  <si>
    <t>02-01-2024</t>
  </si>
  <si>
    <t>03-01-2024</t>
  </si>
  <si>
    <t>04-01-2024</t>
  </si>
  <si>
    <t>05-01-2024</t>
  </si>
  <si>
    <t>06-01-2024</t>
  </si>
  <si>
    <t>07-01-2024</t>
  </si>
  <si>
    <t>08-01-2024</t>
  </si>
  <si>
    <t>09-01-2024</t>
  </si>
  <si>
    <t>10-01-2024</t>
  </si>
  <si>
    <t>11-01-2024</t>
  </si>
  <si>
    <t>12-01-2024</t>
  </si>
  <si>
    <t>13-01-2024</t>
  </si>
  <si>
    <t>14-01-2024</t>
  </si>
  <si>
    <t>15-01-2024</t>
  </si>
  <si>
    <t>16-01-2024</t>
  </si>
  <si>
    <t>17-01-2024</t>
  </si>
  <si>
    <t>18-01-2024</t>
  </si>
  <si>
    <t>19-01-2024</t>
  </si>
  <si>
    <t>20-01-2024</t>
  </si>
  <si>
    <t>21-01-2024</t>
  </si>
  <si>
    <t>22-01-2024</t>
  </si>
  <si>
    <t>23-01-2024</t>
  </si>
  <si>
    <t>24-01-2024</t>
  </si>
  <si>
    <t>25-01-2024</t>
  </si>
  <si>
    <t>26-01-2024</t>
  </si>
  <si>
    <t>27-01-2024</t>
  </si>
  <si>
    <t>28-01-2024</t>
  </si>
  <si>
    <t>29-01-2024</t>
  </si>
  <si>
    <t>30-01-2024</t>
  </si>
  <si>
    <t>31-01-2024</t>
  </si>
  <si>
    <t>01-02-2024</t>
  </si>
  <si>
    <t>02-02-2024</t>
  </si>
  <si>
    <t>03-02-2024</t>
  </si>
  <si>
    <t>04-02-2024</t>
  </si>
  <si>
    <t>05-02-2024</t>
  </si>
  <si>
    <t>06-02-2024</t>
  </si>
  <si>
    <t>07-02-2024</t>
  </si>
  <si>
    <t>08-02-2024</t>
  </si>
  <si>
    <t>09-02-2024</t>
  </si>
  <si>
    <t>10-02-2024</t>
  </si>
  <si>
    <t>11-02-2024</t>
  </si>
  <si>
    <t>12-02-2024</t>
  </si>
  <si>
    <t>13-02-2024</t>
  </si>
  <si>
    <t>14-02-2024</t>
  </si>
  <si>
    <t>15-02-2024</t>
  </si>
  <si>
    <t>16-02-2024</t>
  </si>
  <si>
    <t>17-02-2024</t>
  </si>
  <si>
    <t>18-02-2024</t>
  </si>
  <si>
    <t>19-02-2024</t>
  </si>
  <si>
    <t>20-02-2024</t>
  </si>
  <si>
    <t>21-02-2024</t>
  </si>
  <si>
    <t>22-02-2024</t>
  </si>
  <si>
    <t>23-02-2024</t>
  </si>
  <si>
    <t>24-02-2024</t>
  </si>
  <si>
    <t>25-02-2024</t>
  </si>
  <si>
    <t>26-02-2024</t>
  </si>
  <si>
    <t>27-02-2024</t>
  </si>
  <si>
    <t>28-02-2024</t>
  </si>
  <si>
    <t>29-02-2024</t>
  </si>
  <si>
    <t>01-03-2024</t>
  </si>
  <si>
    <t>02-03-2024</t>
  </si>
  <si>
    <t>03-03-2024</t>
  </si>
  <si>
    <t>04-03-2024</t>
  </si>
  <si>
    <t>05-03-2024</t>
  </si>
  <si>
    <t>06-03-2024</t>
  </si>
  <si>
    <t>07-03-2024</t>
  </si>
  <si>
    <t>08-03-2024</t>
  </si>
  <si>
    <t>09-03-2024</t>
  </si>
  <si>
    <t>10-03-2024</t>
  </si>
  <si>
    <t>11-03-2024</t>
  </si>
  <si>
    <t>12-03-2024</t>
  </si>
  <si>
    <t>13-03-2024</t>
  </si>
  <si>
    <t>14-03-2024</t>
  </si>
  <si>
    <t>15-03-2024</t>
  </si>
  <si>
    <t>16-03-2024</t>
  </si>
  <si>
    <t>17-03-2024</t>
  </si>
  <si>
    <t>18-03-2024</t>
  </si>
  <si>
    <t>19-03-2024</t>
  </si>
  <si>
    <t>20-03-2024</t>
  </si>
  <si>
    <t>21-03-2024</t>
  </si>
  <si>
    <t>22-03-2024</t>
  </si>
  <si>
    <t>23-03-2024</t>
  </si>
  <si>
    <t>24-03-2024</t>
  </si>
  <si>
    <t>25-03-2024</t>
  </si>
  <si>
    <t>26-03-2024</t>
  </si>
  <si>
    <t>27-03-2024</t>
  </si>
  <si>
    <t>28-03-2024</t>
  </si>
  <si>
    <t>29-03-2024</t>
  </si>
  <si>
    <t>30-03-2024</t>
  </si>
  <si>
    <t>31-03-2024</t>
  </si>
  <si>
    <t>01-04-2024</t>
  </si>
  <si>
    <t>02-04-2024</t>
  </si>
  <si>
    <t>03-04-2024</t>
  </si>
  <si>
    <t>04-04-2024</t>
  </si>
  <si>
    <t>05-04-2024</t>
  </si>
  <si>
    <t>06-04-2024</t>
  </si>
  <si>
    <t>07-04-2024</t>
  </si>
  <si>
    <t>08-04-2024</t>
  </si>
  <si>
    <t>09-04-2024</t>
  </si>
  <si>
    <t>10-04-2024</t>
  </si>
  <si>
    <t>11-04-2024</t>
  </si>
  <si>
    <t>12-04-2024</t>
  </si>
  <si>
    <t>13-04-2024</t>
  </si>
  <si>
    <t>14-04-2024</t>
  </si>
  <si>
    <t>15-04-2024</t>
  </si>
  <si>
    <t>16-04-2024</t>
  </si>
  <si>
    <t>17-04-2024</t>
  </si>
  <si>
    <t>18-04-2024</t>
  </si>
  <si>
    <t>19-04-2024</t>
  </si>
  <si>
    <t>20-04-2024</t>
  </si>
  <si>
    <t>21-04-2024</t>
  </si>
  <si>
    <t>22-04-2024</t>
  </si>
  <si>
    <t>23-04-2024</t>
  </si>
  <si>
    <t>24-04-2024</t>
  </si>
  <si>
    <t>25-04-2024</t>
  </si>
  <si>
    <t>26-04-2024</t>
  </si>
  <si>
    <t>27-04-2024</t>
  </si>
  <si>
    <t>28-04-2024</t>
  </si>
  <si>
    <t>29-04-2024</t>
  </si>
  <si>
    <t>30-04-2024</t>
  </si>
  <si>
    <t>01-05-2024</t>
  </si>
  <si>
    <t>02-05-2024</t>
  </si>
  <si>
    <t>03-05-2024</t>
  </si>
  <si>
    <t>04-05-2024</t>
  </si>
  <si>
    <t>05-05-2024</t>
  </si>
  <si>
    <t>06-05-2024</t>
  </si>
  <si>
    <t>07-05-2024</t>
  </si>
  <si>
    <t>08-05-2024</t>
  </si>
  <si>
    <t>09-05-2024</t>
  </si>
  <si>
    <t>10-05-2024</t>
  </si>
  <si>
    <t>11-05-2024</t>
  </si>
  <si>
    <t>12-05-2024</t>
  </si>
  <si>
    <t>13-05-2024</t>
  </si>
  <si>
    <t>14-05-2024</t>
  </si>
  <si>
    <t>15-05-2024</t>
  </si>
  <si>
    <t>16-05-2024</t>
  </si>
  <si>
    <t>17-05-2024</t>
  </si>
  <si>
    <t>18-05-2024</t>
  </si>
  <si>
    <t>19-05-2024</t>
  </si>
  <si>
    <t>20-05-2024</t>
  </si>
  <si>
    <t>21-05-2024</t>
  </si>
  <si>
    <t>22-05-2024</t>
  </si>
  <si>
    <t>23-05-2024</t>
  </si>
  <si>
    <t>24-05-2024</t>
  </si>
  <si>
    <t>25-05-2024</t>
  </si>
  <si>
    <t>26-05-2024</t>
  </si>
  <si>
    <t>27-05-2024</t>
  </si>
  <si>
    <t>28-05-2024</t>
  </si>
  <si>
    <t>29-05-2024</t>
  </si>
  <si>
    <t>30-05-2024</t>
  </si>
  <si>
    <t>31-05-2024</t>
  </si>
  <si>
    <t>01-06-2024</t>
  </si>
  <si>
    <t>02-06-2024</t>
  </si>
  <si>
    <t>03-06-2024</t>
  </si>
  <si>
    <t>04-06-2024</t>
  </si>
  <si>
    <t>05-06-2024</t>
  </si>
  <si>
    <t>06-06-2024</t>
  </si>
  <si>
    <t>07-06-2024</t>
  </si>
  <si>
    <t>08-06-2024</t>
  </si>
  <si>
    <t>09-06-2024</t>
  </si>
  <si>
    <t>10-06-2024</t>
  </si>
  <si>
    <t>11-06-2024</t>
  </si>
  <si>
    <t>12-06-2024</t>
  </si>
  <si>
    <t>13-06-2024</t>
  </si>
  <si>
    <t>14-06-2024</t>
  </si>
  <si>
    <t>15-06-2024</t>
  </si>
  <si>
    <t>16-06-2024</t>
  </si>
  <si>
    <t>17-06-2024</t>
  </si>
  <si>
    <t>18-06-2024</t>
  </si>
  <si>
    <t>19-06-2024</t>
  </si>
  <si>
    <t>20-06-2024</t>
  </si>
  <si>
    <t>21-06-2024</t>
  </si>
  <si>
    <t>22-06-2024</t>
  </si>
  <si>
    <t>23-06-2024</t>
  </si>
  <si>
    <t>24-06-2024</t>
  </si>
  <si>
    <t>25-06-2024</t>
  </si>
  <si>
    <t>26-06-2024</t>
  </si>
  <si>
    <t>27-06-2024</t>
  </si>
  <si>
    <t>28-06-2024</t>
  </si>
  <si>
    <t>29-06-2024</t>
  </si>
  <si>
    <t>30-06-2024</t>
  </si>
  <si>
    <t>01-07-2024</t>
  </si>
  <si>
    <t>02-07-2024</t>
  </si>
  <si>
    <t>03-07-2024</t>
  </si>
  <si>
    <t>04-07-2024</t>
  </si>
  <si>
    <t>05-07-2024</t>
  </si>
  <si>
    <t>06-07-2024</t>
  </si>
  <si>
    <t>07-07-2024</t>
  </si>
  <si>
    <t>08-07-2024</t>
  </si>
  <si>
    <t>09-07-2024</t>
  </si>
  <si>
    <t>10-07-2024</t>
  </si>
  <si>
    <t>11-07-2024</t>
  </si>
  <si>
    <t>12-07-2024</t>
  </si>
  <si>
    <t>13-07-2024</t>
  </si>
  <si>
    <t>14-07-2024</t>
  </si>
  <si>
    <t>15-07-2024</t>
  </si>
  <si>
    <t>16-07-2024</t>
  </si>
  <si>
    <t>17-07-2024</t>
  </si>
  <si>
    <t>18-07-2024</t>
  </si>
  <si>
    <t>19-07-2024</t>
  </si>
  <si>
    <t>20-07-2024</t>
  </si>
  <si>
    <t>21-07-2024</t>
  </si>
  <si>
    <t>22-07-2024</t>
  </si>
  <si>
    <t>23-07-2024</t>
  </si>
  <si>
    <t>24-07-2024</t>
  </si>
  <si>
    <t>25-07-2024</t>
  </si>
  <si>
    <t>26-07-2024</t>
  </si>
  <si>
    <t>27-07-2024</t>
  </si>
  <si>
    <t>28-07-2024</t>
  </si>
  <si>
    <t>29-07-2024</t>
  </si>
  <si>
    <t>30-07-2024</t>
  </si>
  <si>
    <t>31-07-2024</t>
  </si>
  <si>
    <t>01-08-2024</t>
  </si>
  <si>
    <t>02-08-2024</t>
  </si>
  <si>
    <t>03-08-2024</t>
  </si>
  <si>
    <t>04-08-2024</t>
  </si>
  <si>
    <t>05-08-2024</t>
  </si>
  <si>
    <t>06-08-2024</t>
  </si>
  <si>
    <t>07-08-2024</t>
  </si>
  <si>
    <t>08-08-2024</t>
  </si>
  <si>
    <t>09-08-2024</t>
  </si>
  <si>
    <t>10-08-2024</t>
  </si>
  <si>
    <t>11-08-2024</t>
  </si>
  <si>
    <t>12-08-2024</t>
  </si>
  <si>
    <t>13-08-2024</t>
  </si>
  <si>
    <t>14-08-2024</t>
  </si>
  <si>
    <t>15-08-2024</t>
  </si>
  <si>
    <t>16-08-2024</t>
  </si>
  <si>
    <t>17-08-2024</t>
  </si>
  <si>
    <t>18-08-2024</t>
  </si>
  <si>
    <t>19-08-2024</t>
  </si>
  <si>
    <t>20-08-2024</t>
  </si>
  <si>
    <t>21-08-2024</t>
  </si>
  <si>
    <t>22-08-2024</t>
  </si>
  <si>
    <t>23-08-2024</t>
  </si>
  <si>
    <t>24-08-2024</t>
  </si>
  <si>
    <t>25-08-2024</t>
  </si>
  <si>
    <t>26-08-2024</t>
  </si>
  <si>
    <t>27-08-2024</t>
  </si>
  <si>
    <t>28-08-2024</t>
  </si>
  <si>
    <t>29-08-2024</t>
  </si>
  <si>
    <t>30-08-2024</t>
  </si>
  <si>
    <t>31-08-2024</t>
  </si>
  <si>
    <t>01-09-2024</t>
  </si>
  <si>
    <t>02-09-2024</t>
  </si>
  <si>
    <t>03-09-2024</t>
  </si>
  <si>
    <t>04-09-2024</t>
  </si>
  <si>
    <t>05-09-2024</t>
  </si>
  <si>
    <t>06-09-2024</t>
  </si>
  <si>
    <t>07-09-2024</t>
  </si>
  <si>
    <t>08-09-2024</t>
  </si>
  <si>
    <t>09-09-2024</t>
  </si>
  <si>
    <t>10-09-2024</t>
  </si>
  <si>
    <t>11-09-2024</t>
  </si>
  <si>
    <t>12-09-2024</t>
  </si>
  <si>
    <t>13-09-2024</t>
  </si>
  <si>
    <t>14-09-2024</t>
  </si>
  <si>
    <t>15-09-2024</t>
  </si>
  <si>
    <t>16-09-2024</t>
  </si>
  <si>
    <t>17-09-2024</t>
  </si>
  <si>
    <t>18-09-2024</t>
  </si>
  <si>
    <t>19-09-2024</t>
  </si>
  <si>
    <t>20-09-2024</t>
  </si>
  <si>
    <t>21-09-2024</t>
  </si>
  <si>
    <t>22-09-2024</t>
  </si>
  <si>
    <t>23-09-2024</t>
  </si>
  <si>
    <t>24-09-2024</t>
  </si>
  <si>
    <t>25-09-2024</t>
  </si>
  <si>
    <t>26-09-2024</t>
  </si>
  <si>
    <t>27-09-2024</t>
  </si>
  <si>
    <t>28-09-2024</t>
  </si>
  <si>
    <t>29-09-2024</t>
  </si>
  <si>
    <t>30-09-2024</t>
  </si>
  <si>
    <t>01-10-2024</t>
  </si>
  <si>
    <t>02-10-2024</t>
  </si>
  <si>
    <t>03-10-2024</t>
  </si>
  <si>
    <t>04-10-2024</t>
  </si>
  <si>
    <t>05-10-2024</t>
  </si>
  <si>
    <t>06-10-2024</t>
  </si>
  <si>
    <t>07-10-2024</t>
  </si>
  <si>
    <t>08-10-2024</t>
  </si>
  <si>
    <t>09-10-2024</t>
  </si>
  <si>
    <t>10-10-2024</t>
  </si>
  <si>
    <t>11-10-2024</t>
  </si>
  <si>
    <t>12-10-2024</t>
  </si>
  <si>
    <t>13-10-2024</t>
  </si>
  <si>
    <t>14-10-2024</t>
  </si>
  <si>
    <t>15-10-2024</t>
  </si>
  <si>
    <t>16-10-2024</t>
  </si>
  <si>
    <t>17-10-2024</t>
  </si>
  <si>
    <t>18-10-2024</t>
  </si>
  <si>
    <t>19-10-2024</t>
  </si>
  <si>
    <t>20-10-2024</t>
  </si>
  <si>
    <t>21-10-2024</t>
  </si>
  <si>
    <t>22-10-2024</t>
  </si>
  <si>
    <t>23-10-2024</t>
  </si>
  <si>
    <t>24-10-2024</t>
  </si>
  <si>
    <t>25-10-2024</t>
  </si>
  <si>
    <t>26-10-2024</t>
  </si>
  <si>
    <t>27-10-2024</t>
  </si>
  <si>
    <t>28-10-2024</t>
  </si>
  <si>
    <t>29-10-2024</t>
  </si>
  <si>
    <t>30-10-2024</t>
  </si>
  <si>
    <t>31-10-2024</t>
  </si>
  <si>
    <t>01-11-2024</t>
  </si>
  <si>
    <t>02-11-2024</t>
  </si>
  <si>
    <t>03-11-2024</t>
  </si>
  <si>
    <t>04-11-2024</t>
  </si>
  <si>
    <t>05-11-2024</t>
  </si>
  <si>
    <t>06-11-2024</t>
  </si>
  <si>
    <t>07-11-2024</t>
  </si>
  <si>
    <t>08-11-2024</t>
  </si>
  <si>
    <t>09-11-2024</t>
  </si>
  <si>
    <t>10-11-2024</t>
  </si>
  <si>
    <t>11-11-2024</t>
  </si>
  <si>
    <t>12-11-2024</t>
  </si>
  <si>
    <t>13-11-2024</t>
  </si>
  <si>
    <t>14-11-2024</t>
  </si>
  <si>
    <t>15-11-2024</t>
  </si>
  <si>
    <t>16-11-2024</t>
  </si>
  <si>
    <t>17-11-2024</t>
  </si>
  <si>
    <t>18-11-2024</t>
  </si>
  <si>
    <t>19-11-2024</t>
  </si>
  <si>
    <t>20-11-2024</t>
  </si>
  <si>
    <t>21-11-2024</t>
  </si>
  <si>
    <t>22-11-2024</t>
  </si>
  <si>
    <t>23-11-2024</t>
  </si>
  <si>
    <t>24-11-2024</t>
  </si>
  <si>
    <t>25-11-2024</t>
  </si>
  <si>
    <t>26-11-2024</t>
  </si>
  <si>
    <t>27-11-2024</t>
  </si>
  <si>
    <t>28-11-2024</t>
  </si>
  <si>
    <t>29-11-2024</t>
  </si>
  <si>
    <t>30-11-2024</t>
  </si>
  <si>
    <t>01-12-2024</t>
  </si>
  <si>
    <t>02-12-2024</t>
  </si>
  <si>
    <t>03-12-2024</t>
  </si>
  <si>
    <t>04-12-2024</t>
  </si>
  <si>
    <t>05-12-2024</t>
  </si>
  <si>
    <t>06-12-2024</t>
  </si>
  <si>
    <t>07-12-2024</t>
  </si>
  <si>
    <t>08-12-2024</t>
  </si>
  <si>
    <t>09-12-2024</t>
  </si>
  <si>
    <t>10-12-2024</t>
  </si>
  <si>
    <t>11-12-2024</t>
  </si>
  <si>
    <t>12-12-2024</t>
  </si>
  <si>
    <t>13-12-2024</t>
  </si>
  <si>
    <t>14-12-2024</t>
  </si>
  <si>
    <t>15-12-2024</t>
  </si>
  <si>
    <t>16-12-2024</t>
  </si>
  <si>
    <t>17-12-2024</t>
  </si>
  <si>
    <t>18-12-2024</t>
  </si>
  <si>
    <t>19-12-2024</t>
  </si>
  <si>
    <t>20-12-2024</t>
  </si>
  <si>
    <t>21-12-2024</t>
  </si>
  <si>
    <t>22-12-2024</t>
  </si>
  <si>
    <t>23-12-2024</t>
  </si>
  <si>
    <t>24-12-2024</t>
  </si>
  <si>
    <t>25-12-2024</t>
  </si>
  <si>
    <t>26-12-2024</t>
  </si>
  <si>
    <t>27-12-2024</t>
  </si>
  <si>
    <t>28-12-2024</t>
  </si>
  <si>
    <t>29-12-2024</t>
  </si>
  <si>
    <t>30-12-2024</t>
  </si>
  <si>
    <t>31-12-2024</t>
  </si>
  <si>
    <t>01-01-2025</t>
  </si>
  <si>
    <t>02-01-2025</t>
  </si>
  <si>
    <t>03-01-2025</t>
  </si>
  <si>
    <t>04-01-2025</t>
  </si>
  <si>
    <t>05-01-2025</t>
  </si>
  <si>
    <t>06-01-2025</t>
  </si>
  <si>
    <t>07-01-2025</t>
  </si>
  <si>
    <t>08-01-2025</t>
  </si>
  <si>
    <t>09-01-2025</t>
  </si>
  <si>
    <t>10-01-2025</t>
  </si>
  <si>
    <t>11-01-2025</t>
  </si>
  <si>
    <t>12-01-2025</t>
  </si>
  <si>
    <t>13-01-2025</t>
  </si>
  <si>
    <t>14-01-2025</t>
  </si>
  <si>
    <t>15-01-2025</t>
  </si>
  <si>
    <t>16-01-2025</t>
  </si>
  <si>
    <t>17-01-2025</t>
  </si>
  <si>
    <t>18-01-2025</t>
  </si>
  <si>
    <t>19-01-2025</t>
  </si>
  <si>
    <t>20-01-2025</t>
  </si>
  <si>
    <t>21-01-2025</t>
  </si>
  <si>
    <t>22-01-2025</t>
  </si>
  <si>
    <t>23-01-2025</t>
  </si>
  <si>
    <t>24-01-2025</t>
  </si>
  <si>
    <t>25-01-2025</t>
  </si>
  <si>
    <t>26-01-2025</t>
  </si>
  <si>
    <t>27-01-2025</t>
  </si>
  <si>
    <t>28-01-2025</t>
  </si>
  <si>
    <t>29-01-2025</t>
  </si>
  <si>
    <t>30-01-2025</t>
  </si>
  <si>
    <t>31-01-2025</t>
  </si>
  <si>
    <t>01-02-2025</t>
  </si>
  <si>
    <t>02-02-2025</t>
  </si>
  <si>
    <t>03-02-2025</t>
  </si>
  <si>
    <t>04-02-2025</t>
  </si>
  <si>
    <t>05-02-2025</t>
  </si>
  <si>
    <t>06-02-2025</t>
  </si>
  <si>
    <t>07-02-2025</t>
  </si>
  <si>
    <t>08-02-2025</t>
  </si>
  <si>
    <t>09-02-2025</t>
  </si>
  <si>
    <t>10-02-2025</t>
  </si>
  <si>
    <t>11-02-2025</t>
  </si>
  <si>
    <t>12-02-2025</t>
  </si>
  <si>
    <t>13-02-2025</t>
  </si>
  <si>
    <t>14-02-2025</t>
  </si>
  <si>
    <t>15-02-2025</t>
  </si>
  <si>
    <t>16-02-2025</t>
  </si>
  <si>
    <t>17-02-2025</t>
  </si>
  <si>
    <t>18-02-2025</t>
  </si>
  <si>
    <t>19-02-2025</t>
  </si>
  <si>
    <t>20-02-2025</t>
  </si>
  <si>
    <t>21-02-2025</t>
  </si>
  <si>
    <t>22-02-2025</t>
  </si>
  <si>
    <t>23-02-2025</t>
  </si>
  <si>
    <t>24-02-2025</t>
  </si>
  <si>
    <t>25-02-2025</t>
  </si>
  <si>
    <t>26-02-2025</t>
  </si>
  <si>
    <t>27-02-2025</t>
  </si>
  <si>
    <t>28-02-2025</t>
  </si>
  <si>
    <t>01-03-2025</t>
  </si>
  <si>
    <t>02-03-2025</t>
  </si>
  <si>
    <t>03-03-2025</t>
  </si>
  <si>
    <t>04-03-2025</t>
  </si>
  <si>
    <t>05-03-2025</t>
  </si>
  <si>
    <t>06-03-2025</t>
  </si>
  <si>
    <t>07-03-2025</t>
  </si>
  <si>
    <t>08-03-2025</t>
  </si>
  <si>
    <t>09-03-2025</t>
  </si>
  <si>
    <t>10-03-2025</t>
  </si>
  <si>
    <t>11-03-2025</t>
  </si>
  <si>
    <t>12-03-2025</t>
  </si>
  <si>
    <t>13-03-2025</t>
  </si>
  <si>
    <t>14-03-2025</t>
  </si>
  <si>
    <t>15-03-2025</t>
  </si>
  <si>
    <t>16-03-2025</t>
  </si>
  <si>
    <t>17-03-2025</t>
  </si>
  <si>
    <t>18-03-2025</t>
  </si>
  <si>
    <t>19-03-2025</t>
  </si>
  <si>
    <t>20-03-2025</t>
  </si>
  <si>
    <t>21-03-2025</t>
  </si>
  <si>
    <t>22-03-2025</t>
  </si>
  <si>
    <t>23-03-2025</t>
  </si>
  <si>
    <t>24-03-2025</t>
  </si>
  <si>
    <t>25-03-2025</t>
  </si>
  <si>
    <t>26-03-2025</t>
  </si>
  <si>
    <t>27-03-2025</t>
  </si>
  <si>
    <t>28-03-2025</t>
  </si>
  <si>
    <t>29-03-2025</t>
  </si>
  <si>
    <t>30-03-2025</t>
  </si>
  <si>
    <t>31-03-2025</t>
  </si>
  <si>
    <t>01-04-2025</t>
  </si>
  <si>
    <t>02-04-2025</t>
  </si>
  <si>
    <t>03-04-2025</t>
  </si>
  <si>
    <t>04-04-2025</t>
  </si>
  <si>
    <t>05-04-2025</t>
  </si>
  <si>
    <t>06-04-2025</t>
  </si>
  <si>
    <t>07-04-2025</t>
  </si>
  <si>
    <t>08-04-2025</t>
  </si>
  <si>
    <t>09-04-2025</t>
  </si>
  <si>
    <t>10-04-2025</t>
  </si>
  <si>
    <t>11-04-2025</t>
  </si>
  <si>
    <t>12-04-2025</t>
  </si>
  <si>
    <t>13-04-2025</t>
  </si>
  <si>
    <t>14-04-2025</t>
  </si>
  <si>
    <t>15-04-2025</t>
  </si>
  <si>
    <t>16-04-2025</t>
  </si>
  <si>
    <t>17-04-2025</t>
  </si>
  <si>
    <t>18-04-2025</t>
  </si>
  <si>
    <t>19-04-2025</t>
  </si>
  <si>
    <t>20-04-2025</t>
  </si>
  <si>
    <t>21-04-2025</t>
  </si>
  <si>
    <t>22-04-2025</t>
  </si>
  <si>
    <t>23-04-2025</t>
  </si>
  <si>
    <t>24-04-2025</t>
  </si>
  <si>
    <t>25-04-2025</t>
  </si>
  <si>
    <t>26-04-2025</t>
  </si>
  <si>
    <t>27-04-2025</t>
  </si>
  <si>
    <t>28-04-2025</t>
  </si>
  <si>
    <t>29-04-2025</t>
  </si>
  <si>
    <t>30-04-2025</t>
  </si>
  <si>
    <t>01-05-2025</t>
  </si>
  <si>
    <t>02-05-2025</t>
  </si>
  <si>
    <t>03-05-2025</t>
  </si>
  <si>
    <t>04-05-2025</t>
  </si>
  <si>
    <t>05-05-2025</t>
  </si>
  <si>
    <t>06-05-2025</t>
  </si>
  <si>
    <t>07-05-2025</t>
  </si>
  <si>
    <t>08-05-2025</t>
  </si>
  <si>
    <t>09-05-2025</t>
  </si>
  <si>
    <t>10-05-2025</t>
  </si>
  <si>
    <t>11-05-2025</t>
  </si>
  <si>
    <t>12-05-2025</t>
  </si>
  <si>
    <t>13-05-2025</t>
  </si>
  <si>
    <t>14-05-2025</t>
  </si>
  <si>
    <t>15-05-2025</t>
  </si>
  <si>
    <t>16-05-2025</t>
  </si>
  <si>
    <t>17-05-2025</t>
  </si>
  <si>
    <t>18-05-2025</t>
  </si>
  <si>
    <t>19-05-2025</t>
  </si>
  <si>
    <t>20-05-2025</t>
  </si>
  <si>
    <t>21-05-2025</t>
  </si>
  <si>
    <t>22-05-2025</t>
  </si>
  <si>
    <t>23-05-2025</t>
  </si>
  <si>
    <t>24-05-2025</t>
  </si>
  <si>
    <t>25-05-2025</t>
  </si>
  <si>
    <t>26-05-2025</t>
  </si>
  <si>
    <t>27-05-2025</t>
  </si>
  <si>
    <t>28-05-2025</t>
  </si>
  <si>
    <t>29-05-2025</t>
  </si>
  <si>
    <t>30-05-2025</t>
  </si>
  <si>
    <t>31-05-2025</t>
  </si>
  <si>
    <t>01-06-2025</t>
  </si>
  <si>
    <t>02-06-2025</t>
  </si>
  <si>
    <t>03-06-2025</t>
  </si>
  <si>
    <t>04-06-2025</t>
  </si>
  <si>
    <t>05-06-2025</t>
  </si>
  <si>
    <t>06-06-2025</t>
  </si>
  <si>
    <t>07-06-2025</t>
  </si>
  <si>
    <t>08-06-2025</t>
  </si>
  <si>
    <t>09-06-2025</t>
  </si>
  <si>
    <t>10-06-2025</t>
  </si>
  <si>
    <t>11-06-2025</t>
  </si>
  <si>
    <t>12-06-2025</t>
  </si>
  <si>
    <t>13-06-2025</t>
  </si>
  <si>
    <t>14-06-2025</t>
  </si>
  <si>
    <t>15-06-2025</t>
  </si>
  <si>
    <t>16-06-2025</t>
  </si>
  <si>
    <t>17-06-2025</t>
  </si>
  <si>
    <t>18-06-2025</t>
  </si>
  <si>
    <t>19-06-2025</t>
  </si>
  <si>
    <t>20-06-2025</t>
  </si>
  <si>
    <t>21-06-2025</t>
  </si>
  <si>
    <t>22-06-2025</t>
  </si>
  <si>
    <t>23-06-2025</t>
  </si>
  <si>
    <t>24-06-2025</t>
  </si>
  <si>
    <t>25-06-2025</t>
  </si>
  <si>
    <t>26-06-2025</t>
  </si>
  <si>
    <t>27-06-2025</t>
  </si>
  <si>
    <t>28-06-2025</t>
  </si>
  <si>
    <t>29-06-2025</t>
  </si>
  <si>
    <t>30-06-2025</t>
  </si>
  <si>
    <t>01-07-2025</t>
  </si>
  <si>
    <t>02-07-2025</t>
  </si>
  <si>
    <t>03-07-2025</t>
  </si>
  <si>
    <t>04-07-2025</t>
  </si>
  <si>
    <t>05-07-2025</t>
  </si>
  <si>
    <t>06-07-2025</t>
  </si>
  <si>
    <t>07-07-2025</t>
  </si>
  <si>
    <t>08-07-2025</t>
  </si>
  <si>
    <t>09-07-2025</t>
  </si>
  <si>
    <t>10-07-2025</t>
  </si>
  <si>
    <t>11-07-2025</t>
  </si>
  <si>
    <t>12-07-2025</t>
  </si>
  <si>
    <t>13-07-2025</t>
  </si>
  <si>
    <t>14-07-2025</t>
  </si>
  <si>
    <t>15-07-2025</t>
  </si>
  <si>
    <t>16-07-2025</t>
  </si>
  <si>
    <t>17-07-2025</t>
  </si>
  <si>
    <t>18-07-2025</t>
  </si>
  <si>
    <t>19-07-2025</t>
  </si>
  <si>
    <t>20-07-2025</t>
  </si>
  <si>
    <t>21-07-2025</t>
  </si>
  <si>
    <t>22-07-2025</t>
  </si>
  <si>
    <t>23-07-2025</t>
  </si>
  <si>
    <t>24-07-2025</t>
  </si>
  <si>
    <t>25-07-2025</t>
  </si>
  <si>
    <t>26-07-2025</t>
  </si>
  <si>
    <t>27-07-2025</t>
  </si>
  <si>
    <t>28-07-2025</t>
  </si>
  <si>
    <t>29-07-2025</t>
  </si>
  <si>
    <t>30-07-2025</t>
  </si>
  <si>
    <t>31-07-2025</t>
  </si>
  <si>
    <t>01-08-2025</t>
  </si>
  <si>
    <t>02-08-2025</t>
  </si>
  <si>
    <t>03-08-2025</t>
  </si>
  <si>
    <t>04-08-2025</t>
  </si>
  <si>
    <t>05-08-2025</t>
  </si>
  <si>
    <t>06-08-2025</t>
  </si>
  <si>
    <t>07-08-2025</t>
  </si>
  <si>
    <t>08-08-2025</t>
  </si>
  <si>
    <t>09-08-2025</t>
  </si>
  <si>
    <t>10-08-2025</t>
  </si>
  <si>
    <t>11-08-2025</t>
  </si>
  <si>
    <t>12-08-2025</t>
  </si>
  <si>
    <t>13-08-2025</t>
  </si>
  <si>
    <t>14-08-2025</t>
  </si>
  <si>
    <t>15-08-2025</t>
  </si>
  <si>
    <t>16-08-2025</t>
  </si>
  <si>
    <t>17-08-2025</t>
  </si>
  <si>
    <t>18-08-2025</t>
  </si>
  <si>
    <t>19-08-2025</t>
  </si>
  <si>
    <t>20-08-2025</t>
  </si>
  <si>
    <t>21-08-2025</t>
  </si>
  <si>
    <t>22-08-2025</t>
  </si>
  <si>
    <t>23-08-2025</t>
  </si>
  <si>
    <t>24-08-2025</t>
  </si>
  <si>
    <t>25-08-2025</t>
  </si>
  <si>
    <t>26-08-2025</t>
  </si>
  <si>
    <t>27-08-2025</t>
  </si>
  <si>
    <t>28-08-2025</t>
  </si>
  <si>
    <t>29-08-2025</t>
  </si>
  <si>
    <t>30-08-2025</t>
  </si>
  <si>
    <t>31-08-2025</t>
  </si>
  <si>
    <t>01-09-2025</t>
  </si>
  <si>
    <t>02-09-2025</t>
  </si>
  <si>
    <t>03-09-2025</t>
  </si>
  <si>
    <t>04-09-2025</t>
  </si>
  <si>
    <t>05-09-2025</t>
  </si>
  <si>
    <t>06-09-2025</t>
  </si>
  <si>
    <t>07-09-2025</t>
  </si>
  <si>
    <t>08-09-2025</t>
  </si>
  <si>
    <t>09-09-2025</t>
  </si>
  <si>
    <t>10-09-2025</t>
  </si>
  <si>
    <t>11-09-2025</t>
  </si>
  <si>
    <t>12-09-2025</t>
  </si>
  <si>
    <t>13-09-2025</t>
  </si>
  <si>
    <t>14-09-2025</t>
  </si>
  <si>
    <t>15-09-2025</t>
  </si>
  <si>
    <t>16-09-2025</t>
  </si>
  <si>
    <t>17-09-2025</t>
  </si>
  <si>
    <t>18-09-2025</t>
  </si>
  <si>
    <t>19-09-2025</t>
  </si>
  <si>
    <t>20-09-2025</t>
  </si>
  <si>
    <t>21-09-2025</t>
  </si>
  <si>
    <t>22-09-2025</t>
  </si>
  <si>
    <t>23-09-2025</t>
  </si>
  <si>
    <t>24-09-2025</t>
  </si>
  <si>
    <t>25-09-2025</t>
  </si>
  <si>
    <t>26-09-2025</t>
  </si>
  <si>
    <t>27-09-2025</t>
  </si>
  <si>
    <t>28-09-2025</t>
  </si>
  <si>
    <t>29-09-2025</t>
  </si>
  <si>
    <t>30-09-2025</t>
  </si>
  <si>
    <t>01-10-2025</t>
  </si>
  <si>
    <t>02-10-2025</t>
  </si>
  <si>
    <t>03-10-2025</t>
  </si>
  <si>
    <t>04-10-2025</t>
  </si>
  <si>
    <t>05-10-2025</t>
  </si>
  <si>
    <t>06-10-2025</t>
  </si>
  <si>
    <t>07-10-2025</t>
  </si>
  <si>
    <t>08-10-2025</t>
  </si>
  <si>
    <t>09-10-2025</t>
  </si>
  <si>
    <t>10-10-2025</t>
  </si>
  <si>
    <t>11-10-2025</t>
  </si>
  <si>
    <t>12-10-2025</t>
  </si>
  <si>
    <t>13-10-2025</t>
  </si>
  <si>
    <t>14-10-2025</t>
  </si>
  <si>
    <t>15-10-2025</t>
  </si>
  <si>
    <t>16-10-2025</t>
  </si>
  <si>
    <t>17-10-2025</t>
  </si>
  <si>
    <t>18-10-2025</t>
  </si>
  <si>
    <t>19-10-2025</t>
  </si>
  <si>
    <t>20-10-2025</t>
  </si>
  <si>
    <t>21-10-2025</t>
  </si>
  <si>
    <t>22-10-2025</t>
  </si>
  <si>
    <t>23-10-2025</t>
  </si>
  <si>
    <t>24-10-2025</t>
  </si>
  <si>
    <t>25-10-2025</t>
  </si>
  <si>
    <t>26-10-2025</t>
  </si>
  <si>
    <t>27-10-2025</t>
  </si>
  <si>
    <t>28-10-2025</t>
  </si>
  <si>
    <t>29-10-2025</t>
  </si>
  <si>
    <t>30-10-2025</t>
  </si>
  <si>
    <t>31-10-2025</t>
  </si>
  <si>
    <t>01-11-2025</t>
  </si>
  <si>
    <t>02-11-2025</t>
  </si>
  <si>
    <t>03-11-2025</t>
  </si>
  <si>
    <t>04-11-2025</t>
  </si>
  <si>
    <t>05-11-2025</t>
  </si>
  <si>
    <t>06-11-2025</t>
  </si>
  <si>
    <t>07-11-2025</t>
  </si>
  <si>
    <t>08-11-2025</t>
  </si>
  <si>
    <t>09-11-2025</t>
  </si>
  <si>
    <t>10-11-2025</t>
  </si>
  <si>
    <t>11-11-2025</t>
  </si>
  <si>
    <t>12-11-2025</t>
  </si>
  <si>
    <t>13-11-2025</t>
  </si>
  <si>
    <t>14-11-2025</t>
  </si>
  <si>
    <t>15-11-2025</t>
  </si>
  <si>
    <t>16-11-2025</t>
  </si>
  <si>
    <t>17-11-2025</t>
  </si>
  <si>
    <t>18-11-2025</t>
  </si>
  <si>
    <t>19-11-2025</t>
  </si>
  <si>
    <t>20-11-2025</t>
  </si>
  <si>
    <t>21-11-2025</t>
  </si>
  <si>
    <t>22-11-2025</t>
  </si>
  <si>
    <t>23-11-2025</t>
  </si>
  <si>
    <t>24-11-2025</t>
  </si>
  <si>
    <t>25-11-2025</t>
  </si>
  <si>
    <t>26-11-2025</t>
  </si>
  <si>
    <t>27-11-2025</t>
  </si>
  <si>
    <t>28-11-2025</t>
  </si>
  <si>
    <t>29-11-2025</t>
  </si>
  <si>
    <t>30-11-2025</t>
  </si>
  <si>
    <t>01-12-2025</t>
  </si>
  <si>
    <t>02-12-2025</t>
  </si>
  <si>
    <t>03-12-2025</t>
  </si>
  <si>
    <t>04-12-2025</t>
  </si>
  <si>
    <t>05-12-2025</t>
  </si>
  <si>
    <t>06-12-2025</t>
  </si>
  <si>
    <t>07-12-2025</t>
  </si>
  <si>
    <t>08-12-2025</t>
  </si>
  <si>
    <t>09-12-2025</t>
  </si>
  <si>
    <t>10-12-2025</t>
  </si>
  <si>
    <t>11-12-2025</t>
  </si>
  <si>
    <t>12-12-2025</t>
  </si>
  <si>
    <t>13-12-2025</t>
  </si>
  <si>
    <t>14-12-2025</t>
  </si>
  <si>
    <t>15-12-2025</t>
  </si>
  <si>
    <t>16-12-2025</t>
  </si>
  <si>
    <t>17-12-2025</t>
  </si>
  <si>
    <t>18-12-2025</t>
  </si>
  <si>
    <t>19-12-2025</t>
  </si>
  <si>
    <t>20-12-2025</t>
  </si>
  <si>
    <t>21-12-2025</t>
  </si>
  <si>
    <t>22-12-2025</t>
  </si>
  <si>
    <t>23-12-2025</t>
  </si>
  <si>
    <t>24-12-2025</t>
  </si>
  <si>
    <t>25-12-2025</t>
  </si>
  <si>
    <t>26-12-2025</t>
  </si>
  <si>
    <t>27-12-2025</t>
  </si>
  <si>
    <t>28-12-2025</t>
  </si>
  <si>
    <t>29-12-2025</t>
  </si>
  <si>
    <t>30-12-2025</t>
  </si>
  <si>
    <t>31-12-2025</t>
  </si>
  <si>
    <t>El uso de los datos en publicaciones debe señalar la fuente de los datos y que es una colaboración entre INIA y las instituciones que mantienen convenio con INIA. Adicionalmente, se solicita colocar en un lugar visible el logo de la red agrometeorológica de INIA.</t>
  </si>
  <si>
    <t>Descargar logo desde: https://agrometeorologia.cl/assets/img/agrometeorologia-logo.png</t>
  </si>
  <si>
    <t>Generado el 29-09-2026 10:44:41</t>
  </si>
  <si>
    <t>Aeródromo La Independencia, Rancagua</t>
  </si>
  <si>
    <t>Generado el 29-09-2026 10:33:48</t>
  </si>
  <si>
    <t>Quinta Normal, Quinta Normal</t>
  </si>
  <si>
    <t>Generado el 29-09-2026 11:07:18</t>
  </si>
  <si>
    <t>Universidad de Atacama, Copiapó</t>
  </si>
  <si>
    <t>Generado el 29-09-2026 10:48:39</t>
  </si>
  <si>
    <t>Quintero - Climatológica, Quintero</t>
  </si>
  <si>
    <t>Generado el 02-10-2026 14:25:25</t>
  </si>
  <si>
    <t>Universidad Arturo Prat, Iquique</t>
  </si>
  <si>
    <t>Generado el 02-10-2026 14:45:40</t>
  </si>
  <si>
    <t>Pan de Azúcar, Coquimbo</t>
  </si>
  <si>
    <t>Generado el 02-10-2026 14:50:31</t>
  </si>
  <si>
    <t>Aeródromo El Loa, Calama</t>
  </si>
  <si>
    <t>Factor Lluvia</t>
  </si>
  <si>
    <t>Eficiencia de Abatimiento (Ea)</t>
  </si>
  <si>
    <t>No</t>
  </si>
  <si>
    <t>Emisiones totales PM2,5 (ton/año)</t>
  </si>
  <si>
    <t>Emisiones totales PM10 (ton/año)</t>
  </si>
  <si>
    <t>12P-PBMC-R05-VUE</t>
  </si>
  <si>
    <t>12NP-PBMC-C535-VUE</t>
  </si>
  <si>
    <t>12P-PBMC-R35-VUE</t>
  </si>
  <si>
    <t>12P-PBMC-C411-VUE</t>
  </si>
  <si>
    <t>12P-PBMC-C453-VUE</t>
  </si>
  <si>
    <t>12P-PBMC-RI-VUE</t>
  </si>
  <si>
    <t>13P-CTPLGC-H35</t>
  </si>
  <si>
    <t>13NP-CTPLGC-RI</t>
  </si>
  <si>
    <t>13P-CTPLGC-H265</t>
  </si>
  <si>
    <t>13P-CTPLGC-H25</t>
  </si>
  <si>
    <t>13P-CTPLGC-RI</t>
  </si>
  <si>
    <t>14P-CPLGCETAO-H35</t>
  </si>
  <si>
    <t>14NP-CPLGCETAO-RI</t>
  </si>
  <si>
    <t>14P-CPLGCETAO-H265</t>
  </si>
  <si>
    <t>14P-CPLGCETAO-H25</t>
  </si>
  <si>
    <t>14P-CPLGCETAO-RI</t>
  </si>
  <si>
    <t>15P-CPLGCETAO-H25-VA</t>
  </si>
  <si>
    <t>15NP-CPLGCETAO-RI-VA</t>
  </si>
  <si>
    <t>15P-CPLGCETAO-H40-VA</t>
  </si>
  <si>
    <t>15P-CPLGCETAO-ER05-VA</t>
  </si>
  <si>
    <t>15P-CPLGCETAO-RCOV-VA</t>
  </si>
  <si>
    <t>15P-CPLGCETAO-H29-VA</t>
  </si>
  <si>
    <t>15P-CPLGCETAO-RI-VA</t>
  </si>
  <si>
    <t>16P-CPLGMVC-H40</t>
  </si>
  <si>
    <t>16NP-CPLGMVC-RI</t>
  </si>
  <si>
    <t>16P-CPLGMVC-H35</t>
  </si>
  <si>
    <t>16P-CPLGMVC-RP</t>
  </si>
  <si>
    <t>16P-CPLGMVC-ER05</t>
  </si>
  <si>
    <t>16P-CPLGMVC-RCOV</t>
  </si>
  <si>
    <t>16P-CPLGMVC-H29</t>
  </si>
  <si>
    <t>16P-CPLGMVC-RI</t>
  </si>
  <si>
    <t>16P-CPLGMVC-H25</t>
  </si>
  <si>
    <t>17P-CPLGCPS-H25</t>
  </si>
  <si>
    <t>17P-CPLGCPS-RP</t>
  </si>
  <si>
    <t>17P-CPLGCPS-RI</t>
  </si>
  <si>
    <t>17NP-CPLGCPS-RI</t>
  </si>
  <si>
    <t>18P-CPLGCPTPF-RI</t>
  </si>
  <si>
    <t>18NP-CPLGCPTPF-RI</t>
  </si>
  <si>
    <t>19P-CPLGCPRCC-RI</t>
  </si>
  <si>
    <t>19NP-CPLGCPRCC-RI</t>
  </si>
  <si>
    <t>20P-PLGCPSA-R78</t>
  </si>
  <si>
    <t>20NP-PLGCPSA-RI</t>
  </si>
  <si>
    <t>20P-PLGCPSA-RI</t>
  </si>
  <si>
    <t>20P-PLGCPSA-H25</t>
  </si>
  <si>
    <t>20P-PLGCPSA-H29</t>
  </si>
  <si>
    <t>20P-PLGCPSA-ER05</t>
  </si>
  <si>
    <t>20P-PLGCPSA-R05</t>
  </si>
  <si>
    <t>20P-PLGCPSA-AC</t>
  </si>
  <si>
    <t>20P-PLGCPSA-R70</t>
  </si>
  <si>
    <t>20P-PLGCPSA-RAP</t>
  </si>
  <si>
    <t>20P-PLGCPSA-BOR</t>
  </si>
  <si>
    <t>21P-PLGCPV-R05</t>
  </si>
  <si>
    <t>21NP-PLGCPV-RI</t>
  </si>
  <si>
    <t>21P-PLGCPV-RI</t>
  </si>
  <si>
    <t>21P-PLGCPV-H25</t>
  </si>
  <si>
    <t>21P-PLGCPV-H29</t>
  </si>
  <si>
    <t>21P-PLGCPV-ER05</t>
  </si>
  <si>
    <t>21P-PLGCPV-AC</t>
  </si>
  <si>
    <t>21P-PLGCPV-F20</t>
  </si>
  <si>
    <t>21P-PLGCPV-F30E</t>
  </si>
  <si>
    <t>22P-ETAOPAMO-R66</t>
  </si>
  <si>
    <t>22NP-ETAOPAMO-CCA</t>
  </si>
  <si>
    <t>22P-ETAOPAMO-H40</t>
  </si>
  <si>
    <t>22P-ETAOPAMO-ER05</t>
  </si>
  <si>
    <t>22P-ETAOPAMO-R05</t>
  </si>
  <si>
    <t>22P-ETAOPAMO-G692</t>
  </si>
  <si>
    <t>22P-ETAOPAMO-G696</t>
  </si>
  <si>
    <t>23P-ETMF-R66</t>
  </si>
  <si>
    <t>23P-ETMF-RI</t>
  </si>
  <si>
    <t>23P-ETMF-H25</t>
  </si>
  <si>
    <t>23P-ETMF-H29</t>
  </si>
  <si>
    <t>23P-ETMF-RCOV</t>
  </si>
  <si>
    <t>23P-ETMF-ER05</t>
  </si>
  <si>
    <t>23P-ETMF-R05</t>
  </si>
  <si>
    <t>23P-ETMF-G692</t>
  </si>
  <si>
    <t>23P-ETMF-G692H</t>
  </si>
  <si>
    <t>23NP-ETMF-RI</t>
  </si>
  <si>
    <t>24P-MMF-R78</t>
  </si>
  <si>
    <t>24P-MMF-RI</t>
  </si>
  <si>
    <t>24P-MMF-G692H</t>
  </si>
  <si>
    <t>24P-MMF-G692</t>
  </si>
  <si>
    <t>24P-MMF-G680</t>
  </si>
  <si>
    <t>24P-MMF-G660</t>
  </si>
  <si>
    <t>24P-MMF-G60</t>
  </si>
  <si>
    <t>24P-MMF-G34</t>
  </si>
  <si>
    <t>24P-MMF-RCLCN</t>
  </si>
  <si>
    <t>24P-MMF-APO</t>
  </si>
  <si>
    <t>25P-CMF-G692</t>
  </si>
  <si>
    <t>25P-CMF-E65</t>
  </si>
  <si>
    <t>25P-CMF-R60</t>
  </si>
  <si>
    <t>25P-CMF-R05</t>
  </si>
  <si>
    <t>25P-CMF-AC</t>
  </si>
  <si>
    <t>25P-CMF-R78</t>
  </si>
  <si>
    <t>25P-CMF-G60</t>
  </si>
  <si>
    <t>25P-CMF-G660</t>
  </si>
  <si>
    <t>25P-CMF-G680</t>
  </si>
  <si>
    <t>25P-CMF-G692H</t>
  </si>
  <si>
    <t>26P-PSACET-R05</t>
  </si>
  <si>
    <t>26P-PSACET-RI</t>
  </si>
  <si>
    <t>26P-PSACET-AP</t>
  </si>
  <si>
    <t>26P-PSACET-RAP</t>
  </si>
  <si>
    <t>26P-PSACET-R78</t>
  </si>
  <si>
    <t>26P-PSACET-AU</t>
  </si>
  <si>
    <t>26P-PSACET-AC</t>
  </si>
  <si>
    <t>26P-PSACET-ACC</t>
  </si>
  <si>
    <t>26P-PSACET-CC</t>
  </si>
  <si>
    <t>26P-PSACET-H29</t>
  </si>
  <si>
    <t>26P-PSACET-H25</t>
  </si>
  <si>
    <t>26NP-PSACET-RI</t>
  </si>
  <si>
    <t>27P-PVMLP-RIP</t>
  </si>
  <si>
    <t>27P-PVMLP-F20</t>
  </si>
  <si>
    <t>27P-PVMLP-F30E</t>
  </si>
  <si>
    <t>27P-PVMLP-R05</t>
  </si>
  <si>
    <t>27P-PVMLP-D37E</t>
  </si>
  <si>
    <t>27P-PVMLP-R47</t>
  </si>
  <si>
    <t>27P-PVMLP-D867</t>
  </si>
  <si>
    <t>27P-PVMLP-D81</t>
  </si>
  <si>
    <t>27P-PVMLP-AH</t>
  </si>
  <si>
    <t>27P-PVMLP-D835</t>
  </si>
  <si>
    <t>27NP-PVMLP-RI</t>
  </si>
  <si>
    <t>27P-PVMLP-RI</t>
  </si>
  <si>
    <t>27P-PVMLP-RM</t>
  </si>
  <si>
    <t>27P-PVMLP-D871</t>
  </si>
  <si>
    <t>28P-PVTV-R05</t>
  </si>
  <si>
    <t>28NP-PVTV-RMTV</t>
  </si>
  <si>
    <t>28P-PVTV-RIP</t>
  </si>
  <si>
    <t>28P-PVTV-F30E</t>
  </si>
  <si>
    <t>28P-PVTV-F20</t>
  </si>
  <si>
    <t>28P-PVTV-R47</t>
  </si>
  <si>
    <t>28P-PVTV-D37E</t>
  </si>
  <si>
    <t>28P-PVTV-D867</t>
  </si>
  <si>
    <t>28P-PVTV-D81</t>
  </si>
  <si>
    <t>28P-PVTV-RMTV</t>
  </si>
  <si>
    <t>29P-CLT-R05</t>
  </si>
  <si>
    <t>29P-CLT-E60</t>
  </si>
  <si>
    <t>29P-CLT-E65</t>
  </si>
  <si>
    <t>29P-CLT-RST</t>
  </si>
  <si>
    <t>29P-CLT-RQ</t>
  </si>
  <si>
    <t>29P-CLT-RLT</t>
  </si>
  <si>
    <t>29P-CLT-R57</t>
  </si>
  <si>
    <t>30P-CTO-RF20</t>
  </si>
  <si>
    <t>30P-CTO-E65</t>
  </si>
  <si>
    <t>30P-CTO-R60</t>
  </si>
  <si>
    <t>30P-CTO-R05</t>
  </si>
  <si>
    <t>30P-CTO-F30E</t>
  </si>
  <si>
    <t>30P-CTO-F188</t>
  </si>
  <si>
    <t>31P-CSF-R05</t>
  </si>
  <si>
    <t>31NP-CSF-CLD</t>
  </si>
  <si>
    <t>31P-CSF-E65</t>
  </si>
  <si>
    <t>31P-CSF-R60</t>
  </si>
  <si>
    <t>31P-CSF-R70</t>
  </si>
  <si>
    <t>31P-CSF-APKLC</t>
  </si>
  <si>
    <t>31P-CSF-CAF</t>
  </si>
  <si>
    <t>31P-CSF-CLD</t>
  </si>
  <si>
    <t>32P-CCN-E411</t>
  </si>
  <si>
    <t>32NP-CCN-E461</t>
  </si>
  <si>
    <t>32P-CCN-E65</t>
  </si>
  <si>
    <t>32P-CCN-E60</t>
  </si>
  <si>
    <t>32P-CCN-DA</t>
  </si>
  <si>
    <t>32P-CCN-E71</t>
  </si>
  <si>
    <t>32P-CCN-E461</t>
  </si>
  <si>
    <t>33P-CMD-R05</t>
  </si>
  <si>
    <t>33NP-CMD-D803</t>
  </si>
  <si>
    <t>33P-CMD-E65</t>
  </si>
  <si>
    <t>33P-CMD-E60</t>
  </si>
  <si>
    <t>33P-CMD-D705</t>
  </si>
  <si>
    <t>33P-CMD-D803</t>
  </si>
  <si>
    <t>33P-CMD-R47</t>
  </si>
  <si>
    <t>33NP-CMD-SN</t>
  </si>
  <si>
    <t>34P-CMACEMIN-E619</t>
  </si>
  <si>
    <t>34NP-CMACEMIN-RI</t>
  </si>
  <si>
    <t>34P-CMACEMIN-E65</t>
  </si>
  <si>
    <t>34P-CMACEMIN-E615</t>
  </si>
  <si>
    <t>34NP-CMACEMIN-E619</t>
  </si>
  <si>
    <t>35P-ANMV-R05</t>
  </si>
  <si>
    <t>35P-ANMV-RI</t>
  </si>
  <si>
    <t>35P-ANMV-B70</t>
  </si>
  <si>
    <t>35P-ANMV-B710</t>
  </si>
  <si>
    <t>35P-ANMV-R01</t>
  </si>
  <si>
    <t>35P-ANMV-C147</t>
  </si>
  <si>
    <t>35P-ANMV-C151</t>
  </si>
  <si>
    <t>35P-ANMV-C125</t>
  </si>
  <si>
    <t>35P-ANMV-C209</t>
  </si>
  <si>
    <t>35P-ANMV-C225</t>
  </si>
  <si>
    <t>35P-ANMV-C227</t>
  </si>
  <si>
    <t>36P-PMMV-R05</t>
  </si>
  <si>
    <t>36P-PMMV-B272</t>
  </si>
  <si>
    <t>36P-PMMV-B400</t>
  </si>
  <si>
    <t>36P-PMMV-R01</t>
  </si>
  <si>
    <t>36P-PMMV-C13</t>
  </si>
  <si>
    <t>36P-PMMV-C209</t>
  </si>
  <si>
    <t>36P-PMMV-C225</t>
  </si>
  <si>
    <t>36P-PMMV-C227</t>
  </si>
  <si>
    <t>37P-ANFLC-R05</t>
  </si>
  <si>
    <t>37P-ANFLC-RI</t>
  </si>
  <si>
    <t>37P-ANFL-B955</t>
  </si>
  <si>
    <t>37P-ANFLC-C115B</t>
  </si>
  <si>
    <t>37NP-ANFLC-C119B</t>
  </si>
  <si>
    <t>38P-PMFLC-R05</t>
  </si>
  <si>
    <t>38P-PMFLC-C115B</t>
  </si>
  <si>
    <t>38P-PMFLC-B955</t>
  </si>
  <si>
    <t>38P-PMFLC-B400</t>
  </si>
  <si>
    <t>38P-PMFLC-R01</t>
  </si>
  <si>
    <t>38P-PMFLC-B262</t>
  </si>
  <si>
    <t>38P-PMFLC-RI</t>
  </si>
  <si>
    <t>38NP-PMFLC-C119B</t>
  </si>
  <si>
    <t>39P-PBFLC-R05</t>
  </si>
  <si>
    <t>39P-PBFLC-B955</t>
  </si>
  <si>
    <t>39P-PBFLC-C115B</t>
  </si>
  <si>
    <t>39NP-PBFLC-C119B</t>
  </si>
  <si>
    <t>40P-PFLC-R05</t>
  </si>
  <si>
    <t>40P-PFLC-RI</t>
  </si>
  <si>
    <t>40P-PFLC-C13</t>
  </si>
  <si>
    <t>40P-PFLC-B955</t>
  </si>
  <si>
    <t>40P-PFLC-C115B</t>
  </si>
  <si>
    <t>40NP-PFLC-C119B</t>
  </si>
  <si>
    <t>41P-ANLB-R05</t>
  </si>
  <si>
    <t>41NP-ANLB-ALB</t>
  </si>
  <si>
    <t>41P-ANLB-RI</t>
  </si>
  <si>
    <t>41P-ANLB-B385</t>
  </si>
  <si>
    <t>42P-PMLB-R05</t>
  </si>
  <si>
    <t>42NP-PMLB-RI</t>
  </si>
  <si>
    <t>42P-PMLB-B262</t>
  </si>
  <si>
    <t>42P-PMLB-R01</t>
  </si>
  <si>
    <t>42P-PMLB-B400</t>
  </si>
  <si>
    <t>42P-PMLB-B385</t>
  </si>
  <si>
    <t>42NP-PMLB-CMLB</t>
  </si>
  <si>
    <t>23.No Pavimentado-El Teniente a Minera Florida</t>
  </si>
  <si>
    <t>26.No Pavimentado-Puerto San Antonio a Codelco El Teniente</t>
  </si>
  <si>
    <t>27.No Pavimentado-Puerto Ventanas a Mina Los Pelambres</t>
  </si>
  <si>
    <t>Factor de Emisión PM10 (g/km)</t>
  </si>
  <si>
    <t>Factor de Emisión PM2,5 (g/km)</t>
  </si>
  <si>
    <t>SOTRASER TRANSPORTES LIMITADA (STL)
NUEVAS RUTAS 2026</t>
  </si>
  <si>
    <t>RUTAS POR UTILIZAR DEBIDAMENTE IDENTIFICADAS 
(ROL, NÚMERO, Y NOMBRE)</t>
  </si>
  <si>
    <t>CANTIDAD/ TIEMPO
(EJ: TON/MES)</t>
  </si>
  <si>
    <t>FRECUENCIA DE VIAJES 
(N° DE VIAJES POR UNIDAD DE TIEMPO)</t>
  </si>
  <si>
    <t>QUIEN VALIDA</t>
  </si>
  <si>
    <t>Cantidad transportada (ton/año)</t>
  </si>
  <si>
    <t>Tara (ton)</t>
  </si>
  <si>
    <t>Carga útil ficha (ton)</t>
  </si>
  <si>
    <t>PBV (ton)</t>
  </si>
  <si>
    <t>Cantidad viajes (ida/año)</t>
  </si>
  <si>
    <t>Distancia pavimentada (km)</t>
  </si>
  <si>
    <t>Distancia no pavimentada (km)</t>
  </si>
  <si>
    <t>Distancia total (km)</t>
  </si>
  <si>
    <t>Tracto</t>
  </si>
  <si>
    <t>Tara</t>
  </si>
  <si>
    <t>Carga útil ficha</t>
  </si>
  <si>
    <t>PBV</t>
  </si>
  <si>
    <t>Vías internas de la minera, Ruta E-65, Ruta E-60, Ruta 5 (altura Nogales, Km 125), Ruta F-20, Ruta F30-E  Complejo Portuario Ventanas hacia Ruta F-30-E, Ruta F-30-E Hasta complejo portuario ventanas.</t>
  </si>
  <si>
    <t>24/7</t>
  </si>
  <si>
    <t>Mack Anthem</t>
  </si>
  <si>
    <t>Vías internas de la minera, Ruta E-65, Ruta E-60, Ruta 5 hasta Los vilos, Ruta 47 hacia Illapel, Ruta 37E, Ruta D-867 hasta Ruta D-81, Camino D-835 hasta MLP (ruta saliendo desde la División Chagres y empalmar con la Ruta 5 Norte. Por este camino continuar hasta el desvío que conduce a Los Vilos, Illapel, Salamanca y la Minera.)</t>
  </si>
  <si>
    <t>Freightliner Cascadia</t>
  </si>
  <si>
    <t>Vías internas de la minera Ch60, Ruta E-65, Ruta E-60, Ruta 5, Americo Vespucio (circunvalación completa), Avenida la Dehesa, Avenida Las condes, Camino a Farellones hasta AA Los Bronces G21, G245</t>
  </si>
  <si>
    <t>Promedio</t>
  </si>
  <si>
    <t>Vías internas de la minera, Ruta E-65, Ruta E-60, Empalmen Ruta 57, retoma Ruta 60 (camino internacional), Ruta E-767, camino interior DAND</t>
  </si>
  <si>
    <t>Falta capacidad de estanque, deberían ser aprox 30 ton de capacidad total</t>
  </si>
  <si>
    <t>De propiedad de CODELCO, está ubicado al sur de Chañaral y se encuentra a 60 km app. de Mantoverde, por la ruta C-13 hasta El Salado y C-209 entre El Salado y Mantoverde. Ruta 5, Ruta C-13, Ruta-209, Ruta 225, Ruta 227, camino hacia barquito</t>
  </si>
  <si>
    <t xml:space="preserve">TERMINAL PUERTO BARQUITO </t>
  </si>
  <si>
    <t>Localidad de Paipote Camino C-35, Localidad de Paipote Camino C-35, Ruta 31 CH; Ruta C17; ruta C-141, Ruta C 237, Ruta C-13 Ruta 5 Norte (Copiapó); Calle Principal, Ruta C-35, Carretera del Inca, Ruta C-17, Ruta C-241, Ruta C-237, Ruta C-13, Ruta 5; hasta el Km 980; Camino C-13, a unos 38 Km al Sur de Chañaral</t>
  </si>
  <si>
    <t xml:space="preserve">Ubicados en Puerto de Mejillones, específicamente en bahía Mejillones, situada a 65 km. de Antofagasta y 1.440 km. al norte de Santiago. La distancia aproximada entre dichos terminales a Mantoverde es de 471 km. </t>
  </si>
  <si>
    <t>Ubicada en el Parque Industrial La Negra, complejo ubicado a 20 kilómetros al sureste de Antofagasta, desde la salida sur por Ruta 28, colindante con Ruta 5 Norte y a 1.390 km. al norte de Santiago. La distancia aproximada hasta la División Mantoverde es de 371 km. Ruta 5, Ruta C-13, ruta 209, ruta 225, Ruta 227</t>
  </si>
  <si>
    <t>Camino a Potrerillos C-13, de la Ruta 5 Norte (Chañaral); hasta el Km 980; Ruta C-261, Ruta C-225, Ruta C-227 hasta garita mantoverde
Camino a Potrerillos C-13, Ruta C-17, Ruta C-261, Ruta C-211, Ruta C-241, Ruta C-237, Ruta C-13, Ruta C-209, Ruta C-225, ruta C-227 (hasta garita mantoverde)
Camino a Potrerillos C-13, Ruta C-17, Ruta C-261, Ruta C-211, Ruta C-295, Ruta C-233, Ruta C-225 Ruta C-227, hasta garita mantoverde</t>
  </si>
  <si>
    <t>Ruta 24, km. 1564 de la Ruta 5 Norte; Ruta 25; Ruta 5, Ruta C-13, Ruta 209, Ruta 225, Ruta 227</t>
  </si>
  <si>
    <t>Ruta 1 dirección norte, ruta A-750 , ruta A-760, Ruta 5 hacia el sur (paso aduanas), ruta C-13, Ruta 209, Ruta 225, Ruta 227</t>
  </si>
  <si>
    <t>Ruta 5, Ruta C-261, Ruta C-30, Avenida Copayapu, Ruta C-35, Ruta C-33, Ruta C-453, Ruta C-471, Ruta C-473, Ruta Carrizalillo, Ruta Caserones.
Ruta Caserones, Ruta C-535, ruta C-453, Ruta C-35, Ruta C-411, Ruta 5, Ruta C-386, Ruta 5, Puerto Barquito.</t>
  </si>
  <si>
    <t>Esta ruta es obligatoria para el transportista en ambos sentidos, y corresponde a: Desde Instalaciones del Transportista, ruta según corresponda hasta inicio Ruta H-35 Colinas Verdes (desde Cruce con Avda. Travesía), Ruta H-263 (Coya a Maitenes), Tramo 2A (Maitenes – Cruce Colón/Caletones) y Tramo 2B Variante Caletones. La ruta descrita tiene una extensión de 61 km aproximadamente más el recorrido desde las instalaciones del transportista hasta el inicio del tramo.</t>
  </si>
  <si>
    <t>Esta es obligatoria para el Transportista en ambos sentidos: Desde PLG-Caletones, Tramo 2B Variante Caletones, Tramo 2A (Maitenes – Cruce Colón/Caletones), Ruta H-263 (Coya a Maitenes), Ruta H-35 (Colinas Verdes) y Ruta H-40 hasta la ETA Olivar.</t>
  </si>
  <si>
    <t>Desde PLG-Caletones, Tramo 2B Variante Caletones, Tramo 2A (Maitenes – Cruce Colón/Caletones), Ruta H-25 Carretera El Cobre, Avda. Travesía (ex ruta 5 sur) hacia el norte, Cruce Avda. Travesía con Avda. República de Chile, Avda. Travesía hacia el Sur, Cruce Ruta H-40 con Avda. Travesía, Ruta H-40 hasta la ETA Olivar.</t>
  </si>
  <si>
    <t>PLG-Caletones a ETAS Olivar hasta Km 8,3 de la Ruta H-35 Colinas Verdes para el ingreso a instalaciones de MVC.</t>
  </si>
  <si>
    <t>PLG-Caletones, Tramo 2B Variante Caletones, Cruce Colón – Caletones, Tramo 2C a Colón Alto hasta Tramo 5, Tramo 5 por sector inclinado 45 hasta punto de descarga lado Concentrador Sewell.</t>
  </si>
  <si>
    <t>PLG-Caletones, Tramo 2B Variante Caletones, Cruce Colón – Caletones, Tramo 2C a Colón Alto hasta desvío acceso a Plantas Km 45,5.</t>
  </si>
  <si>
    <t>PLG-Caletones, Tramo 2B Variante Caletones, Cruce Colón – Caletones, Tramo 2C a Colón Alto hasta desvío acceso a Colón Bajo, Km 45, Costado Espesadores hasta Punto de Descarga de Químicos Sector Reactivos y Cal.</t>
  </si>
  <si>
    <t>PLGs, Carretera el Cobre, desvío Coya, ruta Colinas Verdes, Avda. Travesía (ex ruta 5 sur), Ruta 5 Sur hacia Santiago, Avda. General Velásquez (Autopista Central), (alternativa empalme autopista Vespucio sur), Ruta 78 (Autopista El Sol), Ruta Nuevo Acceso al Puerto, Calle Aníbal Pinto, Calle Pablo Neruda, Avda. O’Higgins hasta Estación de Transferencia.</t>
  </si>
  <si>
    <t>PLGs, Carretera el Cobre, desvío Coya, ruta Colinas Verdes, Avda. Travesía (ex ruta 5 sur), Ruta 5 Sur hacia Santiago, Avda. General Velásquez (Autopista Central), Ruta 5 Norte, Ruta F-20 Nogales- Puchuncaví, Ruta F-30 E hasta Terminal Químico Oxiquim y/o División Ventanas.</t>
  </si>
  <si>
    <t>ETA Olivar, Avda. Travesía (ex ruta 5 sur), Ruta 5 Sur, Ruta 66 (Ruta de la Fruta – Pelequén) la Fruta), Ruta G-692 hasta Hacienda Roblería Los Cobre de Locha - Alhué.</t>
  </si>
  <si>
    <t>Accede a Carr Panam/Ex Ruta 5/Ruta Panamericana Sur/Ruta Travesía en Rancagua desde H-25 y H-29. Sigue por Ruta Panamericana Sur y Ruta 66 hacia G-692 en Santa Ines. Continúa por G-692 hacia tu destino en Alhué.</t>
  </si>
  <si>
    <t>Toma Av. Calera de Tango, Autop. del Sol/Ruta 78, Ruta G-60, Ruta G-660... y G-660 hacia G-680 en San Pedro. Continúa por G-680 hacia tu destino en Alhué.</t>
  </si>
  <si>
    <t>Toma Ruta 60 hacia Ruta 5 en Llay-Llay Sigue por Ruta 5 y Autop. del Sol/Ruta 78 hacia Ruta G-60 en Melipilla. Toma la salida en dirección a Variante Lago Rapel de Autop. del Sol/Ruta 78. Continúa por Ruta G-60 hacia tu destino en Alhué.</t>
  </si>
  <si>
    <t>Tramo 1 — Autopista segura hacia interior: Tomar Ruta 78 (Autopista San Antonio – Santiago) hasta la Ruta 5 Sur sin pasar por el centro.
Tramo 2 — Eje largo de circulación: Incorporarse a Ruta 5 Sur y seguir hacia Rancagua / Machalí
Tramo 3 — Desvío hacia El Teniente: En Rancagua / Machalí
Ruta 78, Vespucio Sur, Ruta 5 Sur, Ruta General Velasquez, hasta Rancagua/Machalí, Desvío hacia el teniente (modificada)</t>
  </si>
  <si>
    <t>Complejo Portuario Ventanas hacia Ruta F-30-E, Ruta F-30-E hasta enlace con Ruta 5 Norte (altura Nogales, Km 125), Ruta 5 Norte, Ruta D-81, Camino D-835 y vías internas de la minera</t>
  </si>
  <si>
    <t>Complejo Portuario Ventanas hacia Ruta F-30-E, Nogales., enlace Ruta 5 Norte (Km ~125), Los Vilos (Km ~232), desvío Ruta D-47, Illapel, Ruta D-81, Minera Tres Valles (Cárcamo)</t>
  </si>
  <si>
    <t>Ruta 60 “Camino Internacional San Felipe”, Ruta 5 Norte, Camino a Santa Teresa, Ruta G 57 “Carretera General San Martín”, Camino interior Planta las Tórtolas.</t>
  </si>
  <si>
    <t>Ruta 60 “Camino Internacional San Felipe”, Ruta 5 Norte, Camino Nogales-Puchuncavi, Camino a Quintero, Camino a Playa El Bato</t>
  </si>
  <si>
    <t>Ruta 60 “Camino Internacional San Felipe” – Ruta 5 Norte - Av. Américo Vespucio - Av. Pdte. Kennedy – Av. Las Condes - Ruta G21, Ruta G245, Camino industrial interior faena</t>
  </si>
  <si>
    <t>Ruta H-60 San Felipe, Putaendo-E-41- Cerro Negro</t>
  </si>
  <si>
    <t>Camino Catemu, Ruta Ch60, ruta 5, Carretera norte hasta Los Vilos, desde donde se toma el desvío hacia la ciudad de Illapel Ruta D-81. Desde Illapel, el acceso es por la ruta que comunica con Combarbalá, siguiendo el tramo pavimentado hasta el cruce AUCO, donde se continúa por un camino secundario (ripio). Aproximadamente a 1,5 km, se encuentra un desvío lateral hacia el noreste (señalizado Matancilla, Farellón Sánchez) hasta la Planta</t>
  </si>
  <si>
    <t>Camino a Catemu, Ruta CH60, Ruta 5, Ruta H40</t>
  </si>
  <si>
    <t>Camino a La Negra (B-400) hacia el enlace con la Ruta 5 Norte (Panamericana). por Ruta 5 Norte hasta el enlace con la Ruta C-13, acceder por Ruta C-17 hacia Diego de Almagro, o continuar por la Panamericana hasta el empalme hacia Puerto Flamenco. Desde el sector Puerto Flamenco (Ruta 5 Norte, km 665 aprox.), tomar la Ruta C-440 hacia el interior. Luego, seguir por Ruta C-440 y caminos internos de acceso a la faena Mantoverde, ubicada al este de Chañaral, en la Comuna de Chañaral, Región de Atacama.</t>
  </si>
  <si>
    <t>Salida desde el puerto por la Ruta B-262 hasta el enlace con la Ruta 1. Continuar hacia el sur por Ruta 1 bordeando la costa, pasando por los sectores Michilla y Playa Hornitos. Conexión con Ruta 5 Norte (Panamericana, Antofagasta) hasta sector La Negra, tomar la Ruta 5 Norte hacia el sur, por Ruta 5 Norte hacia el sur desde Chañaral. En el sector Puerto Flamenco, desviarse al interior por la Ruta C-440. Seguir por Ruta C-440 hacia el este, camino pavimentado parcialmente y luego de ripio estabilizado, Se recorren unos 30 km hasta el acceso.</t>
  </si>
  <si>
    <t>Salida por el camino industrial de Altonorte hacia la Ruta 5 Norte (km aprox. 1370). Tomar Ruta 5 Norte en dirección sur. En el desvío señalizado, tomar hacia el oriente por el Camino Mina Las Cenizas Ruta B-995</t>
  </si>
  <si>
    <t>Salida puerto mejillones, por Ruta 1, conectar ruta 5 dirección sur. En el desvío señalizado, tomar hacia el oriente por el Camino Mina Las Cenizas Ruta B-995</t>
  </si>
  <si>
    <t>desde Puerto Barquito se toma Ruta C-13 hacia el oriente para conectar con Ruta 5 Norte (km 1015 aprox.), luego Ruta 5 Norte hacia el norte hasta el Desvío Mina Las Cenizas (B-995)</t>
  </si>
  <si>
    <t>Ruta C-13 hacia el oeste hasta llegar al empalme con la Ruta 5 Norte, a la altura del km 1015, por Ruta 5 Norte, hasta Desvío Camino Mina Las Cenizas</t>
  </si>
  <si>
    <t>Km 1340 De La Ruta 5 Norte Sector Alto Norte; ruta B 385 altura km 35.</t>
  </si>
  <si>
    <t>Toma B-262 hacia Ruta 1, Sigue por Ruta 1 hacia B-400 en Pampa. Toma la salida en dirección a Ruta 5 de Ruta 1, Sigue por Panamericana Norte/Ruta 5 hacia B-385 en Sierra Gorda. Toma la salida en dirección a Lomas Bayas de Panamericana Norte/Ruta 5, Sigue por B-385 hacia Acceso Lomas Bayas.</t>
  </si>
  <si>
    <t>RUTA</t>
  </si>
  <si>
    <t>Número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</si>
</sst>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64" formatCode="_ * #,##0.0_ ;_ * \-#,##0.0_ ;_ * &quot;-&quot;_ ;_ @_ "/>
    <numFmt numFmtId="167" formatCode="0.000"/>
  </numFmts>
  <fonts count="15" x14ac:knownFonts="1">
    <font>
      <sz val="11"/>
      <color theme="1"/>
      <name val="Aptos Narrow"/>
      <family val="2"/>
      <scheme val="minor"/>
    </font>
    <font>
      <b/>
      <sz val="11"/>
      <color theme="0"/>
      <name val="Aptos Narrow"/>
      <family val="2"/>
      <scheme val="minor"/>
    </font>
    <font>
      <sz val="11"/>
      <color theme="1"/>
      <name val="Aptos Narrow"/>
    </font>
    <font>
      <b/>
      <sz val="10"/>
      <color rgb="FFFFFFFF"/>
      <name val="Arial"/>
      <family val="2"/>
    </font>
    <font>
      <b/>
      <sz val="11"/>
      <color theme="1"/>
      <name val="Aptos Narrow"/>
      <family val="2"/>
      <scheme val="minor"/>
    </font>
    <font>
      <sz val="11"/>
      <color rgb="FF000000"/>
      <name val="Calibri"/>
      <family val="2"/>
    </font>
    <font>
      <sz val="11"/>
      <color rgb="FF000000"/>
      <name val="Calibri"/>
    </font>
    <font>
      <sz val="11"/>
      <color theme="1"/>
      <name val="Aptos Narrow"/>
      <family val="2"/>
      <scheme val="minor"/>
    </font>
    <font>
      <sz val="11"/>
      <color theme="1"/>
      <name val="Aptos Narrow"/>
      <family val="2"/>
    </font>
    <font>
      <b/>
      <sz val="16"/>
      <color theme="0"/>
      <name val="Arial"/>
      <family val="2"/>
    </font>
    <font>
      <sz val="10"/>
      <color theme="1"/>
      <name val="Arial"/>
      <family val="2"/>
    </font>
    <font>
      <sz val="10"/>
      <color rgb="FF222222"/>
      <name val="Arial"/>
      <family val="2"/>
    </font>
    <font>
      <sz val="10"/>
      <color rgb="FF000000"/>
      <name val="Arial"/>
      <family val="2"/>
    </font>
    <font>
      <sz val="10"/>
      <color theme="1"/>
      <name val="Aptos Narrow"/>
      <family val="2"/>
    </font>
    <font>
      <b/>
      <sz val="11"/>
      <color theme="1"/>
      <name val="Aptos Narrow"/>
      <family val="2"/>
    </font>
  </fonts>
  <fills count="6">
    <fill>
      <patternFill patternType="none"/>
    </fill>
    <fill>
      <patternFill patternType="gray125"/>
    </fill>
    <fill>
      <patternFill patternType="solid">
        <fgColor rgb="FF002060"/>
        <bgColor indexed="64"/>
      </patternFill>
    </fill>
    <fill>
      <patternFill patternType="solid">
        <fgColor rgb="FF002060"/>
      </patternFill>
    </fill>
    <fill>
      <patternFill patternType="solid">
        <fgColor rgb="FFFFFF00"/>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7">
    <xf numFmtId="0" fontId="0" fillId="0" borderId="0"/>
    <xf numFmtId="0" fontId="2" fillId="0" borderId="0"/>
    <xf numFmtId="0" fontId="5" fillId="0" borderId="0"/>
    <xf numFmtId="0" fontId="6" fillId="0" borderId="0"/>
    <xf numFmtId="41" fontId="7" fillId="0" borderId="0" applyFont="0" applyFill="0" applyBorder="0" applyAlignment="0" applyProtection="0"/>
    <xf numFmtId="0" fontId="8" fillId="0" borderId="0"/>
    <xf numFmtId="41" fontId="8" fillId="0" borderId="0" applyFont="0" applyFill="0" applyBorder="0" applyAlignment="0" applyProtection="0"/>
  </cellStyleXfs>
  <cellXfs count="44">
    <xf numFmtId="0" fontId="0" fillId="0" borderId="0" xfId="0"/>
    <xf numFmtId="0" fontId="1" fillId="2" borderId="1" xfId="0" applyFont="1" applyFill="1" applyBorder="1" applyAlignment="1">
      <alignment horizontal="center" vertical="center"/>
    </xf>
    <xf numFmtId="0" fontId="0" fillId="0" borderId="1" xfId="0" applyBorder="1"/>
    <xf numFmtId="0" fontId="0" fillId="0" borderId="1" xfId="0" applyBorder="1" applyAlignment="1">
      <alignment wrapText="1"/>
    </xf>
    <xf numFmtId="16" fontId="0" fillId="0" borderId="1" xfId="0" applyNumberFormat="1" applyBorder="1"/>
    <xf numFmtId="0" fontId="3" fillId="3" borderId="1" xfId="1" applyFont="1" applyFill="1" applyBorder="1" applyAlignment="1">
      <alignment horizontal="center" vertical="center" wrapText="1"/>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wrapText="1"/>
    </xf>
    <xf numFmtId="0" fontId="5" fillId="0" borderId="1" xfId="2" applyBorder="1" applyAlignment="1">
      <alignment horizontal="center"/>
    </xf>
    <xf numFmtId="0" fontId="5" fillId="0" borderId="1" xfId="2" applyBorder="1"/>
    <xf numFmtId="0" fontId="6" fillId="0" borderId="0" xfId="3"/>
    <xf numFmtId="0" fontId="0" fillId="0" borderId="3" xfId="0" applyBorder="1"/>
    <xf numFmtId="0" fontId="4" fillId="0" borderId="0" xfId="0" applyFont="1"/>
    <xf numFmtId="0" fontId="0" fillId="0" borderId="4" xfId="0" applyBorder="1"/>
    <xf numFmtId="41" fontId="0" fillId="0" borderId="1" xfId="4" applyFont="1" applyBorder="1"/>
    <xf numFmtId="0" fontId="8" fillId="0" borderId="0" xfId="5"/>
    <xf numFmtId="0" fontId="3" fillId="3" borderId="1" xfId="5" applyFont="1" applyFill="1" applyBorder="1" applyAlignment="1">
      <alignment horizontal="center" vertical="center" wrapText="1"/>
    </xf>
    <xf numFmtId="0" fontId="8" fillId="0" borderId="1" xfId="5" applyBorder="1" applyAlignment="1">
      <alignment horizontal="center" vertical="center"/>
    </xf>
    <xf numFmtId="0" fontId="10" fillId="0" borderId="1" xfId="5" applyFont="1" applyBorder="1" applyAlignment="1">
      <alignment horizontal="center" vertical="center" wrapText="1"/>
    </xf>
    <xf numFmtId="0" fontId="11" fillId="0" borderId="1" xfId="5" applyFont="1" applyBorder="1" applyAlignment="1">
      <alignment horizontal="left" vertical="center" wrapText="1"/>
    </xf>
    <xf numFmtId="0" fontId="12" fillId="0" borderId="1" xfId="5" applyFont="1" applyBorder="1" applyAlignment="1">
      <alignment horizontal="center" vertical="center" wrapText="1"/>
    </xf>
    <xf numFmtId="49" fontId="10" fillId="0" borderId="1" xfId="5" applyNumberFormat="1" applyFont="1" applyBorder="1" applyAlignment="1">
      <alignment horizontal="center" vertical="center" wrapText="1"/>
    </xf>
    <xf numFmtId="0" fontId="13" fillId="0" borderId="1" xfId="5" applyFont="1" applyBorder="1" applyAlignment="1">
      <alignment horizontal="center" vertical="center" wrapText="1"/>
    </xf>
    <xf numFmtId="0" fontId="8" fillId="0" borderId="0" xfId="5" applyAlignment="1">
      <alignment horizontal="center" vertical="center"/>
    </xf>
    <xf numFmtId="164" fontId="0" fillId="0" borderId="1" xfId="6" applyNumberFormat="1" applyFont="1" applyBorder="1" applyAlignment="1">
      <alignment horizontal="center" vertical="center"/>
    </xf>
    <xf numFmtId="0" fontId="8" fillId="0" borderId="1" xfId="5" applyBorder="1"/>
    <xf numFmtId="0" fontId="10" fillId="0" borderId="1" xfId="5" applyFont="1" applyBorder="1" applyAlignment="1">
      <alignment horizontal="left" vertical="center" wrapText="1"/>
    </xf>
    <xf numFmtId="0" fontId="13" fillId="0" borderId="1" xfId="5" applyFont="1" applyBorder="1" applyAlignment="1">
      <alignment horizontal="center" vertical="center"/>
    </xf>
    <xf numFmtId="0" fontId="10" fillId="4" borderId="1" xfId="5" applyFont="1" applyFill="1" applyBorder="1" applyAlignment="1">
      <alignment horizontal="center" vertical="center" wrapText="1"/>
    </xf>
    <xf numFmtId="0" fontId="8" fillId="5" borderId="1" xfId="5" applyFill="1" applyBorder="1"/>
    <xf numFmtId="0" fontId="14" fillId="0" borderId="0" xfId="5" applyFont="1"/>
    <xf numFmtId="0" fontId="8" fillId="0" borderId="1" xfId="5" applyBorder="1" applyAlignment="1">
      <alignment horizontal="center"/>
    </xf>
    <xf numFmtId="0" fontId="12" fillId="0" borderId="1" xfId="5" applyFont="1" applyBorder="1" applyAlignment="1">
      <alignment horizontal="left" vertical="center" wrapText="1"/>
    </xf>
    <xf numFmtId="3" fontId="12" fillId="0" borderId="1" xfId="5" applyNumberFormat="1" applyFont="1" applyBorder="1" applyAlignment="1">
      <alignment horizontal="center" vertical="center" wrapText="1"/>
    </xf>
    <xf numFmtId="0" fontId="8" fillId="0" borderId="1" xfId="5" applyBorder="1" applyAlignment="1">
      <alignment horizontal="center" vertical="center" wrapText="1"/>
    </xf>
    <xf numFmtId="0" fontId="9" fillId="3" borderId="0" xfId="5" applyFont="1" applyFill="1" applyAlignment="1">
      <alignment horizontal="center" vertical="center" wrapText="1"/>
    </xf>
    <xf numFmtId="0" fontId="9" fillId="3" borderId="5" xfId="5" applyFont="1" applyFill="1" applyBorder="1" applyAlignment="1">
      <alignment horizontal="center" vertical="center" wrapText="1"/>
    </xf>
    <xf numFmtId="0" fontId="0" fillId="0" borderId="1" xfId="0" applyBorder="1" applyAlignment="1">
      <alignment horizontal="center" vertical="center"/>
    </xf>
    <xf numFmtId="167" fontId="0" fillId="0" borderId="1" xfId="0" applyNumberFormat="1" applyBorder="1"/>
    <xf numFmtId="2" fontId="0" fillId="0" borderId="1" xfId="0" applyNumberFormat="1" applyBorder="1"/>
    <xf numFmtId="2" fontId="0" fillId="0" borderId="1" xfId="0" applyNumberFormat="1" applyBorder="1" applyAlignment="1">
      <alignment horizontal="center" vertical="center"/>
    </xf>
  </cellXfs>
  <cellStyles count="7">
    <cellStyle name="Millares [0]" xfId="4" builtinId="6"/>
    <cellStyle name="Millares [0] 2" xfId="6" xr:uid="{3C84D2E1-E474-40B3-8895-49E84744A74C}"/>
    <cellStyle name="Normal" xfId="0" builtinId="0"/>
    <cellStyle name="Normal 2" xfId="3" xr:uid="{7916D652-C4E9-4479-AC4A-0D86A3479DDC}"/>
    <cellStyle name="Normal 2 6" xfId="1" xr:uid="{B13604B0-76F9-4AC4-AA11-12350E51560C}"/>
    <cellStyle name="Normal 3" xfId="5" xr:uid="{95332B28-C30B-49BE-B99C-AEABA57CCCE9}"/>
    <cellStyle name="Normal 7" xfId="2" xr:uid="{7F6E37DA-BD64-40CD-B061-2D0371529B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CD560-2B0C-43A5-AE82-9209D143CFEB}">
  <dimension ref="A1:AV346"/>
  <sheetViews>
    <sheetView topLeftCell="A149" zoomScale="67" workbookViewId="0">
      <selection activeCell="AP341" sqref="AP341"/>
    </sheetView>
  </sheetViews>
  <sheetFormatPr baseColWidth="10" defaultRowHeight="14.4" x14ac:dyDescent="0.3"/>
  <cols>
    <col min="1" max="1" width="3.109375" bestFit="1" customWidth="1"/>
  </cols>
  <sheetData>
    <row r="1" spans="1:48" ht="66" x14ac:dyDescent="0.3">
      <c r="A1" s="1" t="s">
        <v>0</v>
      </c>
      <c r="B1" s="5" t="s">
        <v>294</v>
      </c>
      <c r="C1" s="5" t="s">
        <v>295</v>
      </c>
      <c r="D1" s="1" t="s">
        <v>1</v>
      </c>
      <c r="E1" s="1" t="s">
        <v>2</v>
      </c>
      <c r="F1" s="1" t="s">
        <v>3</v>
      </c>
      <c r="G1" s="5" t="s">
        <v>296</v>
      </c>
      <c r="H1" s="5" t="s">
        <v>297</v>
      </c>
      <c r="I1" s="1" t="s">
        <v>4</v>
      </c>
      <c r="J1" s="1" t="s">
        <v>5</v>
      </c>
      <c r="K1" s="1" t="s">
        <v>6</v>
      </c>
      <c r="L1" s="1" t="s">
        <v>7</v>
      </c>
      <c r="M1" s="1" t="s">
        <v>8</v>
      </c>
      <c r="N1" s="1" t="s">
        <v>9</v>
      </c>
      <c r="O1" s="1" t="s">
        <v>10</v>
      </c>
      <c r="P1" s="1" t="s">
        <v>11</v>
      </c>
      <c r="Q1" s="1" t="s">
        <v>12</v>
      </c>
      <c r="R1" s="1" t="s">
        <v>13</v>
      </c>
      <c r="S1" s="8" t="s">
        <v>310</v>
      </c>
      <c r="T1" s="8" t="s">
        <v>311</v>
      </c>
      <c r="U1" s="8" t="s">
        <v>312</v>
      </c>
      <c r="V1" s="8" t="s">
        <v>309</v>
      </c>
      <c r="W1" s="1" t="s">
        <v>14</v>
      </c>
      <c r="X1" s="1" t="s">
        <v>15</v>
      </c>
      <c r="Y1" s="1" t="s">
        <v>16</v>
      </c>
      <c r="Z1" s="1" t="s">
        <v>308</v>
      </c>
      <c r="AA1" s="1" t="s">
        <v>17</v>
      </c>
      <c r="AB1" s="1" t="s">
        <v>18</v>
      </c>
      <c r="AC1" s="1" t="s">
        <v>19</v>
      </c>
      <c r="AD1" s="1" t="s">
        <v>20</v>
      </c>
      <c r="AE1" s="8" t="s">
        <v>306</v>
      </c>
      <c r="AF1" s="8" t="s">
        <v>305</v>
      </c>
      <c r="AG1" s="1" t="s">
        <v>313</v>
      </c>
      <c r="AH1" s="8" t="s">
        <v>1433</v>
      </c>
      <c r="AI1" s="1" t="s">
        <v>298</v>
      </c>
      <c r="AJ1" s="1" t="s">
        <v>300</v>
      </c>
      <c r="AK1" s="1" t="s">
        <v>299</v>
      </c>
      <c r="AL1" s="1" t="s">
        <v>302</v>
      </c>
      <c r="AM1" s="1" t="s">
        <v>301</v>
      </c>
      <c r="AN1" s="7" t="s">
        <v>1434</v>
      </c>
      <c r="AO1" s="7" t="s">
        <v>303</v>
      </c>
      <c r="AP1" s="7" t="s">
        <v>304</v>
      </c>
      <c r="AQ1" s="7" t="s">
        <v>1436</v>
      </c>
      <c r="AR1" s="7" t="s">
        <v>1437</v>
      </c>
    </row>
    <row r="2" spans="1:48" ht="57.6" x14ac:dyDescent="0.3">
      <c r="A2" s="2">
        <v>1</v>
      </c>
      <c r="B2" t="s">
        <v>21</v>
      </c>
      <c r="C2" s="9" t="s">
        <v>22</v>
      </c>
      <c r="D2" s="2" t="s">
        <v>23</v>
      </c>
      <c r="E2" s="2" t="s">
        <v>24</v>
      </c>
      <c r="F2" s="2" t="s">
        <v>25</v>
      </c>
      <c r="G2" s="2" t="s">
        <v>26</v>
      </c>
      <c r="H2" s="2" t="s">
        <v>27</v>
      </c>
      <c r="I2" s="2" t="s">
        <v>28</v>
      </c>
      <c r="J2" s="2">
        <v>11000</v>
      </c>
      <c r="K2" s="2" t="s">
        <v>29</v>
      </c>
      <c r="L2" s="4">
        <v>46227</v>
      </c>
      <c r="M2" s="2" t="s">
        <v>30</v>
      </c>
      <c r="N2" s="2" t="s">
        <v>31</v>
      </c>
      <c r="O2" s="2">
        <v>11000</v>
      </c>
      <c r="P2" s="2">
        <v>8.3350000000000009</v>
      </c>
      <c r="Q2" s="2">
        <v>19.03</v>
      </c>
      <c r="R2" s="2">
        <v>27.364000000000001</v>
      </c>
      <c r="S2" s="2">
        <v>578.03468199999998</v>
      </c>
      <c r="T2" s="2">
        <v>66.319999999999993</v>
      </c>
      <c r="U2" s="2">
        <v>0</v>
      </c>
      <c r="V2" s="3">
        <v>66.319999999999993</v>
      </c>
      <c r="W2" s="2" t="s">
        <v>32</v>
      </c>
      <c r="X2" s="2">
        <v>0.03</v>
      </c>
      <c r="Y2" s="2" t="s">
        <v>33</v>
      </c>
      <c r="Z2" s="2" t="s">
        <v>34</v>
      </c>
      <c r="AA2" s="2" t="s">
        <v>35</v>
      </c>
      <c r="AB2" s="2">
        <v>28094.325863999999</v>
      </c>
      <c r="AC2" s="2">
        <v>28.094325999999999</v>
      </c>
      <c r="AD2" s="2">
        <v>1</v>
      </c>
      <c r="AE2" s="10" t="s">
        <v>307</v>
      </c>
      <c r="AF2" s="2">
        <v>32478.98959082866</v>
      </c>
      <c r="AG2" s="2">
        <v>22</v>
      </c>
      <c r="AH2" s="2">
        <v>0.98493150684931507</v>
      </c>
      <c r="AI2" s="2">
        <v>8</v>
      </c>
      <c r="AJ2" s="2">
        <v>0.15</v>
      </c>
      <c r="AK2" s="2">
        <v>0.62</v>
      </c>
      <c r="AL2" s="2">
        <v>0.15</v>
      </c>
      <c r="AM2" s="2">
        <v>1.5</v>
      </c>
      <c r="AN2" s="2"/>
      <c r="AO2" s="2">
        <v>5.6828892328533019E-2</v>
      </c>
      <c r="AP2" s="2">
        <v>0.23489275495793649</v>
      </c>
      <c r="AQ2" s="2">
        <v>1.8179324064702205E-3</v>
      </c>
      <c r="AR2" s="2">
        <v>7.5141206134102436E-3</v>
      </c>
      <c r="AT2" s="2" t="s">
        <v>308</v>
      </c>
      <c r="AU2" s="7" t="s">
        <v>1436</v>
      </c>
      <c r="AV2" s="7" t="s">
        <v>1437</v>
      </c>
    </row>
    <row r="3" spans="1:48" ht="43.2" x14ac:dyDescent="0.3">
      <c r="A3" s="2">
        <v>1</v>
      </c>
      <c r="B3" t="s">
        <v>21</v>
      </c>
      <c r="C3" s="9" t="s">
        <v>22</v>
      </c>
      <c r="D3" s="2" t="s">
        <v>23</v>
      </c>
      <c r="E3" s="2" t="s">
        <v>24</v>
      </c>
      <c r="F3" s="2" t="s">
        <v>25</v>
      </c>
      <c r="G3" s="2" t="s">
        <v>26</v>
      </c>
      <c r="H3" s="2" t="s">
        <v>27</v>
      </c>
      <c r="I3" s="2" t="s">
        <v>28</v>
      </c>
      <c r="J3" s="2">
        <v>11000</v>
      </c>
      <c r="K3" s="2" t="s">
        <v>29</v>
      </c>
      <c r="L3" s="4">
        <v>46227</v>
      </c>
      <c r="M3" s="2" t="s">
        <v>30</v>
      </c>
      <c r="N3" s="2" t="s">
        <v>31</v>
      </c>
      <c r="O3" s="2">
        <v>11000</v>
      </c>
      <c r="P3" s="2">
        <v>8.3350000000000009</v>
      </c>
      <c r="Q3" s="2">
        <v>19.03</v>
      </c>
      <c r="R3" s="2">
        <v>27.364000000000001</v>
      </c>
      <c r="S3" s="2">
        <v>578.03468199999998</v>
      </c>
      <c r="T3" s="2">
        <v>66.319999999999993</v>
      </c>
      <c r="U3" s="2">
        <v>0</v>
      </c>
      <c r="V3" s="2">
        <v>66.319999999999993</v>
      </c>
      <c r="W3" s="2" t="s">
        <v>36</v>
      </c>
      <c r="X3" s="2">
        <v>0.03</v>
      </c>
      <c r="Y3" s="2" t="s">
        <v>33</v>
      </c>
      <c r="Z3" s="2" t="s">
        <v>34</v>
      </c>
      <c r="AA3" s="2" t="s">
        <v>35</v>
      </c>
      <c r="AB3" s="2">
        <v>1058.676103</v>
      </c>
      <c r="AC3" s="2">
        <v>1.058676</v>
      </c>
      <c r="AD3" s="2">
        <v>1</v>
      </c>
      <c r="AE3" s="10" t="s">
        <v>307</v>
      </c>
      <c r="AF3" s="2">
        <v>1223.9028900020639</v>
      </c>
      <c r="AG3" s="2">
        <v>22</v>
      </c>
      <c r="AH3" s="2">
        <v>0.98493150684931507</v>
      </c>
      <c r="AI3" s="2">
        <v>8</v>
      </c>
      <c r="AJ3" s="2">
        <v>0.15</v>
      </c>
      <c r="AK3" s="2">
        <v>0.62</v>
      </c>
      <c r="AL3" s="2">
        <v>0.15</v>
      </c>
      <c r="AM3" s="2">
        <v>1.5</v>
      </c>
      <c r="AN3" s="2"/>
      <c r="AO3" s="2">
        <v>5.6828892328533019E-2</v>
      </c>
      <c r="AP3" s="2">
        <v>0.23489275495793649</v>
      </c>
      <c r="AQ3" s="2">
        <v>6.8504985965930177E-5</v>
      </c>
      <c r="AR3" s="2">
        <v>2.8315394199251141E-4</v>
      </c>
      <c r="AT3" s="2" t="s">
        <v>34</v>
      </c>
      <c r="AU3" s="2">
        <v>0.18658269433899508</v>
      </c>
      <c r="AV3" s="2">
        <v>0.77120846993451309</v>
      </c>
    </row>
    <row r="4" spans="1:48" ht="43.2" x14ac:dyDescent="0.3">
      <c r="A4" s="2">
        <v>1</v>
      </c>
      <c r="B4" t="s">
        <v>21</v>
      </c>
      <c r="C4" s="9" t="s">
        <v>22</v>
      </c>
      <c r="D4" s="2" t="s">
        <v>23</v>
      </c>
      <c r="E4" s="2" t="s">
        <v>24</v>
      </c>
      <c r="F4" s="2" t="s">
        <v>25</v>
      </c>
      <c r="G4" s="2" t="s">
        <v>26</v>
      </c>
      <c r="H4" s="2" t="s">
        <v>27</v>
      </c>
      <c r="I4" s="2" t="s">
        <v>28</v>
      </c>
      <c r="J4" s="2">
        <v>11000</v>
      </c>
      <c r="K4" s="2" t="s">
        <v>29</v>
      </c>
      <c r="L4" s="4">
        <v>46227</v>
      </c>
      <c r="M4" s="2" t="s">
        <v>30</v>
      </c>
      <c r="N4" s="2" t="s">
        <v>31</v>
      </c>
      <c r="O4" s="2">
        <v>11000</v>
      </c>
      <c r="P4" s="2">
        <v>8.3350000000000009</v>
      </c>
      <c r="Q4" s="2">
        <v>19.03</v>
      </c>
      <c r="R4" s="2">
        <v>27.364000000000001</v>
      </c>
      <c r="S4" s="2">
        <v>578.03468199999998</v>
      </c>
      <c r="T4" s="2">
        <v>66.319999999999993</v>
      </c>
      <c r="U4" s="2">
        <v>0</v>
      </c>
      <c r="V4" s="2">
        <v>66.319999999999993</v>
      </c>
      <c r="W4" s="2" t="s">
        <v>37</v>
      </c>
      <c r="X4" s="2">
        <v>0.03</v>
      </c>
      <c r="Y4" s="2" t="s">
        <v>33</v>
      </c>
      <c r="Z4" s="2" t="s">
        <v>34</v>
      </c>
      <c r="AA4" s="2" t="s">
        <v>35</v>
      </c>
      <c r="AB4" s="2">
        <v>4752.1209760000002</v>
      </c>
      <c r="AC4" s="2">
        <v>4.7521209999999998</v>
      </c>
      <c r="AD4" s="2">
        <v>1</v>
      </c>
      <c r="AE4" s="10" t="s">
        <v>307</v>
      </c>
      <c r="AF4" s="2">
        <v>5493.7815021210436</v>
      </c>
      <c r="AG4" s="2">
        <v>22</v>
      </c>
      <c r="AH4" s="2">
        <v>0.98493150684931507</v>
      </c>
      <c r="AI4" s="2">
        <v>8</v>
      </c>
      <c r="AJ4" s="2">
        <v>0.15</v>
      </c>
      <c r="AK4" s="2">
        <v>0.62</v>
      </c>
      <c r="AL4" s="2">
        <v>0.15</v>
      </c>
      <c r="AM4" s="2">
        <v>1.5</v>
      </c>
      <c r="AN4" s="2"/>
      <c r="AO4" s="2">
        <v>5.6828892328533019E-2</v>
      </c>
      <c r="AP4" s="2">
        <v>0.23489275495793649</v>
      </c>
      <c r="AQ4" s="2">
        <v>3.0750105075906325E-4</v>
      </c>
      <c r="AR4" s="2">
        <v>1.2710043431374616E-3</v>
      </c>
      <c r="AT4" s="2" t="s">
        <v>61</v>
      </c>
      <c r="AU4" s="2">
        <v>1.1722676883400269</v>
      </c>
      <c r="AV4" s="2">
        <v>11.72267688340027</v>
      </c>
    </row>
    <row r="5" spans="1:48" ht="43.2" x14ac:dyDescent="0.3">
      <c r="A5" s="2">
        <v>1</v>
      </c>
      <c r="B5" t="s">
        <v>21</v>
      </c>
      <c r="C5" s="9" t="s">
        <v>22</v>
      </c>
      <c r="D5" s="2" t="s">
        <v>23</v>
      </c>
      <c r="E5" s="2" t="s">
        <v>24</v>
      </c>
      <c r="F5" s="2" t="s">
        <v>25</v>
      </c>
      <c r="G5" s="2" t="s">
        <v>26</v>
      </c>
      <c r="H5" s="2" t="s">
        <v>27</v>
      </c>
      <c r="I5" s="2" t="s">
        <v>28</v>
      </c>
      <c r="J5" s="2">
        <v>11000</v>
      </c>
      <c r="K5" s="2" t="s">
        <v>29</v>
      </c>
      <c r="L5" s="4">
        <v>46227</v>
      </c>
      <c r="M5" s="2" t="s">
        <v>30</v>
      </c>
      <c r="N5" s="2" t="s">
        <v>31</v>
      </c>
      <c r="O5" s="2">
        <v>11000</v>
      </c>
      <c r="P5" s="2">
        <v>8.3350000000000009</v>
      </c>
      <c r="Q5" s="2">
        <v>19.03</v>
      </c>
      <c r="R5" s="2">
        <v>27.364000000000001</v>
      </c>
      <c r="S5" s="2">
        <v>578.03468199999998</v>
      </c>
      <c r="T5" s="2">
        <v>66.319999999999993</v>
      </c>
      <c r="U5" s="2">
        <v>0</v>
      </c>
      <c r="V5" s="2">
        <v>66.319999999999993</v>
      </c>
      <c r="W5" s="2" t="s">
        <v>38</v>
      </c>
      <c r="X5" s="2">
        <v>0.03</v>
      </c>
      <c r="Y5" s="2" t="s">
        <v>33</v>
      </c>
      <c r="Z5" s="2" t="s">
        <v>34</v>
      </c>
      <c r="AA5" s="2" t="s">
        <v>35</v>
      </c>
      <c r="AB5" s="2">
        <v>26475.272922</v>
      </c>
      <c r="AC5" s="2">
        <v>26.475273000000001</v>
      </c>
      <c r="AD5" s="2">
        <v>1</v>
      </c>
      <c r="AE5" s="10" t="s">
        <v>307</v>
      </c>
      <c r="AF5" s="2">
        <v>30607.252018836371</v>
      </c>
      <c r="AG5" s="2">
        <v>22</v>
      </c>
      <c r="AH5" s="2">
        <v>0.98493150684931507</v>
      </c>
      <c r="AI5" s="2">
        <v>8</v>
      </c>
      <c r="AJ5" s="2">
        <v>0.15</v>
      </c>
      <c r="AK5" s="2">
        <v>0.62</v>
      </c>
      <c r="AL5" s="2">
        <v>0.15</v>
      </c>
      <c r="AM5" s="2">
        <v>1.5</v>
      </c>
      <c r="AN5" s="2"/>
      <c r="AO5" s="2">
        <v>5.6828892328533019E-2</v>
      </c>
      <c r="AP5" s="2">
        <v>0.23489275495793649</v>
      </c>
      <c r="AQ5" s="2">
        <v>1.7131664506507846E-3</v>
      </c>
      <c r="AR5" s="2">
        <v>7.0810879960232428E-3</v>
      </c>
      <c r="AT5" s="14">
        <v>0</v>
      </c>
      <c r="AU5" s="15">
        <v>1.3588503826790219</v>
      </c>
      <c r="AV5" s="15">
        <v>12.493885353334782</v>
      </c>
    </row>
    <row r="6" spans="1:48" ht="43.2" x14ac:dyDescent="0.3">
      <c r="A6" s="2">
        <v>1</v>
      </c>
      <c r="B6" t="s">
        <v>21</v>
      </c>
      <c r="C6" s="9" t="s">
        <v>22</v>
      </c>
      <c r="D6" s="2" t="s">
        <v>23</v>
      </c>
      <c r="E6" s="2" t="s">
        <v>24</v>
      </c>
      <c r="F6" s="2" t="s">
        <v>25</v>
      </c>
      <c r="G6" s="2" t="s">
        <v>26</v>
      </c>
      <c r="H6" s="2" t="s">
        <v>27</v>
      </c>
      <c r="I6" s="2" t="s">
        <v>28</v>
      </c>
      <c r="J6" s="2">
        <v>11000</v>
      </c>
      <c r="K6" s="2" t="s">
        <v>29</v>
      </c>
      <c r="L6" s="4">
        <v>46227</v>
      </c>
      <c r="M6" s="2" t="s">
        <v>30</v>
      </c>
      <c r="N6" s="2" t="s">
        <v>31</v>
      </c>
      <c r="O6" s="2">
        <v>11000</v>
      </c>
      <c r="P6" s="2">
        <v>8.3350000000000009</v>
      </c>
      <c r="Q6" s="2">
        <v>19.03</v>
      </c>
      <c r="R6" s="2">
        <v>27.364000000000001</v>
      </c>
      <c r="S6" s="2">
        <v>578.03468199999998</v>
      </c>
      <c r="T6" s="2">
        <v>66.319999999999993</v>
      </c>
      <c r="U6" s="2">
        <v>0</v>
      </c>
      <c r="V6" s="2">
        <v>66.319999999999993</v>
      </c>
      <c r="W6" s="2" t="s">
        <v>39</v>
      </c>
      <c r="X6" s="2">
        <v>0.03</v>
      </c>
      <c r="Y6" s="2" t="s">
        <v>33</v>
      </c>
      <c r="Z6" s="2" t="s">
        <v>34</v>
      </c>
      <c r="AA6" s="2" t="s">
        <v>35</v>
      </c>
      <c r="AB6" s="2">
        <v>5470.877297</v>
      </c>
      <c r="AC6" s="2">
        <v>5.4708769999999998</v>
      </c>
      <c r="AD6" s="2">
        <v>1</v>
      </c>
      <c r="AE6" s="10" t="s">
        <v>307</v>
      </c>
      <c r="AF6" s="2">
        <v>6324.7132939122275</v>
      </c>
      <c r="AG6" s="2">
        <v>22</v>
      </c>
      <c r="AH6" s="2">
        <v>0.98493150684931507</v>
      </c>
      <c r="AI6" s="2">
        <v>8</v>
      </c>
      <c r="AJ6" s="2">
        <v>0.15</v>
      </c>
      <c r="AK6" s="2">
        <v>0.62</v>
      </c>
      <c r="AL6" s="2">
        <v>0.15</v>
      </c>
      <c r="AM6" s="2">
        <v>1.5</v>
      </c>
      <c r="AN6" s="2"/>
      <c r="AO6" s="2">
        <v>5.6828892328533019E-2</v>
      </c>
      <c r="AP6" s="2">
        <v>0.23489275495793649</v>
      </c>
      <c r="AQ6" s="2">
        <v>3.5401043577669672E-4</v>
      </c>
      <c r="AR6" s="2">
        <v>1.4632431345436797E-3</v>
      </c>
    </row>
    <row r="7" spans="1:48" ht="43.2" x14ac:dyDescent="0.3">
      <c r="A7" s="2">
        <v>1</v>
      </c>
      <c r="B7" t="s">
        <v>21</v>
      </c>
      <c r="C7" s="9" t="s">
        <v>22</v>
      </c>
      <c r="D7" s="2" t="s">
        <v>23</v>
      </c>
      <c r="E7" s="2" t="s">
        <v>24</v>
      </c>
      <c r="F7" s="2" t="s">
        <v>25</v>
      </c>
      <c r="G7" s="2" t="s">
        <v>26</v>
      </c>
      <c r="H7" s="2" t="s">
        <v>27</v>
      </c>
      <c r="I7" s="2" t="s">
        <v>28</v>
      </c>
      <c r="J7" s="2">
        <v>11000</v>
      </c>
      <c r="K7" s="2" t="s">
        <v>29</v>
      </c>
      <c r="L7" s="4">
        <v>46227</v>
      </c>
      <c r="M7" s="2" t="s">
        <v>30</v>
      </c>
      <c r="N7" s="2" t="s">
        <v>31</v>
      </c>
      <c r="O7" s="2">
        <v>11000</v>
      </c>
      <c r="P7" s="2">
        <v>8.3350000000000009</v>
      </c>
      <c r="Q7" s="2">
        <v>19.03</v>
      </c>
      <c r="R7" s="2">
        <v>27.364000000000001</v>
      </c>
      <c r="S7" s="2">
        <v>578.03468199999998</v>
      </c>
      <c r="T7" s="2">
        <v>66.319999999999993</v>
      </c>
      <c r="U7" s="2">
        <v>0</v>
      </c>
      <c r="V7" s="2">
        <v>66.319999999999993</v>
      </c>
      <c r="W7" s="2" t="s">
        <v>40</v>
      </c>
      <c r="X7" s="2">
        <v>0.03</v>
      </c>
      <c r="Y7" s="2" t="s">
        <v>33</v>
      </c>
      <c r="Z7" s="2" t="s">
        <v>34</v>
      </c>
      <c r="AA7" s="2" t="s">
        <v>35</v>
      </c>
      <c r="AB7" s="2">
        <v>505.79999600000002</v>
      </c>
      <c r="AC7" s="2">
        <v>0.50580000000000003</v>
      </c>
      <c r="AD7" s="2">
        <v>1</v>
      </c>
      <c r="AE7" s="10" t="s">
        <v>307</v>
      </c>
      <c r="AF7" s="2">
        <v>584.73988431120006</v>
      </c>
      <c r="AG7" s="2">
        <v>22</v>
      </c>
      <c r="AH7" s="2">
        <v>0.98493150684931507</v>
      </c>
      <c r="AI7" s="2">
        <v>8</v>
      </c>
      <c r="AJ7" s="2">
        <v>0.15</v>
      </c>
      <c r="AK7" s="2">
        <v>0.62</v>
      </c>
      <c r="AL7" s="2">
        <v>0.15</v>
      </c>
      <c r="AM7" s="2">
        <v>1.5</v>
      </c>
      <c r="AN7" s="2"/>
      <c r="AO7" s="2">
        <v>5.6828892328533019E-2</v>
      </c>
      <c r="AP7" s="2">
        <v>0.23489275495793649</v>
      </c>
      <c r="AQ7" s="2">
        <v>3.2729392091222891E-5</v>
      </c>
      <c r="AR7" s="2">
        <v>1.3528148731038793E-4</v>
      </c>
    </row>
    <row r="8" spans="1:48" ht="144" x14ac:dyDescent="0.3">
      <c r="A8" s="2">
        <v>2</v>
      </c>
      <c r="B8" t="s">
        <v>21</v>
      </c>
      <c r="C8" s="9" t="s">
        <v>41</v>
      </c>
      <c r="D8" s="2" t="s">
        <v>23</v>
      </c>
      <c r="E8" s="2" t="s">
        <v>24</v>
      </c>
      <c r="F8" s="2" t="s">
        <v>42</v>
      </c>
      <c r="G8" s="2" t="s">
        <v>26</v>
      </c>
      <c r="H8" s="2" t="s">
        <v>43</v>
      </c>
      <c r="I8" s="2" t="s">
        <v>28</v>
      </c>
      <c r="J8" s="2">
        <v>80</v>
      </c>
      <c r="K8" s="2" t="s">
        <v>44</v>
      </c>
      <c r="L8" s="3" t="s">
        <v>45</v>
      </c>
      <c r="M8" s="2" t="s">
        <v>30</v>
      </c>
      <c r="N8" s="2" t="s">
        <v>31</v>
      </c>
      <c r="O8" s="2">
        <v>4160</v>
      </c>
      <c r="P8" s="2">
        <v>8.3350000000000009</v>
      </c>
      <c r="Q8" s="2">
        <v>19.03</v>
      </c>
      <c r="R8" s="2">
        <v>27.364000000000001</v>
      </c>
      <c r="S8" s="2">
        <v>218.60220699999999</v>
      </c>
      <c r="T8" s="2">
        <v>288.495</v>
      </c>
      <c r="U8" s="2">
        <v>0</v>
      </c>
      <c r="V8" s="2">
        <v>288.495</v>
      </c>
      <c r="W8" s="2" t="s">
        <v>46</v>
      </c>
      <c r="X8" s="2">
        <v>0.03</v>
      </c>
      <c r="Y8" s="2" t="s">
        <v>33</v>
      </c>
      <c r="Z8" s="2" t="s">
        <v>34</v>
      </c>
      <c r="AA8" s="2" t="s">
        <v>35</v>
      </c>
      <c r="AB8" s="2">
        <v>137273.591204</v>
      </c>
      <c r="AC8" s="2">
        <v>137.27359100000001</v>
      </c>
      <c r="AD8" s="2">
        <v>2</v>
      </c>
      <c r="AE8" s="10" t="s">
        <v>307</v>
      </c>
      <c r="AF8" s="2">
        <v>60016.619910830676</v>
      </c>
      <c r="AG8" s="2">
        <v>22</v>
      </c>
      <c r="AH8" s="2">
        <v>0.98493150684931507</v>
      </c>
      <c r="AI8" s="2">
        <v>8</v>
      </c>
      <c r="AJ8" s="2">
        <v>0.15</v>
      </c>
      <c r="AK8" s="2">
        <v>0.62</v>
      </c>
      <c r="AL8" s="2">
        <v>0.15</v>
      </c>
      <c r="AM8" s="2">
        <v>1.5</v>
      </c>
      <c r="AN8" s="2"/>
      <c r="AO8" s="2">
        <v>5.6828892328533019E-2</v>
      </c>
      <c r="AP8" s="2">
        <v>0.23489275495793649</v>
      </c>
      <c r="AQ8" s="2">
        <v>3.3592842522882573E-3</v>
      </c>
      <c r="AR8" s="2">
        <v>1.3885041576124798E-2</v>
      </c>
    </row>
    <row r="9" spans="1:48" ht="144" x14ac:dyDescent="0.3">
      <c r="A9" s="2">
        <v>2</v>
      </c>
      <c r="B9" t="s">
        <v>21</v>
      </c>
      <c r="C9" s="9" t="s">
        <v>41</v>
      </c>
      <c r="D9" s="2" t="s">
        <v>23</v>
      </c>
      <c r="E9" s="2" t="s">
        <v>24</v>
      </c>
      <c r="F9" s="2" t="s">
        <v>42</v>
      </c>
      <c r="G9" s="2" t="s">
        <v>26</v>
      </c>
      <c r="H9" s="2" t="s">
        <v>43</v>
      </c>
      <c r="I9" s="2" t="s">
        <v>28</v>
      </c>
      <c r="J9" s="2">
        <v>80</v>
      </c>
      <c r="K9" s="2" t="s">
        <v>44</v>
      </c>
      <c r="L9" s="3" t="s">
        <v>45</v>
      </c>
      <c r="M9" s="2" t="s">
        <v>30</v>
      </c>
      <c r="N9" s="2" t="s">
        <v>31</v>
      </c>
      <c r="O9" s="2">
        <v>4160</v>
      </c>
      <c r="P9" s="2">
        <v>8.3350000000000009</v>
      </c>
      <c r="Q9" s="2">
        <v>19.03</v>
      </c>
      <c r="R9" s="2">
        <v>27.364000000000001</v>
      </c>
      <c r="S9" s="2">
        <v>218.60220699999999</v>
      </c>
      <c r="T9" s="2">
        <v>288.495</v>
      </c>
      <c r="U9" s="2">
        <v>0</v>
      </c>
      <c r="V9" s="2">
        <v>288.495</v>
      </c>
      <c r="W9" s="2" t="s">
        <v>47</v>
      </c>
      <c r="X9" s="2">
        <v>0.03</v>
      </c>
      <c r="Y9" s="2" t="s">
        <v>33</v>
      </c>
      <c r="Z9" s="2" t="s">
        <v>34</v>
      </c>
      <c r="AA9" s="2" t="s">
        <v>35</v>
      </c>
      <c r="AB9" s="2">
        <v>505.79999600000002</v>
      </c>
      <c r="AC9" s="2">
        <v>0.50580000000000003</v>
      </c>
      <c r="AD9" s="2">
        <v>2</v>
      </c>
      <c r="AE9" s="10" t="s">
        <v>307</v>
      </c>
      <c r="AF9" s="2">
        <v>221.13799260120001</v>
      </c>
      <c r="AG9" s="2">
        <v>22</v>
      </c>
      <c r="AH9" s="2">
        <v>0.98493150684931507</v>
      </c>
      <c r="AI9" s="2">
        <v>8</v>
      </c>
      <c r="AJ9" s="2">
        <v>0.15</v>
      </c>
      <c r="AK9" s="2">
        <v>0.62</v>
      </c>
      <c r="AL9" s="2">
        <v>0.15</v>
      </c>
      <c r="AM9" s="2">
        <v>1.5</v>
      </c>
      <c r="AN9" s="2"/>
      <c r="AO9" s="2">
        <v>5.6828892328533019E-2</v>
      </c>
      <c r="AP9" s="2">
        <v>0.23489275495793649</v>
      </c>
      <c r="AQ9" s="2">
        <v>1.2377661008426599E-5</v>
      </c>
      <c r="AR9" s="2">
        <v>5.1160998834829948E-5</v>
      </c>
    </row>
    <row r="10" spans="1:48" ht="144" x14ac:dyDescent="0.3">
      <c r="A10" s="2">
        <v>2</v>
      </c>
      <c r="B10" t="s">
        <v>21</v>
      </c>
      <c r="C10" s="9" t="s">
        <v>41</v>
      </c>
      <c r="D10" s="2" t="s">
        <v>23</v>
      </c>
      <c r="E10" s="2" t="s">
        <v>24</v>
      </c>
      <c r="F10" s="2" t="s">
        <v>42</v>
      </c>
      <c r="G10" s="2" t="s">
        <v>26</v>
      </c>
      <c r="H10" s="2" t="s">
        <v>43</v>
      </c>
      <c r="I10" s="2" t="s">
        <v>28</v>
      </c>
      <c r="J10" s="2">
        <v>80</v>
      </c>
      <c r="K10" s="2" t="s">
        <v>44</v>
      </c>
      <c r="L10" s="3" t="s">
        <v>45</v>
      </c>
      <c r="M10" s="2" t="s">
        <v>30</v>
      </c>
      <c r="N10" s="2" t="s">
        <v>31</v>
      </c>
      <c r="O10" s="2">
        <v>4160</v>
      </c>
      <c r="P10" s="2">
        <v>8.3350000000000009</v>
      </c>
      <c r="Q10" s="2">
        <v>19.03</v>
      </c>
      <c r="R10" s="2">
        <v>27.364000000000001</v>
      </c>
      <c r="S10" s="2">
        <v>218.60220699999999</v>
      </c>
      <c r="T10" s="2">
        <v>288.495</v>
      </c>
      <c r="U10" s="2">
        <v>0</v>
      </c>
      <c r="V10" s="2">
        <v>288.495</v>
      </c>
      <c r="W10" s="2" t="s">
        <v>48</v>
      </c>
      <c r="X10" s="2">
        <v>0.03</v>
      </c>
      <c r="Y10" s="2" t="s">
        <v>33</v>
      </c>
      <c r="Z10" s="2" t="s">
        <v>34</v>
      </c>
      <c r="AA10" s="2" t="s">
        <v>35</v>
      </c>
      <c r="AB10" s="2">
        <v>5470.8632340000004</v>
      </c>
      <c r="AC10" s="2">
        <v>5.4708629999999996</v>
      </c>
      <c r="AD10" s="2">
        <v>2</v>
      </c>
      <c r="AE10" s="10" t="s">
        <v>307</v>
      </c>
      <c r="AF10" s="2">
        <v>2391.8854519892816</v>
      </c>
      <c r="AG10" s="2">
        <v>22</v>
      </c>
      <c r="AH10" s="2">
        <v>0.98493150684931507</v>
      </c>
      <c r="AI10" s="2">
        <v>8</v>
      </c>
      <c r="AJ10" s="2">
        <v>0.15</v>
      </c>
      <c r="AK10" s="2">
        <v>0.62</v>
      </c>
      <c r="AL10" s="2">
        <v>0.15</v>
      </c>
      <c r="AM10" s="2">
        <v>1.5</v>
      </c>
      <c r="AN10" s="2"/>
      <c r="AO10" s="2">
        <v>5.6828892328533019E-2</v>
      </c>
      <c r="AP10" s="2">
        <v>0.23489275495793649</v>
      </c>
      <c r="AQ10" s="2">
        <v>1.3387996765034353E-4</v>
      </c>
      <c r="AR10" s="2">
        <v>5.5337053295475332E-4</v>
      </c>
    </row>
    <row r="11" spans="1:48" ht="144" x14ac:dyDescent="0.3">
      <c r="A11" s="2">
        <v>2</v>
      </c>
      <c r="B11" t="s">
        <v>21</v>
      </c>
      <c r="C11" s="9" t="s">
        <v>41</v>
      </c>
      <c r="D11" s="2" t="s">
        <v>23</v>
      </c>
      <c r="E11" s="2" t="s">
        <v>24</v>
      </c>
      <c r="F11" s="2" t="s">
        <v>42</v>
      </c>
      <c r="G11" s="2" t="s">
        <v>26</v>
      </c>
      <c r="H11" s="2" t="s">
        <v>43</v>
      </c>
      <c r="I11" s="2" t="s">
        <v>28</v>
      </c>
      <c r="J11" s="2">
        <v>80</v>
      </c>
      <c r="K11" s="2" t="s">
        <v>44</v>
      </c>
      <c r="L11" s="3" t="s">
        <v>45</v>
      </c>
      <c r="M11" s="2" t="s">
        <v>30</v>
      </c>
      <c r="N11" s="2" t="s">
        <v>31</v>
      </c>
      <c r="O11" s="2">
        <v>4160</v>
      </c>
      <c r="P11" s="2">
        <v>8.3350000000000009</v>
      </c>
      <c r="Q11" s="2">
        <v>19.03</v>
      </c>
      <c r="R11" s="2">
        <v>27.364000000000001</v>
      </c>
      <c r="S11" s="2">
        <v>218.60220699999999</v>
      </c>
      <c r="T11" s="2">
        <v>288.495</v>
      </c>
      <c r="U11" s="2">
        <v>0</v>
      </c>
      <c r="V11" s="2">
        <v>288.495</v>
      </c>
      <c r="W11" s="2" t="s">
        <v>49</v>
      </c>
      <c r="X11" s="2">
        <v>0.2</v>
      </c>
      <c r="Y11" s="2" t="s">
        <v>33</v>
      </c>
      <c r="Z11" s="2" t="s">
        <v>34</v>
      </c>
      <c r="AA11" s="2" t="s">
        <v>35</v>
      </c>
      <c r="AB11" s="2">
        <v>36296.072761000003</v>
      </c>
      <c r="AC11" s="2">
        <v>36.296073</v>
      </c>
      <c r="AD11" s="2">
        <v>2</v>
      </c>
      <c r="AE11" s="10" t="s">
        <v>307</v>
      </c>
      <c r="AF11" s="2">
        <v>15868.803326466221</v>
      </c>
      <c r="AG11" s="2">
        <v>22</v>
      </c>
      <c r="AH11" s="2">
        <v>0.98493150684931507</v>
      </c>
      <c r="AI11" s="2">
        <v>8</v>
      </c>
      <c r="AJ11" s="2">
        <v>0.15</v>
      </c>
      <c r="AK11" s="2">
        <v>0.62</v>
      </c>
      <c r="AL11" s="2">
        <v>0.15</v>
      </c>
      <c r="AM11" s="2">
        <v>1.5</v>
      </c>
      <c r="AN11" s="2"/>
      <c r="AO11" s="2">
        <v>0.31939355285489546</v>
      </c>
      <c r="AP11" s="2">
        <v>1.3201600184669013</v>
      </c>
      <c r="AQ11" s="2">
        <v>4.9920204216477504E-3</v>
      </c>
      <c r="AR11" s="2">
        <v>2.0633684409477368E-2</v>
      </c>
    </row>
    <row r="12" spans="1:48" ht="144" x14ac:dyDescent="0.3">
      <c r="A12" s="2">
        <v>2</v>
      </c>
      <c r="B12" t="s">
        <v>21</v>
      </c>
      <c r="C12" s="9" t="s">
        <v>41</v>
      </c>
      <c r="D12" s="2" t="s">
        <v>23</v>
      </c>
      <c r="E12" s="2" t="s">
        <v>24</v>
      </c>
      <c r="F12" s="2" t="s">
        <v>42</v>
      </c>
      <c r="G12" s="2" t="s">
        <v>26</v>
      </c>
      <c r="H12" s="2" t="s">
        <v>43</v>
      </c>
      <c r="I12" s="2" t="s">
        <v>28</v>
      </c>
      <c r="J12" s="2">
        <v>80</v>
      </c>
      <c r="K12" s="2" t="s">
        <v>44</v>
      </c>
      <c r="L12" s="3" t="s">
        <v>45</v>
      </c>
      <c r="M12" s="2" t="s">
        <v>30</v>
      </c>
      <c r="N12" s="2" t="s">
        <v>31</v>
      </c>
      <c r="O12" s="2">
        <v>4160</v>
      </c>
      <c r="P12" s="2">
        <v>8.3350000000000009</v>
      </c>
      <c r="Q12" s="2">
        <v>19.03</v>
      </c>
      <c r="R12" s="2">
        <v>27.364000000000001</v>
      </c>
      <c r="S12" s="2">
        <v>218.60220699999999</v>
      </c>
      <c r="T12" s="2">
        <v>288.495</v>
      </c>
      <c r="U12" s="2">
        <v>0</v>
      </c>
      <c r="V12" s="2">
        <v>288.495</v>
      </c>
      <c r="W12" s="2" t="s">
        <v>50</v>
      </c>
      <c r="X12" s="2">
        <v>0.2</v>
      </c>
      <c r="Y12" s="2" t="s">
        <v>33</v>
      </c>
      <c r="Z12" s="2" t="s">
        <v>34</v>
      </c>
      <c r="AA12" s="2" t="s">
        <v>35</v>
      </c>
      <c r="AB12" s="2">
        <v>20065.425156000001</v>
      </c>
      <c r="AC12" s="2">
        <v>20.065425000000001</v>
      </c>
      <c r="AD12" s="2">
        <v>2</v>
      </c>
      <c r="AE12" s="10" t="s">
        <v>307</v>
      </c>
      <c r="AF12" s="2">
        <v>8772.6923787859505</v>
      </c>
      <c r="AG12" s="2">
        <v>22</v>
      </c>
      <c r="AH12" s="2">
        <v>0.98493150684931507</v>
      </c>
      <c r="AI12" s="2">
        <v>8</v>
      </c>
      <c r="AJ12" s="2">
        <v>0.15</v>
      </c>
      <c r="AK12" s="2">
        <v>0.62</v>
      </c>
      <c r="AL12" s="2">
        <v>0.15</v>
      </c>
      <c r="AM12" s="2">
        <v>1.5</v>
      </c>
      <c r="AN12" s="2"/>
      <c r="AO12" s="2">
        <v>0.31939355285489546</v>
      </c>
      <c r="AP12" s="2">
        <v>1.3201600184669013</v>
      </c>
      <c r="AQ12" s="2">
        <v>2.7597203523654287E-3</v>
      </c>
      <c r="AR12" s="2">
        <v>1.140684412311044E-2</v>
      </c>
    </row>
    <row r="13" spans="1:48" ht="144" x14ac:dyDescent="0.3">
      <c r="A13" s="2">
        <v>2</v>
      </c>
      <c r="B13" t="s">
        <v>21</v>
      </c>
      <c r="C13" s="9" t="s">
        <v>41</v>
      </c>
      <c r="D13" s="2" t="s">
        <v>23</v>
      </c>
      <c r="E13" s="2" t="s">
        <v>24</v>
      </c>
      <c r="F13" s="2" t="s">
        <v>42</v>
      </c>
      <c r="G13" s="2" t="s">
        <v>26</v>
      </c>
      <c r="H13" s="2" t="s">
        <v>43</v>
      </c>
      <c r="I13" s="2" t="s">
        <v>28</v>
      </c>
      <c r="J13" s="2">
        <v>80</v>
      </c>
      <c r="K13" s="2" t="s">
        <v>44</v>
      </c>
      <c r="L13" s="3" t="s">
        <v>45</v>
      </c>
      <c r="M13" s="2" t="s">
        <v>30</v>
      </c>
      <c r="N13" s="2" t="s">
        <v>31</v>
      </c>
      <c r="O13" s="2">
        <v>4160</v>
      </c>
      <c r="P13" s="2">
        <v>8.3350000000000009</v>
      </c>
      <c r="Q13" s="2">
        <v>19.03</v>
      </c>
      <c r="R13" s="2">
        <v>27.364000000000001</v>
      </c>
      <c r="S13" s="2">
        <v>218.60220699999999</v>
      </c>
      <c r="T13" s="2">
        <v>288.495</v>
      </c>
      <c r="U13" s="2">
        <v>0</v>
      </c>
      <c r="V13" s="2">
        <v>288.495</v>
      </c>
      <c r="W13" s="2" t="s">
        <v>51</v>
      </c>
      <c r="X13" s="2">
        <v>0.2</v>
      </c>
      <c r="Y13" s="2" t="s">
        <v>33</v>
      </c>
      <c r="Z13" s="2" t="s">
        <v>34</v>
      </c>
      <c r="AA13" s="2" t="s">
        <v>35</v>
      </c>
      <c r="AB13" s="2">
        <v>12478.545663000001</v>
      </c>
      <c r="AC13" s="2">
        <v>12.478546</v>
      </c>
      <c r="AD13" s="2">
        <v>2</v>
      </c>
      <c r="AE13" s="10" t="s">
        <v>307</v>
      </c>
      <c r="AF13" s="2">
        <v>5455.6753915020436</v>
      </c>
      <c r="AG13" s="2">
        <v>22</v>
      </c>
      <c r="AH13" s="2">
        <v>0.98493150684931507</v>
      </c>
      <c r="AI13" s="2">
        <v>8</v>
      </c>
      <c r="AJ13" s="2">
        <v>0.15</v>
      </c>
      <c r="AK13" s="2">
        <v>0.62</v>
      </c>
      <c r="AL13" s="2">
        <v>0.15</v>
      </c>
      <c r="AM13" s="2">
        <v>1.5</v>
      </c>
      <c r="AN13" s="2"/>
      <c r="AO13" s="2">
        <v>0.31939355285489546</v>
      </c>
      <c r="AP13" s="2">
        <v>1.3201600184669013</v>
      </c>
      <c r="AQ13" s="2">
        <v>1.7162505834851845E-3</v>
      </c>
      <c r="AR13" s="2">
        <v>7.0938357450720958E-3</v>
      </c>
    </row>
    <row r="14" spans="1:48" ht="144" x14ac:dyDescent="0.3">
      <c r="A14" s="2">
        <v>2</v>
      </c>
      <c r="B14" t="s">
        <v>21</v>
      </c>
      <c r="C14" s="9" t="s">
        <v>41</v>
      </c>
      <c r="D14" s="2" t="s">
        <v>23</v>
      </c>
      <c r="E14" s="2" t="s">
        <v>24</v>
      </c>
      <c r="F14" s="2" t="s">
        <v>42</v>
      </c>
      <c r="G14" s="2" t="s">
        <v>26</v>
      </c>
      <c r="H14" s="2" t="s">
        <v>43</v>
      </c>
      <c r="I14" s="2" t="s">
        <v>28</v>
      </c>
      <c r="J14" s="2">
        <v>80</v>
      </c>
      <c r="K14" s="2" t="s">
        <v>44</v>
      </c>
      <c r="L14" s="3" t="s">
        <v>45</v>
      </c>
      <c r="M14" s="2" t="s">
        <v>30</v>
      </c>
      <c r="N14" s="2" t="s">
        <v>31</v>
      </c>
      <c r="O14" s="2">
        <v>4160</v>
      </c>
      <c r="P14" s="2">
        <v>8.3350000000000009</v>
      </c>
      <c r="Q14" s="2">
        <v>19.03</v>
      </c>
      <c r="R14" s="2">
        <v>27.364000000000001</v>
      </c>
      <c r="S14" s="2">
        <v>218.60220699999999</v>
      </c>
      <c r="T14" s="2">
        <v>288.495</v>
      </c>
      <c r="U14" s="2">
        <v>0</v>
      </c>
      <c r="V14" s="2">
        <v>288.495</v>
      </c>
      <c r="W14" s="2" t="s">
        <v>52</v>
      </c>
      <c r="X14" s="2">
        <v>0.2</v>
      </c>
      <c r="Y14" s="2" t="s">
        <v>33</v>
      </c>
      <c r="Z14" s="2" t="s">
        <v>34</v>
      </c>
      <c r="AA14" s="2" t="s">
        <v>35</v>
      </c>
      <c r="AB14" s="2">
        <v>6244.8905910000003</v>
      </c>
      <c r="AC14" s="2">
        <v>6.244891</v>
      </c>
      <c r="AD14" s="2">
        <v>2</v>
      </c>
      <c r="AE14" s="10" t="s">
        <v>307</v>
      </c>
      <c r="AF14" s="2">
        <v>2730.2939101488737</v>
      </c>
      <c r="AG14" s="2">
        <v>22</v>
      </c>
      <c r="AH14" s="2">
        <v>0.98493150684931507</v>
      </c>
      <c r="AI14" s="2">
        <v>8</v>
      </c>
      <c r="AJ14" s="2">
        <v>0.15</v>
      </c>
      <c r="AK14" s="2">
        <v>0.62</v>
      </c>
      <c r="AL14" s="2">
        <v>0.15</v>
      </c>
      <c r="AM14" s="2">
        <v>1.5</v>
      </c>
      <c r="AN14" s="2"/>
      <c r="AO14" s="2">
        <v>0.31939355285489546</v>
      </c>
      <c r="AP14" s="2">
        <v>1.3201600184669013</v>
      </c>
      <c r="AQ14" s="2">
        <v>8.5889796956723776E-4</v>
      </c>
      <c r="AR14" s="2">
        <v>3.5501116075445831E-3</v>
      </c>
    </row>
    <row r="15" spans="1:48" ht="144" x14ac:dyDescent="0.3">
      <c r="A15" s="2">
        <v>2</v>
      </c>
      <c r="B15" t="s">
        <v>21</v>
      </c>
      <c r="C15" s="9" t="s">
        <v>41</v>
      </c>
      <c r="D15" s="2" t="s">
        <v>23</v>
      </c>
      <c r="E15" s="2" t="s">
        <v>24</v>
      </c>
      <c r="F15" s="2" t="s">
        <v>42</v>
      </c>
      <c r="G15" s="2" t="s">
        <v>26</v>
      </c>
      <c r="H15" s="2" t="s">
        <v>43</v>
      </c>
      <c r="I15" s="2" t="s">
        <v>28</v>
      </c>
      <c r="J15" s="2">
        <v>80</v>
      </c>
      <c r="K15" s="2" t="s">
        <v>44</v>
      </c>
      <c r="L15" s="3" t="s">
        <v>45</v>
      </c>
      <c r="M15" s="2" t="s">
        <v>30</v>
      </c>
      <c r="N15" s="2" t="s">
        <v>31</v>
      </c>
      <c r="O15" s="2">
        <v>4160</v>
      </c>
      <c r="P15" s="2">
        <v>8.3350000000000009</v>
      </c>
      <c r="Q15" s="2">
        <v>19.03</v>
      </c>
      <c r="R15" s="2">
        <v>27.364000000000001</v>
      </c>
      <c r="S15" s="2">
        <v>218.60220699999999</v>
      </c>
      <c r="T15" s="2">
        <v>288.495</v>
      </c>
      <c r="U15" s="2">
        <v>0</v>
      </c>
      <c r="V15" s="2">
        <v>288.495</v>
      </c>
      <c r="W15" s="2" t="s">
        <v>53</v>
      </c>
      <c r="X15" s="2">
        <v>0.2</v>
      </c>
      <c r="Y15" s="2" t="s">
        <v>33</v>
      </c>
      <c r="Z15" s="2" t="s">
        <v>34</v>
      </c>
      <c r="AA15" s="2" t="s">
        <v>35</v>
      </c>
      <c r="AB15" s="2">
        <v>60499.612845000003</v>
      </c>
      <c r="AC15" s="2">
        <v>60.499612999999997</v>
      </c>
      <c r="AD15" s="2">
        <v>2</v>
      </c>
      <c r="AE15" s="10" t="s">
        <v>307</v>
      </c>
      <c r="AF15" s="2">
        <v>26450.697848891781</v>
      </c>
      <c r="AG15" s="2">
        <v>22</v>
      </c>
      <c r="AH15" s="2">
        <v>0.98493150684931507</v>
      </c>
      <c r="AI15" s="2">
        <v>8</v>
      </c>
      <c r="AJ15" s="2">
        <v>0.15</v>
      </c>
      <c r="AK15" s="2">
        <v>0.62</v>
      </c>
      <c r="AL15" s="2">
        <v>0.15</v>
      </c>
      <c r="AM15" s="2">
        <v>1.5</v>
      </c>
      <c r="AN15" s="2"/>
      <c r="AO15" s="2">
        <v>0.31939355285489546</v>
      </c>
      <c r="AP15" s="2">
        <v>1.3201600184669013</v>
      </c>
      <c r="AQ15" s="2">
        <v>8.3208809833996561E-3</v>
      </c>
      <c r="AR15" s="2">
        <v>3.4392974731385258E-2</v>
      </c>
    </row>
    <row r="16" spans="1:48" ht="144" x14ac:dyDescent="0.3">
      <c r="A16" s="2">
        <v>2</v>
      </c>
      <c r="B16" t="s">
        <v>21</v>
      </c>
      <c r="C16" s="9" t="s">
        <v>41</v>
      </c>
      <c r="D16" s="2" t="s">
        <v>23</v>
      </c>
      <c r="E16" s="2" t="s">
        <v>24</v>
      </c>
      <c r="F16" s="2" t="s">
        <v>42</v>
      </c>
      <c r="G16" s="2" t="s">
        <v>26</v>
      </c>
      <c r="H16" s="2" t="s">
        <v>43</v>
      </c>
      <c r="I16" s="2" t="s">
        <v>28</v>
      </c>
      <c r="J16" s="2">
        <v>80</v>
      </c>
      <c r="K16" s="2" t="s">
        <v>44</v>
      </c>
      <c r="L16" s="3" t="s">
        <v>45</v>
      </c>
      <c r="M16" s="2" t="s">
        <v>30</v>
      </c>
      <c r="N16" s="2" t="s">
        <v>31</v>
      </c>
      <c r="O16" s="2">
        <v>4160</v>
      </c>
      <c r="P16" s="2">
        <v>8.3350000000000009</v>
      </c>
      <c r="Q16" s="2">
        <v>19.03</v>
      </c>
      <c r="R16" s="2">
        <v>27.364000000000001</v>
      </c>
      <c r="S16" s="2">
        <v>218.60220699999999</v>
      </c>
      <c r="T16" s="2">
        <v>288.495</v>
      </c>
      <c r="U16" s="2">
        <v>0</v>
      </c>
      <c r="V16" s="2">
        <v>288.495</v>
      </c>
      <c r="W16" s="2" t="s">
        <v>54</v>
      </c>
      <c r="X16" s="2">
        <v>0.2</v>
      </c>
      <c r="Y16" s="2" t="s">
        <v>33</v>
      </c>
      <c r="Z16" s="2" t="s">
        <v>34</v>
      </c>
      <c r="AA16" s="2" t="s">
        <v>35</v>
      </c>
      <c r="AB16" s="2">
        <v>7189.2398750000002</v>
      </c>
      <c r="AC16" s="2">
        <v>7.1892399999999999</v>
      </c>
      <c r="AD16" s="2">
        <v>2</v>
      </c>
      <c r="AE16" s="10" t="s">
        <v>307</v>
      </c>
      <c r="AF16" s="2">
        <v>3143.1674613053597</v>
      </c>
      <c r="AG16" s="2">
        <v>22</v>
      </c>
      <c r="AH16" s="2">
        <v>0.98493150684931507</v>
      </c>
      <c r="AI16" s="2">
        <v>8</v>
      </c>
      <c r="AJ16" s="2">
        <v>0.15</v>
      </c>
      <c r="AK16" s="2">
        <v>0.62</v>
      </c>
      <c r="AL16" s="2">
        <v>0.15</v>
      </c>
      <c r="AM16" s="2">
        <v>1.5</v>
      </c>
      <c r="AN16" s="6"/>
      <c r="AO16" s="2">
        <v>0.31939355285489546</v>
      </c>
      <c r="AP16" s="2">
        <v>1.3201600184669013</v>
      </c>
      <c r="AQ16" s="2">
        <v>9.8878005056158192E-4</v>
      </c>
      <c r="AR16" s="2">
        <v>4.0869575423212066E-3</v>
      </c>
    </row>
    <row r="17" spans="1:44" ht="144" x14ac:dyDescent="0.3">
      <c r="A17" s="2">
        <v>2</v>
      </c>
      <c r="B17" t="s">
        <v>21</v>
      </c>
      <c r="C17" s="9" t="s">
        <v>41</v>
      </c>
      <c r="D17" s="2" t="s">
        <v>23</v>
      </c>
      <c r="E17" s="2" t="s">
        <v>24</v>
      </c>
      <c r="F17" s="2" t="s">
        <v>42</v>
      </c>
      <c r="G17" s="2" t="s">
        <v>26</v>
      </c>
      <c r="H17" s="2" t="s">
        <v>43</v>
      </c>
      <c r="I17" s="2" t="s">
        <v>28</v>
      </c>
      <c r="J17" s="2">
        <v>80</v>
      </c>
      <c r="K17" s="2" t="s">
        <v>44</v>
      </c>
      <c r="L17" s="3" t="s">
        <v>45</v>
      </c>
      <c r="M17" s="2" t="s">
        <v>30</v>
      </c>
      <c r="N17" s="2" t="s">
        <v>31</v>
      </c>
      <c r="O17" s="2">
        <v>4160</v>
      </c>
      <c r="P17" s="2">
        <v>8.3350000000000009</v>
      </c>
      <c r="Q17" s="2">
        <v>19.03</v>
      </c>
      <c r="R17" s="2">
        <v>27.364000000000001</v>
      </c>
      <c r="S17" s="2">
        <v>218.60220699999999</v>
      </c>
      <c r="T17" s="2">
        <v>288.495</v>
      </c>
      <c r="U17" s="2">
        <v>0</v>
      </c>
      <c r="V17" s="2">
        <v>288.495</v>
      </c>
      <c r="W17" s="2" t="s">
        <v>55</v>
      </c>
      <c r="X17" s="2">
        <v>0.2</v>
      </c>
      <c r="Y17" s="2" t="s">
        <v>33</v>
      </c>
      <c r="Z17" s="2" t="s">
        <v>34</v>
      </c>
      <c r="AA17" s="2" t="s">
        <v>35</v>
      </c>
      <c r="AB17" s="2">
        <v>2333.9214360000001</v>
      </c>
      <c r="AC17" s="2">
        <v>2.3339210000000001</v>
      </c>
      <c r="AD17" s="2">
        <v>2</v>
      </c>
      <c r="AE17" s="10" t="s">
        <v>307</v>
      </c>
      <c r="AF17" s="2">
        <v>1020.400563127294</v>
      </c>
      <c r="AG17" s="2">
        <v>22</v>
      </c>
      <c r="AH17" s="2">
        <v>0.9397260273972603</v>
      </c>
      <c r="AI17" s="2">
        <v>27.364000000000001</v>
      </c>
      <c r="AJ17" s="2">
        <v>0.15</v>
      </c>
      <c r="AK17" s="2">
        <v>0.62</v>
      </c>
      <c r="AL17" s="2">
        <v>0.15</v>
      </c>
      <c r="AM17" s="2">
        <v>1.5</v>
      </c>
      <c r="AN17" s="6"/>
      <c r="AO17" s="2">
        <v>36.878329124860684</v>
      </c>
      <c r="AP17" s="2">
        <v>368.78329124860687</v>
      </c>
      <c r="AQ17" s="2">
        <v>3.536251796582774E-2</v>
      </c>
      <c r="AR17" s="2">
        <v>0.35362517965827744</v>
      </c>
    </row>
    <row r="18" spans="1:44" ht="43.2" x14ac:dyDescent="0.3">
      <c r="A18" s="2">
        <v>3</v>
      </c>
      <c r="B18" t="s">
        <v>21</v>
      </c>
      <c r="C18" s="9" t="s">
        <v>22</v>
      </c>
      <c r="D18" s="2" t="s">
        <v>23</v>
      </c>
      <c r="E18" s="2" t="s">
        <v>24</v>
      </c>
      <c r="F18" s="2" t="s">
        <v>56</v>
      </c>
      <c r="G18" s="2" t="s">
        <v>26</v>
      </c>
      <c r="H18" s="2" t="s">
        <v>57</v>
      </c>
      <c r="I18" s="2" t="s">
        <v>28</v>
      </c>
      <c r="J18" s="2">
        <v>11000</v>
      </c>
      <c r="K18" s="2" t="s">
        <v>29</v>
      </c>
      <c r="L18" s="4">
        <v>46227</v>
      </c>
      <c r="M18" s="2" t="s">
        <v>30</v>
      </c>
      <c r="N18" s="2" t="s">
        <v>31</v>
      </c>
      <c r="O18" s="2">
        <v>11000</v>
      </c>
      <c r="P18" s="2">
        <v>8.3350000000000009</v>
      </c>
      <c r="Q18" s="2">
        <v>19.03</v>
      </c>
      <c r="R18" s="2">
        <v>27.364000000000001</v>
      </c>
      <c r="S18" s="2">
        <v>578.03468199999998</v>
      </c>
      <c r="T18" s="2">
        <v>122.116</v>
      </c>
      <c r="U18" s="2">
        <v>28.428000000000001</v>
      </c>
      <c r="V18" s="2">
        <v>150.54400000000001</v>
      </c>
      <c r="W18" s="2" t="s">
        <v>58</v>
      </c>
      <c r="X18" s="2">
        <v>0.03</v>
      </c>
      <c r="Y18" s="2" t="s">
        <v>33</v>
      </c>
      <c r="Z18" s="2" t="s">
        <v>34</v>
      </c>
      <c r="AA18" s="2" t="s">
        <v>35</v>
      </c>
      <c r="AB18" s="2">
        <v>77787.505699999994</v>
      </c>
      <c r="AC18" s="2">
        <v>77.787505999999993</v>
      </c>
      <c r="AD18" s="2">
        <v>3</v>
      </c>
      <c r="AE18" s="10" t="s">
        <v>307</v>
      </c>
      <c r="AF18" s="2">
        <v>89927.752588566174</v>
      </c>
      <c r="AG18" s="2">
        <v>22</v>
      </c>
      <c r="AH18" s="2">
        <v>0.98493150684931507</v>
      </c>
      <c r="AI18" s="2">
        <v>8</v>
      </c>
      <c r="AJ18" s="2">
        <v>0.15</v>
      </c>
      <c r="AK18" s="2">
        <v>0.62</v>
      </c>
      <c r="AL18" s="2">
        <v>0.15</v>
      </c>
      <c r="AM18" s="2">
        <v>1.5</v>
      </c>
      <c r="AN18" s="6"/>
      <c r="AO18" s="2">
        <v>5.6828892328533019E-2</v>
      </c>
      <c r="AP18" s="2">
        <v>0.23489275495793649</v>
      </c>
      <c r="AQ18" s="2">
        <v>5.0334871167899429E-3</v>
      </c>
      <c r="AR18" s="2">
        <v>2.0805080082731763E-2</v>
      </c>
    </row>
    <row r="19" spans="1:44" ht="43.2" x14ac:dyDescent="0.3">
      <c r="A19" s="2">
        <v>3</v>
      </c>
      <c r="B19" t="s">
        <v>21</v>
      </c>
      <c r="C19" s="9" t="s">
        <v>22</v>
      </c>
      <c r="D19" s="2" t="s">
        <v>23</v>
      </c>
      <c r="E19" s="2" t="s">
        <v>24</v>
      </c>
      <c r="F19" s="2" t="s">
        <v>59</v>
      </c>
      <c r="G19" s="2" t="s">
        <v>26</v>
      </c>
      <c r="H19" s="2" t="s">
        <v>57</v>
      </c>
      <c r="I19" s="2" t="s">
        <v>28</v>
      </c>
      <c r="J19" s="2">
        <v>11000</v>
      </c>
      <c r="K19" s="2" t="s">
        <v>29</v>
      </c>
      <c r="L19" s="4">
        <v>46227</v>
      </c>
      <c r="M19" s="2" t="s">
        <v>30</v>
      </c>
      <c r="N19" s="2" t="s">
        <v>31</v>
      </c>
      <c r="O19" s="2">
        <v>11000</v>
      </c>
      <c r="P19" s="2">
        <v>8.3350000000000009</v>
      </c>
      <c r="Q19" s="2">
        <v>19.03</v>
      </c>
      <c r="R19" s="2">
        <v>27.364000000000001</v>
      </c>
      <c r="S19" s="2">
        <v>578.03468199999998</v>
      </c>
      <c r="T19" s="2">
        <v>122.116</v>
      </c>
      <c r="U19" s="2">
        <v>28.428000000000001</v>
      </c>
      <c r="V19" s="2">
        <v>150.54400000000001</v>
      </c>
      <c r="W19" s="2" t="s">
        <v>60</v>
      </c>
      <c r="X19" s="2">
        <v>0</v>
      </c>
      <c r="Y19" s="2" t="s">
        <v>33</v>
      </c>
      <c r="Z19" s="2" t="s">
        <v>61</v>
      </c>
      <c r="AA19" s="2" t="s">
        <v>35</v>
      </c>
      <c r="AB19" s="2">
        <v>28377.090368000001</v>
      </c>
      <c r="AC19" s="2">
        <v>28.377089999999999</v>
      </c>
      <c r="AD19" s="2">
        <v>3</v>
      </c>
      <c r="AE19" s="10" t="s">
        <v>307</v>
      </c>
      <c r="AF19" s="2">
        <v>32805.88438847076</v>
      </c>
      <c r="AG19" s="2">
        <v>22</v>
      </c>
      <c r="AH19" s="2">
        <v>0.9397260273972603</v>
      </c>
      <c r="AI19" s="2">
        <v>27.364000000000001</v>
      </c>
      <c r="AJ19" s="2">
        <v>0.15</v>
      </c>
      <c r="AK19" s="2">
        <v>0.62</v>
      </c>
      <c r="AL19" s="2">
        <v>0.15</v>
      </c>
      <c r="AM19" s="2">
        <v>1.5</v>
      </c>
      <c r="AN19" s="6"/>
      <c r="AO19" s="2">
        <v>36.878329124860684</v>
      </c>
      <c r="AP19" s="2">
        <v>368.78329124860687</v>
      </c>
      <c r="AQ19" s="2">
        <v>1.1369051703741992</v>
      </c>
      <c r="AR19" s="2">
        <v>11.369051703741993</v>
      </c>
    </row>
    <row r="20" spans="1:44" ht="43.2" x14ac:dyDescent="0.3">
      <c r="A20" s="2">
        <v>3</v>
      </c>
      <c r="B20" t="s">
        <v>21</v>
      </c>
      <c r="C20" s="9" t="s">
        <v>22</v>
      </c>
      <c r="D20" s="2" t="s">
        <v>23</v>
      </c>
      <c r="E20" s="2" t="s">
        <v>24</v>
      </c>
      <c r="F20" s="2" t="s">
        <v>56</v>
      </c>
      <c r="G20" s="2" t="s">
        <v>26</v>
      </c>
      <c r="H20" s="2" t="s">
        <v>57</v>
      </c>
      <c r="I20" s="2" t="s">
        <v>28</v>
      </c>
      <c r="J20" s="2">
        <v>11000</v>
      </c>
      <c r="K20" s="2" t="s">
        <v>29</v>
      </c>
      <c r="L20" s="4">
        <v>46227</v>
      </c>
      <c r="M20" s="2" t="s">
        <v>30</v>
      </c>
      <c r="N20" s="2" t="s">
        <v>31</v>
      </c>
      <c r="O20" s="2">
        <v>11000</v>
      </c>
      <c r="P20" s="2">
        <v>8.3350000000000009</v>
      </c>
      <c r="Q20" s="2">
        <v>19.03</v>
      </c>
      <c r="R20" s="2">
        <v>27.364000000000001</v>
      </c>
      <c r="S20" s="2">
        <v>578.03468199999998</v>
      </c>
      <c r="T20" s="2">
        <v>122.116</v>
      </c>
      <c r="U20" s="2">
        <v>28.428000000000001</v>
      </c>
      <c r="V20" s="2">
        <v>150.54400000000001</v>
      </c>
      <c r="W20" s="2" t="s">
        <v>62</v>
      </c>
      <c r="X20" s="2">
        <v>0.03</v>
      </c>
      <c r="Y20" s="2" t="s">
        <v>33</v>
      </c>
      <c r="Z20" s="2" t="s">
        <v>34</v>
      </c>
      <c r="AA20" s="2" t="s">
        <v>35</v>
      </c>
      <c r="AB20" s="2">
        <v>5579.0693780000001</v>
      </c>
      <c r="AC20" s="2">
        <v>5.5790689999999996</v>
      </c>
      <c r="AD20" s="2">
        <v>3</v>
      </c>
      <c r="AE20" s="10" t="s">
        <v>307</v>
      </c>
      <c r="AF20" s="2">
        <v>6449.7907505421153</v>
      </c>
      <c r="AG20" s="2">
        <v>22</v>
      </c>
      <c r="AH20" s="2">
        <v>0.98493150684931507</v>
      </c>
      <c r="AI20" s="2">
        <v>8</v>
      </c>
      <c r="AJ20" s="2">
        <v>0.15</v>
      </c>
      <c r="AK20" s="2">
        <v>0.62</v>
      </c>
      <c r="AL20" s="2">
        <v>0.15</v>
      </c>
      <c r="AM20" s="2">
        <v>1.5</v>
      </c>
      <c r="AN20" s="6"/>
      <c r="AO20" s="2">
        <v>5.6828892328533019E-2</v>
      </c>
      <c r="AP20" s="2">
        <v>0.23489275495793649</v>
      </c>
      <c r="AQ20" s="2">
        <v>3.6101134204228306E-4</v>
      </c>
      <c r="AR20" s="2">
        <v>1.4921802137747699E-3</v>
      </c>
    </row>
    <row r="21" spans="1:44" ht="43.2" x14ac:dyDescent="0.3">
      <c r="A21" s="2">
        <v>3</v>
      </c>
      <c r="B21" t="s">
        <v>21</v>
      </c>
      <c r="C21" s="9" t="s">
        <v>22</v>
      </c>
      <c r="D21" s="2" t="s">
        <v>23</v>
      </c>
      <c r="E21" s="2" t="s">
        <v>24</v>
      </c>
      <c r="F21" s="2" t="s">
        <v>56</v>
      </c>
      <c r="G21" s="2" t="s">
        <v>26</v>
      </c>
      <c r="H21" s="2" t="s">
        <v>57</v>
      </c>
      <c r="I21" s="2" t="s">
        <v>28</v>
      </c>
      <c r="J21" s="2">
        <v>11000</v>
      </c>
      <c r="K21" s="2" t="s">
        <v>29</v>
      </c>
      <c r="L21" s="4">
        <v>46227</v>
      </c>
      <c r="M21" s="2" t="s">
        <v>30</v>
      </c>
      <c r="N21" s="2" t="s">
        <v>31</v>
      </c>
      <c r="O21" s="2">
        <v>11000</v>
      </c>
      <c r="P21" s="2">
        <v>8.3350000000000009</v>
      </c>
      <c r="Q21" s="2">
        <v>19.03</v>
      </c>
      <c r="R21" s="2">
        <v>27.364000000000001</v>
      </c>
      <c r="S21" s="2">
        <v>578.03468199999998</v>
      </c>
      <c r="T21" s="2">
        <v>122.116</v>
      </c>
      <c r="U21" s="2">
        <v>28.428000000000001</v>
      </c>
      <c r="V21" s="2">
        <v>150.54400000000001</v>
      </c>
      <c r="W21" s="2" t="s">
        <v>63</v>
      </c>
      <c r="X21" s="2">
        <v>0.03</v>
      </c>
      <c r="Y21" s="2" t="s">
        <v>33</v>
      </c>
      <c r="Z21" s="2" t="s">
        <v>34</v>
      </c>
      <c r="AA21" s="2" t="s">
        <v>35</v>
      </c>
      <c r="AB21" s="2">
        <v>505.92507999999998</v>
      </c>
      <c r="AC21" s="2">
        <v>0.50592499999999996</v>
      </c>
      <c r="AD21" s="2">
        <v>3</v>
      </c>
      <c r="AE21" s="10" t="s">
        <v>307</v>
      </c>
      <c r="AF21" s="2">
        <v>584.88439298169988</v>
      </c>
      <c r="AG21" s="2">
        <v>22</v>
      </c>
      <c r="AH21" s="2">
        <v>0.98493150684931507</v>
      </c>
      <c r="AI21" s="2">
        <v>8</v>
      </c>
      <c r="AJ21" s="2">
        <v>0.15</v>
      </c>
      <c r="AK21" s="2">
        <v>0.62</v>
      </c>
      <c r="AL21" s="2">
        <v>0.15</v>
      </c>
      <c r="AM21" s="2">
        <v>1.5</v>
      </c>
      <c r="AN21" s="6"/>
      <c r="AO21" s="2">
        <v>5.6828892328533019E-2</v>
      </c>
      <c r="AP21" s="2">
        <v>0.23489275495793649</v>
      </c>
      <c r="AQ21" s="2">
        <v>3.2737480612400032E-5</v>
      </c>
      <c r="AR21" s="2">
        <v>1.353149198645868E-4</v>
      </c>
    </row>
    <row r="22" spans="1:44" ht="43.2" x14ac:dyDescent="0.3">
      <c r="A22" s="2">
        <v>3</v>
      </c>
      <c r="B22" t="s">
        <v>21</v>
      </c>
      <c r="C22" s="9" t="s">
        <v>22</v>
      </c>
      <c r="D22" s="2" t="s">
        <v>23</v>
      </c>
      <c r="E22" s="2" t="s">
        <v>24</v>
      </c>
      <c r="F22" s="2" t="s">
        <v>56</v>
      </c>
      <c r="G22" s="2" t="s">
        <v>26</v>
      </c>
      <c r="H22" s="2" t="s">
        <v>57</v>
      </c>
      <c r="I22" s="2" t="s">
        <v>28</v>
      </c>
      <c r="J22" s="2">
        <v>11000</v>
      </c>
      <c r="K22" s="2" t="s">
        <v>29</v>
      </c>
      <c r="L22" s="4">
        <v>46227</v>
      </c>
      <c r="M22" s="2" t="s">
        <v>30</v>
      </c>
      <c r="N22" s="2" t="s">
        <v>31</v>
      </c>
      <c r="O22" s="2">
        <v>11000</v>
      </c>
      <c r="P22" s="2">
        <v>8.3350000000000009</v>
      </c>
      <c r="Q22" s="2">
        <v>19.03</v>
      </c>
      <c r="R22" s="2">
        <v>27.364000000000001</v>
      </c>
      <c r="S22" s="2">
        <v>578.03468199999998</v>
      </c>
      <c r="T22" s="2">
        <v>122.116</v>
      </c>
      <c r="U22" s="2">
        <v>28.428000000000001</v>
      </c>
      <c r="V22" s="2">
        <v>150.54400000000001</v>
      </c>
      <c r="W22" s="2" t="s">
        <v>64</v>
      </c>
      <c r="X22" s="2">
        <v>0.2</v>
      </c>
      <c r="Y22" s="2" t="s">
        <v>33</v>
      </c>
      <c r="Z22" s="2" t="s">
        <v>34</v>
      </c>
      <c r="AA22" s="2" t="s">
        <v>35</v>
      </c>
      <c r="AB22" s="2">
        <v>10346.446868000001</v>
      </c>
      <c r="AC22" s="2">
        <v>10.346447</v>
      </c>
      <c r="AD22" s="2">
        <v>3</v>
      </c>
      <c r="AE22" s="10" t="s">
        <v>307</v>
      </c>
      <c r="AF22" s="2">
        <v>11961.210402949708</v>
      </c>
      <c r="AG22" s="2">
        <v>22</v>
      </c>
      <c r="AH22" s="2">
        <v>0.98493150684931507</v>
      </c>
      <c r="AI22" s="2">
        <v>8</v>
      </c>
      <c r="AJ22" s="2">
        <v>0.15</v>
      </c>
      <c r="AK22" s="2">
        <v>0.62</v>
      </c>
      <c r="AL22" s="2">
        <v>0.15</v>
      </c>
      <c r="AM22" s="2">
        <v>1.5</v>
      </c>
      <c r="AN22" s="6"/>
      <c r="AO22" s="2">
        <v>0.31939355285489546</v>
      </c>
      <c r="AP22" s="2">
        <v>1.3201600184669013</v>
      </c>
      <c r="AQ22" s="2">
        <v>3.7627668180602028E-3</v>
      </c>
      <c r="AR22" s="2">
        <v>1.5552769514648838E-2</v>
      </c>
    </row>
    <row r="23" spans="1:44" ht="43.2" x14ac:dyDescent="0.3">
      <c r="A23" s="2">
        <v>3</v>
      </c>
      <c r="B23" t="s">
        <v>21</v>
      </c>
      <c r="C23" s="9" t="s">
        <v>22</v>
      </c>
      <c r="D23" s="2" t="s">
        <v>23</v>
      </c>
      <c r="E23" s="2" t="s">
        <v>24</v>
      </c>
      <c r="F23" s="2" t="s">
        <v>56</v>
      </c>
      <c r="G23" s="2" t="s">
        <v>26</v>
      </c>
      <c r="H23" s="2" t="s">
        <v>57</v>
      </c>
      <c r="I23" s="2" t="s">
        <v>28</v>
      </c>
      <c r="J23" s="2">
        <v>11000</v>
      </c>
      <c r="K23" s="2" t="s">
        <v>29</v>
      </c>
      <c r="L23" s="4">
        <v>46227</v>
      </c>
      <c r="M23" s="2" t="s">
        <v>30</v>
      </c>
      <c r="N23" s="2" t="s">
        <v>31</v>
      </c>
      <c r="O23" s="2">
        <v>11000</v>
      </c>
      <c r="P23" s="2">
        <v>8.3350000000000009</v>
      </c>
      <c r="Q23" s="2">
        <v>19.03</v>
      </c>
      <c r="R23" s="2">
        <v>27.364000000000001</v>
      </c>
      <c r="S23" s="2">
        <v>578.03468199999998</v>
      </c>
      <c r="T23" s="2">
        <v>122.116</v>
      </c>
      <c r="U23" s="2">
        <v>28.428000000000001</v>
      </c>
      <c r="V23" s="2">
        <v>150.54400000000001</v>
      </c>
      <c r="W23" s="2" t="s">
        <v>65</v>
      </c>
      <c r="X23" s="2">
        <v>0.2</v>
      </c>
      <c r="Y23" s="2" t="s">
        <v>33</v>
      </c>
      <c r="Z23" s="2" t="s">
        <v>34</v>
      </c>
      <c r="AA23" s="2" t="s">
        <v>35</v>
      </c>
      <c r="AB23" s="2">
        <v>9945.2674889999998</v>
      </c>
      <c r="AC23" s="2">
        <v>9.9452669999999994</v>
      </c>
      <c r="AD23" s="2">
        <v>3</v>
      </c>
      <c r="AE23" s="10" t="s">
        <v>307</v>
      </c>
      <c r="AF23" s="2">
        <v>11497.418495500187</v>
      </c>
      <c r="AG23" s="2">
        <v>22</v>
      </c>
      <c r="AH23" s="2">
        <v>0.98493150684931507</v>
      </c>
      <c r="AI23" s="2">
        <v>8</v>
      </c>
      <c r="AJ23" s="2">
        <v>0.15</v>
      </c>
      <c r="AK23" s="2">
        <v>0.62</v>
      </c>
      <c r="AL23" s="2">
        <v>0.15</v>
      </c>
      <c r="AM23" s="2">
        <v>1.5</v>
      </c>
      <c r="AN23" s="6"/>
      <c r="AO23" s="2">
        <v>0.31939355285489546</v>
      </c>
      <c r="AP23" s="2">
        <v>1.3201600184669013</v>
      </c>
      <c r="AQ23" s="2">
        <v>3.6168668011684721E-3</v>
      </c>
      <c r="AR23" s="2">
        <v>1.4949716111496352E-2</v>
      </c>
    </row>
    <row r="24" spans="1:44" ht="43.2" x14ac:dyDescent="0.3">
      <c r="A24" s="2">
        <v>3</v>
      </c>
      <c r="B24" t="s">
        <v>21</v>
      </c>
      <c r="C24" s="9" t="s">
        <v>22</v>
      </c>
      <c r="D24" s="2" t="s">
        <v>23</v>
      </c>
      <c r="E24" s="2" t="s">
        <v>24</v>
      </c>
      <c r="F24" s="2" t="s">
        <v>56</v>
      </c>
      <c r="G24" s="2" t="s">
        <v>26</v>
      </c>
      <c r="H24" s="2" t="s">
        <v>57</v>
      </c>
      <c r="I24" s="2" t="s">
        <v>28</v>
      </c>
      <c r="J24" s="2">
        <v>11000</v>
      </c>
      <c r="K24" s="2" t="s">
        <v>29</v>
      </c>
      <c r="L24" s="4">
        <v>46227</v>
      </c>
      <c r="M24" s="2" t="s">
        <v>30</v>
      </c>
      <c r="N24" s="2" t="s">
        <v>31</v>
      </c>
      <c r="O24" s="2">
        <v>11000</v>
      </c>
      <c r="P24" s="2">
        <v>8.3350000000000009</v>
      </c>
      <c r="Q24" s="2">
        <v>19.03</v>
      </c>
      <c r="R24" s="2">
        <v>27.364000000000001</v>
      </c>
      <c r="S24" s="2">
        <v>578.03468199999998</v>
      </c>
      <c r="T24" s="2">
        <v>122.116</v>
      </c>
      <c r="U24" s="2">
        <v>28.428000000000001</v>
      </c>
      <c r="V24" s="2">
        <v>150.54400000000001</v>
      </c>
      <c r="W24" s="2" t="s">
        <v>66</v>
      </c>
      <c r="X24" s="2">
        <v>0.2</v>
      </c>
      <c r="Y24" s="2" t="s">
        <v>33</v>
      </c>
      <c r="Z24" s="2" t="s">
        <v>34</v>
      </c>
      <c r="AA24" s="2" t="s">
        <v>35</v>
      </c>
      <c r="AB24" s="2">
        <v>562.11287400000003</v>
      </c>
      <c r="AC24" s="2">
        <v>0.56211299999999997</v>
      </c>
      <c r="AD24" s="2">
        <v>3</v>
      </c>
      <c r="AE24" s="10" t="s">
        <v>307</v>
      </c>
      <c r="AF24" s="2">
        <v>649.84161840613194</v>
      </c>
      <c r="AG24" s="2">
        <v>22</v>
      </c>
      <c r="AH24" s="2">
        <v>0.98493150684931507</v>
      </c>
      <c r="AI24" s="2">
        <v>8</v>
      </c>
      <c r="AJ24" s="2">
        <v>0.15</v>
      </c>
      <c r="AK24" s="2">
        <v>0.62</v>
      </c>
      <c r="AL24" s="2">
        <v>0.15</v>
      </c>
      <c r="AM24" s="2">
        <v>1.5</v>
      </c>
      <c r="AN24" s="6"/>
      <c r="AO24" s="2">
        <v>0.31939355285489546</v>
      </c>
      <c r="AP24" s="2">
        <v>1.3201600184669013</v>
      </c>
      <c r="AQ24" s="2">
        <v>2.0442767883508943E-4</v>
      </c>
      <c r="AR24" s="2">
        <v>8.4496773918503638E-4</v>
      </c>
    </row>
    <row r="25" spans="1:44" ht="43.2" x14ac:dyDescent="0.3">
      <c r="A25" s="2">
        <v>3</v>
      </c>
      <c r="B25" t="s">
        <v>21</v>
      </c>
      <c r="C25" s="9" t="s">
        <v>22</v>
      </c>
      <c r="D25" s="2" t="s">
        <v>23</v>
      </c>
      <c r="E25" s="2" t="s">
        <v>24</v>
      </c>
      <c r="F25" s="2" t="s">
        <v>56</v>
      </c>
      <c r="G25" s="2" t="s">
        <v>26</v>
      </c>
      <c r="H25" s="2" t="s">
        <v>57</v>
      </c>
      <c r="I25" s="2" t="s">
        <v>28</v>
      </c>
      <c r="J25" s="2">
        <v>11000</v>
      </c>
      <c r="K25" s="2" t="s">
        <v>29</v>
      </c>
      <c r="L25" s="4">
        <v>46227</v>
      </c>
      <c r="M25" s="2" t="s">
        <v>30</v>
      </c>
      <c r="N25" s="2" t="s">
        <v>31</v>
      </c>
      <c r="O25" s="2">
        <v>11000</v>
      </c>
      <c r="P25" s="2">
        <v>8.3350000000000009</v>
      </c>
      <c r="Q25" s="2">
        <v>19.03</v>
      </c>
      <c r="R25" s="2">
        <v>27.364000000000001</v>
      </c>
      <c r="S25" s="2">
        <v>578.03468199999998</v>
      </c>
      <c r="T25" s="2">
        <v>122.116</v>
      </c>
      <c r="U25" s="2">
        <v>28.428000000000001</v>
      </c>
      <c r="V25" s="2">
        <v>150.54400000000001</v>
      </c>
      <c r="W25" s="2" t="s">
        <v>67</v>
      </c>
      <c r="X25" s="2">
        <v>0.2</v>
      </c>
      <c r="Y25" s="2" t="s">
        <v>33</v>
      </c>
      <c r="Z25" s="2" t="s">
        <v>34</v>
      </c>
      <c r="AA25" s="2" t="s">
        <v>35</v>
      </c>
      <c r="AB25" s="2">
        <v>1207.623515</v>
      </c>
      <c r="AC25" s="2">
        <v>1.207624</v>
      </c>
      <c r="AD25" s="2">
        <v>3</v>
      </c>
      <c r="AE25" s="10" t="s">
        <v>307</v>
      </c>
      <c r="AF25" s="2">
        <v>1396.0971096311359</v>
      </c>
      <c r="AG25" s="2">
        <v>22</v>
      </c>
      <c r="AH25" s="2">
        <v>0.98493150684931507</v>
      </c>
      <c r="AI25" s="2">
        <v>8</v>
      </c>
      <c r="AJ25" s="2">
        <v>0.15</v>
      </c>
      <c r="AK25" s="2">
        <v>0.62</v>
      </c>
      <c r="AL25" s="2">
        <v>0.15</v>
      </c>
      <c r="AM25" s="2">
        <v>1.5</v>
      </c>
      <c r="AN25" s="6"/>
      <c r="AO25" s="2">
        <v>0.31939355285489546</v>
      </c>
      <c r="AP25" s="2">
        <v>1.3201600184669013</v>
      </c>
      <c r="AQ25" s="2">
        <v>4.3918530833755143E-4</v>
      </c>
      <c r="AR25" s="2">
        <v>1.8152992744618793E-3</v>
      </c>
    </row>
    <row r="26" spans="1:44" ht="43.2" x14ac:dyDescent="0.3">
      <c r="A26" s="2">
        <v>3</v>
      </c>
      <c r="B26" t="s">
        <v>21</v>
      </c>
      <c r="C26" s="9" t="s">
        <v>22</v>
      </c>
      <c r="D26" s="2" t="s">
        <v>23</v>
      </c>
      <c r="E26" s="2" t="s">
        <v>24</v>
      </c>
      <c r="F26" s="2" t="s">
        <v>56</v>
      </c>
      <c r="G26" s="2" t="s">
        <v>26</v>
      </c>
      <c r="H26" s="2" t="s">
        <v>57</v>
      </c>
      <c r="I26" s="2" t="s">
        <v>28</v>
      </c>
      <c r="J26" s="2">
        <v>11000</v>
      </c>
      <c r="K26" s="2" t="s">
        <v>29</v>
      </c>
      <c r="L26" s="4">
        <v>46227</v>
      </c>
      <c r="M26" s="2" t="s">
        <v>30</v>
      </c>
      <c r="N26" s="2" t="s">
        <v>31</v>
      </c>
      <c r="O26" s="2">
        <v>11000</v>
      </c>
      <c r="P26" s="2">
        <v>8.3350000000000009</v>
      </c>
      <c r="Q26" s="2">
        <v>19.03</v>
      </c>
      <c r="R26" s="2">
        <v>27.364000000000001</v>
      </c>
      <c r="S26" s="2">
        <v>578.03468199999998</v>
      </c>
      <c r="T26" s="2">
        <v>122.116</v>
      </c>
      <c r="U26" s="2">
        <v>28.428000000000001</v>
      </c>
      <c r="V26" s="2">
        <v>150.54400000000001</v>
      </c>
      <c r="W26" s="2" t="s">
        <v>68</v>
      </c>
      <c r="X26" s="2">
        <v>0.2</v>
      </c>
      <c r="Y26" s="2" t="s">
        <v>33</v>
      </c>
      <c r="Z26" s="2" t="s">
        <v>34</v>
      </c>
      <c r="AA26" s="2" t="s">
        <v>35</v>
      </c>
      <c r="AB26" s="2">
        <v>16126.861483999999</v>
      </c>
      <c r="AC26" s="2">
        <v>16.126861000000002</v>
      </c>
      <c r="AD26" s="2">
        <v>3</v>
      </c>
      <c r="AE26" s="10" t="s">
        <v>307</v>
      </c>
      <c r="AF26" s="2">
        <v>18643.769939586404</v>
      </c>
      <c r="AG26" s="2">
        <v>22</v>
      </c>
      <c r="AH26" s="2">
        <v>0.98493150684931507</v>
      </c>
      <c r="AI26" s="2">
        <v>8</v>
      </c>
      <c r="AJ26" s="2">
        <v>0.15</v>
      </c>
      <c r="AK26" s="2">
        <v>0.62</v>
      </c>
      <c r="AL26" s="2">
        <v>0.15</v>
      </c>
      <c r="AM26" s="2">
        <v>1.5</v>
      </c>
      <c r="AN26" s="6"/>
      <c r="AO26" s="2">
        <v>0.31939355285489546</v>
      </c>
      <c r="AP26" s="2">
        <v>1.3201600184669013</v>
      </c>
      <c r="AQ26" s="2">
        <v>5.8649715646607167E-3</v>
      </c>
      <c r="AR26" s="2">
        <v>2.4241882467264296E-2</v>
      </c>
    </row>
    <row r="27" spans="1:44" ht="43.2" x14ac:dyDescent="0.3">
      <c r="A27" s="2">
        <v>4</v>
      </c>
      <c r="B27" t="s">
        <v>21</v>
      </c>
      <c r="C27" s="9" t="s">
        <v>22</v>
      </c>
      <c r="D27" s="2" t="s">
        <v>23</v>
      </c>
      <c r="E27" s="2" t="s">
        <v>24</v>
      </c>
      <c r="F27" s="2" t="s">
        <v>69</v>
      </c>
      <c r="G27" s="2" t="s">
        <v>26</v>
      </c>
      <c r="H27" s="2" t="s">
        <v>70</v>
      </c>
      <c r="I27" s="2" t="s">
        <v>28</v>
      </c>
      <c r="J27" s="2">
        <v>11000</v>
      </c>
      <c r="K27" s="2" t="s">
        <v>29</v>
      </c>
      <c r="L27" s="4">
        <v>46227</v>
      </c>
      <c r="M27" s="2" t="s">
        <v>30</v>
      </c>
      <c r="N27" s="2" t="s">
        <v>31</v>
      </c>
      <c r="O27" s="2">
        <v>11000</v>
      </c>
      <c r="P27" s="2">
        <v>8.3350000000000009</v>
      </c>
      <c r="Q27" s="2">
        <v>19.03</v>
      </c>
      <c r="R27" s="2">
        <v>27.364000000000001</v>
      </c>
      <c r="S27" s="2">
        <v>578.03468199999998</v>
      </c>
      <c r="T27" s="2">
        <v>78.649000000000001</v>
      </c>
      <c r="U27" s="2">
        <v>0</v>
      </c>
      <c r="V27" s="2">
        <v>78.649000000000001</v>
      </c>
      <c r="W27" s="2" t="s">
        <v>71</v>
      </c>
      <c r="X27" s="2">
        <v>0.03</v>
      </c>
      <c r="Y27" s="2" t="s">
        <v>33</v>
      </c>
      <c r="Z27" s="2" t="s">
        <v>34</v>
      </c>
      <c r="AA27" s="2" t="s">
        <v>35</v>
      </c>
      <c r="AB27" s="2">
        <v>793.77038100000004</v>
      </c>
      <c r="AC27" s="2">
        <v>0.79376999999999998</v>
      </c>
      <c r="AD27" s="2">
        <v>4</v>
      </c>
      <c r="AE27" s="10" t="s">
        <v>307</v>
      </c>
      <c r="AF27" s="2">
        <v>917.65317906227995</v>
      </c>
      <c r="AG27" s="2">
        <v>22</v>
      </c>
      <c r="AH27" s="2">
        <v>0.98493150684931507</v>
      </c>
      <c r="AI27" s="2">
        <v>8</v>
      </c>
      <c r="AJ27" s="2">
        <v>0.15</v>
      </c>
      <c r="AK27" s="2">
        <v>0.62</v>
      </c>
      <c r="AL27" s="2">
        <v>0.15</v>
      </c>
      <c r="AM27" s="2">
        <v>1.5</v>
      </c>
      <c r="AN27" s="6"/>
      <c r="AO27" s="2">
        <v>5.6828892328533019E-2</v>
      </c>
      <c r="AP27" s="2">
        <v>0.23489275495793649</v>
      </c>
      <c r="AQ27" s="2">
        <v>5.136340363829575E-5</v>
      </c>
      <c r="AR27" s="2">
        <v>2.1230206837162242E-4</v>
      </c>
    </row>
    <row r="28" spans="1:44" ht="43.2" x14ac:dyDescent="0.3">
      <c r="A28" s="2">
        <v>4</v>
      </c>
      <c r="B28" t="s">
        <v>21</v>
      </c>
      <c r="C28" s="9" t="s">
        <v>22</v>
      </c>
      <c r="D28" s="2" t="s">
        <v>23</v>
      </c>
      <c r="E28" s="2" t="s">
        <v>24</v>
      </c>
      <c r="F28" s="2" t="s">
        <v>69</v>
      </c>
      <c r="G28" s="2" t="s">
        <v>26</v>
      </c>
      <c r="H28" s="2" t="s">
        <v>70</v>
      </c>
      <c r="I28" s="2" t="s">
        <v>28</v>
      </c>
      <c r="J28" s="2">
        <v>11000</v>
      </c>
      <c r="K28" s="2" t="s">
        <v>29</v>
      </c>
      <c r="L28" s="4">
        <v>46227</v>
      </c>
      <c r="M28" s="2" t="s">
        <v>30</v>
      </c>
      <c r="N28" s="2" t="s">
        <v>31</v>
      </c>
      <c r="O28" s="2">
        <v>11000</v>
      </c>
      <c r="P28" s="2">
        <v>8.3350000000000009</v>
      </c>
      <c r="Q28" s="2">
        <v>19.03</v>
      </c>
      <c r="R28" s="2">
        <v>27.364000000000001</v>
      </c>
      <c r="S28" s="2">
        <v>578.03468199999998</v>
      </c>
      <c r="T28" s="2">
        <v>78.649000000000001</v>
      </c>
      <c r="U28" s="2">
        <v>0</v>
      </c>
      <c r="V28" s="2">
        <v>78.649000000000001</v>
      </c>
      <c r="W28" s="2" t="s">
        <v>72</v>
      </c>
      <c r="X28" s="2">
        <v>0.03</v>
      </c>
      <c r="Y28" s="2" t="s">
        <v>33</v>
      </c>
      <c r="Z28" s="2" t="s">
        <v>34</v>
      </c>
      <c r="AA28" s="2" t="s">
        <v>35</v>
      </c>
      <c r="AB28" s="2">
        <v>75588.421587000004</v>
      </c>
      <c r="AC28" s="2">
        <v>75.588421999999994</v>
      </c>
      <c r="AD28" s="2">
        <v>4</v>
      </c>
      <c r="AE28" s="10" t="s">
        <v>307</v>
      </c>
      <c r="AF28" s="2">
        <v>87385.458947303603</v>
      </c>
      <c r="AG28" s="2">
        <v>22</v>
      </c>
      <c r="AH28" s="2">
        <v>0.98493150684931507</v>
      </c>
      <c r="AI28" s="2">
        <v>8</v>
      </c>
      <c r="AJ28" s="2">
        <v>0.15</v>
      </c>
      <c r="AK28" s="2">
        <v>0.62</v>
      </c>
      <c r="AL28" s="2">
        <v>0.15</v>
      </c>
      <c r="AM28" s="2">
        <v>1.5</v>
      </c>
      <c r="AN28" s="6"/>
      <c r="AO28" s="2">
        <v>5.6828892328533019E-2</v>
      </c>
      <c r="AP28" s="2">
        <v>0.23489275495793649</v>
      </c>
      <c r="AQ28" s="2">
        <v>4.8911884167552747E-3</v>
      </c>
      <c r="AR28" s="2">
        <v>2.0216912122588471E-2</v>
      </c>
    </row>
    <row r="29" spans="1:44" ht="43.2" x14ac:dyDescent="0.3">
      <c r="A29" s="2">
        <v>4</v>
      </c>
      <c r="B29" t="s">
        <v>21</v>
      </c>
      <c r="C29" s="9" t="s">
        <v>22</v>
      </c>
      <c r="D29" s="2" t="s">
        <v>23</v>
      </c>
      <c r="E29" s="2" t="s">
        <v>24</v>
      </c>
      <c r="F29" s="2" t="s">
        <v>69</v>
      </c>
      <c r="G29" s="2" t="s">
        <v>26</v>
      </c>
      <c r="H29" s="2" t="s">
        <v>70</v>
      </c>
      <c r="I29" s="2" t="s">
        <v>28</v>
      </c>
      <c r="J29" s="2">
        <v>11000</v>
      </c>
      <c r="K29" s="2" t="s">
        <v>29</v>
      </c>
      <c r="L29" s="4">
        <v>46227</v>
      </c>
      <c r="M29" s="2" t="s">
        <v>30</v>
      </c>
      <c r="N29" s="2" t="s">
        <v>31</v>
      </c>
      <c r="O29" s="2">
        <v>11000</v>
      </c>
      <c r="P29" s="2">
        <v>8.3350000000000009</v>
      </c>
      <c r="Q29" s="2">
        <v>19.03</v>
      </c>
      <c r="R29" s="2">
        <v>27.364000000000001</v>
      </c>
      <c r="S29" s="2">
        <v>578.03468199999998</v>
      </c>
      <c r="T29" s="2">
        <v>78.649000000000001</v>
      </c>
      <c r="U29" s="2">
        <v>0</v>
      </c>
      <c r="V29" s="2">
        <v>78.649000000000001</v>
      </c>
      <c r="W29" s="2" t="s">
        <v>73</v>
      </c>
      <c r="X29" s="2">
        <v>0.2</v>
      </c>
      <c r="Y29" s="2" t="s">
        <v>33</v>
      </c>
      <c r="Z29" s="2" t="s">
        <v>34</v>
      </c>
      <c r="AA29" s="2" t="s">
        <v>35</v>
      </c>
      <c r="AB29" s="2">
        <v>2300.3129990000002</v>
      </c>
      <c r="AC29" s="2">
        <v>2.3003130000000001</v>
      </c>
      <c r="AD29" s="2">
        <v>4</v>
      </c>
      <c r="AE29" s="10" t="s">
        <v>307</v>
      </c>
      <c r="AF29" s="2">
        <v>2659.3213869109318</v>
      </c>
      <c r="AG29" s="2">
        <v>22</v>
      </c>
      <c r="AH29" s="2">
        <v>0.98493150684931507</v>
      </c>
      <c r="AI29" s="2">
        <v>8</v>
      </c>
      <c r="AJ29" s="2">
        <v>0.15</v>
      </c>
      <c r="AK29" s="2">
        <v>0.62</v>
      </c>
      <c r="AL29" s="2">
        <v>0.15</v>
      </c>
      <c r="AM29" s="2">
        <v>1.5</v>
      </c>
      <c r="AN29" s="6"/>
      <c r="AO29" s="2">
        <v>0.31939355285489546</v>
      </c>
      <c r="AP29" s="2">
        <v>1.3201600184669013</v>
      </c>
      <c r="AQ29" s="2">
        <v>8.365713783246092E-4</v>
      </c>
      <c r="AR29" s="2">
        <v>3.4578283637417186E-3</v>
      </c>
    </row>
    <row r="30" spans="1:44" ht="57.6" x14ac:dyDescent="0.3">
      <c r="A30" s="2">
        <v>5</v>
      </c>
      <c r="B30" t="s">
        <v>21</v>
      </c>
      <c r="C30" s="9" t="s">
        <v>74</v>
      </c>
      <c r="D30" s="2" t="s">
        <v>75</v>
      </c>
      <c r="E30" s="3" t="s">
        <v>76</v>
      </c>
      <c r="F30" s="2" t="s">
        <v>77</v>
      </c>
      <c r="G30" s="2" t="s">
        <v>78</v>
      </c>
      <c r="H30" s="2" t="s">
        <v>79</v>
      </c>
      <c r="I30" s="2" t="s">
        <v>28</v>
      </c>
      <c r="J30" s="2">
        <v>180000</v>
      </c>
      <c r="K30" s="2" t="s">
        <v>29</v>
      </c>
      <c r="L30" s="4">
        <v>46227</v>
      </c>
      <c r="M30" s="2" t="s">
        <v>30</v>
      </c>
      <c r="N30" s="2" t="s">
        <v>80</v>
      </c>
      <c r="O30" s="2">
        <v>180000</v>
      </c>
      <c r="P30" s="2">
        <v>8.3350000000000009</v>
      </c>
      <c r="Q30" s="2">
        <v>19.03</v>
      </c>
      <c r="R30" s="2">
        <v>27.364000000000001</v>
      </c>
      <c r="S30" s="2">
        <v>9458.7493429999995</v>
      </c>
      <c r="T30" s="2">
        <v>58.308</v>
      </c>
      <c r="U30" s="2">
        <v>1.1950000000000001</v>
      </c>
      <c r="V30" s="2">
        <v>59.503</v>
      </c>
      <c r="W30" s="2" t="s">
        <v>81</v>
      </c>
      <c r="X30" s="2">
        <v>0.2</v>
      </c>
      <c r="Y30" s="2" t="s">
        <v>33</v>
      </c>
      <c r="Z30" s="2" t="s">
        <v>34</v>
      </c>
      <c r="AA30" s="2" t="s">
        <v>35</v>
      </c>
      <c r="AB30" s="2">
        <v>22216.689578000001</v>
      </c>
      <c r="AC30" s="2">
        <v>22.21669</v>
      </c>
      <c r="AD30" s="2">
        <v>5</v>
      </c>
      <c r="AE30" s="10" t="s">
        <v>307</v>
      </c>
      <c r="AF30" s="2">
        <v>420284.20388226933</v>
      </c>
      <c r="AG30" s="2">
        <v>2</v>
      </c>
      <c r="AH30" s="2">
        <v>0.99863013698630132</v>
      </c>
      <c r="AI30" s="2">
        <v>8</v>
      </c>
      <c r="AJ30" s="2">
        <v>0.15</v>
      </c>
      <c r="AK30" s="2">
        <v>0.62</v>
      </c>
      <c r="AL30" s="2">
        <v>0.15</v>
      </c>
      <c r="AM30" s="2">
        <v>1.5</v>
      </c>
      <c r="AN30" s="6"/>
      <c r="AO30" s="2">
        <v>0.31939355285489546</v>
      </c>
      <c r="AP30" s="2">
        <v>1.3201600184669013</v>
      </c>
      <c r="AQ30" s="2">
        <v>0.13405218006608244</v>
      </c>
      <c r="AR30" s="2">
        <v>0.55408234427314085</v>
      </c>
    </row>
    <row r="31" spans="1:44" ht="57.6" x14ac:dyDescent="0.3">
      <c r="A31" s="2">
        <v>5</v>
      </c>
      <c r="B31" t="s">
        <v>21</v>
      </c>
      <c r="C31" s="9" t="s">
        <v>74</v>
      </c>
      <c r="D31" s="2" t="s">
        <v>75</v>
      </c>
      <c r="E31" s="3" t="s">
        <v>76</v>
      </c>
      <c r="F31" s="2" t="s">
        <v>77</v>
      </c>
      <c r="G31" s="2" t="s">
        <v>78</v>
      </c>
      <c r="H31" s="2" t="s">
        <v>79</v>
      </c>
      <c r="I31" s="2" t="s">
        <v>28</v>
      </c>
      <c r="J31" s="2">
        <v>180000</v>
      </c>
      <c r="K31" s="2" t="s">
        <v>29</v>
      </c>
      <c r="L31" s="4">
        <v>46227</v>
      </c>
      <c r="M31" s="2" t="s">
        <v>30</v>
      </c>
      <c r="N31" s="2" t="s">
        <v>80</v>
      </c>
      <c r="O31" s="2">
        <v>180000</v>
      </c>
      <c r="P31" s="2">
        <v>8.3350000000000009</v>
      </c>
      <c r="Q31" s="2">
        <v>19.03</v>
      </c>
      <c r="R31" s="2">
        <v>27.364000000000001</v>
      </c>
      <c r="S31" s="2">
        <v>9458.7493429999995</v>
      </c>
      <c r="T31" s="2">
        <v>58.308</v>
      </c>
      <c r="U31" s="2">
        <v>1.1950000000000001</v>
      </c>
      <c r="V31" s="2">
        <v>59.503</v>
      </c>
      <c r="W31" s="2" t="s">
        <v>82</v>
      </c>
      <c r="X31" s="2">
        <v>0.2</v>
      </c>
      <c r="Y31" s="2" t="s">
        <v>33</v>
      </c>
      <c r="Z31" s="2" t="s">
        <v>34</v>
      </c>
      <c r="AA31" s="2" t="s">
        <v>35</v>
      </c>
      <c r="AB31" s="2">
        <v>1339.6550090000001</v>
      </c>
      <c r="AC31" s="2">
        <v>1.339655</v>
      </c>
      <c r="AD31" s="2">
        <v>5</v>
      </c>
      <c r="AE31" s="10" t="s">
        <v>307</v>
      </c>
      <c r="AF31" s="2">
        <v>25342.921702193329</v>
      </c>
      <c r="AG31" s="2">
        <v>2</v>
      </c>
      <c r="AH31" s="2">
        <v>0.99863013698630132</v>
      </c>
      <c r="AI31" s="2">
        <v>8</v>
      </c>
      <c r="AJ31" s="6"/>
      <c r="AK31" s="6"/>
      <c r="AL31" s="6"/>
      <c r="AM31" s="2">
        <v>1.5</v>
      </c>
      <c r="AN31" s="6"/>
      <c r="AO31" s="2">
        <v>0</v>
      </c>
      <c r="AP31" s="2">
        <v>0</v>
      </c>
      <c r="AQ31" s="2">
        <v>0</v>
      </c>
      <c r="AR31" s="2">
        <v>0</v>
      </c>
    </row>
    <row r="32" spans="1:44" ht="57.6" x14ac:dyDescent="0.3">
      <c r="A32" s="2">
        <v>5</v>
      </c>
      <c r="B32" t="s">
        <v>21</v>
      </c>
      <c r="C32" s="9" t="s">
        <v>74</v>
      </c>
      <c r="D32" s="2" t="s">
        <v>75</v>
      </c>
      <c r="E32" s="3" t="s">
        <v>76</v>
      </c>
      <c r="F32" s="2" t="s">
        <v>77</v>
      </c>
      <c r="G32" s="2" t="s">
        <v>78</v>
      </c>
      <c r="H32" s="2" t="s">
        <v>79</v>
      </c>
      <c r="I32" s="2" t="s">
        <v>28</v>
      </c>
      <c r="J32" s="2">
        <v>180000</v>
      </c>
      <c r="K32" s="2" t="s">
        <v>29</v>
      </c>
      <c r="L32" s="4">
        <v>46227</v>
      </c>
      <c r="M32" s="2" t="s">
        <v>30</v>
      </c>
      <c r="N32" s="2" t="s">
        <v>80</v>
      </c>
      <c r="O32" s="2">
        <v>180000</v>
      </c>
      <c r="P32" s="2">
        <v>8.3350000000000009</v>
      </c>
      <c r="Q32" s="2">
        <v>19.03</v>
      </c>
      <c r="R32" s="2">
        <v>27.364000000000001</v>
      </c>
      <c r="S32" s="2">
        <v>9458.7493429999995</v>
      </c>
      <c r="T32" s="2">
        <v>58.308</v>
      </c>
      <c r="U32" s="2">
        <v>1.1950000000000001</v>
      </c>
      <c r="V32" s="2">
        <v>59.503</v>
      </c>
      <c r="W32" s="2" t="s">
        <v>83</v>
      </c>
      <c r="X32" s="2">
        <v>0.03</v>
      </c>
      <c r="Y32" s="2" t="s">
        <v>33</v>
      </c>
      <c r="Z32" s="2" t="s">
        <v>34</v>
      </c>
      <c r="AA32" s="2" t="s">
        <v>35</v>
      </c>
      <c r="AB32" s="2">
        <v>604.15082600000005</v>
      </c>
      <c r="AC32" s="2">
        <v>0.60415099999999999</v>
      </c>
      <c r="AD32" s="2">
        <v>5</v>
      </c>
      <c r="AE32" s="10" t="s">
        <v>307</v>
      </c>
      <c r="AF32" s="2">
        <v>11429.025748645585</v>
      </c>
      <c r="AG32" s="2">
        <v>2</v>
      </c>
      <c r="AH32" s="2">
        <v>0.99863013698630132</v>
      </c>
      <c r="AI32" s="2">
        <v>8</v>
      </c>
      <c r="AJ32" s="6"/>
      <c r="AK32" s="6"/>
      <c r="AL32" s="6"/>
      <c r="AM32" s="2">
        <v>1.5</v>
      </c>
      <c r="AN32" s="6"/>
      <c r="AO32" s="2">
        <v>0</v>
      </c>
      <c r="AP32" s="2">
        <v>0</v>
      </c>
      <c r="AQ32" s="2">
        <v>0</v>
      </c>
      <c r="AR32" s="2">
        <v>0</v>
      </c>
    </row>
    <row r="33" spans="1:44" ht="57.6" x14ac:dyDescent="0.3">
      <c r="A33" s="2">
        <v>5</v>
      </c>
      <c r="B33" t="s">
        <v>21</v>
      </c>
      <c r="C33" s="9" t="s">
        <v>74</v>
      </c>
      <c r="D33" s="2" t="s">
        <v>75</v>
      </c>
      <c r="E33" s="3" t="s">
        <v>76</v>
      </c>
      <c r="F33" s="2" t="s">
        <v>77</v>
      </c>
      <c r="G33" s="2" t="s">
        <v>78</v>
      </c>
      <c r="H33" s="2" t="s">
        <v>79</v>
      </c>
      <c r="I33" s="2" t="s">
        <v>28</v>
      </c>
      <c r="J33" s="2">
        <v>180000</v>
      </c>
      <c r="K33" s="2" t="s">
        <v>29</v>
      </c>
      <c r="L33" s="4">
        <v>46227</v>
      </c>
      <c r="M33" s="2" t="s">
        <v>30</v>
      </c>
      <c r="N33" s="2" t="s">
        <v>80</v>
      </c>
      <c r="O33" s="2">
        <v>180000</v>
      </c>
      <c r="P33" s="2">
        <v>8.3350000000000009</v>
      </c>
      <c r="Q33" s="2">
        <v>19.03</v>
      </c>
      <c r="R33" s="2">
        <v>27.364000000000001</v>
      </c>
      <c r="S33" s="2">
        <v>9458.7493429999995</v>
      </c>
      <c r="T33" s="2">
        <v>58.308</v>
      </c>
      <c r="U33" s="2">
        <v>1.1950000000000001</v>
      </c>
      <c r="V33" s="2">
        <v>59.503</v>
      </c>
      <c r="W33" s="2" t="s">
        <v>83</v>
      </c>
      <c r="X33" s="2">
        <v>0.03</v>
      </c>
      <c r="Y33" s="2" t="s">
        <v>33</v>
      </c>
      <c r="Z33" s="2" t="s">
        <v>34</v>
      </c>
      <c r="AA33" s="2" t="s">
        <v>35</v>
      </c>
      <c r="AB33" s="2">
        <v>15381.191052</v>
      </c>
      <c r="AC33" s="2">
        <v>15.381190999999999</v>
      </c>
      <c r="AD33" s="2">
        <v>5</v>
      </c>
      <c r="AE33" s="10" t="s">
        <v>307</v>
      </c>
      <c r="AF33" s="2">
        <v>290973.66053161502</v>
      </c>
      <c r="AG33" s="2">
        <v>2</v>
      </c>
      <c r="AH33" s="2">
        <v>0.99863013698630132</v>
      </c>
      <c r="AI33" s="2">
        <v>8</v>
      </c>
      <c r="AJ33" s="6"/>
      <c r="AK33" s="6"/>
      <c r="AL33" s="6"/>
      <c r="AM33" s="2">
        <v>1.5</v>
      </c>
      <c r="AN33" s="6"/>
      <c r="AO33" s="2">
        <v>0</v>
      </c>
      <c r="AP33" s="2">
        <v>0</v>
      </c>
      <c r="AQ33" s="2">
        <v>0</v>
      </c>
      <c r="AR33" s="2">
        <v>0</v>
      </c>
    </row>
    <row r="34" spans="1:44" ht="57.6" x14ac:dyDescent="0.3">
      <c r="A34" s="2">
        <v>5</v>
      </c>
      <c r="B34" t="s">
        <v>21</v>
      </c>
      <c r="C34" s="9" t="s">
        <v>74</v>
      </c>
      <c r="D34" s="2" t="s">
        <v>75</v>
      </c>
      <c r="E34" s="3" t="s">
        <v>76</v>
      </c>
      <c r="F34" s="2" t="s">
        <v>77</v>
      </c>
      <c r="G34" s="2" t="s">
        <v>78</v>
      </c>
      <c r="H34" s="2" t="s">
        <v>79</v>
      </c>
      <c r="I34" s="2" t="s">
        <v>28</v>
      </c>
      <c r="J34" s="2">
        <v>180000</v>
      </c>
      <c r="K34" s="2" t="s">
        <v>29</v>
      </c>
      <c r="L34" s="4">
        <v>46227</v>
      </c>
      <c r="M34" s="2" t="s">
        <v>30</v>
      </c>
      <c r="N34" s="2" t="s">
        <v>80</v>
      </c>
      <c r="O34" s="2">
        <v>180000</v>
      </c>
      <c r="P34" s="2">
        <v>8.3350000000000009</v>
      </c>
      <c r="Q34" s="2">
        <v>19.03</v>
      </c>
      <c r="R34" s="2">
        <v>27.364000000000001</v>
      </c>
      <c r="S34" s="2">
        <v>9458.7493429999995</v>
      </c>
      <c r="T34" s="2">
        <v>58.308</v>
      </c>
      <c r="U34" s="2">
        <v>1.1950000000000001</v>
      </c>
      <c r="V34" s="2">
        <v>59.503</v>
      </c>
      <c r="W34" s="2" t="s">
        <v>84</v>
      </c>
      <c r="X34" s="2">
        <v>0.2</v>
      </c>
      <c r="Y34" s="2" t="s">
        <v>33</v>
      </c>
      <c r="Z34" s="2" t="s">
        <v>34</v>
      </c>
      <c r="AA34" s="2" t="s">
        <v>35</v>
      </c>
      <c r="AB34" s="2">
        <v>16488.551564000001</v>
      </c>
      <c r="AC34" s="2">
        <v>16.488551999999999</v>
      </c>
      <c r="AD34" s="2">
        <v>5</v>
      </c>
      <c r="AE34" s="10" t="s">
        <v>307</v>
      </c>
      <c r="AF34" s="2">
        <v>311922.16079404263</v>
      </c>
      <c r="AG34" s="2">
        <v>2</v>
      </c>
      <c r="AH34" s="2">
        <v>0.99863013698630132</v>
      </c>
      <c r="AI34" s="2">
        <v>8</v>
      </c>
      <c r="AJ34" s="6"/>
      <c r="AK34" s="6"/>
      <c r="AL34" s="6"/>
      <c r="AM34" s="2">
        <v>1.5</v>
      </c>
      <c r="AN34" s="6"/>
      <c r="AO34" s="2">
        <v>0</v>
      </c>
      <c r="AP34" s="2">
        <v>0</v>
      </c>
      <c r="AQ34" s="2">
        <v>0</v>
      </c>
      <c r="AR34" s="2">
        <v>0</v>
      </c>
    </row>
    <row r="35" spans="1:44" ht="57.6" x14ac:dyDescent="0.3">
      <c r="A35" s="2">
        <v>5</v>
      </c>
      <c r="B35" t="s">
        <v>21</v>
      </c>
      <c r="C35" s="9" t="s">
        <v>74</v>
      </c>
      <c r="D35" s="2" t="s">
        <v>75</v>
      </c>
      <c r="E35" s="3" t="s">
        <v>76</v>
      </c>
      <c r="F35" s="2" t="s">
        <v>77</v>
      </c>
      <c r="G35" s="2" t="s">
        <v>78</v>
      </c>
      <c r="H35" s="2" t="s">
        <v>79</v>
      </c>
      <c r="I35" s="2" t="s">
        <v>28</v>
      </c>
      <c r="J35" s="2">
        <v>180000</v>
      </c>
      <c r="K35" s="2" t="s">
        <v>29</v>
      </c>
      <c r="L35" s="4">
        <v>46227</v>
      </c>
      <c r="M35" s="2" t="s">
        <v>30</v>
      </c>
      <c r="N35" s="2" t="s">
        <v>80</v>
      </c>
      <c r="O35" s="2">
        <v>180000</v>
      </c>
      <c r="P35" s="2">
        <v>8.3350000000000009</v>
      </c>
      <c r="Q35" s="2">
        <v>19.03</v>
      </c>
      <c r="R35" s="2">
        <v>27.364000000000001</v>
      </c>
      <c r="S35" s="2">
        <v>9458.7493429999995</v>
      </c>
      <c r="T35" s="2">
        <v>58.308</v>
      </c>
      <c r="U35" s="2">
        <v>1.1950000000000001</v>
      </c>
      <c r="V35" s="2">
        <v>59.503</v>
      </c>
      <c r="W35" s="2" t="s">
        <v>85</v>
      </c>
      <c r="X35" s="2">
        <v>0.2</v>
      </c>
      <c r="Y35" s="2" t="s">
        <v>33</v>
      </c>
      <c r="Z35" s="2" t="s">
        <v>34</v>
      </c>
      <c r="AA35" s="2" t="s">
        <v>35</v>
      </c>
      <c r="AB35" s="2">
        <v>2339.123689</v>
      </c>
      <c r="AC35" s="2">
        <v>2.339124</v>
      </c>
      <c r="AD35" s="2">
        <v>5</v>
      </c>
      <c r="AE35" s="10" t="s">
        <v>307</v>
      </c>
      <c r="AF35" s="2">
        <v>44250.375196391062</v>
      </c>
      <c r="AG35" s="2">
        <v>2</v>
      </c>
      <c r="AH35" s="2">
        <v>0.99863013698630132</v>
      </c>
      <c r="AI35" s="2">
        <v>8</v>
      </c>
      <c r="AJ35" s="6"/>
      <c r="AK35" s="6"/>
      <c r="AL35" s="6"/>
      <c r="AM35" s="2">
        <v>1.5</v>
      </c>
      <c r="AN35" s="6"/>
      <c r="AO35" s="2">
        <v>0</v>
      </c>
      <c r="AP35" s="2">
        <v>0</v>
      </c>
      <c r="AQ35" s="2">
        <v>0</v>
      </c>
      <c r="AR35" s="2">
        <v>0</v>
      </c>
    </row>
    <row r="36" spans="1:44" ht="57.6" x14ac:dyDescent="0.3">
      <c r="A36" s="2">
        <v>5</v>
      </c>
      <c r="B36" t="s">
        <v>21</v>
      </c>
      <c r="C36" s="9" t="s">
        <v>74</v>
      </c>
      <c r="D36" s="2" t="s">
        <v>75</v>
      </c>
      <c r="E36" s="3" t="s">
        <v>76</v>
      </c>
      <c r="F36" s="2" t="s">
        <v>77</v>
      </c>
      <c r="G36" s="2" t="s">
        <v>78</v>
      </c>
      <c r="H36" s="2" t="s">
        <v>79</v>
      </c>
      <c r="I36" s="2" t="s">
        <v>28</v>
      </c>
      <c r="J36" s="2">
        <v>180000</v>
      </c>
      <c r="K36" s="2" t="s">
        <v>29</v>
      </c>
      <c r="L36" s="4">
        <v>46227</v>
      </c>
      <c r="M36" s="2" t="s">
        <v>30</v>
      </c>
      <c r="N36" s="2" t="s">
        <v>80</v>
      </c>
      <c r="O36" s="2">
        <v>180000</v>
      </c>
      <c r="P36" s="2">
        <v>8.3350000000000009</v>
      </c>
      <c r="Q36" s="2">
        <v>19.03</v>
      </c>
      <c r="R36" s="2">
        <v>27.364000000000001</v>
      </c>
      <c r="S36" s="2">
        <v>9458.7493429999995</v>
      </c>
      <c r="T36" s="2">
        <v>58.308</v>
      </c>
      <c r="U36" s="2">
        <v>1.1950000000000001</v>
      </c>
      <c r="V36" s="2">
        <v>59.503</v>
      </c>
      <c r="W36" s="2" t="s">
        <v>86</v>
      </c>
      <c r="X36" s="2">
        <v>0.2</v>
      </c>
      <c r="Y36" s="2" t="s">
        <v>33</v>
      </c>
      <c r="Z36" s="2" t="s">
        <v>34</v>
      </c>
      <c r="AA36" s="2" t="s">
        <v>35</v>
      </c>
      <c r="AB36" s="2">
        <v>1248.409465</v>
      </c>
      <c r="AC36" s="2">
        <v>1.2484090000000001</v>
      </c>
      <c r="AD36" s="2">
        <v>5</v>
      </c>
      <c r="AE36" s="10" t="s">
        <v>307</v>
      </c>
      <c r="AF36" s="2">
        <v>23616.775617090574</v>
      </c>
      <c r="AG36" s="2">
        <v>2</v>
      </c>
      <c r="AH36" s="2">
        <v>0.99863013698630132</v>
      </c>
      <c r="AI36" s="2">
        <v>8</v>
      </c>
      <c r="AJ36" s="6"/>
      <c r="AK36" s="6"/>
      <c r="AL36" s="6"/>
      <c r="AM36" s="2">
        <v>1.5</v>
      </c>
      <c r="AN36" s="6"/>
      <c r="AO36" s="2">
        <v>0</v>
      </c>
      <c r="AP36" s="2">
        <v>0</v>
      </c>
      <c r="AQ36" s="2">
        <v>0</v>
      </c>
      <c r="AR36" s="2">
        <v>0</v>
      </c>
    </row>
    <row r="37" spans="1:44" ht="43.2" x14ac:dyDescent="0.3">
      <c r="A37" s="2">
        <v>6</v>
      </c>
      <c r="B37" t="s">
        <v>21</v>
      </c>
      <c r="C37" s="9" t="s">
        <v>74</v>
      </c>
      <c r="D37" s="2" t="s">
        <v>75</v>
      </c>
      <c r="E37" s="3" t="s">
        <v>87</v>
      </c>
      <c r="F37" s="2" t="s">
        <v>88</v>
      </c>
      <c r="G37" s="2" t="s">
        <v>89</v>
      </c>
      <c r="H37" s="2" t="s">
        <v>79</v>
      </c>
      <c r="I37" s="2" t="s">
        <v>28</v>
      </c>
      <c r="J37" s="2" t="s">
        <v>90</v>
      </c>
      <c r="K37" s="2" t="s">
        <v>29</v>
      </c>
      <c r="L37" s="4">
        <v>46227</v>
      </c>
      <c r="M37" s="2" t="s">
        <v>30</v>
      </c>
      <c r="N37" s="2" t="s">
        <v>80</v>
      </c>
      <c r="O37" s="2">
        <v>50000</v>
      </c>
      <c r="P37" s="2">
        <v>8.3350000000000009</v>
      </c>
      <c r="Q37" s="2">
        <v>19.03</v>
      </c>
      <c r="R37" s="2">
        <v>27.364000000000001</v>
      </c>
      <c r="S37" s="2">
        <v>2627.4303730000001</v>
      </c>
      <c r="T37" s="2">
        <v>184.83099999999999</v>
      </c>
      <c r="U37" s="2">
        <v>1.248</v>
      </c>
      <c r="V37" s="2">
        <v>186.07900000000001</v>
      </c>
      <c r="W37" s="2" t="s">
        <v>91</v>
      </c>
      <c r="X37" s="2">
        <v>0.2</v>
      </c>
      <c r="Y37" s="2" t="s">
        <v>33</v>
      </c>
      <c r="Z37" s="2" t="s">
        <v>34</v>
      </c>
      <c r="AA37" s="2" t="s">
        <v>35</v>
      </c>
      <c r="AB37" s="2">
        <v>109079.41721100001</v>
      </c>
      <c r="AC37" s="2">
        <v>109.07941700000001</v>
      </c>
      <c r="AD37" s="2">
        <v>6</v>
      </c>
      <c r="AE37" s="10" t="s">
        <v>307</v>
      </c>
      <c r="AF37" s="2">
        <v>573197.14658986509</v>
      </c>
      <c r="AG37" s="2">
        <v>2</v>
      </c>
      <c r="AH37" s="2"/>
      <c r="AI37" s="2">
        <v>8</v>
      </c>
      <c r="AJ37" s="6"/>
      <c r="AK37" s="6"/>
      <c r="AL37" s="6"/>
      <c r="AM37" s="2">
        <v>1.5</v>
      </c>
      <c r="AN37" s="6"/>
      <c r="AO37" s="2">
        <v>0</v>
      </c>
      <c r="AP37" s="2">
        <v>0</v>
      </c>
      <c r="AQ37" s="2">
        <v>0</v>
      </c>
      <c r="AR37" s="2">
        <v>0</v>
      </c>
    </row>
    <row r="38" spans="1:44" ht="43.2" x14ac:dyDescent="0.3">
      <c r="A38" s="2">
        <v>6</v>
      </c>
      <c r="B38" t="s">
        <v>21</v>
      </c>
      <c r="C38" s="9" t="s">
        <v>74</v>
      </c>
      <c r="D38" s="2" t="s">
        <v>75</v>
      </c>
      <c r="E38" s="3" t="s">
        <v>87</v>
      </c>
      <c r="F38" s="2" t="s">
        <v>88</v>
      </c>
      <c r="G38" s="2" t="s">
        <v>89</v>
      </c>
      <c r="H38" s="2" t="s">
        <v>79</v>
      </c>
      <c r="I38" s="2" t="s">
        <v>28</v>
      </c>
      <c r="J38" s="2" t="s">
        <v>90</v>
      </c>
      <c r="K38" s="2" t="s">
        <v>29</v>
      </c>
      <c r="L38" s="4">
        <v>46227</v>
      </c>
      <c r="M38" s="2" t="s">
        <v>30</v>
      </c>
      <c r="N38" s="2" t="s">
        <v>80</v>
      </c>
      <c r="O38" s="2">
        <v>50000</v>
      </c>
      <c r="P38" s="2">
        <v>8.3350000000000009</v>
      </c>
      <c r="Q38" s="2">
        <v>19.03</v>
      </c>
      <c r="R38" s="2">
        <v>27.364000000000001</v>
      </c>
      <c r="S38" s="2">
        <v>2627.4303730000001</v>
      </c>
      <c r="T38" s="2">
        <v>184.83099999999999</v>
      </c>
      <c r="U38" s="2">
        <v>1.248</v>
      </c>
      <c r="V38" s="2">
        <v>186.07900000000001</v>
      </c>
      <c r="W38" s="2" t="s">
        <v>92</v>
      </c>
      <c r="X38" s="2">
        <v>0.2</v>
      </c>
      <c r="Y38" s="2" t="s">
        <v>33</v>
      </c>
      <c r="Z38" s="2" t="s">
        <v>34</v>
      </c>
      <c r="AA38" s="2" t="s">
        <v>35</v>
      </c>
      <c r="AB38" s="2">
        <v>1448.5814310000001</v>
      </c>
      <c r="AC38" s="2">
        <v>1.4485809999999999</v>
      </c>
      <c r="AD38" s="2">
        <v>6</v>
      </c>
      <c r="AE38" s="10" t="s">
        <v>307</v>
      </c>
      <c r="AF38" s="2">
        <v>7612.0914343014256</v>
      </c>
      <c r="AG38" s="2">
        <v>2</v>
      </c>
      <c r="AH38" s="2"/>
      <c r="AI38" s="2">
        <v>8</v>
      </c>
      <c r="AJ38" s="6"/>
      <c r="AK38" s="6"/>
      <c r="AL38" s="6"/>
      <c r="AM38" s="2">
        <v>1.5</v>
      </c>
      <c r="AN38" s="6"/>
      <c r="AO38" s="2">
        <v>0</v>
      </c>
      <c r="AP38" s="2">
        <v>0</v>
      </c>
      <c r="AQ38" s="2">
        <v>0</v>
      </c>
      <c r="AR38" s="2">
        <v>0</v>
      </c>
    </row>
    <row r="39" spans="1:44" ht="43.2" x14ac:dyDescent="0.3">
      <c r="A39" s="2">
        <v>6</v>
      </c>
      <c r="B39" t="s">
        <v>21</v>
      </c>
      <c r="C39" s="9" t="s">
        <v>74</v>
      </c>
      <c r="D39" s="2" t="s">
        <v>75</v>
      </c>
      <c r="E39" s="3" t="s">
        <v>87</v>
      </c>
      <c r="F39" s="2" t="s">
        <v>88</v>
      </c>
      <c r="G39" s="2" t="s">
        <v>89</v>
      </c>
      <c r="H39" s="2" t="s">
        <v>79</v>
      </c>
      <c r="I39" s="2" t="s">
        <v>28</v>
      </c>
      <c r="J39" s="2" t="s">
        <v>90</v>
      </c>
      <c r="K39" s="2" t="s">
        <v>29</v>
      </c>
      <c r="L39" s="4">
        <v>46227</v>
      </c>
      <c r="M39" s="2" t="s">
        <v>30</v>
      </c>
      <c r="N39" s="2" t="s">
        <v>80</v>
      </c>
      <c r="O39" s="2">
        <v>50000</v>
      </c>
      <c r="P39" s="2">
        <v>8.3350000000000009</v>
      </c>
      <c r="Q39" s="2">
        <v>19.03</v>
      </c>
      <c r="R39" s="2">
        <v>27.364000000000001</v>
      </c>
      <c r="S39" s="2">
        <v>2627.4303730000001</v>
      </c>
      <c r="T39" s="2">
        <v>184.83099999999999</v>
      </c>
      <c r="U39" s="2">
        <v>1.248</v>
      </c>
      <c r="V39" s="2">
        <v>186.07900000000001</v>
      </c>
      <c r="W39" s="2" t="s">
        <v>93</v>
      </c>
      <c r="X39" s="2">
        <v>0.2</v>
      </c>
      <c r="Y39" s="2" t="s">
        <v>33</v>
      </c>
      <c r="Z39" s="2" t="s">
        <v>34</v>
      </c>
      <c r="AA39" s="2" t="s">
        <v>35</v>
      </c>
      <c r="AB39" s="2">
        <v>627.31019900000001</v>
      </c>
      <c r="AC39" s="2">
        <v>0.62731000000000003</v>
      </c>
      <c r="AD39" s="2">
        <v>6</v>
      </c>
      <c r="AE39" s="10" t="s">
        <v>307</v>
      </c>
      <c r="AF39" s="2">
        <v>3296.4266945732602</v>
      </c>
      <c r="AG39" s="2">
        <v>2</v>
      </c>
      <c r="AH39" s="2"/>
      <c r="AI39" s="6"/>
      <c r="AJ39" s="6"/>
      <c r="AK39" s="6"/>
      <c r="AL39" s="6"/>
      <c r="AM39" s="2">
        <v>1.5</v>
      </c>
      <c r="AN39" s="6"/>
      <c r="AO39" s="2">
        <v>0</v>
      </c>
      <c r="AP39" s="2">
        <v>0</v>
      </c>
      <c r="AQ39" s="2">
        <v>0</v>
      </c>
      <c r="AR39" s="2">
        <v>0</v>
      </c>
    </row>
    <row r="40" spans="1:44" ht="43.2" x14ac:dyDescent="0.3">
      <c r="A40" s="2">
        <v>6</v>
      </c>
      <c r="B40" t="s">
        <v>21</v>
      </c>
      <c r="C40" s="9" t="s">
        <v>74</v>
      </c>
      <c r="D40" s="2" t="s">
        <v>75</v>
      </c>
      <c r="E40" s="3" t="s">
        <v>87</v>
      </c>
      <c r="F40" s="2" t="s">
        <v>88</v>
      </c>
      <c r="G40" s="2" t="s">
        <v>89</v>
      </c>
      <c r="H40" s="2" t="s">
        <v>79</v>
      </c>
      <c r="I40" s="2" t="s">
        <v>28</v>
      </c>
      <c r="J40" s="2" t="s">
        <v>90</v>
      </c>
      <c r="K40" s="2" t="s">
        <v>29</v>
      </c>
      <c r="L40" s="4">
        <v>46227</v>
      </c>
      <c r="M40" s="2" t="s">
        <v>30</v>
      </c>
      <c r="N40" s="2" t="s">
        <v>80</v>
      </c>
      <c r="O40" s="2">
        <v>50000</v>
      </c>
      <c r="P40" s="2">
        <v>8.3350000000000009</v>
      </c>
      <c r="Q40" s="2">
        <v>19.03</v>
      </c>
      <c r="R40" s="2">
        <v>27.364000000000001</v>
      </c>
      <c r="S40" s="2">
        <v>2627.4303730000001</v>
      </c>
      <c r="T40" s="2">
        <v>184.83099999999999</v>
      </c>
      <c r="U40" s="2">
        <v>1.248</v>
      </c>
      <c r="V40" s="2">
        <v>186.07900000000001</v>
      </c>
      <c r="W40" s="2" t="s">
        <v>94</v>
      </c>
      <c r="X40" s="2">
        <v>0.2</v>
      </c>
      <c r="Y40" s="2" t="s">
        <v>33</v>
      </c>
      <c r="Z40" s="2" t="s">
        <v>34</v>
      </c>
      <c r="AA40" s="2" t="s">
        <v>35</v>
      </c>
      <c r="AB40" s="2">
        <v>16269.211329</v>
      </c>
      <c r="AC40" s="2">
        <v>16.269210999999999</v>
      </c>
      <c r="AD40" s="2">
        <v>6</v>
      </c>
      <c r="AE40" s="10" t="s">
        <v>307</v>
      </c>
      <c r="AF40" s="2">
        <v>85492.438252291409</v>
      </c>
      <c r="AG40" s="2">
        <v>2</v>
      </c>
      <c r="AH40" s="2"/>
      <c r="AI40" s="6"/>
      <c r="AJ40" s="6"/>
      <c r="AK40" s="6"/>
      <c r="AL40" s="6"/>
      <c r="AM40" s="2">
        <v>1.5</v>
      </c>
      <c r="AN40" s="6"/>
      <c r="AO40" s="2">
        <v>0</v>
      </c>
      <c r="AP40" s="2">
        <v>0</v>
      </c>
      <c r="AQ40" s="2">
        <v>0</v>
      </c>
      <c r="AR40" s="2">
        <v>0</v>
      </c>
    </row>
    <row r="41" spans="1:44" ht="43.2" x14ac:dyDescent="0.3">
      <c r="A41" s="2">
        <v>6</v>
      </c>
      <c r="B41" t="s">
        <v>21</v>
      </c>
      <c r="C41" s="9" t="s">
        <v>74</v>
      </c>
      <c r="D41" s="2" t="s">
        <v>75</v>
      </c>
      <c r="E41" s="3" t="s">
        <v>87</v>
      </c>
      <c r="F41" s="2" t="s">
        <v>88</v>
      </c>
      <c r="G41" s="2" t="s">
        <v>89</v>
      </c>
      <c r="H41" s="2" t="s">
        <v>79</v>
      </c>
      <c r="I41" s="2" t="s">
        <v>28</v>
      </c>
      <c r="J41" s="2" t="s">
        <v>90</v>
      </c>
      <c r="K41" s="2" t="s">
        <v>29</v>
      </c>
      <c r="L41" s="4">
        <v>46227</v>
      </c>
      <c r="M41" s="2" t="s">
        <v>30</v>
      </c>
      <c r="N41" s="2" t="s">
        <v>80</v>
      </c>
      <c r="O41" s="2">
        <v>50000</v>
      </c>
      <c r="P41" s="2">
        <v>8.3350000000000009</v>
      </c>
      <c r="Q41" s="2">
        <v>19.03</v>
      </c>
      <c r="R41" s="2">
        <v>27.364000000000001</v>
      </c>
      <c r="S41" s="2">
        <v>2627.4303730000001</v>
      </c>
      <c r="T41" s="2">
        <v>184.83099999999999</v>
      </c>
      <c r="U41" s="2">
        <v>1.248</v>
      </c>
      <c r="V41" s="2">
        <v>186.07900000000001</v>
      </c>
      <c r="W41" s="2" t="s">
        <v>95</v>
      </c>
      <c r="X41" s="2">
        <v>0.2</v>
      </c>
      <c r="Y41" s="2" t="s">
        <v>33</v>
      </c>
      <c r="Z41" s="2" t="s">
        <v>34</v>
      </c>
      <c r="AA41" s="2" t="s">
        <v>35</v>
      </c>
      <c r="AB41" s="2">
        <v>5155.9731689999999</v>
      </c>
      <c r="AC41" s="2">
        <v>5.1559730000000004</v>
      </c>
      <c r="AD41" s="2">
        <v>6</v>
      </c>
      <c r="AE41" s="10" t="s">
        <v>307</v>
      </c>
      <c r="AF41" s="2">
        <v>27093.920125135861</v>
      </c>
      <c r="AG41" s="2">
        <v>2</v>
      </c>
      <c r="AH41" s="2"/>
      <c r="AI41" s="6"/>
      <c r="AJ41" s="6"/>
      <c r="AK41" s="6"/>
      <c r="AL41" s="6"/>
      <c r="AM41" s="2">
        <v>1.5</v>
      </c>
      <c r="AN41" s="6"/>
      <c r="AO41" s="2">
        <v>0</v>
      </c>
      <c r="AP41" s="2">
        <v>0</v>
      </c>
      <c r="AQ41" s="2">
        <v>0</v>
      </c>
      <c r="AR41" s="2">
        <v>0</v>
      </c>
    </row>
    <row r="42" spans="1:44" ht="43.2" x14ac:dyDescent="0.3">
      <c r="A42" s="2">
        <v>6</v>
      </c>
      <c r="B42" t="s">
        <v>21</v>
      </c>
      <c r="C42" s="9" t="s">
        <v>74</v>
      </c>
      <c r="D42" s="2" t="s">
        <v>75</v>
      </c>
      <c r="E42" s="3" t="s">
        <v>87</v>
      </c>
      <c r="F42" s="2" t="s">
        <v>88</v>
      </c>
      <c r="G42" s="2" t="s">
        <v>89</v>
      </c>
      <c r="H42" s="2" t="s">
        <v>79</v>
      </c>
      <c r="I42" s="2" t="s">
        <v>28</v>
      </c>
      <c r="J42" s="2" t="s">
        <v>90</v>
      </c>
      <c r="K42" s="2" t="s">
        <v>29</v>
      </c>
      <c r="L42" s="4">
        <v>46227</v>
      </c>
      <c r="M42" s="2" t="s">
        <v>30</v>
      </c>
      <c r="N42" s="2" t="s">
        <v>80</v>
      </c>
      <c r="O42" s="2">
        <v>50000</v>
      </c>
      <c r="P42" s="2">
        <v>8.3350000000000009</v>
      </c>
      <c r="Q42" s="2">
        <v>19.03</v>
      </c>
      <c r="R42" s="2">
        <v>27.364000000000001</v>
      </c>
      <c r="S42" s="2">
        <v>2627.4303730000001</v>
      </c>
      <c r="T42" s="2">
        <v>184.83099999999999</v>
      </c>
      <c r="U42" s="2">
        <v>1.248</v>
      </c>
      <c r="V42" s="2">
        <v>186.07900000000001</v>
      </c>
      <c r="W42" s="2" t="s">
        <v>96</v>
      </c>
      <c r="X42" s="2">
        <v>0.2</v>
      </c>
      <c r="Y42" s="2" t="s">
        <v>33</v>
      </c>
      <c r="Z42" s="2" t="s">
        <v>34</v>
      </c>
      <c r="AA42" s="2" t="s">
        <v>35</v>
      </c>
      <c r="AB42" s="2">
        <v>12987.257462</v>
      </c>
      <c r="AC42" s="2">
        <v>12.987257</v>
      </c>
      <c r="AD42" s="2">
        <v>6</v>
      </c>
      <c r="AE42" s="10" t="s">
        <v>307</v>
      </c>
      <c r="AF42" s="2">
        <v>68246.22700751372</v>
      </c>
      <c r="AG42" s="2">
        <v>2</v>
      </c>
      <c r="AH42" s="2"/>
      <c r="AI42" s="6"/>
      <c r="AJ42" s="6"/>
      <c r="AK42" s="6"/>
      <c r="AL42" s="6"/>
      <c r="AM42" s="2">
        <v>1.5</v>
      </c>
      <c r="AN42" s="6"/>
      <c r="AO42" s="2">
        <v>0</v>
      </c>
      <c r="AP42" s="2">
        <v>0</v>
      </c>
      <c r="AQ42" s="2">
        <v>0</v>
      </c>
      <c r="AR42" s="2">
        <v>0</v>
      </c>
    </row>
    <row r="43" spans="1:44" ht="43.2" x14ac:dyDescent="0.3">
      <c r="A43" s="2">
        <v>6</v>
      </c>
      <c r="B43" t="s">
        <v>21</v>
      </c>
      <c r="C43" s="9" t="s">
        <v>74</v>
      </c>
      <c r="D43" s="2" t="s">
        <v>75</v>
      </c>
      <c r="E43" s="3" t="s">
        <v>87</v>
      </c>
      <c r="F43" s="2" t="s">
        <v>88</v>
      </c>
      <c r="G43" s="2" t="s">
        <v>89</v>
      </c>
      <c r="H43" s="2" t="s">
        <v>79</v>
      </c>
      <c r="I43" s="2" t="s">
        <v>28</v>
      </c>
      <c r="J43" s="2" t="s">
        <v>90</v>
      </c>
      <c r="K43" s="2" t="s">
        <v>29</v>
      </c>
      <c r="L43" s="4">
        <v>46227</v>
      </c>
      <c r="M43" s="2" t="s">
        <v>30</v>
      </c>
      <c r="N43" s="2" t="s">
        <v>80</v>
      </c>
      <c r="O43" s="2">
        <v>50000</v>
      </c>
      <c r="P43" s="2">
        <v>8.3350000000000009</v>
      </c>
      <c r="Q43" s="2">
        <v>19.03</v>
      </c>
      <c r="R43" s="2">
        <v>27.364000000000001</v>
      </c>
      <c r="S43" s="2">
        <v>2627.4303730000001</v>
      </c>
      <c r="T43" s="2">
        <v>184.83099999999999</v>
      </c>
      <c r="U43" s="2">
        <v>1.248</v>
      </c>
      <c r="V43" s="2">
        <v>186.07900000000001</v>
      </c>
      <c r="W43" s="2" t="s">
        <v>97</v>
      </c>
      <c r="X43" s="2">
        <v>0.2</v>
      </c>
      <c r="Y43" s="2" t="s">
        <v>33</v>
      </c>
      <c r="Z43" s="2" t="s">
        <v>34</v>
      </c>
      <c r="AA43" s="2" t="s">
        <v>35</v>
      </c>
      <c r="AB43" s="2">
        <v>19659.800995000001</v>
      </c>
      <c r="AC43" s="2">
        <v>19.659801000000002</v>
      </c>
      <c r="AD43" s="2">
        <v>6</v>
      </c>
      <c r="AE43" s="10" t="s">
        <v>307</v>
      </c>
      <c r="AF43" s="2">
        <v>103309.51654907156</v>
      </c>
      <c r="AG43" s="2">
        <v>2</v>
      </c>
      <c r="AH43" s="2"/>
      <c r="AI43" s="6"/>
      <c r="AJ43" s="6"/>
      <c r="AK43" s="6"/>
      <c r="AL43" s="6"/>
      <c r="AM43" s="2">
        <v>1.5</v>
      </c>
      <c r="AN43" s="6"/>
      <c r="AO43" s="2">
        <v>0</v>
      </c>
      <c r="AP43" s="2">
        <v>0</v>
      </c>
      <c r="AQ43" s="2">
        <v>0</v>
      </c>
      <c r="AR43" s="2">
        <v>0</v>
      </c>
    </row>
    <row r="44" spans="1:44" ht="43.2" x14ac:dyDescent="0.3">
      <c r="A44" s="2">
        <v>6</v>
      </c>
      <c r="B44" t="s">
        <v>21</v>
      </c>
      <c r="C44" s="9" t="s">
        <v>74</v>
      </c>
      <c r="D44" s="2" t="s">
        <v>75</v>
      </c>
      <c r="E44" s="3" t="s">
        <v>87</v>
      </c>
      <c r="F44" s="2" t="s">
        <v>88</v>
      </c>
      <c r="G44" s="2" t="s">
        <v>89</v>
      </c>
      <c r="H44" s="2" t="s">
        <v>79</v>
      </c>
      <c r="I44" s="2" t="s">
        <v>28</v>
      </c>
      <c r="J44" s="2" t="s">
        <v>90</v>
      </c>
      <c r="K44" s="2" t="s">
        <v>29</v>
      </c>
      <c r="L44" s="4">
        <v>46227</v>
      </c>
      <c r="M44" s="2" t="s">
        <v>30</v>
      </c>
      <c r="N44" s="2" t="s">
        <v>80</v>
      </c>
      <c r="O44" s="2">
        <v>50000</v>
      </c>
      <c r="P44" s="2">
        <v>8.3350000000000009</v>
      </c>
      <c r="Q44" s="2">
        <v>19.03</v>
      </c>
      <c r="R44" s="2">
        <v>27.364000000000001</v>
      </c>
      <c r="S44" s="2">
        <v>2627.4303730000001</v>
      </c>
      <c r="T44" s="2">
        <v>184.83099999999999</v>
      </c>
      <c r="U44" s="2">
        <v>1.248</v>
      </c>
      <c r="V44" s="2">
        <v>186.07900000000001</v>
      </c>
      <c r="W44" s="2" t="s">
        <v>98</v>
      </c>
      <c r="X44" s="2">
        <v>0.2</v>
      </c>
      <c r="Y44" s="2" t="s">
        <v>33</v>
      </c>
      <c r="Z44" s="2" t="s">
        <v>34</v>
      </c>
      <c r="AA44" s="2" t="s">
        <v>35</v>
      </c>
      <c r="AB44" s="2">
        <v>16489.146922</v>
      </c>
      <c r="AC44" s="2">
        <v>16.489146999999999</v>
      </c>
      <c r="AD44" s="2">
        <v>6</v>
      </c>
      <c r="AE44" s="10" t="s">
        <v>307</v>
      </c>
      <c r="AF44" s="2">
        <v>86648.17130532366</v>
      </c>
      <c r="AG44" s="2">
        <v>2</v>
      </c>
      <c r="AH44" s="2"/>
      <c r="AI44" s="6"/>
      <c r="AJ44" s="6"/>
      <c r="AK44" s="6"/>
      <c r="AL44" s="6"/>
      <c r="AM44" s="2">
        <v>1.5</v>
      </c>
      <c r="AN44" s="6"/>
      <c r="AO44" s="2">
        <v>0</v>
      </c>
      <c r="AP44" s="2">
        <v>0</v>
      </c>
      <c r="AQ44" s="2">
        <v>0</v>
      </c>
      <c r="AR44" s="2">
        <v>0</v>
      </c>
    </row>
    <row r="45" spans="1:44" ht="43.2" x14ac:dyDescent="0.3">
      <c r="A45" s="2">
        <v>6</v>
      </c>
      <c r="B45" t="s">
        <v>21</v>
      </c>
      <c r="C45" s="9" t="s">
        <v>74</v>
      </c>
      <c r="D45" s="2" t="s">
        <v>75</v>
      </c>
      <c r="E45" s="3" t="s">
        <v>87</v>
      </c>
      <c r="F45" s="2" t="s">
        <v>88</v>
      </c>
      <c r="G45" s="2" t="s">
        <v>89</v>
      </c>
      <c r="H45" s="2" t="s">
        <v>79</v>
      </c>
      <c r="I45" s="2" t="s">
        <v>28</v>
      </c>
      <c r="J45" s="2" t="s">
        <v>90</v>
      </c>
      <c r="K45" s="2" t="s">
        <v>29</v>
      </c>
      <c r="L45" s="4">
        <v>46227</v>
      </c>
      <c r="M45" s="2" t="s">
        <v>30</v>
      </c>
      <c r="N45" s="2" t="s">
        <v>80</v>
      </c>
      <c r="O45" s="2">
        <v>50000</v>
      </c>
      <c r="P45" s="2">
        <v>8.3350000000000009</v>
      </c>
      <c r="Q45" s="2">
        <v>19.03</v>
      </c>
      <c r="R45" s="2">
        <v>27.364000000000001</v>
      </c>
      <c r="S45" s="2">
        <v>2627.4303730000001</v>
      </c>
      <c r="T45" s="2">
        <v>184.83099999999999</v>
      </c>
      <c r="U45" s="2">
        <v>1.248</v>
      </c>
      <c r="V45" s="2">
        <v>186.07900000000001</v>
      </c>
      <c r="W45" s="2" t="s">
        <v>99</v>
      </c>
      <c r="X45" s="2">
        <v>0.2</v>
      </c>
      <c r="Y45" s="2" t="s">
        <v>33</v>
      </c>
      <c r="Z45" s="2" t="s">
        <v>34</v>
      </c>
      <c r="AA45" s="2" t="s">
        <v>35</v>
      </c>
      <c r="AB45" s="2">
        <v>2339.2840999999999</v>
      </c>
      <c r="AC45" s="2">
        <v>2.3392840000000001</v>
      </c>
      <c r="AD45" s="2">
        <v>6</v>
      </c>
      <c r="AE45" s="10" t="s">
        <v>307</v>
      </c>
      <c r="AF45" s="2">
        <v>12292.611665345865</v>
      </c>
      <c r="AG45" s="2">
        <v>2</v>
      </c>
      <c r="AH45" s="2"/>
      <c r="AI45" s="6"/>
      <c r="AJ45" s="6"/>
      <c r="AK45" s="6"/>
      <c r="AL45" s="6"/>
      <c r="AM45" s="2">
        <v>1.5</v>
      </c>
      <c r="AN45" s="6"/>
      <c r="AO45" s="2">
        <v>0</v>
      </c>
      <c r="AP45" s="2">
        <v>0</v>
      </c>
      <c r="AQ45" s="2">
        <v>0</v>
      </c>
      <c r="AR45" s="2">
        <v>0</v>
      </c>
    </row>
    <row r="46" spans="1:44" ht="43.2" x14ac:dyDescent="0.3">
      <c r="A46" s="2">
        <v>6</v>
      </c>
      <c r="B46" t="s">
        <v>21</v>
      </c>
      <c r="C46" s="9" t="s">
        <v>74</v>
      </c>
      <c r="D46" s="2" t="s">
        <v>75</v>
      </c>
      <c r="E46" s="3" t="s">
        <v>87</v>
      </c>
      <c r="F46" s="2" t="s">
        <v>88</v>
      </c>
      <c r="G46" s="2" t="s">
        <v>89</v>
      </c>
      <c r="H46" s="2" t="s">
        <v>79</v>
      </c>
      <c r="I46" s="2" t="s">
        <v>28</v>
      </c>
      <c r="J46" s="2" t="s">
        <v>90</v>
      </c>
      <c r="K46" s="2" t="s">
        <v>29</v>
      </c>
      <c r="L46" s="4">
        <v>46227</v>
      </c>
      <c r="M46" s="2" t="s">
        <v>30</v>
      </c>
      <c r="N46" s="2" t="s">
        <v>80</v>
      </c>
      <c r="O46" s="2">
        <v>50000</v>
      </c>
      <c r="P46" s="2">
        <v>8.3350000000000009</v>
      </c>
      <c r="Q46" s="2">
        <v>19.03</v>
      </c>
      <c r="R46" s="2">
        <v>27.364000000000001</v>
      </c>
      <c r="S46" s="2">
        <v>2627.4303730000001</v>
      </c>
      <c r="T46" s="2">
        <v>184.83099999999999</v>
      </c>
      <c r="U46" s="2">
        <v>1.248</v>
      </c>
      <c r="V46" s="2">
        <v>186.07900000000001</v>
      </c>
      <c r="W46" s="2" t="s">
        <v>100</v>
      </c>
      <c r="X46" s="2">
        <v>0.2</v>
      </c>
      <c r="Y46" s="2" t="s">
        <v>33</v>
      </c>
      <c r="Z46" s="2" t="s">
        <v>34</v>
      </c>
      <c r="AA46" s="2" t="s">
        <v>35</v>
      </c>
      <c r="AB46" s="2">
        <v>1700.383959</v>
      </c>
      <c r="AC46" s="2">
        <v>1.7003839999999999</v>
      </c>
      <c r="AD46" s="2">
        <v>6</v>
      </c>
      <c r="AE46" s="10" t="s">
        <v>307</v>
      </c>
      <c r="AF46" s="2">
        <v>8935.2811347264633</v>
      </c>
      <c r="AG46" s="2">
        <v>2</v>
      </c>
      <c r="AH46" s="2"/>
      <c r="AI46" s="6"/>
      <c r="AJ46" s="6"/>
      <c r="AK46" s="6"/>
      <c r="AL46" s="6"/>
      <c r="AM46" s="2">
        <v>1.5</v>
      </c>
      <c r="AN46" s="6"/>
      <c r="AO46" s="2">
        <v>0</v>
      </c>
      <c r="AP46" s="2">
        <v>0</v>
      </c>
      <c r="AQ46" s="2">
        <v>0</v>
      </c>
      <c r="AR46" s="2">
        <v>0</v>
      </c>
    </row>
    <row r="47" spans="1:44" ht="57.6" x14ac:dyDescent="0.3">
      <c r="A47" s="2">
        <v>7</v>
      </c>
      <c r="B47" t="s">
        <v>21</v>
      </c>
      <c r="C47" s="9" t="s">
        <v>74</v>
      </c>
      <c r="D47" s="2" t="s">
        <v>75</v>
      </c>
      <c r="E47" s="3" t="s">
        <v>101</v>
      </c>
      <c r="F47" s="2" t="s">
        <v>102</v>
      </c>
      <c r="G47" s="2" t="s">
        <v>103</v>
      </c>
      <c r="H47" s="2" t="s">
        <v>79</v>
      </c>
      <c r="I47" s="2" t="s">
        <v>28</v>
      </c>
      <c r="J47" s="2" t="s">
        <v>104</v>
      </c>
      <c r="K47" s="2" t="s">
        <v>29</v>
      </c>
      <c r="L47" s="4">
        <v>46227</v>
      </c>
      <c r="M47" s="2" t="s">
        <v>30</v>
      </c>
      <c r="N47" s="2" t="s">
        <v>80</v>
      </c>
      <c r="O47" s="2">
        <v>230851</v>
      </c>
      <c r="P47" s="2">
        <v>8.3350000000000009</v>
      </c>
      <c r="Q47" s="2">
        <v>19.03</v>
      </c>
      <c r="R47" s="2">
        <v>27.364000000000001</v>
      </c>
      <c r="S47" s="2">
        <v>12130.898580999999</v>
      </c>
      <c r="T47" s="2">
        <v>532.46699999999998</v>
      </c>
      <c r="U47" s="2">
        <v>1.248</v>
      </c>
      <c r="V47" s="2">
        <v>533.71500000000003</v>
      </c>
      <c r="W47" s="2" t="s">
        <v>105</v>
      </c>
      <c r="X47" s="2">
        <v>0.2</v>
      </c>
      <c r="Y47" s="2" t="s">
        <v>33</v>
      </c>
      <c r="Z47" s="2" t="s">
        <v>34</v>
      </c>
      <c r="AA47" s="2" t="s">
        <v>35</v>
      </c>
      <c r="AB47" s="2">
        <v>1700.369408</v>
      </c>
      <c r="AC47" s="2">
        <v>1.700369</v>
      </c>
      <c r="AD47" s="2">
        <v>7</v>
      </c>
      <c r="AE47" s="10" t="s">
        <v>307</v>
      </c>
      <c r="AF47" s="2">
        <v>41254.007778552776</v>
      </c>
      <c r="AG47" s="2">
        <v>2</v>
      </c>
      <c r="AH47" s="2"/>
      <c r="AI47" s="6"/>
      <c r="AJ47" s="6"/>
      <c r="AK47" s="6"/>
      <c r="AL47" s="6"/>
      <c r="AM47" s="2">
        <v>1.5</v>
      </c>
      <c r="AN47" s="6"/>
      <c r="AO47" s="2">
        <v>0</v>
      </c>
      <c r="AP47" s="2">
        <v>0</v>
      </c>
      <c r="AQ47" s="2">
        <v>0</v>
      </c>
      <c r="AR47" s="2">
        <v>0</v>
      </c>
    </row>
    <row r="48" spans="1:44" ht="57.6" x14ac:dyDescent="0.3">
      <c r="A48" s="2">
        <v>7</v>
      </c>
      <c r="B48" t="s">
        <v>21</v>
      </c>
      <c r="C48" s="9" t="s">
        <v>74</v>
      </c>
      <c r="D48" s="2" t="s">
        <v>75</v>
      </c>
      <c r="E48" s="3" t="s">
        <v>101</v>
      </c>
      <c r="F48" s="2" t="s">
        <v>102</v>
      </c>
      <c r="G48" s="2" t="s">
        <v>103</v>
      </c>
      <c r="H48" s="2" t="s">
        <v>79</v>
      </c>
      <c r="I48" s="2" t="s">
        <v>28</v>
      </c>
      <c r="J48" s="2" t="s">
        <v>104</v>
      </c>
      <c r="K48" s="2" t="s">
        <v>29</v>
      </c>
      <c r="L48" s="4">
        <v>46227</v>
      </c>
      <c r="M48" s="2" t="s">
        <v>30</v>
      </c>
      <c r="N48" s="2" t="s">
        <v>80</v>
      </c>
      <c r="O48" s="2">
        <v>230851</v>
      </c>
      <c r="P48" s="2">
        <v>8.3350000000000009</v>
      </c>
      <c r="Q48" s="2">
        <v>19.03</v>
      </c>
      <c r="R48" s="2">
        <v>27.364000000000001</v>
      </c>
      <c r="S48" s="2">
        <v>12130.898580999999</v>
      </c>
      <c r="T48" s="2">
        <v>532.46699999999998</v>
      </c>
      <c r="U48" s="2">
        <v>1.248</v>
      </c>
      <c r="V48" s="2">
        <v>533.71500000000003</v>
      </c>
      <c r="W48" s="2" t="s">
        <v>106</v>
      </c>
      <c r="X48" s="2">
        <v>0.2</v>
      </c>
      <c r="Y48" s="2" t="s">
        <v>33</v>
      </c>
      <c r="Z48" s="2" t="s">
        <v>34</v>
      </c>
      <c r="AA48" s="2" t="s">
        <v>35</v>
      </c>
      <c r="AB48" s="2">
        <v>2339.2764200000001</v>
      </c>
      <c r="AC48" s="2">
        <v>2.3392759999999999</v>
      </c>
      <c r="AD48" s="2">
        <v>7</v>
      </c>
      <c r="AE48" s="10" t="s">
        <v>307</v>
      </c>
      <c r="AF48" s="2">
        <v>56755.03981793471</v>
      </c>
      <c r="AG48" s="2">
        <v>2</v>
      </c>
      <c r="AH48" s="2"/>
      <c r="AI48" s="6"/>
      <c r="AJ48" s="6"/>
      <c r="AK48" s="6"/>
      <c r="AL48" s="6"/>
      <c r="AM48" s="2">
        <v>1.5</v>
      </c>
      <c r="AN48" s="6"/>
      <c r="AO48" s="2">
        <v>0</v>
      </c>
      <c r="AP48" s="2">
        <v>0</v>
      </c>
      <c r="AQ48" s="2">
        <v>0</v>
      </c>
      <c r="AR48" s="2">
        <v>0</v>
      </c>
    </row>
    <row r="49" spans="1:44" ht="57.6" x14ac:dyDescent="0.3">
      <c r="A49" s="2">
        <v>7</v>
      </c>
      <c r="B49" t="s">
        <v>21</v>
      </c>
      <c r="C49" s="9" t="s">
        <v>74</v>
      </c>
      <c r="D49" s="2" t="s">
        <v>75</v>
      </c>
      <c r="E49" s="3" t="s">
        <v>101</v>
      </c>
      <c r="F49" s="2" t="s">
        <v>102</v>
      </c>
      <c r="G49" s="2" t="s">
        <v>103</v>
      </c>
      <c r="H49" s="2" t="s">
        <v>79</v>
      </c>
      <c r="I49" s="2" t="s">
        <v>28</v>
      </c>
      <c r="J49" s="2" t="s">
        <v>104</v>
      </c>
      <c r="K49" s="2" t="s">
        <v>29</v>
      </c>
      <c r="L49" s="4">
        <v>46227</v>
      </c>
      <c r="M49" s="2" t="s">
        <v>30</v>
      </c>
      <c r="N49" s="2" t="s">
        <v>80</v>
      </c>
      <c r="O49" s="2">
        <v>230851</v>
      </c>
      <c r="P49" s="2">
        <v>8.3350000000000009</v>
      </c>
      <c r="Q49" s="2">
        <v>19.03</v>
      </c>
      <c r="R49" s="2">
        <v>27.364000000000001</v>
      </c>
      <c r="S49" s="2">
        <v>12130.898580999999</v>
      </c>
      <c r="T49" s="2">
        <v>532.46699999999998</v>
      </c>
      <c r="U49" s="2">
        <v>1.248</v>
      </c>
      <c r="V49" s="2">
        <v>533.71500000000003</v>
      </c>
      <c r="W49" s="2" t="s">
        <v>107</v>
      </c>
      <c r="X49" s="2">
        <v>0.2</v>
      </c>
      <c r="Y49" s="2" t="s">
        <v>33</v>
      </c>
      <c r="Z49" s="2" t="s">
        <v>34</v>
      </c>
      <c r="AA49" s="2" t="s">
        <v>35</v>
      </c>
      <c r="AB49" s="2">
        <v>16489.085727000001</v>
      </c>
      <c r="AC49" s="2">
        <v>16.489086</v>
      </c>
      <c r="AD49" s="2">
        <v>7</v>
      </c>
      <c r="AE49" s="10" t="s">
        <v>307</v>
      </c>
      <c r="AF49" s="2">
        <v>400054.85991877393</v>
      </c>
      <c r="AG49" s="2">
        <v>2</v>
      </c>
      <c r="AH49" s="2"/>
      <c r="AI49" s="6"/>
      <c r="AJ49" s="6"/>
      <c r="AK49" s="6"/>
      <c r="AL49" s="6"/>
      <c r="AM49" s="2">
        <v>1.5</v>
      </c>
      <c r="AN49" s="6"/>
      <c r="AO49" s="2">
        <v>0</v>
      </c>
      <c r="AP49" s="2">
        <v>0</v>
      </c>
      <c r="AQ49" s="2">
        <v>0</v>
      </c>
      <c r="AR49" s="2">
        <v>0</v>
      </c>
    </row>
    <row r="50" spans="1:44" ht="57.6" x14ac:dyDescent="0.3">
      <c r="A50" s="2">
        <v>7</v>
      </c>
      <c r="B50" t="s">
        <v>21</v>
      </c>
      <c r="C50" s="9" t="s">
        <v>74</v>
      </c>
      <c r="D50" s="2" t="s">
        <v>75</v>
      </c>
      <c r="E50" s="3" t="s">
        <v>101</v>
      </c>
      <c r="F50" s="2" t="s">
        <v>102</v>
      </c>
      <c r="G50" s="2" t="s">
        <v>103</v>
      </c>
      <c r="H50" s="2" t="s">
        <v>79</v>
      </c>
      <c r="I50" s="2" t="s">
        <v>28</v>
      </c>
      <c r="J50" s="2" t="s">
        <v>104</v>
      </c>
      <c r="K50" s="2" t="s">
        <v>29</v>
      </c>
      <c r="L50" s="4">
        <v>46227</v>
      </c>
      <c r="M50" s="2" t="s">
        <v>30</v>
      </c>
      <c r="N50" s="2" t="s">
        <v>80</v>
      </c>
      <c r="O50" s="2">
        <v>230851</v>
      </c>
      <c r="P50" s="2">
        <v>8.3350000000000009</v>
      </c>
      <c r="Q50" s="2">
        <v>19.03</v>
      </c>
      <c r="R50" s="2">
        <v>27.364000000000001</v>
      </c>
      <c r="S50" s="2">
        <v>12130.898580999999</v>
      </c>
      <c r="T50" s="2">
        <v>532.46699999999998</v>
      </c>
      <c r="U50" s="2">
        <v>1.248</v>
      </c>
      <c r="V50" s="2">
        <v>533.71500000000003</v>
      </c>
      <c r="W50" s="2" t="s">
        <v>108</v>
      </c>
      <c r="X50" s="2">
        <v>0.2</v>
      </c>
      <c r="Y50" s="2" t="s">
        <v>33</v>
      </c>
      <c r="Z50" s="2" t="s">
        <v>34</v>
      </c>
      <c r="AA50" s="2" t="s">
        <v>35</v>
      </c>
      <c r="AB50" s="2">
        <v>22477.319019999999</v>
      </c>
      <c r="AC50" s="2">
        <v>22.477319000000001</v>
      </c>
      <c r="AD50" s="2">
        <v>7</v>
      </c>
      <c r="AE50" s="10" t="s">
        <v>307</v>
      </c>
      <c r="AF50" s="2">
        <v>545340.15432356868</v>
      </c>
      <c r="AG50" s="2">
        <v>2</v>
      </c>
      <c r="AH50" s="2"/>
      <c r="AI50" s="6"/>
      <c r="AJ50" s="6"/>
      <c r="AK50" s="6"/>
      <c r="AL50" s="6"/>
      <c r="AM50" s="2">
        <v>1.5</v>
      </c>
      <c r="AN50" s="6"/>
      <c r="AO50" s="2">
        <v>0</v>
      </c>
      <c r="AP50" s="2">
        <v>0</v>
      </c>
      <c r="AQ50" s="2">
        <v>0</v>
      </c>
      <c r="AR50" s="2">
        <v>0</v>
      </c>
    </row>
    <row r="51" spans="1:44" ht="57.6" x14ac:dyDescent="0.3">
      <c r="A51" s="2">
        <v>7</v>
      </c>
      <c r="B51" t="s">
        <v>21</v>
      </c>
      <c r="C51" s="9" t="s">
        <v>74</v>
      </c>
      <c r="D51" s="2" t="s">
        <v>75</v>
      </c>
      <c r="E51" s="3" t="s">
        <v>101</v>
      </c>
      <c r="F51" s="2" t="s">
        <v>102</v>
      </c>
      <c r="G51" s="2" t="s">
        <v>103</v>
      </c>
      <c r="H51" s="2" t="s">
        <v>79</v>
      </c>
      <c r="I51" s="2" t="s">
        <v>28</v>
      </c>
      <c r="J51" s="2" t="s">
        <v>104</v>
      </c>
      <c r="K51" s="2" t="s">
        <v>29</v>
      </c>
      <c r="L51" s="4">
        <v>46227</v>
      </c>
      <c r="M51" s="2" t="s">
        <v>30</v>
      </c>
      <c r="N51" s="2" t="s">
        <v>80</v>
      </c>
      <c r="O51" s="2">
        <v>230851</v>
      </c>
      <c r="P51" s="2">
        <v>8.3350000000000009</v>
      </c>
      <c r="Q51" s="2">
        <v>19.03</v>
      </c>
      <c r="R51" s="2">
        <v>27.364000000000001</v>
      </c>
      <c r="S51" s="2">
        <v>12130.898580999999</v>
      </c>
      <c r="T51" s="2">
        <v>532.46699999999998</v>
      </c>
      <c r="U51" s="2">
        <v>1.248</v>
      </c>
      <c r="V51" s="2">
        <v>533.71500000000003</v>
      </c>
      <c r="W51" s="2" t="s">
        <v>109</v>
      </c>
      <c r="X51" s="2">
        <v>0.2</v>
      </c>
      <c r="Y51" s="2" t="s">
        <v>33</v>
      </c>
      <c r="Z51" s="2" t="s">
        <v>34</v>
      </c>
      <c r="AA51" s="2" t="s">
        <v>35</v>
      </c>
      <c r="AB51" s="2">
        <v>33014.511782000001</v>
      </c>
      <c r="AC51" s="2">
        <v>33.014512000000003</v>
      </c>
      <c r="AD51" s="2">
        <v>7</v>
      </c>
      <c r="AE51" s="10" t="s">
        <v>307</v>
      </c>
      <c r="AF51" s="2">
        <v>800991.39354641503</v>
      </c>
      <c r="AG51" s="2">
        <v>2</v>
      </c>
      <c r="AH51" s="2"/>
      <c r="AI51" s="6"/>
      <c r="AJ51" s="6"/>
      <c r="AK51" s="6"/>
      <c r="AL51" s="6"/>
      <c r="AM51" s="2">
        <v>1.5</v>
      </c>
      <c r="AN51" s="6"/>
      <c r="AO51" s="2">
        <v>0</v>
      </c>
      <c r="AP51" s="2">
        <v>0</v>
      </c>
      <c r="AR51" s="2">
        <v>0</v>
      </c>
    </row>
    <row r="52" spans="1:44" ht="57.6" x14ac:dyDescent="0.3">
      <c r="A52" s="2">
        <v>7</v>
      </c>
      <c r="B52" t="s">
        <v>21</v>
      </c>
      <c r="C52" s="9" t="s">
        <v>74</v>
      </c>
      <c r="D52" s="2" t="s">
        <v>75</v>
      </c>
      <c r="E52" s="3" t="s">
        <v>101</v>
      </c>
      <c r="F52" s="2" t="s">
        <v>102</v>
      </c>
      <c r="G52" s="2" t="s">
        <v>103</v>
      </c>
      <c r="H52" s="2" t="s">
        <v>79</v>
      </c>
      <c r="I52" s="2" t="s">
        <v>28</v>
      </c>
      <c r="J52" s="2" t="s">
        <v>104</v>
      </c>
      <c r="K52" s="2" t="s">
        <v>29</v>
      </c>
      <c r="L52" s="4">
        <v>46227</v>
      </c>
      <c r="M52" s="2" t="s">
        <v>30</v>
      </c>
      <c r="N52" s="2" t="s">
        <v>80</v>
      </c>
      <c r="O52" s="2">
        <v>230851</v>
      </c>
      <c r="P52" s="2">
        <v>8.3350000000000009</v>
      </c>
      <c r="Q52" s="2">
        <v>19.03</v>
      </c>
      <c r="R52" s="2">
        <v>27.364000000000001</v>
      </c>
      <c r="S52" s="2">
        <v>12130.898580999999</v>
      </c>
      <c r="T52" s="2">
        <v>532.46699999999998</v>
      </c>
      <c r="U52" s="2">
        <v>1.248</v>
      </c>
      <c r="V52" s="2">
        <v>533.71500000000003</v>
      </c>
      <c r="W52" s="2" t="s">
        <v>110</v>
      </c>
      <c r="X52" s="2">
        <v>0.03</v>
      </c>
      <c r="Y52" s="2" t="s">
        <v>33</v>
      </c>
      <c r="Z52" s="2" t="s">
        <v>34</v>
      </c>
      <c r="AA52" s="2" t="s">
        <v>35</v>
      </c>
      <c r="AB52" s="2">
        <v>12588.474096</v>
      </c>
      <c r="AC52" s="2">
        <v>12.588474</v>
      </c>
      <c r="AD52" s="2">
        <v>7</v>
      </c>
      <c r="AE52" s="10" t="s">
        <v>307</v>
      </c>
      <c r="AF52" s="2">
        <v>305419.00276711077</v>
      </c>
      <c r="AG52" s="2">
        <v>2</v>
      </c>
      <c r="AH52" s="2"/>
      <c r="AI52" s="6"/>
      <c r="AJ52" s="6"/>
      <c r="AK52" s="6"/>
      <c r="AL52" s="6"/>
      <c r="AM52" s="2">
        <v>1.5</v>
      </c>
      <c r="AN52" s="6"/>
      <c r="AO52" s="2">
        <v>0</v>
      </c>
      <c r="AP52" s="2">
        <v>0</v>
      </c>
      <c r="AR52" s="2">
        <v>0</v>
      </c>
    </row>
    <row r="53" spans="1:44" ht="57.6" x14ac:dyDescent="0.3">
      <c r="A53" s="2">
        <v>7</v>
      </c>
      <c r="B53" t="s">
        <v>21</v>
      </c>
      <c r="C53" s="9" t="s">
        <v>74</v>
      </c>
      <c r="D53" s="2" t="s">
        <v>75</v>
      </c>
      <c r="E53" s="3" t="s">
        <v>101</v>
      </c>
      <c r="F53" s="2" t="s">
        <v>102</v>
      </c>
      <c r="G53" s="2" t="s">
        <v>103</v>
      </c>
      <c r="H53" s="2" t="s">
        <v>79</v>
      </c>
      <c r="I53" s="2" t="s">
        <v>28</v>
      </c>
      <c r="J53" s="2" t="s">
        <v>104</v>
      </c>
      <c r="K53" s="2" t="s">
        <v>29</v>
      </c>
      <c r="L53" s="4">
        <v>46227</v>
      </c>
      <c r="M53" s="2" t="s">
        <v>30</v>
      </c>
      <c r="N53" s="2" t="s">
        <v>80</v>
      </c>
      <c r="O53" s="2">
        <v>230851</v>
      </c>
      <c r="P53" s="2">
        <v>8.3350000000000009</v>
      </c>
      <c r="Q53" s="2">
        <v>19.03</v>
      </c>
      <c r="R53" s="2">
        <v>27.364000000000001</v>
      </c>
      <c r="S53" s="2">
        <v>12130.898580999999</v>
      </c>
      <c r="T53" s="2">
        <v>532.46699999999998</v>
      </c>
      <c r="U53" s="2">
        <v>1.248</v>
      </c>
      <c r="V53" s="2">
        <v>533.71500000000003</v>
      </c>
      <c r="W53" s="2" t="s">
        <v>111</v>
      </c>
      <c r="X53" s="2">
        <v>0.2</v>
      </c>
      <c r="Y53" s="2" t="s">
        <v>33</v>
      </c>
      <c r="Z53" s="2" t="s">
        <v>34</v>
      </c>
      <c r="AA53" s="2" t="s">
        <v>35</v>
      </c>
      <c r="AB53" s="2">
        <v>17174.510854</v>
      </c>
      <c r="AC53" s="2">
        <v>17.174510999999999</v>
      </c>
      <c r="AD53" s="2">
        <v>7</v>
      </c>
      <c r="AE53" s="10" t="s">
        <v>307</v>
      </c>
      <c r="AF53" s="2">
        <v>416684.50223853777</v>
      </c>
      <c r="AG53" s="2">
        <v>2</v>
      </c>
      <c r="AH53" s="2"/>
      <c r="AI53" s="6"/>
      <c r="AJ53" s="6"/>
      <c r="AK53" s="6"/>
      <c r="AL53" s="6"/>
      <c r="AM53" s="2">
        <v>1.5</v>
      </c>
      <c r="AN53" s="6"/>
      <c r="AO53" s="2">
        <v>0</v>
      </c>
      <c r="AP53" s="2">
        <v>0</v>
      </c>
      <c r="AR53" s="2">
        <v>0</v>
      </c>
    </row>
    <row r="54" spans="1:44" ht="57.6" x14ac:dyDescent="0.3">
      <c r="A54" s="2">
        <v>7</v>
      </c>
      <c r="B54" t="s">
        <v>21</v>
      </c>
      <c r="C54" s="9" t="s">
        <v>74</v>
      </c>
      <c r="D54" s="2" t="s">
        <v>75</v>
      </c>
      <c r="E54" s="3" t="s">
        <v>101</v>
      </c>
      <c r="F54" s="2" t="s">
        <v>102</v>
      </c>
      <c r="G54" s="2" t="s">
        <v>103</v>
      </c>
      <c r="H54" s="2" t="s">
        <v>79</v>
      </c>
      <c r="I54" s="2" t="s">
        <v>28</v>
      </c>
      <c r="J54" s="2" t="s">
        <v>104</v>
      </c>
      <c r="K54" s="2" t="s">
        <v>29</v>
      </c>
      <c r="L54" s="4">
        <v>46227</v>
      </c>
      <c r="M54" s="2" t="s">
        <v>30</v>
      </c>
      <c r="N54" s="2" t="s">
        <v>80</v>
      </c>
      <c r="O54" s="2">
        <v>230851</v>
      </c>
      <c r="P54" s="2">
        <v>8.3350000000000009</v>
      </c>
      <c r="Q54" s="2">
        <v>19.03</v>
      </c>
      <c r="R54" s="2">
        <v>27.364000000000001</v>
      </c>
      <c r="S54" s="2">
        <v>12130.898580999999</v>
      </c>
      <c r="T54" s="2">
        <v>532.46699999999998</v>
      </c>
      <c r="U54" s="2">
        <v>1.248</v>
      </c>
      <c r="V54" s="2">
        <v>533.71500000000003</v>
      </c>
      <c r="W54" s="2" t="s">
        <v>112</v>
      </c>
      <c r="X54" s="2">
        <v>0.2</v>
      </c>
      <c r="Y54" s="2" t="s">
        <v>33</v>
      </c>
      <c r="Z54" s="2" t="s">
        <v>34</v>
      </c>
      <c r="AA54" s="2" t="s">
        <v>35</v>
      </c>
      <c r="AB54" s="2">
        <v>4451.8454069999998</v>
      </c>
      <c r="AC54" s="2">
        <v>4.4518449999999996</v>
      </c>
      <c r="AD54" s="2">
        <v>7</v>
      </c>
      <c r="AE54" s="10" t="s">
        <v>307</v>
      </c>
      <c r="AF54" s="2">
        <v>108009.76038666388</v>
      </c>
      <c r="AG54" s="2">
        <v>2</v>
      </c>
      <c r="AH54" s="2"/>
      <c r="AI54" s="6"/>
      <c r="AJ54" s="6"/>
      <c r="AK54" s="6"/>
      <c r="AL54" s="6"/>
      <c r="AM54" s="2">
        <v>1.5</v>
      </c>
      <c r="AN54" s="6"/>
      <c r="AO54" s="2">
        <v>0</v>
      </c>
      <c r="AP54" s="2">
        <v>0</v>
      </c>
      <c r="AR54" s="2">
        <v>0</v>
      </c>
    </row>
    <row r="55" spans="1:44" ht="57.6" x14ac:dyDescent="0.3">
      <c r="A55" s="2">
        <v>7</v>
      </c>
      <c r="B55" t="s">
        <v>21</v>
      </c>
      <c r="C55" s="9" t="s">
        <v>74</v>
      </c>
      <c r="D55" s="2" t="s">
        <v>75</v>
      </c>
      <c r="E55" s="3" t="s">
        <v>101</v>
      </c>
      <c r="F55" s="2" t="s">
        <v>102</v>
      </c>
      <c r="G55" s="2" t="s">
        <v>103</v>
      </c>
      <c r="H55" s="2" t="s">
        <v>79</v>
      </c>
      <c r="I55" s="2" t="s">
        <v>28</v>
      </c>
      <c r="J55" s="2" t="s">
        <v>104</v>
      </c>
      <c r="K55" s="2" t="s">
        <v>29</v>
      </c>
      <c r="L55" s="4">
        <v>46227</v>
      </c>
      <c r="M55" s="2" t="s">
        <v>30</v>
      </c>
      <c r="N55" s="2" t="s">
        <v>80</v>
      </c>
      <c r="O55" s="2">
        <v>230851</v>
      </c>
      <c r="P55" s="2">
        <v>8.3350000000000009</v>
      </c>
      <c r="Q55" s="2">
        <v>19.03</v>
      </c>
      <c r="R55" s="2">
        <v>27.364000000000001</v>
      </c>
      <c r="S55" s="2">
        <v>12130.898580999999</v>
      </c>
      <c r="T55" s="2">
        <v>532.46699999999998</v>
      </c>
      <c r="U55" s="2">
        <v>1.248</v>
      </c>
      <c r="V55" s="2">
        <v>533.71500000000003</v>
      </c>
      <c r="W55" s="2" t="s">
        <v>113</v>
      </c>
      <c r="X55" s="2">
        <v>0.03</v>
      </c>
      <c r="Y55" s="2" t="s">
        <v>33</v>
      </c>
      <c r="Z55" s="2" t="s">
        <v>34</v>
      </c>
      <c r="AA55" s="2" t="s">
        <v>35</v>
      </c>
      <c r="AB55" s="2">
        <v>413189.79190100002</v>
      </c>
      <c r="AC55" s="2">
        <v>413.18979200000001</v>
      </c>
      <c r="AD55" s="2">
        <v>7</v>
      </c>
      <c r="AE55" s="10" t="s">
        <v>307</v>
      </c>
      <c r="AF55" s="2">
        <v>10024726.92291297</v>
      </c>
      <c r="AG55" s="2">
        <v>2</v>
      </c>
      <c r="AH55" s="2"/>
      <c r="AI55" s="6"/>
      <c r="AJ55" s="6"/>
      <c r="AK55" s="6"/>
      <c r="AL55" s="6"/>
      <c r="AM55" s="2">
        <v>1.5</v>
      </c>
      <c r="AN55" s="6"/>
      <c r="AO55" s="2">
        <v>0</v>
      </c>
      <c r="AP55" s="2">
        <v>0</v>
      </c>
      <c r="AR55" s="2">
        <v>0</v>
      </c>
    </row>
    <row r="56" spans="1:44" ht="57.6" x14ac:dyDescent="0.3">
      <c r="A56" s="2">
        <v>8</v>
      </c>
      <c r="B56" t="s">
        <v>21</v>
      </c>
      <c r="C56" s="9" t="s">
        <v>74</v>
      </c>
      <c r="D56" s="2" t="s">
        <v>75</v>
      </c>
      <c r="E56" s="3" t="s">
        <v>114</v>
      </c>
      <c r="F56" s="2" t="s">
        <v>115</v>
      </c>
      <c r="G56" s="2" t="s">
        <v>116</v>
      </c>
      <c r="H56" s="2" t="s">
        <v>79</v>
      </c>
      <c r="I56" s="2" t="s">
        <v>28</v>
      </c>
      <c r="J56" s="2" t="s">
        <v>104</v>
      </c>
      <c r="K56" s="2" t="s">
        <v>29</v>
      </c>
      <c r="L56" s="4">
        <v>46227</v>
      </c>
      <c r="M56" s="2" t="s">
        <v>30</v>
      </c>
      <c r="N56" s="2" t="s">
        <v>80</v>
      </c>
      <c r="O56" s="2">
        <v>230851</v>
      </c>
      <c r="P56" s="2">
        <v>8.3350000000000009</v>
      </c>
      <c r="Q56" s="2">
        <v>19.03</v>
      </c>
      <c r="R56" s="2">
        <v>27.364000000000001</v>
      </c>
      <c r="S56" s="2">
        <v>12130.898580999999</v>
      </c>
      <c r="T56" s="2">
        <v>432.38299999999998</v>
      </c>
      <c r="U56" s="2">
        <v>1.248</v>
      </c>
      <c r="V56" s="2">
        <v>433.63099999999997</v>
      </c>
      <c r="W56" s="2" t="s">
        <v>117</v>
      </c>
      <c r="X56" s="2">
        <v>0.03</v>
      </c>
      <c r="Y56" s="2" t="s">
        <v>33</v>
      </c>
      <c r="Z56" s="2" t="s">
        <v>34</v>
      </c>
      <c r="AA56" s="2" t="s">
        <v>35</v>
      </c>
      <c r="AB56" s="2">
        <v>380596.055238</v>
      </c>
      <c r="AC56" s="2">
        <v>380.59605499999998</v>
      </c>
      <c r="AD56" s="2">
        <v>8</v>
      </c>
      <c r="AE56" s="10" t="s">
        <v>307</v>
      </c>
      <c r="AF56" s="2">
        <v>9233944.2870673947</v>
      </c>
      <c r="AG56" s="2">
        <v>2</v>
      </c>
      <c r="AH56" s="2"/>
      <c r="AI56" s="6"/>
      <c r="AJ56" s="6"/>
      <c r="AK56" s="6"/>
      <c r="AL56" s="6"/>
      <c r="AM56" s="2">
        <v>1.5</v>
      </c>
      <c r="AN56" s="6"/>
      <c r="AO56" s="2">
        <v>0</v>
      </c>
      <c r="AP56" s="2">
        <v>0</v>
      </c>
      <c r="AR56" s="2">
        <v>0</v>
      </c>
    </row>
    <row r="57" spans="1:44" ht="57.6" x14ac:dyDescent="0.3">
      <c r="A57" s="2">
        <v>8</v>
      </c>
      <c r="B57" t="s">
        <v>21</v>
      </c>
      <c r="C57" s="9" t="s">
        <v>74</v>
      </c>
      <c r="D57" s="2" t="s">
        <v>75</v>
      </c>
      <c r="E57" s="3" t="s">
        <v>114</v>
      </c>
      <c r="F57" s="2" t="s">
        <v>115</v>
      </c>
      <c r="G57" s="2" t="s">
        <v>116</v>
      </c>
      <c r="H57" s="2" t="s">
        <v>79</v>
      </c>
      <c r="I57" s="2" t="s">
        <v>28</v>
      </c>
      <c r="J57" s="2" t="s">
        <v>104</v>
      </c>
      <c r="K57" s="2" t="s">
        <v>29</v>
      </c>
      <c r="L57" s="4">
        <v>46227</v>
      </c>
      <c r="M57" s="2" t="s">
        <v>30</v>
      </c>
      <c r="N57" s="2" t="s">
        <v>80</v>
      </c>
      <c r="O57" s="2">
        <v>230851</v>
      </c>
      <c r="P57" s="2">
        <v>8.3350000000000009</v>
      </c>
      <c r="Q57" s="2">
        <v>19.03</v>
      </c>
      <c r="R57" s="2">
        <v>27.364000000000001</v>
      </c>
      <c r="S57" s="2">
        <v>12130.898580999999</v>
      </c>
      <c r="T57" s="2">
        <v>432.38299999999998</v>
      </c>
      <c r="U57" s="2">
        <v>1.248</v>
      </c>
      <c r="V57" s="2">
        <v>433.63099999999997</v>
      </c>
      <c r="W57" s="2" t="s">
        <v>118</v>
      </c>
      <c r="X57" s="2">
        <v>0.2</v>
      </c>
      <c r="Y57" s="2" t="s">
        <v>33</v>
      </c>
      <c r="Z57" s="2" t="s">
        <v>34</v>
      </c>
      <c r="AA57" s="2" t="s">
        <v>35</v>
      </c>
      <c r="AB57" s="2">
        <v>22477.319019999999</v>
      </c>
      <c r="AC57" s="2">
        <v>22.477319000000001</v>
      </c>
      <c r="AD57" s="2">
        <v>8</v>
      </c>
      <c r="AE57" s="10" t="s">
        <v>307</v>
      </c>
      <c r="AF57" s="2">
        <v>545340.15432356868</v>
      </c>
      <c r="AG57" s="2">
        <v>2</v>
      </c>
      <c r="AH57" s="2"/>
      <c r="AI57" s="6"/>
      <c r="AJ57" s="6"/>
      <c r="AK57" s="6"/>
      <c r="AL57" s="6"/>
      <c r="AM57" s="2">
        <v>1.5</v>
      </c>
      <c r="AN57" s="6"/>
      <c r="AO57" s="2">
        <v>0</v>
      </c>
      <c r="AP57" s="2">
        <v>0</v>
      </c>
      <c r="AR57" s="2">
        <v>0</v>
      </c>
    </row>
    <row r="58" spans="1:44" ht="57.6" x14ac:dyDescent="0.3">
      <c r="A58" s="2">
        <v>8</v>
      </c>
      <c r="B58" t="s">
        <v>21</v>
      </c>
      <c r="C58" s="9" t="s">
        <v>74</v>
      </c>
      <c r="D58" s="2" t="s">
        <v>75</v>
      </c>
      <c r="E58" s="3" t="s">
        <v>114</v>
      </c>
      <c r="F58" s="2" t="s">
        <v>115</v>
      </c>
      <c r="G58" s="2" t="s">
        <v>116</v>
      </c>
      <c r="H58" s="2" t="s">
        <v>79</v>
      </c>
      <c r="I58" s="2" t="s">
        <v>28</v>
      </c>
      <c r="J58" s="2" t="s">
        <v>104</v>
      </c>
      <c r="K58" s="2" t="s">
        <v>29</v>
      </c>
      <c r="L58" s="4">
        <v>46227</v>
      </c>
      <c r="M58" s="2" t="s">
        <v>30</v>
      </c>
      <c r="N58" s="2" t="s">
        <v>80</v>
      </c>
      <c r="O58" s="2">
        <v>230851</v>
      </c>
      <c r="P58" s="2">
        <v>8.3350000000000009</v>
      </c>
      <c r="Q58" s="2">
        <v>19.03</v>
      </c>
      <c r="R58" s="2">
        <v>27.364000000000001</v>
      </c>
      <c r="S58" s="2">
        <v>12130.898580999999</v>
      </c>
      <c r="T58" s="2">
        <v>432.38299999999998</v>
      </c>
      <c r="U58" s="2">
        <v>1.248</v>
      </c>
      <c r="V58" s="2">
        <v>433.63099999999997</v>
      </c>
      <c r="W58" s="2" t="s">
        <v>119</v>
      </c>
      <c r="X58" s="2">
        <v>0.2</v>
      </c>
      <c r="Y58" s="2" t="s">
        <v>33</v>
      </c>
      <c r="Z58" s="2" t="s">
        <v>34</v>
      </c>
      <c r="AA58" s="2" t="s">
        <v>35</v>
      </c>
      <c r="AB58" s="2">
        <v>2339.2764200000001</v>
      </c>
      <c r="AC58" s="2">
        <v>2.3392759999999999</v>
      </c>
      <c r="AD58" s="2">
        <v>8</v>
      </c>
      <c r="AE58" s="10" t="s">
        <v>307</v>
      </c>
      <c r="AF58" s="2">
        <v>56755.03981793471</v>
      </c>
      <c r="AG58" s="2">
        <v>2</v>
      </c>
      <c r="AH58" s="2"/>
      <c r="AI58" s="6"/>
      <c r="AJ58" s="6"/>
      <c r="AK58" s="6"/>
      <c r="AL58" s="6"/>
      <c r="AM58" s="2">
        <v>1.5</v>
      </c>
      <c r="AN58" s="6"/>
      <c r="AO58" s="2">
        <v>0</v>
      </c>
      <c r="AP58" s="2">
        <v>0</v>
      </c>
      <c r="AR58" s="2">
        <v>0</v>
      </c>
    </row>
    <row r="59" spans="1:44" ht="57.6" x14ac:dyDescent="0.3">
      <c r="A59" s="2">
        <v>8</v>
      </c>
      <c r="B59" t="s">
        <v>21</v>
      </c>
      <c r="C59" s="9" t="s">
        <v>74</v>
      </c>
      <c r="D59" s="2" t="s">
        <v>75</v>
      </c>
      <c r="E59" s="3" t="s">
        <v>114</v>
      </c>
      <c r="F59" s="2" t="s">
        <v>115</v>
      </c>
      <c r="G59" s="2" t="s">
        <v>116</v>
      </c>
      <c r="H59" s="2" t="s">
        <v>79</v>
      </c>
      <c r="I59" s="2" t="s">
        <v>28</v>
      </c>
      <c r="J59" s="2" t="s">
        <v>104</v>
      </c>
      <c r="K59" s="2" t="s">
        <v>29</v>
      </c>
      <c r="L59" s="4">
        <v>46227</v>
      </c>
      <c r="M59" s="2" t="s">
        <v>30</v>
      </c>
      <c r="N59" s="2" t="s">
        <v>80</v>
      </c>
      <c r="O59" s="2">
        <v>230851</v>
      </c>
      <c r="P59" s="2">
        <v>8.3350000000000009</v>
      </c>
      <c r="Q59" s="2">
        <v>19.03</v>
      </c>
      <c r="R59" s="2">
        <v>27.364000000000001</v>
      </c>
      <c r="S59" s="2">
        <v>12130.898580999999</v>
      </c>
      <c r="T59" s="2">
        <v>432.38299999999998</v>
      </c>
      <c r="U59" s="2">
        <v>1.248</v>
      </c>
      <c r="V59" s="2">
        <v>433.63099999999997</v>
      </c>
      <c r="W59" s="2" t="s">
        <v>120</v>
      </c>
      <c r="X59" s="2">
        <v>0.2</v>
      </c>
      <c r="Y59" s="2" t="s">
        <v>33</v>
      </c>
      <c r="Z59" s="2" t="s">
        <v>34</v>
      </c>
      <c r="AA59" s="2" t="s">
        <v>35</v>
      </c>
      <c r="AB59" s="2">
        <v>1700.369408</v>
      </c>
      <c r="AC59" s="2">
        <v>1.700369</v>
      </c>
      <c r="AD59" s="2">
        <v>8</v>
      </c>
      <c r="AE59" s="10" t="s">
        <v>307</v>
      </c>
      <c r="AF59" s="2">
        <v>41254.007778552776</v>
      </c>
      <c r="AG59" s="2">
        <v>2</v>
      </c>
      <c r="AH59" s="2"/>
      <c r="AI59" s="6"/>
      <c r="AJ59" s="6"/>
      <c r="AK59" s="6"/>
      <c r="AL59" s="6"/>
      <c r="AM59" s="2">
        <v>1.5</v>
      </c>
      <c r="AN59" s="6"/>
      <c r="AO59" s="2">
        <v>0</v>
      </c>
      <c r="AP59" s="2">
        <v>0</v>
      </c>
      <c r="AR59" s="2">
        <v>0</v>
      </c>
    </row>
    <row r="60" spans="1:44" ht="57.6" x14ac:dyDescent="0.3">
      <c r="A60" s="2">
        <v>8</v>
      </c>
      <c r="B60" t="s">
        <v>21</v>
      </c>
      <c r="C60" s="9" t="s">
        <v>74</v>
      </c>
      <c r="D60" s="2" t="s">
        <v>75</v>
      </c>
      <c r="E60" s="3" t="s">
        <v>114</v>
      </c>
      <c r="F60" s="2" t="s">
        <v>115</v>
      </c>
      <c r="G60" s="2" t="s">
        <v>116</v>
      </c>
      <c r="H60" s="2" t="s">
        <v>79</v>
      </c>
      <c r="I60" s="2" t="s">
        <v>28</v>
      </c>
      <c r="J60" s="2" t="s">
        <v>104</v>
      </c>
      <c r="K60" s="2" t="s">
        <v>29</v>
      </c>
      <c r="L60" s="4">
        <v>46227</v>
      </c>
      <c r="M60" s="2" t="s">
        <v>30</v>
      </c>
      <c r="N60" s="2" t="s">
        <v>80</v>
      </c>
      <c r="O60" s="2">
        <v>230851</v>
      </c>
      <c r="P60" s="2">
        <v>8.3350000000000009</v>
      </c>
      <c r="Q60" s="2">
        <v>19.03</v>
      </c>
      <c r="R60" s="2">
        <v>27.364000000000001</v>
      </c>
      <c r="S60" s="2">
        <v>12130.898580999999</v>
      </c>
      <c r="T60" s="2">
        <v>432.38299999999998</v>
      </c>
      <c r="U60" s="2">
        <v>1.248</v>
      </c>
      <c r="V60" s="2">
        <v>433.63099999999997</v>
      </c>
      <c r="W60" s="2" t="s">
        <v>121</v>
      </c>
      <c r="X60" s="2">
        <v>0.2</v>
      </c>
      <c r="Y60" s="2" t="s">
        <v>33</v>
      </c>
      <c r="Z60" s="2" t="s">
        <v>34</v>
      </c>
      <c r="AA60" s="2" t="s">
        <v>35</v>
      </c>
      <c r="AB60" s="2">
        <v>16489.085727000001</v>
      </c>
      <c r="AC60" s="2">
        <v>16.489086</v>
      </c>
      <c r="AD60" s="2">
        <v>8</v>
      </c>
      <c r="AE60" s="10" t="s">
        <v>307</v>
      </c>
      <c r="AF60" s="2">
        <v>400054.85991877393</v>
      </c>
      <c r="AG60" s="2">
        <v>2</v>
      </c>
      <c r="AH60" s="2"/>
      <c r="AI60" s="6"/>
      <c r="AJ60" s="6"/>
      <c r="AK60" s="6"/>
      <c r="AL60" s="6"/>
      <c r="AM60" s="2">
        <v>1.5</v>
      </c>
      <c r="AN60" s="6"/>
      <c r="AO60" s="2">
        <v>0</v>
      </c>
      <c r="AP60" s="2">
        <v>0</v>
      </c>
      <c r="AR60" s="2">
        <v>0</v>
      </c>
    </row>
    <row r="61" spans="1:44" ht="57.6" x14ac:dyDescent="0.3">
      <c r="A61" s="2">
        <v>9</v>
      </c>
      <c r="B61" t="s">
        <v>21</v>
      </c>
      <c r="C61" s="9" t="s">
        <v>74</v>
      </c>
      <c r="D61" s="2" t="s">
        <v>75</v>
      </c>
      <c r="E61" s="3" t="s">
        <v>122</v>
      </c>
      <c r="F61" s="2" t="s">
        <v>123</v>
      </c>
      <c r="G61" s="2" t="s">
        <v>124</v>
      </c>
      <c r="H61" s="2" t="s">
        <v>79</v>
      </c>
      <c r="I61" s="2" t="s">
        <v>28</v>
      </c>
      <c r="J61" s="2" t="s">
        <v>90</v>
      </c>
      <c r="K61" s="2" t="s">
        <v>29</v>
      </c>
      <c r="L61" s="4">
        <v>46227</v>
      </c>
      <c r="M61" s="2" t="s">
        <v>30</v>
      </c>
      <c r="N61" s="2" t="s">
        <v>80</v>
      </c>
      <c r="O61" s="2">
        <v>50000</v>
      </c>
      <c r="P61" s="2">
        <v>8.3350000000000009</v>
      </c>
      <c r="Q61" s="2">
        <v>19.03</v>
      </c>
      <c r="R61" s="2">
        <v>27.364000000000001</v>
      </c>
      <c r="S61" s="2">
        <v>2627.4303730000001</v>
      </c>
      <c r="T61" s="2">
        <v>520.62300000000005</v>
      </c>
      <c r="U61" s="2">
        <v>48.642000000000003</v>
      </c>
      <c r="V61" s="2">
        <v>569.26499999999999</v>
      </c>
      <c r="W61" s="2" t="s">
        <v>125</v>
      </c>
      <c r="X61" s="2">
        <v>0.2</v>
      </c>
      <c r="Y61" s="2" t="s">
        <v>33</v>
      </c>
      <c r="Z61" s="2" t="s">
        <v>34</v>
      </c>
      <c r="AA61" s="2" t="s">
        <v>35</v>
      </c>
      <c r="AB61" s="2">
        <v>20149.707483999999</v>
      </c>
      <c r="AC61" s="2">
        <v>20.149706999999999</v>
      </c>
      <c r="AD61" s="2">
        <v>9</v>
      </c>
      <c r="AE61" s="10" t="s">
        <v>307</v>
      </c>
      <c r="AF61" s="2">
        <v>105883.90435770142</v>
      </c>
      <c r="AG61" s="2">
        <v>2</v>
      </c>
      <c r="AH61" s="2"/>
      <c r="AI61" s="6"/>
      <c r="AJ61" s="6"/>
      <c r="AK61" s="6"/>
      <c r="AL61" s="6"/>
      <c r="AM61" s="2">
        <v>1.5</v>
      </c>
      <c r="AN61" s="6"/>
      <c r="AO61" s="2">
        <v>0</v>
      </c>
      <c r="AP61" s="2">
        <v>0</v>
      </c>
      <c r="AR61" s="2">
        <v>0</v>
      </c>
    </row>
    <row r="62" spans="1:44" ht="57.6" x14ac:dyDescent="0.3">
      <c r="A62" s="2">
        <v>9</v>
      </c>
      <c r="B62" t="s">
        <v>21</v>
      </c>
      <c r="C62" s="9" t="s">
        <v>74</v>
      </c>
      <c r="D62" s="2" t="s">
        <v>75</v>
      </c>
      <c r="E62" s="3" t="s">
        <v>122</v>
      </c>
      <c r="F62" s="2" t="s">
        <v>126</v>
      </c>
      <c r="G62" s="2" t="s">
        <v>124</v>
      </c>
      <c r="H62" s="2" t="s">
        <v>79</v>
      </c>
      <c r="I62" s="2" t="s">
        <v>28</v>
      </c>
      <c r="J62" s="2" t="s">
        <v>90</v>
      </c>
      <c r="K62" s="2" t="s">
        <v>29</v>
      </c>
      <c r="L62" s="4">
        <v>46227</v>
      </c>
      <c r="M62" s="2" t="s">
        <v>30</v>
      </c>
      <c r="N62" s="2" t="s">
        <v>80</v>
      </c>
      <c r="O62" s="2">
        <v>50000</v>
      </c>
      <c r="P62" s="2">
        <v>8.3350000000000009</v>
      </c>
      <c r="Q62" s="2">
        <v>19.03</v>
      </c>
      <c r="R62" s="2">
        <v>27.364000000000001</v>
      </c>
      <c r="S62" s="2">
        <v>2627.4303730000001</v>
      </c>
      <c r="T62" s="2">
        <v>520.62300000000005</v>
      </c>
      <c r="U62" s="2">
        <v>48.642000000000003</v>
      </c>
      <c r="V62" s="2">
        <v>569.26499999999999</v>
      </c>
      <c r="W62" s="2" t="s">
        <v>127</v>
      </c>
      <c r="X62" s="2">
        <v>0.6</v>
      </c>
      <c r="Y62" s="2" t="s">
        <v>33</v>
      </c>
      <c r="Z62" s="2" t="s">
        <v>34</v>
      </c>
      <c r="AA62" s="2" t="s">
        <v>35</v>
      </c>
      <c r="AB62" s="2">
        <v>70114.630157000007</v>
      </c>
      <c r="AC62" s="2">
        <v>70.114630000000005</v>
      </c>
      <c r="AD62" s="2">
        <v>9</v>
      </c>
      <c r="AE62" s="10" t="s">
        <v>307</v>
      </c>
      <c r="AF62" s="2">
        <v>368442.61690731405</v>
      </c>
      <c r="AG62" s="2">
        <v>2</v>
      </c>
      <c r="AH62" s="2"/>
      <c r="AI62" s="6"/>
      <c r="AJ62" s="6"/>
      <c r="AK62" s="6"/>
      <c r="AL62" s="6"/>
      <c r="AM62" s="2">
        <v>1.5</v>
      </c>
      <c r="AN62" s="6"/>
      <c r="AO62" s="2">
        <v>0</v>
      </c>
      <c r="AP62" s="2">
        <v>0</v>
      </c>
      <c r="AR62" s="2">
        <v>0</v>
      </c>
    </row>
    <row r="63" spans="1:44" ht="57.6" x14ac:dyDescent="0.3">
      <c r="A63" s="2">
        <v>9</v>
      </c>
      <c r="B63" t="s">
        <v>21</v>
      </c>
      <c r="C63" s="9" t="s">
        <v>74</v>
      </c>
      <c r="D63" s="2" t="s">
        <v>75</v>
      </c>
      <c r="E63" s="3" t="s">
        <v>122</v>
      </c>
      <c r="F63" s="2" t="s">
        <v>128</v>
      </c>
      <c r="G63" s="2" t="s">
        <v>124</v>
      </c>
      <c r="H63" s="2" t="s">
        <v>79</v>
      </c>
      <c r="I63" s="2" t="s">
        <v>28</v>
      </c>
      <c r="J63" s="2" t="s">
        <v>90</v>
      </c>
      <c r="K63" s="2" t="s">
        <v>29</v>
      </c>
      <c r="L63" s="4">
        <v>46227</v>
      </c>
      <c r="M63" s="2" t="s">
        <v>30</v>
      </c>
      <c r="N63" s="2" t="s">
        <v>80</v>
      </c>
      <c r="O63" s="2">
        <v>50000</v>
      </c>
      <c r="P63" s="2">
        <v>8.3350000000000009</v>
      </c>
      <c r="Q63" s="2">
        <v>19.03</v>
      </c>
      <c r="R63" s="2">
        <v>27.364000000000001</v>
      </c>
      <c r="S63" s="2">
        <v>2627.4303730000001</v>
      </c>
      <c r="T63" s="2">
        <v>520.62300000000005</v>
      </c>
      <c r="U63" s="2">
        <v>48.642000000000003</v>
      </c>
      <c r="V63" s="2">
        <v>569.26499999999999</v>
      </c>
      <c r="W63" s="2" t="s">
        <v>129</v>
      </c>
      <c r="X63" s="2">
        <v>0.6</v>
      </c>
      <c r="Y63" s="2" t="s">
        <v>33</v>
      </c>
      <c r="Z63" s="2" t="s">
        <v>34</v>
      </c>
      <c r="AA63" s="2" t="s">
        <v>35</v>
      </c>
      <c r="AB63" s="2">
        <v>122314.87086</v>
      </c>
      <c r="AC63" s="2">
        <v>122.314871</v>
      </c>
      <c r="AD63" s="2">
        <v>9</v>
      </c>
      <c r="AE63" s="10" t="s">
        <v>307</v>
      </c>
      <c r="AF63" s="2">
        <v>642747.6142699538</v>
      </c>
      <c r="AG63" s="2">
        <v>2</v>
      </c>
      <c r="AH63" s="2"/>
      <c r="AI63" s="6"/>
      <c r="AJ63" s="6"/>
      <c r="AK63" s="6"/>
      <c r="AL63" s="6"/>
      <c r="AM63" s="2">
        <v>1.5</v>
      </c>
      <c r="AN63" s="6"/>
      <c r="AO63" s="2">
        <v>0</v>
      </c>
      <c r="AP63" s="2">
        <v>0</v>
      </c>
      <c r="AR63" s="2">
        <v>0</v>
      </c>
    </row>
    <row r="64" spans="1:44" ht="57.6" x14ac:dyDescent="0.3">
      <c r="A64" s="2">
        <v>9</v>
      </c>
      <c r="B64" t="s">
        <v>21</v>
      </c>
      <c r="C64" s="9" t="s">
        <v>74</v>
      </c>
      <c r="D64" s="2" t="s">
        <v>75</v>
      </c>
      <c r="E64" s="3" t="s">
        <v>122</v>
      </c>
      <c r="F64" s="2" t="s">
        <v>128</v>
      </c>
      <c r="G64" s="2" t="s">
        <v>124</v>
      </c>
      <c r="H64" s="2" t="s">
        <v>79</v>
      </c>
      <c r="I64" s="2" t="s">
        <v>28</v>
      </c>
      <c r="J64" s="2" t="s">
        <v>90</v>
      </c>
      <c r="K64" s="2" t="s">
        <v>29</v>
      </c>
      <c r="L64" s="4">
        <v>46227</v>
      </c>
      <c r="M64" s="2" t="s">
        <v>30</v>
      </c>
      <c r="N64" s="2" t="s">
        <v>80</v>
      </c>
      <c r="O64" s="2">
        <v>50000</v>
      </c>
      <c r="P64" s="2">
        <v>8.3350000000000009</v>
      </c>
      <c r="Q64" s="2">
        <v>19.03</v>
      </c>
      <c r="R64" s="2">
        <v>27.364000000000001</v>
      </c>
      <c r="S64" s="2">
        <v>2627.4303730000001</v>
      </c>
      <c r="T64" s="2">
        <v>520.62300000000005</v>
      </c>
      <c r="U64" s="2">
        <v>48.642000000000003</v>
      </c>
      <c r="V64" s="2">
        <v>569.26499999999999</v>
      </c>
      <c r="W64" s="2" t="s">
        <v>130</v>
      </c>
      <c r="X64" s="2">
        <v>0.03</v>
      </c>
      <c r="Y64" s="2" t="s">
        <v>33</v>
      </c>
      <c r="Z64" s="2" t="s">
        <v>34</v>
      </c>
      <c r="AA64" s="2" t="s">
        <v>35</v>
      </c>
      <c r="AB64" s="2">
        <v>42080.245447000001</v>
      </c>
      <c r="AC64" s="2">
        <v>42.080244999999998</v>
      </c>
      <c r="AD64" s="2">
        <v>9</v>
      </c>
      <c r="AE64" s="10" t="s">
        <v>307</v>
      </c>
      <c r="AF64" s="2">
        <v>221125.82763256278</v>
      </c>
      <c r="AG64" s="2">
        <v>2</v>
      </c>
      <c r="AH64" s="2"/>
      <c r="AI64" s="6"/>
      <c r="AJ64" s="6"/>
      <c r="AK64" s="6"/>
      <c r="AL64" s="6"/>
      <c r="AM64" s="2">
        <v>1.5</v>
      </c>
      <c r="AN64" s="6"/>
      <c r="AO64" s="2">
        <v>0</v>
      </c>
      <c r="AP64" s="2">
        <v>0</v>
      </c>
      <c r="AR64" s="2">
        <v>0</v>
      </c>
    </row>
    <row r="65" spans="1:44" ht="57.6" x14ac:dyDescent="0.3">
      <c r="A65" s="2">
        <v>9</v>
      </c>
      <c r="B65" t="s">
        <v>21</v>
      </c>
      <c r="C65" s="9" t="s">
        <v>74</v>
      </c>
      <c r="D65" s="2" t="s">
        <v>75</v>
      </c>
      <c r="E65" s="3" t="s">
        <v>122</v>
      </c>
      <c r="F65" s="2" t="s">
        <v>128</v>
      </c>
      <c r="G65" s="2" t="s">
        <v>124</v>
      </c>
      <c r="H65" s="2" t="s">
        <v>79</v>
      </c>
      <c r="I65" s="2" t="s">
        <v>28</v>
      </c>
      <c r="J65" s="2" t="s">
        <v>90</v>
      </c>
      <c r="K65" s="2" t="s">
        <v>29</v>
      </c>
      <c r="L65" s="4">
        <v>46227</v>
      </c>
      <c r="M65" s="2" t="s">
        <v>30</v>
      </c>
      <c r="N65" s="2" t="s">
        <v>80</v>
      </c>
      <c r="O65" s="2">
        <v>50000</v>
      </c>
      <c r="P65" s="2">
        <v>8.3350000000000009</v>
      </c>
      <c r="Q65" s="2">
        <v>19.03</v>
      </c>
      <c r="R65" s="2">
        <v>27.364000000000001</v>
      </c>
      <c r="S65" s="2">
        <v>2627.4303730000001</v>
      </c>
      <c r="T65" s="2">
        <v>520.62300000000005</v>
      </c>
      <c r="U65" s="2">
        <v>48.642000000000003</v>
      </c>
      <c r="V65" s="2">
        <v>569.26499999999999</v>
      </c>
      <c r="W65" s="2" t="s">
        <v>131</v>
      </c>
      <c r="X65" s="2">
        <v>0.6</v>
      </c>
      <c r="Y65" s="2" t="s">
        <v>33</v>
      </c>
      <c r="Z65" s="2" t="s">
        <v>34</v>
      </c>
      <c r="AA65" s="2" t="s">
        <v>35</v>
      </c>
      <c r="AB65" s="2">
        <v>11181.292691000001</v>
      </c>
      <c r="AC65" s="2">
        <v>11.181293</v>
      </c>
      <c r="AD65" s="2">
        <v>9</v>
      </c>
      <c r="AE65" s="10" t="s">
        <v>307</v>
      </c>
      <c r="AF65" s="2">
        <v>58756.137675224585</v>
      </c>
      <c r="AG65" s="2">
        <v>2</v>
      </c>
      <c r="AH65" s="2"/>
      <c r="AI65" s="6"/>
      <c r="AJ65" s="6"/>
      <c r="AK65" s="6"/>
      <c r="AL65" s="6"/>
      <c r="AM65" s="2">
        <v>1.5</v>
      </c>
      <c r="AN65" s="6"/>
      <c r="AO65" s="2">
        <v>0</v>
      </c>
      <c r="AP65" s="2">
        <v>0</v>
      </c>
      <c r="AR65" s="2">
        <v>0</v>
      </c>
    </row>
    <row r="66" spans="1:44" ht="57.6" x14ac:dyDescent="0.3">
      <c r="A66" s="2">
        <v>9</v>
      </c>
      <c r="B66" t="s">
        <v>21</v>
      </c>
      <c r="C66" s="9" t="s">
        <v>74</v>
      </c>
      <c r="D66" s="2" t="s">
        <v>75</v>
      </c>
      <c r="E66" s="3" t="s">
        <v>122</v>
      </c>
      <c r="F66" s="2" t="s">
        <v>128</v>
      </c>
      <c r="G66" s="2" t="s">
        <v>124</v>
      </c>
      <c r="H66" s="2" t="s">
        <v>79</v>
      </c>
      <c r="I66" s="2" t="s">
        <v>28</v>
      </c>
      <c r="J66" s="2" t="s">
        <v>90</v>
      </c>
      <c r="K66" s="2" t="s">
        <v>29</v>
      </c>
      <c r="L66" s="4">
        <v>46227</v>
      </c>
      <c r="M66" s="2" t="s">
        <v>30</v>
      </c>
      <c r="N66" s="2" t="s">
        <v>80</v>
      </c>
      <c r="O66" s="2">
        <v>50000</v>
      </c>
      <c r="P66" s="2">
        <v>8.3350000000000009</v>
      </c>
      <c r="Q66" s="2">
        <v>19.03</v>
      </c>
      <c r="R66" s="2">
        <v>27.364000000000001</v>
      </c>
      <c r="S66" s="2">
        <v>2627.4303730000001</v>
      </c>
      <c r="T66" s="2">
        <v>520.62300000000005</v>
      </c>
      <c r="U66" s="2">
        <v>48.642000000000003</v>
      </c>
      <c r="V66" s="2">
        <v>569.26499999999999</v>
      </c>
      <c r="W66" s="2" t="s">
        <v>132</v>
      </c>
      <c r="X66" s="2">
        <v>0.2</v>
      </c>
      <c r="Y66" s="2" t="s">
        <v>33</v>
      </c>
      <c r="Z66" s="2" t="s">
        <v>34</v>
      </c>
      <c r="AA66" s="2" t="s">
        <v>35</v>
      </c>
      <c r="AB66" s="2">
        <v>25626.720585999999</v>
      </c>
      <c r="AC66" s="2">
        <v>25.626721</v>
      </c>
      <c r="AD66" s="2">
        <v>9</v>
      </c>
      <c r="AE66" s="10" t="s">
        <v>307</v>
      </c>
      <c r="AF66" s="2">
        <v>134664.85023159388</v>
      </c>
      <c r="AG66" s="2">
        <v>2</v>
      </c>
      <c r="AH66" s="2"/>
      <c r="AI66" s="6"/>
      <c r="AJ66" s="6"/>
      <c r="AK66" s="6"/>
      <c r="AL66" s="6"/>
      <c r="AM66" s="2">
        <v>1.5</v>
      </c>
      <c r="AN66" s="6"/>
      <c r="AO66" s="2">
        <v>0</v>
      </c>
      <c r="AP66" s="2">
        <v>0</v>
      </c>
      <c r="AR66" s="2">
        <v>0</v>
      </c>
    </row>
    <row r="67" spans="1:44" ht="57.6" x14ac:dyDescent="0.3">
      <c r="A67" s="2">
        <v>9</v>
      </c>
      <c r="B67" t="s">
        <v>21</v>
      </c>
      <c r="C67" s="9" t="s">
        <v>74</v>
      </c>
      <c r="D67" s="2" t="s">
        <v>75</v>
      </c>
      <c r="E67" s="3" t="s">
        <v>122</v>
      </c>
      <c r="F67" s="2" t="s">
        <v>128</v>
      </c>
      <c r="G67" s="2" t="s">
        <v>124</v>
      </c>
      <c r="H67" s="2" t="s">
        <v>79</v>
      </c>
      <c r="I67" s="2" t="s">
        <v>28</v>
      </c>
      <c r="J67" s="2" t="s">
        <v>90</v>
      </c>
      <c r="K67" s="2" t="s">
        <v>29</v>
      </c>
      <c r="L67" s="4">
        <v>46227</v>
      </c>
      <c r="M67" s="2" t="s">
        <v>30</v>
      </c>
      <c r="N67" s="2" t="s">
        <v>80</v>
      </c>
      <c r="O67" s="2">
        <v>50000</v>
      </c>
      <c r="P67" s="2">
        <v>8.3350000000000009</v>
      </c>
      <c r="Q67" s="2">
        <v>19.03</v>
      </c>
      <c r="R67" s="2">
        <v>27.364000000000001</v>
      </c>
      <c r="S67" s="2">
        <v>2627.4303730000001</v>
      </c>
      <c r="T67" s="2">
        <v>520.62300000000005</v>
      </c>
      <c r="U67" s="2">
        <v>48.642000000000003</v>
      </c>
      <c r="V67" s="2">
        <v>569.26499999999999</v>
      </c>
      <c r="W67" s="2" t="s">
        <v>133</v>
      </c>
      <c r="X67" s="2">
        <v>0.2</v>
      </c>
      <c r="Y67" s="2" t="s">
        <v>33</v>
      </c>
      <c r="Z67" s="2" t="s">
        <v>34</v>
      </c>
      <c r="AA67" s="2" t="s">
        <v>35</v>
      </c>
      <c r="AB67" s="2">
        <v>1696.8211650000001</v>
      </c>
      <c r="AC67" s="2">
        <v>1.6968209999999999</v>
      </c>
      <c r="AD67" s="2">
        <v>9</v>
      </c>
      <c r="AE67" s="10" t="s">
        <v>307</v>
      </c>
      <c r="AF67" s="2">
        <v>8916.5580658884664</v>
      </c>
      <c r="AG67" s="2">
        <v>2</v>
      </c>
      <c r="AH67" s="2"/>
      <c r="AI67" s="6"/>
      <c r="AJ67" s="6"/>
      <c r="AK67" s="6"/>
      <c r="AL67" s="6"/>
      <c r="AM67" s="2">
        <v>1.5</v>
      </c>
      <c r="AN67" s="6"/>
      <c r="AO67" s="2">
        <v>0</v>
      </c>
      <c r="AP67" s="2">
        <v>0</v>
      </c>
      <c r="AR67" s="2">
        <v>0</v>
      </c>
    </row>
    <row r="68" spans="1:44" ht="57.6" x14ac:dyDescent="0.3">
      <c r="A68" s="2">
        <v>9</v>
      </c>
      <c r="B68" t="s">
        <v>21</v>
      </c>
      <c r="C68" s="9" t="s">
        <v>74</v>
      </c>
      <c r="D68" s="2" t="s">
        <v>75</v>
      </c>
      <c r="E68" s="3" t="s">
        <v>122</v>
      </c>
      <c r="F68" s="2" t="s">
        <v>126</v>
      </c>
      <c r="G68" s="2" t="s">
        <v>124</v>
      </c>
      <c r="H68" s="2" t="s">
        <v>79</v>
      </c>
      <c r="I68" s="2" t="s">
        <v>28</v>
      </c>
      <c r="J68" s="2" t="s">
        <v>90</v>
      </c>
      <c r="K68" s="2" t="s">
        <v>29</v>
      </c>
      <c r="L68" s="4">
        <v>46227</v>
      </c>
      <c r="M68" s="2" t="s">
        <v>30</v>
      </c>
      <c r="N68" s="2" t="s">
        <v>80</v>
      </c>
      <c r="O68" s="2">
        <v>50000</v>
      </c>
      <c r="P68" s="2">
        <v>8.3350000000000009</v>
      </c>
      <c r="Q68" s="2">
        <v>19.03</v>
      </c>
      <c r="R68" s="2">
        <v>27.364000000000001</v>
      </c>
      <c r="S68" s="2">
        <v>2627.4303730000001</v>
      </c>
      <c r="T68" s="2">
        <v>520.62300000000005</v>
      </c>
      <c r="U68" s="2">
        <v>48.642000000000003</v>
      </c>
      <c r="V68" s="2">
        <v>569.26499999999999</v>
      </c>
      <c r="W68" s="2" t="s">
        <v>134</v>
      </c>
      <c r="X68" s="2">
        <v>0.2</v>
      </c>
      <c r="Y68" s="2" t="s">
        <v>33</v>
      </c>
      <c r="Z68" s="2" t="s">
        <v>34</v>
      </c>
      <c r="AA68" s="2" t="s">
        <v>35</v>
      </c>
      <c r="AB68" s="2">
        <v>3338.8051529999998</v>
      </c>
      <c r="AC68" s="2">
        <v>3.3388049999999998</v>
      </c>
      <c r="AD68" s="2">
        <v>9</v>
      </c>
      <c r="AE68" s="10" t="s">
        <v>307</v>
      </c>
      <c r="AF68" s="2">
        <v>17544.955333048529</v>
      </c>
      <c r="AG68" s="2">
        <v>2</v>
      </c>
      <c r="AH68" s="2"/>
      <c r="AI68" s="6"/>
      <c r="AJ68" s="6"/>
      <c r="AK68" s="6"/>
      <c r="AL68" s="6"/>
      <c r="AM68" s="2">
        <v>1.5</v>
      </c>
      <c r="AN68" s="6"/>
      <c r="AR68" s="2">
        <v>0</v>
      </c>
    </row>
    <row r="69" spans="1:44" ht="57.6" x14ac:dyDescent="0.3">
      <c r="A69" s="2">
        <v>9</v>
      </c>
      <c r="B69" t="s">
        <v>21</v>
      </c>
      <c r="C69" s="9" t="s">
        <v>74</v>
      </c>
      <c r="D69" s="2" t="s">
        <v>75</v>
      </c>
      <c r="E69" s="3" t="s">
        <v>122</v>
      </c>
      <c r="F69" s="2" t="s">
        <v>135</v>
      </c>
      <c r="G69" s="2" t="s">
        <v>124</v>
      </c>
      <c r="H69" s="2" t="s">
        <v>79</v>
      </c>
      <c r="I69" s="2" t="s">
        <v>28</v>
      </c>
      <c r="J69" s="2" t="s">
        <v>90</v>
      </c>
      <c r="K69" s="2" t="s">
        <v>29</v>
      </c>
      <c r="L69" s="4">
        <v>46227</v>
      </c>
      <c r="M69" s="2" t="s">
        <v>30</v>
      </c>
      <c r="N69" s="2" t="s">
        <v>80</v>
      </c>
      <c r="O69" s="2">
        <v>50000</v>
      </c>
      <c r="P69" s="2">
        <v>8.3350000000000009</v>
      </c>
      <c r="Q69" s="2">
        <v>19.03</v>
      </c>
      <c r="R69" s="2">
        <v>27.364000000000001</v>
      </c>
      <c r="S69" s="2">
        <v>2627.4303730000001</v>
      </c>
      <c r="T69" s="2">
        <v>520.62300000000005</v>
      </c>
      <c r="U69" s="2">
        <v>48.642000000000003</v>
      </c>
      <c r="V69" s="2">
        <v>569.26499999999999</v>
      </c>
      <c r="W69" s="2" t="s">
        <v>136</v>
      </c>
      <c r="X69" s="2">
        <v>0</v>
      </c>
      <c r="Y69" s="2" t="s">
        <v>33</v>
      </c>
      <c r="Z69" s="2" t="s">
        <v>34</v>
      </c>
      <c r="AA69" s="2" t="s">
        <v>35</v>
      </c>
      <c r="AB69" s="2">
        <v>13730.452009000001</v>
      </c>
      <c r="AC69" s="2">
        <v>13.730452</v>
      </c>
      <c r="AD69" s="2">
        <v>9</v>
      </c>
      <c r="AE69" s="10" t="s">
        <v>307</v>
      </c>
      <c r="AF69" s="2">
        <v>72151.613239637198</v>
      </c>
      <c r="AG69" s="2">
        <v>2</v>
      </c>
      <c r="AH69" s="2"/>
      <c r="AI69" s="6"/>
      <c r="AJ69" s="6"/>
      <c r="AK69" s="6"/>
      <c r="AL69" s="6"/>
      <c r="AM69" s="2">
        <v>1.5</v>
      </c>
      <c r="AN69" s="6"/>
      <c r="AR69" s="2">
        <v>0</v>
      </c>
    </row>
    <row r="70" spans="1:44" ht="57.6" x14ac:dyDescent="0.3">
      <c r="A70" s="2">
        <v>9</v>
      </c>
      <c r="B70" t="s">
        <v>21</v>
      </c>
      <c r="C70" s="9" t="s">
        <v>74</v>
      </c>
      <c r="D70" s="2" t="s">
        <v>75</v>
      </c>
      <c r="E70" s="3" t="s">
        <v>122</v>
      </c>
      <c r="F70" s="2" t="s">
        <v>126</v>
      </c>
      <c r="G70" s="2" t="s">
        <v>124</v>
      </c>
      <c r="H70" s="2" t="s">
        <v>79</v>
      </c>
      <c r="I70" s="2" t="s">
        <v>28</v>
      </c>
      <c r="J70" s="2" t="s">
        <v>90</v>
      </c>
      <c r="K70" s="2" t="s">
        <v>29</v>
      </c>
      <c r="L70" s="4">
        <v>46227</v>
      </c>
      <c r="M70" s="2" t="s">
        <v>30</v>
      </c>
      <c r="N70" s="2" t="s">
        <v>80</v>
      </c>
      <c r="O70" s="2">
        <v>50000</v>
      </c>
      <c r="P70" s="2">
        <v>8.3350000000000009</v>
      </c>
      <c r="Q70" s="2">
        <v>19.03</v>
      </c>
      <c r="R70" s="2">
        <v>27.364000000000001</v>
      </c>
      <c r="S70" s="2">
        <v>2627.4303730000001</v>
      </c>
      <c r="T70" s="2">
        <v>520.62300000000005</v>
      </c>
      <c r="U70" s="2">
        <v>48.642000000000003</v>
      </c>
      <c r="V70" s="2">
        <v>569.26499999999999</v>
      </c>
      <c r="W70" s="2" t="s">
        <v>127</v>
      </c>
      <c r="X70" s="2">
        <v>0.6</v>
      </c>
      <c r="Y70" s="2" t="s">
        <v>33</v>
      </c>
      <c r="Z70" s="2" t="s">
        <v>34</v>
      </c>
      <c r="AA70" s="2" t="s">
        <v>35</v>
      </c>
      <c r="AB70" s="2">
        <v>20057.033442</v>
      </c>
      <c r="AC70" s="2">
        <v>20.057033000000001</v>
      </c>
      <c r="AD70" s="2">
        <v>9</v>
      </c>
      <c r="AE70" s="10" t="s">
        <v>307</v>
      </c>
      <c r="AF70" s="2">
        <v>105396.91539292663</v>
      </c>
      <c r="AG70" s="2">
        <v>2</v>
      </c>
      <c r="AH70" s="2"/>
      <c r="AI70" s="6"/>
      <c r="AJ70" s="6"/>
      <c r="AK70" s="6"/>
      <c r="AL70" s="6"/>
      <c r="AM70" s="2">
        <v>1.5</v>
      </c>
      <c r="AN70" s="6"/>
      <c r="AR70" s="2">
        <v>0</v>
      </c>
    </row>
    <row r="71" spans="1:44" ht="57.6" x14ac:dyDescent="0.3">
      <c r="A71" s="2">
        <v>9</v>
      </c>
      <c r="B71" t="s">
        <v>21</v>
      </c>
      <c r="C71" s="9" t="s">
        <v>74</v>
      </c>
      <c r="D71" s="2" t="s">
        <v>75</v>
      </c>
      <c r="E71" s="3" t="s">
        <v>122</v>
      </c>
      <c r="F71" s="2" t="s">
        <v>126</v>
      </c>
      <c r="G71" s="2" t="s">
        <v>124</v>
      </c>
      <c r="H71" s="2" t="s">
        <v>79</v>
      </c>
      <c r="I71" s="2" t="s">
        <v>28</v>
      </c>
      <c r="J71" s="2" t="s">
        <v>90</v>
      </c>
      <c r="K71" s="2" t="s">
        <v>29</v>
      </c>
      <c r="L71" s="4">
        <v>46227</v>
      </c>
      <c r="M71" s="2" t="s">
        <v>30</v>
      </c>
      <c r="N71" s="2" t="s">
        <v>80</v>
      </c>
      <c r="O71" s="2">
        <v>50000</v>
      </c>
      <c r="P71" s="2">
        <v>8.3350000000000009</v>
      </c>
      <c r="Q71" s="2">
        <v>19.03</v>
      </c>
      <c r="R71" s="2">
        <v>27.364000000000001</v>
      </c>
      <c r="S71" s="2">
        <v>2627.4303730000001</v>
      </c>
      <c r="T71" s="2">
        <v>520.62300000000005</v>
      </c>
      <c r="U71" s="2">
        <v>48.642000000000003</v>
      </c>
      <c r="V71" s="2">
        <v>569.26499999999999</v>
      </c>
      <c r="W71" s="2" t="s">
        <v>137</v>
      </c>
      <c r="X71" s="2">
        <v>0.2</v>
      </c>
      <c r="Y71" s="2" t="s">
        <v>33</v>
      </c>
      <c r="Z71" s="2" t="s">
        <v>34</v>
      </c>
      <c r="AA71" s="2" t="s">
        <v>35</v>
      </c>
      <c r="AB71" s="2">
        <v>16488.551564000001</v>
      </c>
      <c r="AC71" s="2">
        <v>16.488551999999999</v>
      </c>
      <c r="AD71" s="2">
        <v>9</v>
      </c>
      <c r="AE71" s="10" t="s">
        <v>307</v>
      </c>
      <c r="AF71" s="2">
        <v>86645.044663179782</v>
      </c>
      <c r="AG71" s="2">
        <v>2</v>
      </c>
      <c r="AH71" s="2"/>
      <c r="AI71" s="6"/>
      <c r="AJ71" s="6"/>
      <c r="AK71" s="6"/>
      <c r="AL71" s="6"/>
      <c r="AM71" s="2">
        <v>1.5</v>
      </c>
      <c r="AN71" s="6"/>
      <c r="AR71" s="2">
        <v>0</v>
      </c>
    </row>
    <row r="72" spans="1:44" ht="57.6" x14ac:dyDescent="0.3">
      <c r="A72" s="2">
        <v>9</v>
      </c>
      <c r="B72" t="s">
        <v>21</v>
      </c>
      <c r="C72" s="9" t="s">
        <v>74</v>
      </c>
      <c r="D72" s="2" t="s">
        <v>75</v>
      </c>
      <c r="E72" s="3" t="s">
        <v>122</v>
      </c>
      <c r="F72" s="2" t="s">
        <v>126</v>
      </c>
      <c r="G72" s="2" t="s">
        <v>124</v>
      </c>
      <c r="H72" s="2" t="s">
        <v>79</v>
      </c>
      <c r="I72" s="2" t="s">
        <v>28</v>
      </c>
      <c r="J72" s="2" t="s">
        <v>90</v>
      </c>
      <c r="K72" s="2" t="s">
        <v>29</v>
      </c>
      <c r="L72" s="4">
        <v>46227</v>
      </c>
      <c r="M72" s="2" t="s">
        <v>30</v>
      </c>
      <c r="N72" s="2" t="s">
        <v>80</v>
      </c>
      <c r="O72" s="2">
        <v>50000</v>
      </c>
      <c r="P72" s="2">
        <v>8.3350000000000009</v>
      </c>
      <c r="Q72" s="2">
        <v>19.03</v>
      </c>
      <c r="R72" s="2">
        <v>27.364000000000001</v>
      </c>
      <c r="S72" s="2">
        <v>2627.4303730000001</v>
      </c>
      <c r="T72" s="2">
        <v>520.62300000000005</v>
      </c>
      <c r="U72" s="2">
        <v>48.642000000000003</v>
      </c>
      <c r="V72" s="2">
        <v>569.26499999999999</v>
      </c>
      <c r="W72" s="2" t="s">
        <v>138</v>
      </c>
      <c r="X72" s="2">
        <v>0.2</v>
      </c>
      <c r="Y72" s="2" t="s">
        <v>33</v>
      </c>
      <c r="Z72" s="2" t="s">
        <v>34</v>
      </c>
      <c r="AA72" s="2" t="s">
        <v>35</v>
      </c>
      <c r="AB72" s="2">
        <v>2339.123689</v>
      </c>
      <c r="AC72" s="2">
        <v>2.339124</v>
      </c>
      <c r="AD72" s="2">
        <v>9</v>
      </c>
      <c r="AE72" s="10" t="s">
        <v>307</v>
      </c>
      <c r="AF72" s="2">
        <v>12291.770887626504</v>
      </c>
      <c r="AG72" s="2">
        <v>2</v>
      </c>
      <c r="AH72" s="2"/>
      <c r="AI72" s="6"/>
      <c r="AJ72" s="6"/>
      <c r="AK72" s="6"/>
      <c r="AL72" s="6"/>
      <c r="AM72" s="2">
        <v>1.5</v>
      </c>
      <c r="AN72" s="6"/>
      <c r="AR72" s="2">
        <v>0</v>
      </c>
    </row>
    <row r="73" spans="1:44" ht="57.6" x14ac:dyDescent="0.3">
      <c r="A73" s="2">
        <v>9</v>
      </c>
      <c r="B73" t="s">
        <v>21</v>
      </c>
      <c r="C73" s="9" t="s">
        <v>74</v>
      </c>
      <c r="D73" s="2" t="s">
        <v>75</v>
      </c>
      <c r="E73" s="3" t="s">
        <v>122</v>
      </c>
      <c r="F73" s="2" t="s">
        <v>126</v>
      </c>
      <c r="G73" s="2" t="s">
        <v>124</v>
      </c>
      <c r="H73" s="2" t="s">
        <v>79</v>
      </c>
      <c r="I73" s="2" t="s">
        <v>28</v>
      </c>
      <c r="J73" s="2" t="s">
        <v>90</v>
      </c>
      <c r="K73" s="2" t="s">
        <v>29</v>
      </c>
      <c r="L73" s="4">
        <v>46227</v>
      </c>
      <c r="M73" s="2" t="s">
        <v>30</v>
      </c>
      <c r="N73" s="2" t="s">
        <v>80</v>
      </c>
      <c r="O73" s="2">
        <v>50000</v>
      </c>
      <c r="P73" s="2">
        <v>8.3350000000000009</v>
      </c>
      <c r="Q73" s="2">
        <v>19.03</v>
      </c>
      <c r="R73" s="2">
        <v>27.364000000000001</v>
      </c>
      <c r="S73" s="2">
        <v>2627.4303730000001</v>
      </c>
      <c r="T73" s="2">
        <v>520.62300000000005</v>
      </c>
      <c r="U73" s="2">
        <v>48.642000000000003</v>
      </c>
      <c r="V73" s="2">
        <v>569.26499999999999</v>
      </c>
      <c r="W73" s="2" t="s">
        <v>139</v>
      </c>
      <c r="X73" s="2">
        <v>0.2</v>
      </c>
      <c r="Y73" s="2" t="s">
        <v>33</v>
      </c>
      <c r="Z73" s="2" t="s">
        <v>34</v>
      </c>
      <c r="AA73" s="2" t="s">
        <v>35</v>
      </c>
      <c r="AB73" s="2">
        <v>1700.4278609999999</v>
      </c>
      <c r="AC73" s="2">
        <v>1.7004280000000001</v>
      </c>
      <c r="AD73" s="2">
        <v>9</v>
      </c>
      <c r="AE73" s="10" t="s">
        <v>307</v>
      </c>
      <c r="AF73" s="2">
        <v>8935.5123485992881</v>
      </c>
      <c r="AG73" s="2">
        <v>2</v>
      </c>
      <c r="AH73" s="2"/>
      <c r="AI73" s="6"/>
      <c r="AJ73" s="6"/>
      <c r="AK73" s="6"/>
      <c r="AL73" s="6"/>
      <c r="AM73" s="2">
        <v>1.5</v>
      </c>
      <c r="AN73" s="6"/>
      <c r="AR73" s="2">
        <v>0</v>
      </c>
    </row>
    <row r="74" spans="1:44" ht="57.6" x14ac:dyDescent="0.3">
      <c r="A74" s="2">
        <v>9</v>
      </c>
      <c r="B74" t="s">
        <v>21</v>
      </c>
      <c r="C74" s="9" t="s">
        <v>74</v>
      </c>
      <c r="D74" s="2" t="s">
        <v>75</v>
      </c>
      <c r="E74" s="3" t="s">
        <v>122</v>
      </c>
      <c r="F74" s="2" t="s">
        <v>123</v>
      </c>
      <c r="G74" s="2" t="s">
        <v>124</v>
      </c>
      <c r="H74" s="2" t="s">
        <v>79</v>
      </c>
      <c r="I74" s="2" t="s">
        <v>28</v>
      </c>
      <c r="J74" s="2" t="s">
        <v>90</v>
      </c>
      <c r="K74" s="2" t="s">
        <v>29</v>
      </c>
      <c r="L74" s="4">
        <v>46227</v>
      </c>
      <c r="M74" s="2" t="s">
        <v>30</v>
      </c>
      <c r="N74" s="2" t="s">
        <v>80</v>
      </c>
      <c r="O74" s="2">
        <v>50000</v>
      </c>
      <c r="P74" s="2">
        <v>8.3350000000000009</v>
      </c>
      <c r="Q74" s="2">
        <v>19.03</v>
      </c>
      <c r="R74" s="2">
        <v>27.364000000000001</v>
      </c>
      <c r="S74" s="2">
        <v>2627.4303730000001</v>
      </c>
      <c r="T74" s="2">
        <v>520.62300000000005</v>
      </c>
      <c r="U74" s="2">
        <v>48.642000000000003</v>
      </c>
      <c r="V74" s="2">
        <v>569.26499999999999</v>
      </c>
      <c r="W74" s="2" t="s">
        <v>140</v>
      </c>
      <c r="X74" s="2">
        <v>0.6</v>
      </c>
      <c r="Y74" s="2" t="s">
        <v>33</v>
      </c>
      <c r="Z74" s="2" t="s">
        <v>34</v>
      </c>
      <c r="AA74" s="2" t="s">
        <v>35</v>
      </c>
      <c r="AB74" s="2">
        <v>70116.495576999994</v>
      </c>
      <c r="AC74" s="2">
        <v>70.116495999999998</v>
      </c>
      <c r="AD74" s="2">
        <v>9</v>
      </c>
      <c r="AE74" s="10" t="s">
        <v>307</v>
      </c>
      <c r="AF74" s="2">
        <v>368452.42247746605</v>
      </c>
      <c r="AG74" s="2">
        <v>0</v>
      </c>
      <c r="AH74" s="2"/>
      <c r="AI74" s="6"/>
      <c r="AJ74" s="6"/>
      <c r="AK74" s="6"/>
      <c r="AL74" s="6"/>
      <c r="AM74" s="2">
        <v>1.5</v>
      </c>
      <c r="AN74" s="6"/>
      <c r="AR74" s="2">
        <v>0</v>
      </c>
    </row>
    <row r="75" spans="1:44" ht="57.6" x14ac:dyDescent="0.3">
      <c r="A75" s="2">
        <v>9</v>
      </c>
      <c r="B75" t="s">
        <v>21</v>
      </c>
      <c r="C75" s="9" t="s">
        <v>74</v>
      </c>
      <c r="D75" s="2" t="s">
        <v>75</v>
      </c>
      <c r="E75" s="3" t="s">
        <v>122</v>
      </c>
      <c r="F75" s="2" t="s">
        <v>123</v>
      </c>
      <c r="G75" s="2" t="s">
        <v>124</v>
      </c>
      <c r="H75" s="2" t="s">
        <v>79</v>
      </c>
      <c r="I75" s="2" t="s">
        <v>28</v>
      </c>
      <c r="J75" s="2" t="s">
        <v>90</v>
      </c>
      <c r="K75" s="2" t="s">
        <v>29</v>
      </c>
      <c r="L75" s="4">
        <v>46227</v>
      </c>
      <c r="M75" s="2" t="s">
        <v>30</v>
      </c>
      <c r="N75" s="2" t="s">
        <v>80</v>
      </c>
      <c r="O75" s="2">
        <v>50000</v>
      </c>
      <c r="P75" s="2">
        <v>8.3350000000000009</v>
      </c>
      <c r="Q75" s="2">
        <v>19.03</v>
      </c>
      <c r="R75" s="2">
        <v>27.364000000000001</v>
      </c>
      <c r="S75" s="2">
        <v>2627.4303730000001</v>
      </c>
      <c r="T75" s="2">
        <v>520.62300000000005</v>
      </c>
      <c r="U75" s="2">
        <v>48.642000000000003</v>
      </c>
      <c r="V75" s="2">
        <v>569.26499999999999</v>
      </c>
      <c r="W75" s="2" t="s">
        <v>141</v>
      </c>
      <c r="X75" s="2">
        <v>0.2</v>
      </c>
      <c r="Y75" s="2" t="s">
        <v>33</v>
      </c>
      <c r="Z75" s="2" t="s">
        <v>34</v>
      </c>
      <c r="AA75" s="2" t="s">
        <v>35</v>
      </c>
      <c r="AB75" s="2">
        <v>81850.468148</v>
      </c>
      <c r="AC75" s="2">
        <v>81.850468000000006</v>
      </c>
      <c r="AD75" s="2">
        <v>9</v>
      </c>
      <c r="AE75" s="10" t="s">
        <v>307</v>
      </c>
      <c r="AF75" s="2">
        <v>430112.8113349292</v>
      </c>
      <c r="AG75" s="2">
        <v>0</v>
      </c>
      <c r="AH75" s="2"/>
      <c r="AI75" s="6"/>
      <c r="AJ75" s="6"/>
      <c r="AK75" s="6"/>
      <c r="AL75" s="6"/>
      <c r="AM75" s="2">
        <v>1.5</v>
      </c>
      <c r="AN75" s="6"/>
      <c r="AR75" s="2">
        <v>0</v>
      </c>
    </row>
    <row r="76" spans="1:44" ht="57.6" x14ac:dyDescent="0.3">
      <c r="A76" s="2">
        <v>9</v>
      </c>
      <c r="B76" t="s">
        <v>21</v>
      </c>
      <c r="C76" s="9" t="s">
        <v>74</v>
      </c>
      <c r="D76" s="2" t="s">
        <v>75</v>
      </c>
      <c r="E76" s="3" t="s">
        <v>122</v>
      </c>
      <c r="F76" s="2" t="s">
        <v>123</v>
      </c>
      <c r="G76" s="2" t="s">
        <v>124</v>
      </c>
      <c r="H76" s="2" t="s">
        <v>79</v>
      </c>
      <c r="I76" s="2" t="s">
        <v>28</v>
      </c>
      <c r="J76" s="2" t="s">
        <v>90</v>
      </c>
      <c r="K76" s="2" t="s">
        <v>29</v>
      </c>
      <c r="L76" s="4">
        <v>46227</v>
      </c>
      <c r="M76" s="2" t="s">
        <v>30</v>
      </c>
      <c r="N76" s="2" t="s">
        <v>80</v>
      </c>
      <c r="O76" s="2">
        <v>50000</v>
      </c>
      <c r="P76" s="2">
        <v>8.3350000000000009</v>
      </c>
      <c r="Q76" s="2">
        <v>19.03</v>
      </c>
      <c r="R76" s="2">
        <v>27.364000000000001</v>
      </c>
      <c r="S76" s="2">
        <v>2627.4303730000001</v>
      </c>
      <c r="T76" s="2">
        <v>520.62300000000005</v>
      </c>
      <c r="U76" s="2">
        <v>48.642000000000003</v>
      </c>
      <c r="V76" s="2">
        <v>569.26499999999999</v>
      </c>
      <c r="W76" s="2" t="s">
        <v>125</v>
      </c>
      <c r="X76" s="2">
        <v>0.2</v>
      </c>
      <c r="Y76" s="2" t="s">
        <v>33</v>
      </c>
      <c r="Z76" s="2" t="s">
        <v>34</v>
      </c>
      <c r="AA76" s="2" t="s">
        <v>35</v>
      </c>
      <c r="AB76" s="2">
        <v>37190.623789999998</v>
      </c>
      <c r="AC76" s="2">
        <v>37.190624</v>
      </c>
      <c r="AD76" s="2">
        <v>9</v>
      </c>
      <c r="AE76" s="10" t="s">
        <v>307</v>
      </c>
      <c r="AF76" s="2">
        <v>195431.55017684551</v>
      </c>
      <c r="AG76" s="2">
        <v>0</v>
      </c>
      <c r="AH76" s="2"/>
      <c r="AI76" s="6"/>
      <c r="AJ76" s="6"/>
      <c r="AK76" s="6"/>
      <c r="AL76" s="6"/>
      <c r="AM76" s="2">
        <v>1.5</v>
      </c>
      <c r="AN76" s="6"/>
      <c r="AR76" s="2">
        <v>0</v>
      </c>
    </row>
    <row r="77" spans="1:44" ht="57.6" x14ac:dyDescent="0.3">
      <c r="A77" s="2">
        <v>9</v>
      </c>
      <c r="B77" t="s">
        <v>21</v>
      </c>
      <c r="C77" s="9" t="s">
        <v>74</v>
      </c>
      <c r="D77" s="2" t="s">
        <v>75</v>
      </c>
      <c r="E77" s="3" t="s">
        <v>122</v>
      </c>
      <c r="F77" s="2" t="s">
        <v>142</v>
      </c>
      <c r="G77" s="2" t="s">
        <v>124</v>
      </c>
      <c r="H77" s="2" t="s">
        <v>79</v>
      </c>
      <c r="I77" s="2" t="s">
        <v>28</v>
      </c>
      <c r="J77" s="2" t="s">
        <v>90</v>
      </c>
      <c r="K77" s="2" t="s">
        <v>29</v>
      </c>
      <c r="L77" s="4">
        <v>46227</v>
      </c>
      <c r="M77" s="2" t="s">
        <v>30</v>
      </c>
      <c r="N77" s="2" t="s">
        <v>80</v>
      </c>
      <c r="O77" s="2">
        <v>50000</v>
      </c>
      <c r="P77" s="2">
        <v>8.3350000000000009</v>
      </c>
      <c r="Q77" s="2">
        <v>19.03</v>
      </c>
      <c r="R77" s="2">
        <v>27.364000000000001</v>
      </c>
      <c r="S77" s="2">
        <v>2627.4303730000001</v>
      </c>
      <c r="T77" s="2">
        <v>520.62300000000005</v>
      </c>
      <c r="U77" s="2">
        <v>48.642000000000003</v>
      </c>
      <c r="V77" s="2">
        <v>569.26499999999999</v>
      </c>
      <c r="W77" s="2" t="s">
        <v>143</v>
      </c>
      <c r="X77" s="2">
        <v>0</v>
      </c>
      <c r="Y77" s="2" t="s">
        <v>33</v>
      </c>
      <c r="Z77" s="2" t="s">
        <v>34</v>
      </c>
      <c r="AA77" s="2" t="s">
        <v>35</v>
      </c>
      <c r="AB77" s="2">
        <v>9683.8964990000004</v>
      </c>
      <c r="AC77" s="2">
        <v>9.6838960000000007</v>
      </c>
      <c r="AD77" s="2">
        <v>9</v>
      </c>
      <c r="AE77" s="10" t="s">
        <v>307</v>
      </c>
      <c r="AF77" s="2">
        <v>50887.52495874642</v>
      </c>
      <c r="AG77" s="2">
        <v>0</v>
      </c>
      <c r="AH77" s="2"/>
      <c r="AI77" s="6"/>
      <c r="AJ77" s="6"/>
      <c r="AK77" s="6"/>
      <c r="AL77" s="6"/>
      <c r="AM77" s="2">
        <v>1.5</v>
      </c>
      <c r="AN77" s="6"/>
      <c r="AR77" s="2">
        <v>0</v>
      </c>
    </row>
    <row r="78" spans="1:44" ht="57.6" x14ac:dyDescent="0.3">
      <c r="A78" s="2">
        <v>9</v>
      </c>
      <c r="B78" t="s">
        <v>21</v>
      </c>
      <c r="C78" s="9" t="s">
        <v>74</v>
      </c>
      <c r="D78" s="2" t="s">
        <v>75</v>
      </c>
      <c r="E78" s="3" t="s">
        <v>122</v>
      </c>
      <c r="F78" s="2" t="s">
        <v>123</v>
      </c>
      <c r="G78" s="2" t="s">
        <v>124</v>
      </c>
      <c r="H78" s="2" t="s">
        <v>79</v>
      </c>
      <c r="I78" s="2" t="s">
        <v>28</v>
      </c>
      <c r="J78" s="2" t="s">
        <v>90</v>
      </c>
      <c r="K78" s="2" t="s">
        <v>29</v>
      </c>
      <c r="L78" s="4">
        <v>46227</v>
      </c>
      <c r="M78" s="2" t="s">
        <v>30</v>
      </c>
      <c r="N78" s="2" t="s">
        <v>80</v>
      </c>
      <c r="O78" s="2">
        <v>50000</v>
      </c>
      <c r="P78" s="2">
        <v>8.3350000000000009</v>
      </c>
      <c r="Q78" s="2">
        <v>19.03</v>
      </c>
      <c r="R78" s="2">
        <v>27.364000000000001</v>
      </c>
      <c r="S78" s="2">
        <v>2627.4303730000001</v>
      </c>
      <c r="T78" s="2">
        <v>520.62300000000005</v>
      </c>
      <c r="U78" s="2">
        <v>48.642000000000003</v>
      </c>
      <c r="V78" s="2">
        <v>569.26499999999999</v>
      </c>
      <c r="W78" s="2" t="s">
        <v>144</v>
      </c>
      <c r="X78" s="2">
        <v>0.6</v>
      </c>
      <c r="Y78" s="2" t="s">
        <v>33</v>
      </c>
      <c r="Z78" s="2" t="s">
        <v>34</v>
      </c>
      <c r="AA78" s="2" t="s">
        <v>35</v>
      </c>
      <c r="AB78" s="2">
        <v>17556.286801999999</v>
      </c>
      <c r="AC78" s="2">
        <v>17.556287000000001</v>
      </c>
      <c r="AD78" s="2">
        <v>9</v>
      </c>
      <c r="AE78" s="10" t="s">
        <v>307</v>
      </c>
      <c r="AF78" s="2">
        <v>92255.843401810111</v>
      </c>
      <c r="AG78" s="2">
        <v>0</v>
      </c>
      <c r="AH78" s="2"/>
      <c r="AI78" s="6"/>
      <c r="AJ78" s="6"/>
      <c r="AK78" s="6"/>
      <c r="AL78" s="6"/>
      <c r="AM78" s="2">
        <v>1.5</v>
      </c>
      <c r="AN78" s="6"/>
      <c r="AR78" s="2">
        <v>0</v>
      </c>
    </row>
    <row r="79" spans="1:44" ht="57.6" x14ac:dyDescent="0.3">
      <c r="A79" s="2">
        <v>9</v>
      </c>
      <c r="B79" t="s">
        <v>21</v>
      </c>
      <c r="C79" s="9" t="s">
        <v>74</v>
      </c>
      <c r="D79" s="2" t="s">
        <v>75</v>
      </c>
      <c r="E79" s="3" t="s">
        <v>122</v>
      </c>
      <c r="F79" s="2" t="s">
        <v>123</v>
      </c>
      <c r="G79" s="2" t="s">
        <v>124</v>
      </c>
      <c r="H79" s="2" t="s">
        <v>79</v>
      </c>
      <c r="I79" s="2" t="s">
        <v>28</v>
      </c>
      <c r="J79" s="2" t="s">
        <v>90</v>
      </c>
      <c r="K79" s="2" t="s">
        <v>29</v>
      </c>
      <c r="L79" s="4">
        <v>46227</v>
      </c>
      <c r="M79" s="2" t="s">
        <v>30</v>
      </c>
      <c r="N79" s="2" t="s">
        <v>80</v>
      </c>
      <c r="O79" s="2">
        <v>50000</v>
      </c>
      <c r="P79" s="2">
        <v>8.3350000000000009</v>
      </c>
      <c r="Q79" s="2">
        <v>19.03</v>
      </c>
      <c r="R79" s="2">
        <v>27.364000000000001</v>
      </c>
      <c r="S79" s="2">
        <v>2627.4303730000001</v>
      </c>
      <c r="T79" s="2">
        <v>520.62300000000005</v>
      </c>
      <c r="U79" s="2">
        <v>48.642000000000003</v>
      </c>
      <c r="V79" s="2">
        <v>569.26499999999999</v>
      </c>
      <c r="W79" s="2" t="s">
        <v>145</v>
      </c>
      <c r="X79" s="2">
        <v>0.2</v>
      </c>
      <c r="Y79" s="2" t="s">
        <v>33</v>
      </c>
      <c r="Z79" s="2" t="s">
        <v>34</v>
      </c>
      <c r="AA79" s="2" t="s">
        <v>35</v>
      </c>
      <c r="AB79" s="2">
        <v>1700.3613359999999</v>
      </c>
      <c r="AC79" s="2">
        <v>1.700361</v>
      </c>
      <c r="AD79" s="2">
        <v>9</v>
      </c>
      <c r="AE79" s="10" t="s">
        <v>307</v>
      </c>
      <c r="AF79" s="2">
        <v>8935.1602729293063</v>
      </c>
      <c r="AG79" s="2">
        <v>0</v>
      </c>
      <c r="AH79" s="2"/>
      <c r="AI79" s="6"/>
      <c r="AJ79" s="6"/>
      <c r="AK79" s="6"/>
      <c r="AL79" s="6"/>
      <c r="AM79" s="2">
        <v>1.5</v>
      </c>
      <c r="AN79" s="6"/>
      <c r="AR79" s="2">
        <v>0</v>
      </c>
    </row>
    <row r="80" spans="1:44" ht="43.2" x14ac:dyDescent="0.3">
      <c r="A80" s="2">
        <v>10</v>
      </c>
      <c r="B80" t="s">
        <v>21</v>
      </c>
      <c r="C80" s="9" t="s">
        <v>74</v>
      </c>
      <c r="D80" s="2" t="s">
        <v>75</v>
      </c>
      <c r="E80" s="3" t="s">
        <v>146</v>
      </c>
      <c r="F80" s="2" t="s">
        <v>147</v>
      </c>
      <c r="G80" s="2" t="s">
        <v>148</v>
      </c>
      <c r="H80" s="2" t="s">
        <v>79</v>
      </c>
      <c r="I80" s="2" t="s">
        <v>28</v>
      </c>
      <c r="J80" s="2" t="s">
        <v>90</v>
      </c>
      <c r="K80" s="2" t="s">
        <v>29</v>
      </c>
      <c r="L80" s="4">
        <v>46227</v>
      </c>
      <c r="M80" s="2" t="s">
        <v>30</v>
      </c>
      <c r="N80" s="2" t="s">
        <v>80</v>
      </c>
      <c r="O80" s="2">
        <v>50000</v>
      </c>
      <c r="P80" s="2">
        <v>8.3350000000000009</v>
      </c>
      <c r="Q80" s="2">
        <v>19.03</v>
      </c>
      <c r="R80" s="2">
        <v>27.364000000000001</v>
      </c>
      <c r="S80" s="2">
        <v>2627.4303730000001</v>
      </c>
      <c r="T80" s="2">
        <v>682.97299999999996</v>
      </c>
      <c r="U80" s="2">
        <v>1.248</v>
      </c>
      <c r="V80" s="2">
        <v>684.221</v>
      </c>
      <c r="W80" s="2" t="s">
        <v>149</v>
      </c>
      <c r="X80" s="2">
        <v>0.2</v>
      </c>
      <c r="Y80" s="2" t="s">
        <v>33</v>
      </c>
      <c r="Z80" s="2" t="s">
        <v>34</v>
      </c>
      <c r="AA80" s="2" t="s">
        <v>35</v>
      </c>
      <c r="AB80" s="2">
        <v>530014.34455000004</v>
      </c>
      <c r="AC80" s="2">
        <v>530.01434500000005</v>
      </c>
      <c r="AD80" s="2">
        <v>10</v>
      </c>
      <c r="AE80" s="10" t="s">
        <v>307</v>
      </c>
      <c r="AF80" s="2">
        <v>2785151.5763574019</v>
      </c>
      <c r="AG80" s="2">
        <v>0</v>
      </c>
      <c r="AH80" s="2"/>
      <c r="AI80" s="6"/>
      <c r="AJ80" s="6"/>
      <c r="AK80" s="6"/>
      <c r="AL80" s="6"/>
      <c r="AM80" s="2">
        <v>1.5</v>
      </c>
      <c r="AN80" s="6"/>
      <c r="AR80" s="2">
        <v>0</v>
      </c>
    </row>
    <row r="81" spans="1:44" ht="43.2" x14ac:dyDescent="0.3">
      <c r="A81" s="2">
        <v>10</v>
      </c>
      <c r="B81" t="s">
        <v>21</v>
      </c>
      <c r="C81" s="9" t="s">
        <v>74</v>
      </c>
      <c r="D81" s="2" t="s">
        <v>75</v>
      </c>
      <c r="E81" s="3" t="s">
        <v>146</v>
      </c>
      <c r="F81" s="2" t="s">
        <v>147</v>
      </c>
      <c r="G81" s="2" t="s">
        <v>148</v>
      </c>
      <c r="H81" s="2" t="s">
        <v>79</v>
      </c>
      <c r="I81" s="2" t="s">
        <v>28</v>
      </c>
      <c r="J81" s="2" t="s">
        <v>90</v>
      </c>
      <c r="K81" s="2" t="s">
        <v>29</v>
      </c>
      <c r="L81" s="4">
        <v>46227</v>
      </c>
      <c r="M81" s="2" t="s">
        <v>30</v>
      </c>
      <c r="N81" s="2" t="s">
        <v>80</v>
      </c>
      <c r="O81" s="2">
        <v>50000</v>
      </c>
      <c r="P81" s="2">
        <v>8.3350000000000009</v>
      </c>
      <c r="Q81" s="2">
        <v>19.03</v>
      </c>
      <c r="R81" s="2">
        <v>27.364000000000001</v>
      </c>
      <c r="S81" s="2">
        <v>2627.4303730000001</v>
      </c>
      <c r="T81" s="2">
        <v>682.97299999999996</v>
      </c>
      <c r="U81" s="2">
        <v>1.248</v>
      </c>
      <c r="V81" s="2">
        <v>684.221</v>
      </c>
      <c r="W81" s="2" t="s">
        <v>150</v>
      </c>
      <c r="X81" s="2">
        <v>0.2</v>
      </c>
      <c r="Y81" s="2" t="s">
        <v>33</v>
      </c>
      <c r="Z81" s="2" t="s">
        <v>34</v>
      </c>
      <c r="AA81" s="2" t="s">
        <v>35</v>
      </c>
      <c r="AB81" s="2">
        <v>1538.803224</v>
      </c>
      <c r="AC81" s="2">
        <v>1.5388029999999999</v>
      </c>
      <c r="AD81" s="2">
        <v>10</v>
      </c>
      <c r="AE81" s="10" t="s">
        <v>307</v>
      </c>
      <c r="AF81" s="2">
        <v>8086.1954805270379</v>
      </c>
      <c r="AG81" s="2">
        <v>0</v>
      </c>
      <c r="AH81" s="2"/>
      <c r="AI81" s="6"/>
      <c r="AJ81" s="6"/>
      <c r="AK81" s="6"/>
      <c r="AL81" s="6"/>
      <c r="AM81" s="2">
        <v>1.5</v>
      </c>
      <c r="AN81" s="6"/>
      <c r="AR81" s="2">
        <v>0</v>
      </c>
    </row>
    <row r="82" spans="1:44" ht="43.2" x14ac:dyDescent="0.3">
      <c r="A82" s="2">
        <v>10</v>
      </c>
      <c r="B82" t="s">
        <v>21</v>
      </c>
      <c r="C82" s="9" t="s">
        <v>74</v>
      </c>
      <c r="D82" s="2" t="s">
        <v>75</v>
      </c>
      <c r="E82" s="3" t="s">
        <v>146</v>
      </c>
      <c r="F82" s="2" t="s">
        <v>147</v>
      </c>
      <c r="G82" s="2" t="s">
        <v>148</v>
      </c>
      <c r="H82" s="2" t="s">
        <v>79</v>
      </c>
      <c r="I82" s="2" t="s">
        <v>28</v>
      </c>
      <c r="J82" s="2" t="s">
        <v>90</v>
      </c>
      <c r="K82" s="2" t="s">
        <v>29</v>
      </c>
      <c r="L82" s="4">
        <v>46227</v>
      </c>
      <c r="M82" s="2" t="s">
        <v>30</v>
      </c>
      <c r="N82" s="2" t="s">
        <v>80</v>
      </c>
      <c r="O82" s="2">
        <v>50000</v>
      </c>
      <c r="P82" s="2">
        <v>8.3350000000000009</v>
      </c>
      <c r="Q82" s="2">
        <v>19.03</v>
      </c>
      <c r="R82" s="2">
        <v>27.364000000000001</v>
      </c>
      <c r="S82" s="2">
        <v>2627.4303730000001</v>
      </c>
      <c r="T82" s="2">
        <v>682.97299999999996</v>
      </c>
      <c r="U82" s="2">
        <v>1.248</v>
      </c>
      <c r="V82" s="2">
        <v>684.221</v>
      </c>
      <c r="W82" s="2" t="s">
        <v>151</v>
      </c>
      <c r="X82" s="2">
        <v>0.2</v>
      </c>
      <c r="Y82" s="2" t="s">
        <v>33</v>
      </c>
      <c r="Z82" s="2" t="s">
        <v>34</v>
      </c>
      <c r="AA82" s="2" t="s">
        <v>35</v>
      </c>
      <c r="AB82" s="2">
        <v>70691.607699999993</v>
      </c>
      <c r="AC82" s="2">
        <v>70.691608000000002</v>
      </c>
      <c r="AD82" s="2">
        <v>10</v>
      </c>
      <c r="AE82" s="10" t="s">
        <v>307</v>
      </c>
      <c r="AF82" s="2">
        <v>371474.55595081957</v>
      </c>
      <c r="AG82" s="2">
        <v>0</v>
      </c>
      <c r="AH82" s="2"/>
      <c r="AI82" s="6"/>
      <c r="AJ82" s="6"/>
      <c r="AK82" s="6"/>
      <c r="AL82" s="6"/>
      <c r="AM82" s="2">
        <v>1.5</v>
      </c>
      <c r="AN82" s="6"/>
      <c r="AR82" s="2">
        <v>0</v>
      </c>
    </row>
    <row r="83" spans="1:44" ht="43.2" x14ac:dyDescent="0.3">
      <c r="A83" s="2">
        <v>10</v>
      </c>
      <c r="B83" t="s">
        <v>21</v>
      </c>
      <c r="C83" s="9" t="s">
        <v>74</v>
      </c>
      <c r="D83" s="2" t="s">
        <v>75</v>
      </c>
      <c r="E83" s="3" t="s">
        <v>146</v>
      </c>
      <c r="F83" s="2" t="s">
        <v>147</v>
      </c>
      <c r="G83" s="2" t="s">
        <v>148</v>
      </c>
      <c r="H83" s="2" t="s">
        <v>79</v>
      </c>
      <c r="I83" s="2" t="s">
        <v>28</v>
      </c>
      <c r="J83" s="2" t="s">
        <v>90</v>
      </c>
      <c r="K83" s="2" t="s">
        <v>29</v>
      </c>
      <c r="L83" s="4">
        <v>46227</v>
      </c>
      <c r="M83" s="2" t="s">
        <v>30</v>
      </c>
      <c r="N83" s="2" t="s">
        <v>80</v>
      </c>
      <c r="O83" s="2">
        <v>50000</v>
      </c>
      <c r="P83" s="2">
        <v>8.3350000000000009</v>
      </c>
      <c r="Q83" s="2">
        <v>19.03</v>
      </c>
      <c r="R83" s="2">
        <v>27.364000000000001</v>
      </c>
      <c r="S83" s="2">
        <v>2627.4303730000001</v>
      </c>
      <c r="T83" s="2">
        <v>682.97299999999996</v>
      </c>
      <c r="U83" s="2">
        <v>1.248</v>
      </c>
      <c r="V83" s="2">
        <v>684.221</v>
      </c>
      <c r="W83" s="2" t="s">
        <v>152</v>
      </c>
      <c r="X83" s="2">
        <v>0.2</v>
      </c>
      <c r="Y83" s="2" t="s">
        <v>33</v>
      </c>
      <c r="Z83" s="2" t="s">
        <v>34</v>
      </c>
      <c r="AA83" s="2" t="s">
        <v>35</v>
      </c>
      <c r="AB83" s="2">
        <v>59753.728166000001</v>
      </c>
      <c r="AC83" s="2">
        <v>59.753728000000002</v>
      </c>
      <c r="AD83" s="2">
        <v>10</v>
      </c>
      <c r="AE83" s="10" t="s">
        <v>307</v>
      </c>
      <c r="AF83" s="2">
        <v>313997.51969436114</v>
      </c>
      <c r="AG83" s="2">
        <v>0</v>
      </c>
      <c r="AH83" s="2"/>
      <c r="AI83" s="6"/>
      <c r="AJ83" s="6"/>
      <c r="AK83" s="6"/>
      <c r="AL83" s="6"/>
      <c r="AM83" s="2">
        <v>1.5</v>
      </c>
      <c r="AN83" s="6"/>
      <c r="AR83" s="2">
        <v>0</v>
      </c>
    </row>
    <row r="84" spans="1:44" ht="43.2" x14ac:dyDescent="0.3">
      <c r="A84" s="2">
        <v>10</v>
      </c>
      <c r="B84" t="s">
        <v>21</v>
      </c>
      <c r="C84" s="9" t="s">
        <v>74</v>
      </c>
      <c r="D84" s="2" t="s">
        <v>75</v>
      </c>
      <c r="E84" s="3" t="s">
        <v>146</v>
      </c>
      <c r="F84" s="2" t="s">
        <v>147</v>
      </c>
      <c r="G84" s="2" t="s">
        <v>148</v>
      </c>
      <c r="H84" s="2" t="s">
        <v>79</v>
      </c>
      <c r="I84" s="2" t="s">
        <v>28</v>
      </c>
      <c r="J84" s="2" t="s">
        <v>90</v>
      </c>
      <c r="K84" s="2" t="s">
        <v>29</v>
      </c>
      <c r="L84" s="4">
        <v>46227</v>
      </c>
      <c r="M84" s="2" t="s">
        <v>30</v>
      </c>
      <c r="N84" s="2" t="s">
        <v>80</v>
      </c>
      <c r="O84" s="2">
        <v>50000</v>
      </c>
      <c r="P84" s="2">
        <v>8.3350000000000009</v>
      </c>
      <c r="Q84" s="2">
        <v>19.03</v>
      </c>
      <c r="R84" s="2">
        <v>27.364000000000001</v>
      </c>
      <c r="S84" s="2">
        <v>2627.4303730000001</v>
      </c>
      <c r="T84" s="2">
        <v>682.97299999999996</v>
      </c>
      <c r="U84" s="2">
        <v>1.248</v>
      </c>
      <c r="V84" s="2">
        <v>684.221</v>
      </c>
      <c r="W84" s="2" t="s">
        <v>153</v>
      </c>
      <c r="X84" s="2">
        <v>0.2</v>
      </c>
      <c r="Y84" s="2" t="s">
        <v>33</v>
      </c>
      <c r="Z84" s="2" t="s">
        <v>34</v>
      </c>
      <c r="AA84" s="2" t="s">
        <v>35</v>
      </c>
      <c r="AB84" s="2">
        <v>266.63594399999999</v>
      </c>
      <c r="AC84" s="2">
        <v>0.26663599999999998</v>
      </c>
      <c r="AD84" s="2">
        <v>10</v>
      </c>
      <c r="AE84" s="10" t="s">
        <v>307</v>
      </c>
      <c r="AF84" s="2">
        <v>1401.135049870456</v>
      </c>
      <c r="AG84" s="2">
        <v>0</v>
      </c>
      <c r="AH84" s="2"/>
      <c r="AI84" s="6"/>
      <c r="AJ84" s="6"/>
      <c r="AK84" s="6"/>
      <c r="AL84" s="6"/>
      <c r="AM84" s="2">
        <v>1.5</v>
      </c>
      <c r="AN84" s="6"/>
      <c r="AR84" s="2">
        <v>0</v>
      </c>
    </row>
    <row r="85" spans="1:44" ht="43.2" x14ac:dyDescent="0.3">
      <c r="A85" s="2">
        <v>10</v>
      </c>
      <c r="B85" t="s">
        <v>21</v>
      </c>
      <c r="C85" s="9" t="s">
        <v>74</v>
      </c>
      <c r="D85" s="2" t="s">
        <v>75</v>
      </c>
      <c r="E85" s="3" t="s">
        <v>146</v>
      </c>
      <c r="F85" s="2" t="s">
        <v>147</v>
      </c>
      <c r="G85" s="2" t="s">
        <v>148</v>
      </c>
      <c r="H85" s="2" t="s">
        <v>79</v>
      </c>
      <c r="I85" s="2" t="s">
        <v>28</v>
      </c>
      <c r="J85" s="2" t="s">
        <v>90</v>
      </c>
      <c r="K85" s="2" t="s">
        <v>29</v>
      </c>
      <c r="L85" s="4">
        <v>46227</v>
      </c>
      <c r="M85" s="2" t="s">
        <v>30</v>
      </c>
      <c r="N85" s="2" t="s">
        <v>80</v>
      </c>
      <c r="O85" s="2">
        <v>50000</v>
      </c>
      <c r="P85" s="2">
        <v>8.3350000000000009</v>
      </c>
      <c r="Q85" s="2">
        <v>19.03</v>
      </c>
      <c r="R85" s="2">
        <v>27.364000000000001</v>
      </c>
      <c r="S85" s="2">
        <v>2627.4303730000001</v>
      </c>
      <c r="T85" s="2">
        <v>682.97299999999996</v>
      </c>
      <c r="U85" s="2">
        <v>1.248</v>
      </c>
      <c r="V85" s="2">
        <v>684.221</v>
      </c>
      <c r="W85" s="2" t="s">
        <v>154</v>
      </c>
      <c r="X85" s="2">
        <v>0.2</v>
      </c>
      <c r="Y85" s="2" t="s">
        <v>33</v>
      </c>
      <c r="Z85" s="2" t="s">
        <v>34</v>
      </c>
      <c r="AA85" s="2" t="s">
        <v>35</v>
      </c>
      <c r="AB85" s="2">
        <v>16489.113331</v>
      </c>
      <c r="AC85" s="2">
        <v>16.489113</v>
      </c>
      <c r="AD85" s="2">
        <v>10</v>
      </c>
      <c r="AE85" s="10" t="s">
        <v>307</v>
      </c>
      <c r="AF85" s="2">
        <v>86647.992640058306</v>
      </c>
      <c r="AG85" s="2">
        <v>0</v>
      </c>
      <c r="AH85" s="2"/>
      <c r="AI85" s="6"/>
      <c r="AJ85" s="6"/>
      <c r="AK85" s="6"/>
      <c r="AL85" s="6"/>
      <c r="AM85" s="2">
        <v>1.5</v>
      </c>
      <c r="AN85" s="6"/>
      <c r="AR85" s="2">
        <v>0</v>
      </c>
    </row>
    <row r="86" spans="1:44" ht="43.2" x14ac:dyDescent="0.3">
      <c r="A86" s="2">
        <v>10</v>
      </c>
      <c r="B86" t="s">
        <v>21</v>
      </c>
      <c r="C86" s="9" t="s">
        <v>74</v>
      </c>
      <c r="D86" s="2" t="s">
        <v>75</v>
      </c>
      <c r="E86" s="3" t="s">
        <v>146</v>
      </c>
      <c r="F86" s="2" t="s">
        <v>147</v>
      </c>
      <c r="G86" s="2" t="s">
        <v>148</v>
      </c>
      <c r="H86" s="2" t="s">
        <v>79</v>
      </c>
      <c r="I86" s="2" t="s">
        <v>28</v>
      </c>
      <c r="J86" s="2" t="s">
        <v>90</v>
      </c>
      <c r="K86" s="2" t="s">
        <v>29</v>
      </c>
      <c r="L86" s="4">
        <v>46227</v>
      </c>
      <c r="M86" s="2" t="s">
        <v>30</v>
      </c>
      <c r="N86" s="2" t="s">
        <v>80</v>
      </c>
      <c r="O86" s="2">
        <v>50000</v>
      </c>
      <c r="P86" s="2">
        <v>8.3350000000000009</v>
      </c>
      <c r="Q86" s="2">
        <v>19.03</v>
      </c>
      <c r="R86" s="2">
        <v>27.364000000000001</v>
      </c>
      <c r="S86" s="2">
        <v>2627.4303730000001</v>
      </c>
      <c r="T86" s="2">
        <v>682.97299999999996</v>
      </c>
      <c r="U86" s="2">
        <v>1.248</v>
      </c>
      <c r="V86" s="2">
        <v>684.221</v>
      </c>
      <c r="W86" s="2" t="s">
        <v>155</v>
      </c>
      <c r="X86" s="2">
        <v>0.2</v>
      </c>
      <c r="Y86" s="2" t="s">
        <v>33</v>
      </c>
      <c r="Z86" s="2" t="s">
        <v>34</v>
      </c>
      <c r="AA86" s="2" t="s">
        <v>35</v>
      </c>
      <c r="AB86" s="2">
        <v>2339.2764200000001</v>
      </c>
      <c r="AC86" s="2">
        <v>2.3392759999999999</v>
      </c>
      <c r="AD86" s="2">
        <v>10</v>
      </c>
      <c r="AE86" s="10" t="s">
        <v>307</v>
      </c>
      <c r="AF86" s="2">
        <v>12292.569626459896</v>
      </c>
      <c r="AG86" s="2">
        <v>0</v>
      </c>
      <c r="AH86" s="2"/>
      <c r="AI86" s="6"/>
      <c r="AJ86" s="6"/>
      <c r="AK86" s="6"/>
      <c r="AL86" s="6"/>
      <c r="AM86" s="2">
        <v>1.5</v>
      </c>
      <c r="AN86" s="6"/>
      <c r="AR86" s="2">
        <v>0</v>
      </c>
    </row>
    <row r="87" spans="1:44" ht="43.2" x14ac:dyDescent="0.3">
      <c r="A87" s="2">
        <v>10</v>
      </c>
      <c r="B87" t="s">
        <v>21</v>
      </c>
      <c r="C87" s="9" t="s">
        <v>74</v>
      </c>
      <c r="D87" s="2" t="s">
        <v>75</v>
      </c>
      <c r="E87" s="3" t="s">
        <v>146</v>
      </c>
      <c r="F87" s="2" t="s">
        <v>147</v>
      </c>
      <c r="G87" s="2" t="s">
        <v>148</v>
      </c>
      <c r="H87" s="2" t="s">
        <v>79</v>
      </c>
      <c r="I87" s="2" t="s">
        <v>28</v>
      </c>
      <c r="J87" s="2" t="s">
        <v>90</v>
      </c>
      <c r="K87" s="2" t="s">
        <v>29</v>
      </c>
      <c r="L87" s="4">
        <v>46227</v>
      </c>
      <c r="M87" s="2" t="s">
        <v>30</v>
      </c>
      <c r="N87" s="2" t="s">
        <v>80</v>
      </c>
      <c r="O87" s="2">
        <v>50000</v>
      </c>
      <c r="P87" s="2">
        <v>8.3350000000000009</v>
      </c>
      <c r="Q87" s="2">
        <v>19.03</v>
      </c>
      <c r="R87" s="2">
        <v>27.364000000000001</v>
      </c>
      <c r="S87" s="2">
        <v>2627.4303730000001</v>
      </c>
      <c r="T87" s="2">
        <v>682.97299999999996</v>
      </c>
      <c r="U87" s="2">
        <v>1.248</v>
      </c>
      <c r="V87" s="2">
        <v>684.221</v>
      </c>
      <c r="W87" s="2" t="s">
        <v>156</v>
      </c>
      <c r="X87" s="2">
        <v>0.2</v>
      </c>
      <c r="Y87" s="2" t="s">
        <v>33</v>
      </c>
      <c r="Z87" s="2" t="s">
        <v>34</v>
      </c>
      <c r="AA87" s="2" t="s">
        <v>35</v>
      </c>
      <c r="AB87" s="2">
        <v>1700.376673</v>
      </c>
      <c r="AC87" s="2">
        <v>1.700377</v>
      </c>
      <c r="AD87" s="2">
        <v>10</v>
      </c>
      <c r="AE87" s="10" t="s">
        <v>307</v>
      </c>
      <c r="AF87" s="2">
        <v>8935.2443507012431</v>
      </c>
      <c r="AG87" s="2">
        <v>0</v>
      </c>
      <c r="AH87" s="2"/>
      <c r="AI87" s="6"/>
      <c r="AJ87" s="6"/>
      <c r="AK87" s="6"/>
      <c r="AL87" s="6"/>
      <c r="AM87" s="2">
        <v>1.5</v>
      </c>
      <c r="AN87" s="6"/>
      <c r="AR87" s="2">
        <v>0</v>
      </c>
    </row>
    <row r="88" spans="1:44" ht="43.2" x14ac:dyDescent="0.3">
      <c r="A88" s="2">
        <v>11</v>
      </c>
      <c r="B88" t="s">
        <v>21</v>
      </c>
      <c r="C88" s="9" t="s">
        <v>74</v>
      </c>
      <c r="D88" s="2" t="s">
        <v>75</v>
      </c>
      <c r="E88" s="3" t="s">
        <v>157</v>
      </c>
      <c r="F88" s="2" t="s">
        <v>158</v>
      </c>
      <c r="G88" s="2" t="s">
        <v>159</v>
      </c>
      <c r="H88" s="2" t="s">
        <v>79</v>
      </c>
      <c r="I88" s="2" t="s">
        <v>28</v>
      </c>
      <c r="J88" s="2" t="s">
        <v>160</v>
      </c>
      <c r="K88" s="2" t="s">
        <v>29</v>
      </c>
      <c r="L88" s="4">
        <v>46227</v>
      </c>
      <c r="M88" s="2" t="s">
        <v>30</v>
      </c>
      <c r="N88" s="2" t="s">
        <v>80</v>
      </c>
      <c r="O88" s="2">
        <v>50000</v>
      </c>
      <c r="P88" s="2">
        <v>8.3350000000000009</v>
      </c>
      <c r="Q88" s="2">
        <v>19.03</v>
      </c>
      <c r="R88" s="2">
        <v>27.364000000000001</v>
      </c>
      <c r="S88" s="2">
        <v>2627.4303730000001</v>
      </c>
      <c r="T88" s="2">
        <v>812.755</v>
      </c>
      <c r="U88" s="2">
        <v>1.248</v>
      </c>
      <c r="V88" s="2">
        <v>814.00300000000004</v>
      </c>
      <c r="W88" s="2" t="s">
        <v>161</v>
      </c>
      <c r="X88" s="2">
        <v>0.2</v>
      </c>
      <c r="Y88" s="2" t="s">
        <v>33</v>
      </c>
      <c r="Z88" s="2" t="s">
        <v>34</v>
      </c>
      <c r="AA88" s="2" t="s">
        <v>35</v>
      </c>
      <c r="AB88" s="2">
        <v>707.34843699999999</v>
      </c>
      <c r="AC88" s="2">
        <v>0.70734799999999998</v>
      </c>
      <c r="AD88" s="2">
        <v>11</v>
      </c>
      <c r="AE88" s="10" t="s">
        <v>307</v>
      </c>
      <c r="AF88" s="2">
        <v>3717.0152389616082</v>
      </c>
      <c r="AG88" s="2">
        <v>0</v>
      </c>
      <c r="AH88" s="2"/>
      <c r="AI88" s="6"/>
      <c r="AJ88" s="6"/>
      <c r="AK88" s="6"/>
      <c r="AL88" s="6"/>
      <c r="AM88" s="2">
        <v>1.5</v>
      </c>
      <c r="AN88" s="6"/>
      <c r="AR88" s="2">
        <v>0</v>
      </c>
    </row>
    <row r="89" spans="1:44" ht="43.2" x14ac:dyDescent="0.3">
      <c r="A89" s="2">
        <v>11</v>
      </c>
      <c r="B89" t="s">
        <v>21</v>
      </c>
      <c r="C89" s="9" t="s">
        <v>74</v>
      </c>
      <c r="D89" s="2" t="s">
        <v>75</v>
      </c>
      <c r="E89" s="3" t="s">
        <v>157</v>
      </c>
      <c r="F89" s="2" t="s">
        <v>158</v>
      </c>
      <c r="G89" s="2" t="s">
        <v>159</v>
      </c>
      <c r="H89" s="2" t="s">
        <v>79</v>
      </c>
      <c r="I89" s="2" t="s">
        <v>28</v>
      </c>
      <c r="J89" s="2" t="s">
        <v>160</v>
      </c>
      <c r="K89" s="2" t="s">
        <v>29</v>
      </c>
      <c r="L89" s="4">
        <v>46227</v>
      </c>
      <c r="M89" s="2" t="s">
        <v>30</v>
      </c>
      <c r="N89" s="2" t="s">
        <v>80</v>
      </c>
      <c r="O89" s="2">
        <v>50000</v>
      </c>
      <c r="P89" s="2">
        <v>8.3350000000000009</v>
      </c>
      <c r="Q89" s="2">
        <v>19.03</v>
      </c>
      <c r="R89" s="2">
        <v>27.364000000000001</v>
      </c>
      <c r="S89" s="2">
        <v>2627.4303730000001</v>
      </c>
      <c r="T89" s="2">
        <v>812.755</v>
      </c>
      <c r="U89" s="2">
        <v>1.248</v>
      </c>
      <c r="V89" s="2">
        <v>814.00300000000004</v>
      </c>
      <c r="W89" s="2" t="s">
        <v>162</v>
      </c>
      <c r="X89" s="2">
        <v>0.2</v>
      </c>
      <c r="Y89" s="2" t="s">
        <v>33</v>
      </c>
      <c r="Z89" s="2" t="s">
        <v>34</v>
      </c>
      <c r="AA89" s="2" t="s">
        <v>35</v>
      </c>
      <c r="AB89" s="2">
        <v>22217.231540000001</v>
      </c>
      <c r="AC89" s="2">
        <v>22.217231999999999</v>
      </c>
      <c r="AD89" s="2">
        <v>11</v>
      </c>
      <c r="AE89" s="10" t="s">
        <v>307</v>
      </c>
      <c r="AF89" s="2">
        <v>116748.46032157507</v>
      </c>
      <c r="AG89" s="2">
        <v>0</v>
      </c>
      <c r="AH89" s="2"/>
      <c r="AI89" s="6"/>
      <c r="AJ89" s="6"/>
      <c r="AK89" s="6"/>
      <c r="AL89" s="6"/>
      <c r="AM89" s="2">
        <v>1.5</v>
      </c>
      <c r="AN89" s="6"/>
      <c r="AR89" s="2">
        <v>0</v>
      </c>
    </row>
    <row r="90" spans="1:44" ht="43.2" x14ac:dyDescent="0.3">
      <c r="A90" s="2">
        <v>11</v>
      </c>
      <c r="B90" t="s">
        <v>21</v>
      </c>
      <c r="C90" s="9" t="s">
        <v>74</v>
      </c>
      <c r="D90" s="2" t="s">
        <v>75</v>
      </c>
      <c r="E90" s="3" t="s">
        <v>157</v>
      </c>
      <c r="F90" s="2" t="s">
        <v>158</v>
      </c>
      <c r="G90" s="2" t="s">
        <v>159</v>
      </c>
      <c r="H90" s="2" t="s">
        <v>79</v>
      </c>
      <c r="I90" s="2" t="s">
        <v>28</v>
      </c>
      <c r="J90" s="2" t="s">
        <v>160</v>
      </c>
      <c r="K90" s="2" t="s">
        <v>29</v>
      </c>
      <c r="L90" s="4">
        <v>46227</v>
      </c>
      <c r="M90" s="2" t="s">
        <v>30</v>
      </c>
      <c r="N90" s="2" t="s">
        <v>80</v>
      </c>
      <c r="O90" s="2">
        <v>50000</v>
      </c>
      <c r="P90" s="2">
        <v>8.3350000000000009</v>
      </c>
      <c r="Q90" s="2">
        <v>19.03</v>
      </c>
      <c r="R90" s="2">
        <v>27.364000000000001</v>
      </c>
      <c r="S90" s="2">
        <v>2627.4303730000001</v>
      </c>
      <c r="T90" s="2">
        <v>812.755</v>
      </c>
      <c r="U90" s="2">
        <v>1.248</v>
      </c>
      <c r="V90" s="2">
        <v>814.00300000000004</v>
      </c>
      <c r="W90" s="2" t="s">
        <v>163</v>
      </c>
      <c r="X90" s="2">
        <v>0.2</v>
      </c>
      <c r="Y90" s="2" t="s">
        <v>33</v>
      </c>
      <c r="Z90" s="2" t="s">
        <v>34</v>
      </c>
      <c r="AA90" s="2" t="s">
        <v>35</v>
      </c>
      <c r="AB90" s="2">
        <v>312878.60089499998</v>
      </c>
      <c r="AC90" s="2">
        <v>312.878601</v>
      </c>
      <c r="AD90" s="2">
        <v>11</v>
      </c>
      <c r="AE90" s="10" t="s">
        <v>307</v>
      </c>
      <c r="AF90" s="2">
        <v>1644133.4786582964</v>
      </c>
      <c r="AG90" s="2">
        <v>0</v>
      </c>
      <c r="AH90" s="2"/>
      <c r="AI90" s="6"/>
      <c r="AJ90" s="6"/>
      <c r="AK90" s="6"/>
      <c r="AL90" s="6"/>
      <c r="AM90" s="2">
        <v>1.5</v>
      </c>
      <c r="AN90" s="6"/>
      <c r="AR90" s="2">
        <v>0</v>
      </c>
    </row>
    <row r="91" spans="1:44" ht="43.2" x14ac:dyDescent="0.3">
      <c r="A91" s="2">
        <v>11</v>
      </c>
      <c r="B91" t="s">
        <v>21</v>
      </c>
      <c r="C91" s="9" t="s">
        <v>74</v>
      </c>
      <c r="D91" s="2" t="s">
        <v>75</v>
      </c>
      <c r="E91" s="3" t="s">
        <v>157</v>
      </c>
      <c r="F91" s="2" t="s">
        <v>158</v>
      </c>
      <c r="G91" s="2" t="s">
        <v>159</v>
      </c>
      <c r="H91" s="2" t="s">
        <v>79</v>
      </c>
      <c r="I91" s="2" t="s">
        <v>28</v>
      </c>
      <c r="J91" s="2" t="s">
        <v>160</v>
      </c>
      <c r="K91" s="2" t="s">
        <v>29</v>
      </c>
      <c r="L91" s="4">
        <v>46227</v>
      </c>
      <c r="M91" s="2" t="s">
        <v>30</v>
      </c>
      <c r="N91" s="2" t="s">
        <v>80</v>
      </c>
      <c r="O91" s="2">
        <v>50000</v>
      </c>
      <c r="P91" s="2">
        <v>8.3350000000000009</v>
      </c>
      <c r="Q91" s="2">
        <v>19.03</v>
      </c>
      <c r="R91" s="2">
        <v>27.364000000000001</v>
      </c>
      <c r="S91" s="2">
        <v>2627.4303730000001</v>
      </c>
      <c r="T91" s="2">
        <v>812.755</v>
      </c>
      <c r="U91" s="2">
        <v>1.248</v>
      </c>
      <c r="V91" s="2">
        <v>814.00300000000004</v>
      </c>
      <c r="W91" s="2" t="s">
        <v>164</v>
      </c>
      <c r="X91" s="2">
        <v>0.2</v>
      </c>
      <c r="Y91" s="2" t="s">
        <v>33</v>
      </c>
      <c r="Z91" s="2" t="s">
        <v>34</v>
      </c>
      <c r="AA91" s="2" t="s">
        <v>35</v>
      </c>
      <c r="AB91" s="2">
        <v>32970.838663000002</v>
      </c>
      <c r="AC91" s="2">
        <v>32.970838999999998</v>
      </c>
      <c r="AD91" s="2">
        <v>11</v>
      </c>
      <c r="AE91" s="10" t="s">
        <v>307</v>
      </c>
      <c r="AF91" s="2">
        <v>173257.16762378591</v>
      </c>
      <c r="AG91" s="2">
        <v>0</v>
      </c>
      <c r="AH91" s="2"/>
      <c r="AM91" s="2">
        <v>1.5</v>
      </c>
      <c r="AR91" s="2">
        <v>0</v>
      </c>
    </row>
    <row r="92" spans="1:44" ht="43.2" x14ac:dyDescent="0.3">
      <c r="A92" s="2">
        <v>11</v>
      </c>
      <c r="B92" t="s">
        <v>21</v>
      </c>
      <c r="C92" s="9" t="s">
        <v>74</v>
      </c>
      <c r="D92" s="2" t="s">
        <v>75</v>
      </c>
      <c r="E92" s="3" t="s">
        <v>157</v>
      </c>
      <c r="F92" s="2" t="s">
        <v>158</v>
      </c>
      <c r="G92" s="2" t="s">
        <v>159</v>
      </c>
      <c r="H92" s="2" t="s">
        <v>79</v>
      </c>
      <c r="I92" s="2" t="s">
        <v>28</v>
      </c>
      <c r="J92" s="2" t="s">
        <v>160</v>
      </c>
      <c r="K92" s="2" t="s">
        <v>29</v>
      </c>
      <c r="L92" s="4">
        <v>46227</v>
      </c>
      <c r="M92" s="2" t="s">
        <v>30</v>
      </c>
      <c r="N92" s="2" t="s">
        <v>80</v>
      </c>
      <c r="O92" s="2">
        <v>50000</v>
      </c>
      <c r="P92" s="2">
        <v>8.3350000000000009</v>
      </c>
      <c r="Q92" s="2">
        <v>19.03</v>
      </c>
      <c r="R92" s="2">
        <v>27.364000000000001</v>
      </c>
      <c r="S92" s="2">
        <v>2627.4303730000001</v>
      </c>
      <c r="T92" s="2">
        <v>812.755</v>
      </c>
      <c r="U92" s="2">
        <v>1.248</v>
      </c>
      <c r="V92" s="2">
        <v>814.00300000000004</v>
      </c>
      <c r="W92" s="2" t="s">
        <v>165</v>
      </c>
      <c r="X92" s="2">
        <v>0.2</v>
      </c>
      <c r="Y92" s="2" t="s">
        <v>33</v>
      </c>
      <c r="Z92" s="2" t="s">
        <v>34</v>
      </c>
      <c r="AA92" s="2" t="s">
        <v>35</v>
      </c>
      <c r="AB92" s="2">
        <v>16488.911734000001</v>
      </c>
      <c r="AC92" s="2">
        <v>16.488911999999999</v>
      </c>
      <c r="AD92" s="2">
        <v>11</v>
      </c>
      <c r="AE92" s="10" t="s">
        <v>307</v>
      </c>
      <c r="AF92" s="2">
        <v>86646.936413048359</v>
      </c>
      <c r="AG92" s="2">
        <v>0</v>
      </c>
      <c r="AH92" s="2"/>
      <c r="AM92" s="2">
        <v>1.5</v>
      </c>
      <c r="AR92" s="2">
        <v>0</v>
      </c>
    </row>
    <row r="93" spans="1:44" ht="43.2" x14ac:dyDescent="0.3">
      <c r="A93" s="2">
        <v>11</v>
      </c>
      <c r="B93" t="s">
        <v>21</v>
      </c>
      <c r="C93" s="9" t="s">
        <v>74</v>
      </c>
      <c r="D93" s="2" t="s">
        <v>75</v>
      </c>
      <c r="E93" s="3" t="s">
        <v>157</v>
      </c>
      <c r="F93" s="2" t="s">
        <v>158</v>
      </c>
      <c r="G93" s="2" t="s">
        <v>159</v>
      </c>
      <c r="H93" s="2" t="s">
        <v>79</v>
      </c>
      <c r="I93" s="2" t="s">
        <v>28</v>
      </c>
      <c r="J93" s="2" t="s">
        <v>160</v>
      </c>
      <c r="K93" s="2" t="s">
        <v>29</v>
      </c>
      <c r="L93" s="4">
        <v>46227</v>
      </c>
      <c r="M93" s="2" t="s">
        <v>30</v>
      </c>
      <c r="N93" s="2" t="s">
        <v>80</v>
      </c>
      <c r="O93" s="2">
        <v>50000</v>
      </c>
      <c r="P93" s="2">
        <v>8.3350000000000009</v>
      </c>
      <c r="Q93" s="2">
        <v>19.03</v>
      </c>
      <c r="R93" s="2">
        <v>27.364000000000001</v>
      </c>
      <c r="S93" s="2">
        <v>2627.4303730000001</v>
      </c>
      <c r="T93" s="2">
        <v>812.755</v>
      </c>
      <c r="U93" s="2">
        <v>1.248</v>
      </c>
      <c r="V93" s="2">
        <v>814.00300000000004</v>
      </c>
      <c r="W93" s="2" t="s">
        <v>166</v>
      </c>
      <c r="X93" s="2">
        <v>0.2</v>
      </c>
      <c r="Y93" s="2" t="s">
        <v>33</v>
      </c>
      <c r="Z93" s="2" t="s">
        <v>34</v>
      </c>
      <c r="AA93" s="2" t="s">
        <v>35</v>
      </c>
      <c r="AB93" s="2">
        <v>2339.2586040000001</v>
      </c>
      <c r="AC93" s="2">
        <v>2.3392590000000002</v>
      </c>
      <c r="AD93" s="2">
        <v>11</v>
      </c>
      <c r="AE93" s="10" t="s">
        <v>307</v>
      </c>
      <c r="AF93" s="2">
        <v>12292.480293827215</v>
      </c>
      <c r="AG93" s="2">
        <v>0</v>
      </c>
      <c r="AH93" s="2"/>
      <c r="AM93" s="2">
        <v>1.5</v>
      </c>
      <c r="AR93" s="2">
        <v>0</v>
      </c>
    </row>
    <row r="94" spans="1:44" ht="43.2" x14ac:dyDescent="0.3">
      <c r="A94" s="2">
        <v>11</v>
      </c>
      <c r="B94" t="s">
        <v>21</v>
      </c>
      <c r="C94" s="9" t="s">
        <v>74</v>
      </c>
      <c r="D94" s="2" t="s">
        <v>75</v>
      </c>
      <c r="E94" s="3" t="s">
        <v>157</v>
      </c>
      <c r="F94" s="2" t="s">
        <v>158</v>
      </c>
      <c r="G94" s="2" t="s">
        <v>159</v>
      </c>
      <c r="H94" s="2" t="s">
        <v>79</v>
      </c>
      <c r="I94" s="2" t="s">
        <v>28</v>
      </c>
      <c r="J94" s="2" t="s">
        <v>160</v>
      </c>
      <c r="K94" s="2" t="s">
        <v>29</v>
      </c>
      <c r="L94" s="4">
        <v>46227</v>
      </c>
      <c r="M94" s="2" t="s">
        <v>30</v>
      </c>
      <c r="N94" s="2" t="s">
        <v>80</v>
      </c>
      <c r="O94" s="2">
        <v>50000</v>
      </c>
      <c r="P94" s="2">
        <v>8.3350000000000009</v>
      </c>
      <c r="Q94" s="2">
        <v>19.03</v>
      </c>
      <c r="R94" s="2">
        <v>27.364000000000001</v>
      </c>
      <c r="S94" s="2">
        <v>2627.4303730000001</v>
      </c>
      <c r="T94" s="2">
        <v>812.755</v>
      </c>
      <c r="U94" s="2">
        <v>1.248</v>
      </c>
      <c r="V94" s="2">
        <v>814.00300000000004</v>
      </c>
      <c r="W94" s="2" t="s">
        <v>167</v>
      </c>
      <c r="X94" s="2">
        <v>0.2</v>
      </c>
      <c r="Y94" s="2" t="s">
        <v>33</v>
      </c>
      <c r="Z94" s="2" t="s">
        <v>34</v>
      </c>
      <c r="AA94" s="2" t="s">
        <v>35</v>
      </c>
      <c r="AB94" s="2">
        <v>1697.3729310000001</v>
      </c>
      <c r="AC94" s="2">
        <v>1.697373</v>
      </c>
      <c r="AD94" s="2">
        <v>11</v>
      </c>
      <c r="AE94" s="10" t="s">
        <v>307</v>
      </c>
      <c r="AF94" s="2">
        <v>8919.4587490202593</v>
      </c>
      <c r="AG94" s="2">
        <v>0</v>
      </c>
      <c r="AH94" s="2"/>
      <c r="AM94" s="2">
        <v>1.5</v>
      </c>
      <c r="AR94" s="2">
        <v>0</v>
      </c>
    </row>
    <row r="95" spans="1:44" ht="43.2" x14ac:dyDescent="0.3">
      <c r="A95" s="2">
        <v>11</v>
      </c>
      <c r="B95" t="s">
        <v>21</v>
      </c>
      <c r="C95" s="9" t="s">
        <v>74</v>
      </c>
      <c r="D95" s="2" t="s">
        <v>75</v>
      </c>
      <c r="E95" s="3" t="s">
        <v>157</v>
      </c>
      <c r="F95" s="2" t="s">
        <v>158</v>
      </c>
      <c r="G95" s="2" t="s">
        <v>159</v>
      </c>
      <c r="H95" s="2" t="s">
        <v>79</v>
      </c>
      <c r="I95" s="2" t="s">
        <v>28</v>
      </c>
      <c r="J95" s="2" t="s">
        <v>160</v>
      </c>
      <c r="K95" s="2" t="s">
        <v>29</v>
      </c>
      <c r="L95" s="4">
        <v>46227</v>
      </c>
      <c r="M95" s="2" t="s">
        <v>30</v>
      </c>
      <c r="N95" s="2" t="s">
        <v>80</v>
      </c>
      <c r="O95" s="2">
        <v>50000</v>
      </c>
      <c r="P95" s="2">
        <v>8.3350000000000009</v>
      </c>
      <c r="Q95" s="2">
        <v>19.03</v>
      </c>
      <c r="R95" s="2">
        <v>27.364000000000001</v>
      </c>
      <c r="S95" s="2">
        <v>2627.4303730000001</v>
      </c>
      <c r="T95" s="2">
        <v>812.755</v>
      </c>
      <c r="U95" s="2">
        <v>1.248</v>
      </c>
      <c r="V95" s="2">
        <v>814.00300000000004</v>
      </c>
      <c r="W95" s="2" t="s">
        <v>168</v>
      </c>
      <c r="X95" s="2">
        <v>0.2</v>
      </c>
      <c r="Y95" s="2" t="s">
        <v>33</v>
      </c>
      <c r="Z95" s="2" t="s">
        <v>34</v>
      </c>
      <c r="AA95" s="2" t="s">
        <v>35</v>
      </c>
      <c r="AB95" s="2">
        <v>412296.635557</v>
      </c>
      <c r="AC95" s="2">
        <v>412.29663599999998</v>
      </c>
      <c r="AD95" s="2">
        <v>11</v>
      </c>
      <c r="AE95" s="10" t="s">
        <v>307</v>
      </c>
      <c r="AF95" s="2">
        <v>2166561.4082242507</v>
      </c>
      <c r="AG95" s="2">
        <v>0</v>
      </c>
      <c r="AH95" s="2"/>
      <c r="AM95" s="2">
        <v>1.5</v>
      </c>
      <c r="AR95" s="2">
        <v>0</v>
      </c>
    </row>
    <row r="96" spans="1:44" ht="28.8" x14ac:dyDescent="0.3">
      <c r="A96" s="2">
        <v>12</v>
      </c>
      <c r="B96" t="s">
        <v>21</v>
      </c>
      <c r="C96" s="9" t="s">
        <v>169</v>
      </c>
      <c r="D96" s="2" t="s">
        <v>75</v>
      </c>
      <c r="E96" s="2" t="s">
        <v>170</v>
      </c>
      <c r="F96" s="2" t="s">
        <v>171</v>
      </c>
      <c r="G96" s="2" t="s">
        <v>78</v>
      </c>
      <c r="H96" s="2" t="s">
        <v>172</v>
      </c>
      <c r="I96" s="2" t="s">
        <v>28</v>
      </c>
      <c r="J96" s="2">
        <v>34000</v>
      </c>
      <c r="K96" s="2" t="s">
        <v>29</v>
      </c>
      <c r="L96" s="4">
        <v>46227</v>
      </c>
      <c r="M96" s="2" t="s">
        <v>30</v>
      </c>
      <c r="N96" s="2" t="s">
        <v>80</v>
      </c>
      <c r="O96" s="2">
        <v>34000</v>
      </c>
      <c r="P96" s="2">
        <v>8.3350000000000009</v>
      </c>
      <c r="Q96" s="2">
        <v>19.03</v>
      </c>
      <c r="R96" s="2">
        <v>27.364000000000001</v>
      </c>
      <c r="S96" s="2">
        <v>1786.652654</v>
      </c>
      <c r="T96" s="2">
        <v>613.08500000000004</v>
      </c>
      <c r="U96" s="2">
        <v>9.9979999999999993</v>
      </c>
      <c r="V96" s="2">
        <v>623.08299999999997</v>
      </c>
      <c r="W96" s="2" t="s">
        <v>1438</v>
      </c>
      <c r="X96" s="2">
        <v>0.2</v>
      </c>
      <c r="Y96" s="2" t="s">
        <v>33</v>
      </c>
      <c r="Z96" s="2" t="s">
        <v>34</v>
      </c>
      <c r="AA96" s="2" t="s">
        <v>35</v>
      </c>
      <c r="AB96" s="2">
        <v>305959.57942700002</v>
      </c>
      <c r="AC96" s="2">
        <v>305.95957900000002</v>
      </c>
      <c r="AD96" s="2">
        <v>12</v>
      </c>
      <c r="AE96" s="10" t="s">
        <v>307</v>
      </c>
      <c r="AF96" s="2">
        <v>1093286.9876741455</v>
      </c>
      <c r="AG96" s="2">
        <v>0</v>
      </c>
      <c r="AH96" s="2"/>
      <c r="AM96" s="2">
        <v>1.5</v>
      </c>
      <c r="AR96" s="2">
        <v>0</v>
      </c>
    </row>
    <row r="97" spans="1:44" ht="28.8" x14ac:dyDescent="0.3">
      <c r="A97" s="2">
        <v>12</v>
      </c>
      <c r="B97" t="s">
        <v>21</v>
      </c>
      <c r="C97" s="9" t="s">
        <v>169</v>
      </c>
      <c r="D97" s="2" t="s">
        <v>75</v>
      </c>
      <c r="E97" s="2" t="s">
        <v>170</v>
      </c>
      <c r="F97" s="2" t="s">
        <v>174</v>
      </c>
      <c r="G97" s="2" t="s">
        <v>78</v>
      </c>
      <c r="H97" s="2" t="s">
        <v>172</v>
      </c>
      <c r="I97" s="2" t="s">
        <v>28</v>
      </c>
      <c r="J97" s="2">
        <v>34000</v>
      </c>
      <c r="K97" s="2" t="s">
        <v>29</v>
      </c>
      <c r="L97" s="4">
        <v>46227</v>
      </c>
      <c r="M97" s="2" t="s">
        <v>30</v>
      </c>
      <c r="N97" s="2" t="s">
        <v>80</v>
      </c>
      <c r="O97" s="2">
        <v>34000</v>
      </c>
      <c r="P97" s="2">
        <v>8.3350000000000009</v>
      </c>
      <c r="Q97" s="2">
        <v>19.03</v>
      </c>
      <c r="R97" s="2">
        <v>27.364000000000001</v>
      </c>
      <c r="S97" s="2">
        <v>1786.652654</v>
      </c>
      <c r="T97" s="2">
        <v>613.08500000000004</v>
      </c>
      <c r="U97" s="2">
        <v>9.9979999999999993</v>
      </c>
      <c r="V97" s="2">
        <v>623.08299999999997</v>
      </c>
      <c r="W97" s="2" t="s">
        <v>175</v>
      </c>
      <c r="X97" s="2">
        <v>0.2</v>
      </c>
      <c r="Y97" s="2" t="s">
        <v>33</v>
      </c>
      <c r="Z97" s="2" t="s">
        <v>34</v>
      </c>
      <c r="AA97" s="2" t="s">
        <v>35</v>
      </c>
      <c r="AB97" s="2">
        <v>183599.30112399999</v>
      </c>
      <c r="AC97" s="2">
        <v>183.599301</v>
      </c>
      <c r="AD97" s="2">
        <v>12</v>
      </c>
      <c r="AE97" s="10" t="s">
        <v>307</v>
      </c>
      <c r="AF97" s="2">
        <v>656056.35680838965</v>
      </c>
      <c r="AG97" s="2">
        <v>0</v>
      </c>
      <c r="AH97" s="2"/>
      <c r="AM97" s="2">
        <v>1.5</v>
      </c>
      <c r="AR97" s="2">
        <v>0</v>
      </c>
    </row>
    <row r="98" spans="1:44" ht="28.8" x14ac:dyDescent="0.3">
      <c r="A98" s="2">
        <v>12</v>
      </c>
      <c r="B98" t="s">
        <v>21</v>
      </c>
      <c r="C98" s="9" t="s">
        <v>169</v>
      </c>
      <c r="D98" s="2" t="s">
        <v>75</v>
      </c>
      <c r="E98" s="2" t="s">
        <v>170</v>
      </c>
      <c r="F98" s="2" t="s">
        <v>176</v>
      </c>
      <c r="G98" s="2" t="s">
        <v>78</v>
      </c>
      <c r="H98" s="2" t="s">
        <v>172</v>
      </c>
      <c r="I98" s="2" t="s">
        <v>28</v>
      </c>
      <c r="J98" s="2">
        <v>34000</v>
      </c>
      <c r="K98" s="2" t="s">
        <v>29</v>
      </c>
      <c r="L98" s="4">
        <v>46227</v>
      </c>
      <c r="M98" s="2" t="s">
        <v>30</v>
      </c>
      <c r="N98" s="2" t="s">
        <v>80</v>
      </c>
      <c r="O98" s="2">
        <v>34000</v>
      </c>
      <c r="P98" s="2">
        <v>8.3350000000000009</v>
      </c>
      <c r="Q98" s="2">
        <v>19.03</v>
      </c>
      <c r="R98" s="2">
        <v>27.364000000000001</v>
      </c>
      <c r="S98" s="2">
        <v>1786.652654</v>
      </c>
      <c r="T98" s="2">
        <v>613.08500000000004</v>
      </c>
      <c r="U98" s="2">
        <v>9.9979999999999993</v>
      </c>
      <c r="V98" s="2">
        <v>623.08299999999997</v>
      </c>
      <c r="W98" s="2" t="s">
        <v>177</v>
      </c>
      <c r="X98" s="2">
        <v>0.2</v>
      </c>
      <c r="Y98" s="2" t="s">
        <v>33</v>
      </c>
      <c r="Z98" s="2" t="s">
        <v>61</v>
      </c>
      <c r="AA98" s="2" t="s">
        <v>35</v>
      </c>
      <c r="AB98" s="2">
        <v>5509.6604589999997</v>
      </c>
      <c r="AC98" s="2">
        <v>5.5096600000000002</v>
      </c>
      <c r="AD98" s="2">
        <v>12</v>
      </c>
      <c r="AE98" s="10" t="s">
        <v>1435</v>
      </c>
      <c r="AF98" s="2">
        <v>9843.8486616376395</v>
      </c>
      <c r="AG98" s="2">
        <v>0</v>
      </c>
      <c r="AH98" s="2"/>
      <c r="AM98" s="2">
        <v>1.5</v>
      </c>
      <c r="AR98" s="2">
        <v>0</v>
      </c>
    </row>
    <row r="99" spans="1:44" ht="28.8" x14ac:dyDescent="0.3">
      <c r="A99" s="2">
        <v>12</v>
      </c>
      <c r="B99" t="s">
        <v>21</v>
      </c>
      <c r="C99" s="9" t="s">
        <v>169</v>
      </c>
      <c r="D99" s="2" t="s">
        <v>75</v>
      </c>
      <c r="E99" s="2" t="s">
        <v>170</v>
      </c>
      <c r="F99" s="2" t="s">
        <v>178</v>
      </c>
      <c r="G99" s="2" t="s">
        <v>78</v>
      </c>
      <c r="H99" s="2" t="s">
        <v>172</v>
      </c>
      <c r="I99" s="2" t="s">
        <v>28</v>
      </c>
      <c r="J99" s="2">
        <v>34000</v>
      </c>
      <c r="K99" s="2" t="s">
        <v>29</v>
      </c>
      <c r="L99" s="4">
        <v>46227</v>
      </c>
      <c r="M99" s="2" t="s">
        <v>30</v>
      </c>
      <c r="N99" s="2" t="s">
        <v>80</v>
      </c>
      <c r="O99" s="2">
        <v>34000</v>
      </c>
      <c r="P99" s="2">
        <v>8.3350000000000009</v>
      </c>
      <c r="Q99" s="2">
        <v>19.03</v>
      </c>
      <c r="R99" s="2">
        <v>27.364000000000001</v>
      </c>
      <c r="S99" s="2">
        <v>1786.652654</v>
      </c>
      <c r="T99" s="2">
        <v>613.08500000000004</v>
      </c>
      <c r="U99" s="2">
        <v>9.9979999999999993</v>
      </c>
      <c r="V99" s="2">
        <v>623.08299999999997</v>
      </c>
      <c r="W99" s="2" t="s">
        <v>1439</v>
      </c>
      <c r="X99" s="2">
        <v>0.2</v>
      </c>
      <c r="Y99" s="2" t="s">
        <v>33</v>
      </c>
      <c r="Z99" s="2" t="s">
        <v>61</v>
      </c>
      <c r="AA99" s="2" t="s">
        <v>35</v>
      </c>
      <c r="AB99" s="2">
        <v>4478.9272300000002</v>
      </c>
      <c r="AC99" s="2">
        <v>4.4789269999999997</v>
      </c>
      <c r="AD99" s="2">
        <v>12</v>
      </c>
      <c r="AE99" s="10" t="s">
        <v>307</v>
      </c>
      <c r="AF99" s="2"/>
      <c r="AG99" s="2"/>
      <c r="AH99" s="2"/>
      <c r="AM99" s="2">
        <v>1.5</v>
      </c>
      <c r="AR99" s="2">
        <v>0</v>
      </c>
    </row>
    <row r="100" spans="1:44" ht="28.8" x14ac:dyDescent="0.3">
      <c r="A100" s="2">
        <v>12</v>
      </c>
      <c r="B100" t="s">
        <v>21</v>
      </c>
      <c r="C100" s="9" t="s">
        <v>169</v>
      </c>
      <c r="D100" s="2" t="s">
        <v>75</v>
      </c>
      <c r="E100" s="2" t="s">
        <v>170</v>
      </c>
      <c r="F100" s="2" t="s">
        <v>174</v>
      </c>
      <c r="G100" s="2" t="s">
        <v>78</v>
      </c>
      <c r="H100" s="2" t="s">
        <v>172</v>
      </c>
      <c r="I100" s="2" t="s">
        <v>28</v>
      </c>
      <c r="J100" s="2">
        <v>34000</v>
      </c>
      <c r="K100" s="2" t="s">
        <v>29</v>
      </c>
      <c r="L100" s="4">
        <v>46227</v>
      </c>
      <c r="M100" s="2" t="s">
        <v>30</v>
      </c>
      <c r="N100" s="2" t="s">
        <v>80</v>
      </c>
      <c r="O100" s="2">
        <v>34000</v>
      </c>
      <c r="P100" s="2">
        <v>8.3350000000000009</v>
      </c>
      <c r="Q100" s="2">
        <v>19.03</v>
      </c>
      <c r="R100" s="2">
        <v>27.364000000000001</v>
      </c>
      <c r="S100" s="2">
        <v>1786.652654</v>
      </c>
      <c r="T100" s="2">
        <v>613.08500000000004</v>
      </c>
      <c r="U100" s="2">
        <v>9.9979999999999993</v>
      </c>
      <c r="V100" s="2">
        <v>623.08299999999997</v>
      </c>
      <c r="W100" s="2" t="s">
        <v>179</v>
      </c>
      <c r="X100" s="2">
        <v>0.2</v>
      </c>
      <c r="Y100" s="2" t="s">
        <v>33</v>
      </c>
      <c r="Z100" s="2" t="s">
        <v>34</v>
      </c>
      <c r="AA100" s="2" t="s">
        <v>35</v>
      </c>
      <c r="AB100" s="2">
        <v>24815.445739999999</v>
      </c>
      <c r="AC100" s="2">
        <v>24.815446000000001</v>
      </c>
      <c r="AD100" s="2">
        <v>12</v>
      </c>
      <c r="AE100" s="10" t="s">
        <v>307</v>
      </c>
      <c r="AF100" s="2"/>
      <c r="AG100" s="2"/>
      <c r="AH100" s="2"/>
      <c r="AM100" s="2">
        <v>1.5</v>
      </c>
      <c r="AR100" s="2">
        <v>0</v>
      </c>
    </row>
    <row r="101" spans="1:44" ht="28.8" x14ac:dyDescent="0.3">
      <c r="A101" s="2">
        <v>12</v>
      </c>
      <c r="B101" t="s">
        <v>21</v>
      </c>
      <c r="C101" s="9" t="s">
        <v>169</v>
      </c>
      <c r="D101" s="2" t="s">
        <v>75</v>
      </c>
      <c r="E101" s="2" t="s">
        <v>170</v>
      </c>
      <c r="F101" s="2" t="s">
        <v>174</v>
      </c>
      <c r="G101" s="2" t="s">
        <v>78</v>
      </c>
      <c r="H101" s="2" t="s">
        <v>172</v>
      </c>
      <c r="I101" s="2" t="s">
        <v>28</v>
      </c>
      <c r="J101" s="2">
        <v>34000</v>
      </c>
      <c r="K101" s="2" t="s">
        <v>29</v>
      </c>
      <c r="L101" s="4">
        <v>46227</v>
      </c>
      <c r="M101" s="2" t="s">
        <v>30</v>
      </c>
      <c r="N101" s="2" t="s">
        <v>80</v>
      </c>
      <c r="O101" s="2">
        <v>34000</v>
      </c>
      <c r="P101" s="2">
        <v>8.3350000000000009</v>
      </c>
      <c r="Q101" s="2">
        <v>19.03</v>
      </c>
      <c r="R101" s="2">
        <v>27.364000000000001</v>
      </c>
      <c r="S101" s="2">
        <v>1786.652654</v>
      </c>
      <c r="T101" s="2">
        <v>613.08500000000004</v>
      </c>
      <c r="U101" s="2">
        <v>9.9979999999999993</v>
      </c>
      <c r="V101" s="2">
        <v>623.08299999999997</v>
      </c>
      <c r="W101" s="2" t="s">
        <v>180</v>
      </c>
      <c r="X101" s="2">
        <v>0.2</v>
      </c>
      <c r="Y101" s="2" t="s">
        <v>33</v>
      </c>
      <c r="Z101" s="2" t="s">
        <v>34</v>
      </c>
      <c r="AA101" s="2" t="s">
        <v>35</v>
      </c>
      <c r="AB101" s="2">
        <v>24960.154061000001</v>
      </c>
      <c r="AC101" s="2">
        <v>24.960153999999999</v>
      </c>
      <c r="AD101" s="2">
        <v>12</v>
      </c>
      <c r="AE101" s="10" t="s">
        <v>307</v>
      </c>
      <c r="AF101" s="2"/>
      <c r="AG101" s="2"/>
      <c r="AH101" s="2"/>
      <c r="AM101" s="2">
        <v>1.5</v>
      </c>
      <c r="AR101" s="2">
        <v>0</v>
      </c>
    </row>
    <row r="102" spans="1:44" ht="28.8" x14ac:dyDescent="0.3">
      <c r="A102" s="2">
        <v>12</v>
      </c>
      <c r="B102" t="s">
        <v>21</v>
      </c>
      <c r="C102" s="9" t="s">
        <v>169</v>
      </c>
      <c r="D102" s="2" t="s">
        <v>75</v>
      </c>
      <c r="E102" s="2" t="s">
        <v>170</v>
      </c>
      <c r="F102" s="2" t="s">
        <v>174</v>
      </c>
      <c r="G102" s="2" t="s">
        <v>78</v>
      </c>
      <c r="H102" s="2" t="s">
        <v>172</v>
      </c>
      <c r="I102" s="2" t="s">
        <v>28</v>
      </c>
      <c r="J102" s="2">
        <v>34000</v>
      </c>
      <c r="K102" s="2" t="s">
        <v>29</v>
      </c>
      <c r="L102" s="4">
        <v>46227</v>
      </c>
      <c r="M102" s="2" t="s">
        <v>30</v>
      </c>
      <c r="N102" s="2" t="s">
        <v>80</v>
      </c>
      <c r="O102" s="2">
        <v>34000</v>
      </c>
      <c r="P102" s="2">
        <v>8.3350000000000009</v>
      </c>
      <c r="Q102" s="2">
        <v>19.03</v>
      </c>
      <c r="R102" s="2">
        <v>27.364000000000001</v>
      </c>
      <c r="S102" s="2">
        <v>1786.652654</v>
      </c>
      <c r="T102" s="2">
        <v>613.08500000000004</v>
      </c>
      <c r="U102" s="2">
        <v>9.9979999999999993</v>
      </c>
      <c r="V102" s="2">
        <v>623.08299999999997</v>
      </c>
      <c r="W102" s="2" t="s">
        <v>181</v>
      </c>
      <c r="X102" s="2">
        <v>0.2</v>
      </c>
      <c r="Y102" s="2" t="s">
        <v>33</v>
      </c>
      <c r="Z102" s="2" t="s">
        <v>34</v>
      </c>
      <c r="AA102" s="2" t="s">
        <v>35</v>
      </c>
      <c r="AB102" s="2">
        <v>72131.374217999997</v>
      </c>
      <c r="AC102" s="2">
        <v>72.131373999999994</v>
      </c>
      <c r="AD102" s="2">
        <v>12</v>
      </c>
      <c r="AE102" s="10" t="s">
        <v>307</v>
      </c>
      <c r="AF102" s="2"/>
      <c r="AG102" s="2"/>
      <c r="AH102" s="2"/>
      <c r="AM102" s="2">
        <v>1.5</v>
      </c>
      <c r="AR102" s="2">
        <v>0</v>
      </c>
    </row>
    <row r="103" spans="1:44" ht="28.8" x14ac:dyDescent="0.3">
      <c r="A103" s="2">
        <v>12</v>
      </c>
      <c r="B103" t="s">
        <v>21</v>
      </c>
      <c r="C103" s="9" t="s">
        <v>169</v>
      </c>
      <c r="D103" s="2" t="s">
        <v>75</v>
      </c>
      <c r="E103" s="2" t="s">
        <v>170</v>
      </c>
      <c r="F103" s="2" t="s">
        <v>174</v>
      </c>
      <c r="G103" s="2" t="s">
        <v>78</v>
      </c>
      <c r="H103" s="2" t="s">
        <v>172</v>
      </c>
      <c r="I103" s="2" t="s">
        <v>28</v>
      </c>
      <c r="J103" s="2">
        <v>34000</v>
      </c>
      <c r="K103" s="2" t="s">
        <v>29</v>
      </c>
      <c r="L103" s="4">
        <v>46227</v>
      </c>
      <c r="M103" s="2" t="s">
        <v>30</v>
      </c>
      <c r="N103" s="2" t="s">
        <v>80</v>
      </c>
      <c r="O103" s="2">
        <v>34000</v>
      </c>
      <c r="P103" s="2">
        <v>8.3350000000000009</v>
      </c>
      <c r="Q103" s="2">
        <v>19.03</v>
      </c>
      <c r="R103" s="2">
        <v>27.364000000000001</v>
      </c>
      <c r="S103" s="2">
        <v>1786.652654</v>
      </c>
      <c r="T103" s="2">
        <v>613.08500000000004</v>
      </c>
      <c r="U103" s="2">
        <v>9.9979999999999993</v>
      </c>
      <c r="V103" s="2">
        <v>623.08299999999997</v>
      </c>
      <c r="W103" s="2" t="s">
        <v>182</v>
      </c>
      <c r="X103" s="2">
        <v>0.2</v>
      </c>
      <c r="Y103" s="2" t="s">
        <v>33</v>
      </c>
      <c r="Z103" s="2" t="s">
        <v>34</v>
      </c>
      <c r="AA103" s="2" t="s">
        <v>35</v>
      </c>
      <c r="AB103" s="2">
        <v>391.85326800000001</v>
      </c>
      <c r="AC103" s="2">
        <v>0.39185300000000001</v>
      </c>
      <c r="AD103" s="2">
        <v>12</v>
      </c>
      <c r="AE103" s="10" t="s">
        <v>307</v>
      </c>
      <c r="AF103" s="2"/>
      <c r="AG103" s="2"/>
      <c r="AH103" s="2"/>
      <c r="AM103" s="2">
        <v>1.5</v>
      </c>
      <c r="AR103" s="2">
        <v>0</v>
      </c>
    </row>
    <row r="104" spans="1:44" ht="100.8" x14ac:dyDescent="0.3">
      <c r="A104" s="2">
        <v>12</v>
      </c>
      <c r="B104" t="s">
        <v>21</v>
      </c>
      <c r="C104" s="9" t="s">
        <v>169</v>
      </c>
      <c r="D104" s="2" t="s">
        <v>184</v>
      </c>
      <c r="E104" s="2" t="s">
        <v>185</v>
      </c>
      <c r="F104" s="2" t="s">
        <v>186</v>
      </c>
      <c r="G104" s="2" t="s">
        <v>187</v>
      </c>
      <c r="H104" s="3" t="s">
        <v>188</v>
      </c>
      <c r="I104" s="2" t="s">
        <v>28</v>
      </c>
      <c r="J104" s="2" t="s">
        <v>189</v>
      </c>
      <c r="K104" s="2" t="s">
        <v>29</v>
      </c>
      <c r="L104" s="4">
        <v>46227</v>
      </c>
      <c r="M104" s="2" t="s">
        <v>30</v>
      </c>
      <c r="N104" s="2" t="s">
        <v>31</v>
      </c>
      <c r="O104" s="2">
        <v>134137</v>
      </c>
      <c r="P104" s="2">
        <v>8.3350000000000009</v>
      </c>
      <c r="Q104" s="2">
        <v>19.03</v>
      </c>
      <c r="R104" s="2">
        <v>27.364000000000001</v>
      </c>
      <c r="S104" s="2">
        <v>7048.7125589999996</v>
      </c>
      <c r="T104" s="2">
        <v>57.771999999999998</v>
      </c>
      <c r="U104" s="2">
        <v>4.54</v>
      </c>
      <c r="V104" s="2">
        <v>62.311999999999998</v>
      </c>
      <c r="W104" s="2" t="s">
        <v>1440</v>
      </c>
      <c r="X104" s="2">
        <v>0.2</v>
      </c>
      <c r="Y104" s="2" t="s">
        <v>33</v>
      </c>
      <c r="Z104" s="2" t="s">
        <v>34</v>
      </c>
      <c r="AA104" s="2" t="s">
        <v>35</v>
      </c>
      <c r="AB104" s="2">
        <v>57769.004717999997</v>
      </c>
      <c r="AC104" s="2">
        <v>57.769005</v>
      </c>
      <c r="AD104" s="2">
        <v>13</v>
      </c>
      <c r="AE104" s="10" t="s">
        <v>307</v>
      </c>
      <c r="AF104" s="2"/>
      <c r="AG104" s="2"/>
      <c r="AH104" s="2"/>
      <c r="AM104" s="2">
        <v>1.5</v>
      </c>
      <c r="AR104" s="2">
        <v>0</v>
      </c>
    </row>
    <row r="105" spans="1:44" ht="100.8" x14ac:dyDescent="0.3">
      <c r="A105" s="2">
        <v>12</v>
      </c>
      <c r="B105" t="s">
        <v>21</v>
      </c>
      <c r="C105" s="9" t="s">
        <v>169</v>
      </c>
      <c r="D105" s="2" t="s">
        <v>184</v>
      </c>
      <c r="E105" s="2" t="s">
        <v>185</v>
      </c>
      <c r="F105" s="2" t="s">
        <v>190</v>
      </c>
      <c r="G105" s="2" t="s">
        <v>187</v>
      </c>
      <c r="H105" s="3" t="s">
        <v>188</v>
      </c>
      <c r="I105" s="2" t="s">
        <v>28</v>
      </c>
      <c r="J105" s="2" t="s">
        <v>189</v>
      </c>
      <c r="K105" s="2" t="s">
        <v>29</v>
      </c>
      <c r="L105" s="4">
        <v>46227</v>
      </c>
      <c r="M105" s="2" t="s">
        <v>30</v>
      </c>
      <c r="N105" s="2" t="s">
        <v>31</v>
      </c>
      <c r="O105" s="2">
        <v>134137</v>
      </c>
      <c r="P105" s="2">
        <v>8.3350000000000009</v>
      </c>
      <c r="Q105" s="2">
        <v>19.03</v>
      </c>
      <c r="R105" s="2">
        <v>27.364000000000001</v>
      </c>
      <c r="S105" s="2">
        <v>7048.7125589999996</v>
      </c>
      <c r="T105" s="2">
        <v>57.771999999999998</v>
      </c>
      <c r="U105" s="2">
        <v>4.54</v>
      </c>
      <c r="V105" s="2">
        <v>62.311999999999998</v>
      </c>
      <c r="W105" s="2" t="s">
        <v>1441</v>
      </c>
      <c r="X105" s="2">
        <v>0.2</v>
      </c>
      <c r="Y105" s="2" t="s">
        <v>33</v>
      </c>
      <c r="Z105" s="2" t="s">
        <v>34</v>
      </c>
      <c r="AA105" s="2" t="s">
        <v>35</v>
      </c>
      <c r="AB105" s="2">
        <v>4537.8239130000002</v>
      </c>
      <c r="AC105" s="2">
        <v>4.5378239999999996</v>
      </c>
      <c r="AD105" s="2">
        <v>13</v>
      </c>
      <c r="AE105" s="10" t="s">
        <v>307</v>
      </c>
      <c r="AF105" s="2"/>
      <c r="AG105" s="2"/>
      <c r="AH105" s="2"/>
      <c r="AM105" s="2">
        <v>1.5</v>
      </c>
      <c r="AR105" s="2">
        <v>0</v>
      </c>
    </row>
    <row r="106" spans="1:44" ht="100.8" x14ac:dyDescent="0.3">
      <c r="A106" s="2">
        <v>12</v>
      </c>
      <c r="B106" t="s">
        <v>21</v>
      </c>
      <c r="C106" s="9" t="s">
        <v>169</v>
      </c>
      <c r="D106" s="2" t="s">
        <v>184</v>
      </c>
      <c r="E106" s="2" t="s">
        <v>185</v>
      </c>
      <c r="F106" s="2" t="s">
        <v>191</v>
      </c>
      <c r="G106" s="3" t="s">
        <v>188</v>
      </c>
      <c r="H106" s="3" t="s">
        <v>192</v>
      </c>
      <c r="I106" s="2">
        <v>1</v>
      </c>
      <c r="J106" s="2">
        <v>134137</v>
      </c>
      <c r="K106" s="2" t="s">
        <v>29</v>
      </c>
      <c r="L106" s="4">
        <v>46227</v>
      </c>
      <c r="M106" s="2" t="s">
        <v>30</v>
      </c>
      <c r="N106" s="2" t="s">
        <v>31</v>
      </c>
      <c r="O106" s="2">
        <v>134137</v>
      </c>
      <c r="P106" s="2">
        <v>8.3350000000000009</v>
      </c>
      <c r="Q106" s="2">
        <v>19.03</v>
      </c>
      <c r="R106" s="2">
        <v>27.364000000000001</v>
      </c>
      <c r="S106" s="2">
        <v>7048.7125589999996</v>
      </c>
      <c r="T106" s="2">
        <v>58.468000000000004</v>
      </c>
      <c r="U106" s="2">
        <v>4.5039999999999996</v>
      </c>
      <c r="V106" s="2">
        <v>62.972000000000001</v>
      </c>
      <c r="W106" s="2" t="s">
        <v>1442</v>
      </c>
      <c r="X106" s="2">
        <v>0.2</v>
      </c>
      <c r="Y106" s="2" t="s">
        <v>33</v>
      </c>
      <c r="Z106" s="2" t="s">
        <v>34</v>
      </c>
      <c r="AA106" s="2" t="s">
        <v>35</v>
      </c>
      <c r="AB106" s="2">
        <v>58466.237218000002</v>
      </c>
      <c r="AC106" s="2">
        <v>58.466237</v>
      </c>
      <c r="AD106" s="2">
        <v>14</v>
      </c>
      <c r="AE106" s="10" t="s">
        <v>307</v>
      </c>
      <c r="AF106" s="2"/>
      <c r="AG106" s="2"/>
      <c r="AH106" s="2"/>
      <c r="AM106" s="2">
        <v>1.5</v>
      </c>
      <c r="AR106" s="2">
        <v>0</v>
      </c>
    </row>
    <row r="107" spans="1:44" ht="100.8" x14ac:dyDescent="0.3">
      <c r="A107" s="2">
        <v>12</v>
      </c>
      <c r="B107" t="s">
        <v>21</v>
      </c>
      <c r="C107" s="9" t="s">
        <v>169</v>
      </c>
      <c r="D107" s="2" t="s">
        <v>184</v>
      </c>
      <c r="E107" s="2" t="s">
        <v>185</v>
      </c>
      <c r="F107" s="2" t="s">
        <v>193</v>
      </c>
      <c r="G107" s="3" t="s">
        <v>188</v>
      </c>
      <c r="H107" s="3" t="s">
        <v>192</v>
      </c>
      <c r="I107" s="2">
        <v>1</v>
      </c>
      <c r="J107" s="2">
        <v>134137</v>
      </c>
      <c r="K107" s="2" t="s">
        <v>29</v>
      </c>
      <c r="L107" s="4">
        <v>46227</v>
      </c>
      <c r="M107" s="2" t="s">
        <v>30</v>
      </c>
      <c r="N107" s="2" t="s">
        <v>31</v>
      </c>
      <c r="O107" s="2">
        <v>134137</v>
      </c>
      <c r="P107" s="2">
        <v>8.3350000000000009</v>
      </c>
      <c r="Q107" s="2">
        <v>19.03</v>
      </c>
      <c r="R107" s="2">
        <v>27.364000000000001</v>
      </c>
      <c r="S107" s="2">
        <v>7048.7125589999996</v>
      </c>
      <c r="T107" s="2">
        <v>58.468000000000004</v>
      </c>
      <c r="U107" s="2">
        <v>4.5039999999999996</v>
      </c>
      <c r="V107" s="2">
        <v>62.972000000000001</v>
      </c>
      <c r="W107" s="2" t="s">
        <v>1443</v>
      </c>
      <c r="X107" s="2">
        <v>0.2</v>
      </c>
      <c r="Y107" s="2" t="s">
        <v>33</v>
      </c>
      <c r="Z107" s="2" t="s">
        <v>34</v>
      </c>
      <c r="AA107" s="2" t="s">
        <v>35</v>
      </c>
      <c r="AB107" s="2">
        <v>4501.8745170000002</v>
      </c>
      <c r="AC107" s="2">
        <v>4.5018750000000001</v>
      </c>
      <c r="AD107" s="2">
        <v>14</v>
      </c>
      <c r="AE107" s="10" t="s">
        <v>307</v>
      </c>
      <c r="AF107" s="2"/>
      <c r="AG107" s="2"/>
      <c r="AH107" s="2"/>
      <c r="AM107" s="2">
        <v>1.5</v>
      </c>
      <c r="AR107" s="2">
        <v>0</v>
      </c>
    </row>
    <row r="108" spans="1:44" ht="100.8" x14ac:dyDescent="0.3">
      <c r="A108" s="2">
        <v>13</v>
      </c>
      <c r="B108" t="s">
        <v>21</v>
      </c>
      <c r="C108" s="9" t="s">
        <v>183</v>
      </c>
      <c r="D108" s="2" t="s">
        <v>184</v>
      </c>
      <c r="E108" s="3" t="s">
        <v>194</v>
      </c>
      <c r="F108" s="2" t="s">
        <v>195</v>
      </c>
      <c r="G108" s="3" t="s">
        <v>188</v>
      </c>
      <c r="H108" s="3" t="s">
        <v>192</v>
      </c>
      <c r="I108" s="2" t="s">
        <v>28</v>
      </c>
      <c r="J108" s="2" t="s">
        <v>196</v>
      </c>
      <c r="K108" s="2" t="s">
        <v>29</v>
      </c>
      <c r="L108" s="4">
        <v>46227</v>
      </c>
      <c r="M108" s="2" t="s">
        <v>30</v>
      </c>
      <c r="N108" s="2" t="s">
        <v>31</v>
      </c>
      <c r="O108" s="2">
        <v>50000</v>
      </c>
      <c r="P108" s="2">
        <v>8.3350000000000009</v>
      </c>
      <c r="Q108" s="2">
        <v>19.03</v>
      </c>
      <c r="R108" s="2">
        <v>27.364000000000001</v>
      </c>
      <c r="S108" s="2">
        <v>2627.4303730000001</v>
      </c>
      <c r="T108" s="2">
        <v>49.21</v>
      </c>
      <c r="U108" s="2">
        <v>4.5039999999999996</v>
      </c>
      <c r="V108" s="2">
        <v>53.713999999999999</v>
      </c>
      <c r="W108" s="2" t="s">
        <v>1444</v>
      </c>
      <c r="X108" s="2">
        <v>0.2</v>
      </c>
      <c r="Y108" s="2" t="s">
        <v>33</v>
      </c>
      <c r="Z108" s="2" t="s">
        <v>34</v>
      </c>
      <c r="AA108" s="2" t="s">
        <v>35</v>
      </c>
      <c r="AB108" s="2">
        <v>49212.624799999998</v>
      </c>
      <c r="AC108" s="2">
        <v>49.212625000000003</v>
      </c>
      <c r="AD108" s="2">
        <v>15</v>
      </c>
      <c r="AE108" s="10" t="s">
        <v>307</v>
      </c>
      <c r="AF108" s="2"/>
      <c r="AG108" s="2"/>
      <c r="AH108" s="2"/>
      <c r="AM108" s="2">
        <v>1.5</v>
      </c>
      <c r="AR108" s="2">
        <v>0</v>
      </c>
    </row>
    <row r="109" spans="1:44" ht="100.8" x14ac:dyDescent="0.3">
      <c r="A109" s="2">
        <v>13</v>
      </c>
      <c r="B109" t="s">
        <v>21</v>
      </c>
      <c r="C109" s="9" t="s">
        <v>183</v>
      </c>
      <c r="D109" s="2" t="s">
        <v>184</v>
      </c>
      <c r="E109" s="3" t="s">
        <v>194</v>
      </c>
      <c r="F109" s="2" t="s">
        <v>197</v>
      </c>
      <c r="G109" s="3" t="s">
        <v>188</v>
      </c>
      <c r="H109" s="3" t="s">
        <v>192</v>
      </c>
      <c r="I109" s="2" t="s">
        <v>28</v>
      </c>
      <c r="J109" s="2" t="s">
        <v>196</v>
      </c>
      <c r="K109" s="2" t="s">
        <v>29</v>
      </c>
      <c r="L109" s="4">
        <v>46227</v>
      </c>
      <c r="M109" s="2" t="s">
        <v>30</v>
      </c>
      <c r="N109" s="2" t="s">
        <v>31</v>
      </c>
      <c r="O109" s="2">
        <v>50000</v>
      </c>
      <c r="P109" s="2">
        <v>8.3350000000000009</v>
      </c>
      <c r="Q109" s="2">
        <v>19.03</v>
      </c>
      <c r="R109" s="2">
        <v>27.364000000000001</v>
      </c>
      <c r="S109" s="2">
        <v>2627.4303730000001</v>
      </c>
      <c r="T109" s="2">
        <v>49.21</v>
      </c>
      <c r="U109" s="2">
        <v>4.5039999999999996</v>
      </c>
      <c r="V109" s="2">
        <v>53.713999999999999</v>
      </c>
      <c r="W109" s="2" t="s">
        <v>1445</v>
      </c>
      <c r="X109" s="2">
        <v>0.2</v>
      </c>
      <c r="Y109" s="2" t="s">
        <v>33</v>
      </c>
      <c r="Z109" s="2" t="s">
        <v>61</v>
      </c>
      <c r="AA109" s="2" t="s">
        <v>35</v>
      </c>
      <c r="AB109" s="2">
        <v>4501.8745170000002</v>
      </c>
      <c r="AC109" s="2">
        <v>4.5018750000000001</v>
      </c>
      <c r="AD109" s="2">
        <v>15</v>
      </c>
      <c r="AE109" s="10" t="s">
        <v>307</v>
      </c>
      <c r="AF109" s="2"/>
      <c r="AG109" s="2"/>
      <c r="AH109" s="2"/>
      <c r="AM109" s="2">
        <v>1.5</v>
      </c>
      <c r="AR109" s="2">
        <v>0</v>
      </c>
    </row>
    <row r="110" spans="1:44" ht="100.8" x14ac:dyDescent="0.3">
      <c r="A110" s="2">
        <v>13</v>
      </c>
      <c r="B110" t="s">
        <v>21</v>
      </c>
      <c r="C110" s="9" t="s">
        <v>183</v>
      </c>
      <c r="D110" s="2" t="s">
        <v>184</v>
      </c>
      <c r="E110" s="2" t="s">
        <v>185</v>
      </c>
      <c r="F110" s="2" t="s">
        <v>198</v>
      </c>
      <c r="G110" s="3" t="s">
        <v>188</v>
      </c>
      <c r="H110" s="2" t="s">
        <v>199</v>
      </c>
      <c r="I110" s="2" t="s">
        <v>28</v>
      </c>
      <c r="J110" s="2">
        <v>134137</v>
      </c>
      <c r="K110" s="2" t="s">
        <v>29</v>
      </c>
      <c r="L110" s="4">
        <v>46227</v>
      </c>
      <c r="M110" s="2" t="s">
        <v>30</v>
      </c>
      <c r="N110" s="2" t="s">
        <v>31</v>
      </c>
      <c r="O110" s="2">
        <v>134137</v>
      </c>
      <c r="P110" s="2">
        <v>8.3350000000000009</v>
      </c>
      <c r="Q110" s="2">
        <v>19.03</v>
      </c>
      <c r="R110" s="2">
        <v>27.364000000000001</v>
      </c>
      <c r="S110" s="2">
        <v>7048.7125589999996</v>
      </c>
      <c r="T110" s="2">
        <v>59.976999999999997</v>
      </c>
      <c r="U110" s="2">
        <v>4.5039999999999996</v>
      </c>
      <c r="V110" s="2">
        <v>64.480999999999995</v>
      </c>
      <c r="W110" s="2" t="s">
        <v>1446</v>
      </c>
      <c r="X110" s="2">
        <v>0.2</v>
      </c>
      <c r="Y110" s="2" t="s">
        <v>33</v>
      </c>
      <c r="Z110" s="2" t="s">
        <v>34</v>
      </c>
      <c r="AA110" s="2" t="s">
        <v>35</v>
      </c>
      <c r="AB110" s="2">
        <v>58664.078777000002</v>
      </c>
      <c r="AC110" s="2">
        <v>58.664079000000001</v>
      </c>
      <c r="AD110" s="2">
        <v>16</v>
      </c>
      <c r="AE110" s="10" t="s">
        <v>307</v>
      </c>
      <c r="AF110" s="2"/>
      <c r="AG110" s="2"/>
      <c r="AH110" s="2"/>
      <c r="AM110" s="2">
        <v>1.5</v>
      </c>
      <c r="AR110" s="2">
        <v>0</v>
      </c>
    </row>
    <row r="111" spans="1:44" ht="100.8" x14ac:dyDescent="0.3">
      <c r="A111" s="2">
        <v>13</v>
      </c>
      <c r="B111" t="s">
        <v>21</v>
      </c>
      <c r="C111" s="9" t="s">
        <v>183</v>
      </c>
      <c r="D111" s="2" t="s">
        <v>184</v>
      </c>
      <c r="E111" s="2" t="s">
        <v>185</v>
      </c>
      <c r="F111" s="2" t="s">
        <v>200</v>
      </c>
      <c r="G111" s="3" t="s">
        <v>188</v>
      </c>
      <c r="H111" s="2" t="s">
        <v>199</v>
      </c>
      <c r="I111" s="2" t="s">
        <v>28</v>
      </c>
      <c r="J111" s="2">
        <v>134137</v>
      </c>
      <c r="K111" s="2" t="s">
        <v>29</v>
      </c>
      <c r="L111" s="4">
        <v>46227</v>
      </c>
      <c r="M111" s="2" t="s">
        <v>30</v>
      </c>
      <c r="N111" s="2" t="s">
        <v>31</v>
      </c>
      <c r="O111" s="2">
        <v>134137</v>
      </c>
      <c r="P111" s="2">
        <v>8.3350000000000009</v>
      </c>
      <c r="Q111" s="2">
        <v>19.03</v>
      </c>
      <c r="R111" s="2">
        <v>27.364000000000001</v>
      </c>
      <c r="S111" s="2">
        <v>7048.7125589999996</v>
      </c>
      <c r="T111" s="2">
        <v>59.976999999999997</v>
      </c>
      <c r="U111" s="2">
        <v>4.5039999999999996</v>
      </c>
      <c r="V111" s="2">
        <v>64.480999999999995</v>
      </c>
      <c r="W111" s="2" t="s">
        <v>1447</v>
      </c>
      <c r="X111" s="2">
        <v>0.2</v>
      </c>
      <c r="Y111" s="2" t="s">
        <v>33</v>
      </c>
      <c r="Z111" s="2" t="s">
        <v>34</v>
      </c>
      <c r="AA111" s="2" t="s">
        <v>35</v>
      </c>
      <c r="AB111" s="2">
        <v>4501.8745170000002</v>
      </c>
      <c r="AC111" s="2">
        <v>4.5018750000000001</v>
      </c>
      <c r="AD111" s="2">
        <v>16</v>
      </c>
      <c r="AE111" s="10" t="s">
        <v>307</v>
      </c>
      <c r="AF111" s="2"/>
      <c r="AG111" s="2"/>
      <c r="AH111" s="2"/>
      <c r="AM111" s="2">
        <v>1.5</v>
      </c>
      <c r="AR111" s="2">
        <v>0</v>
      </c>
    </row>
    <row r="112" spans="1:44" ht="100.8" x14ac:dyDescent="0.3">
      <c r="A112" s="2">
        <v>13</v>
      </c>
      <c r="B112" t="s">
        <v>21</v>
      </c>
      <c r="C112" s="9" t="s">
        <v>183</v>
      </c>
      <c r="D112" s="2" t="s">
        <v>184</v>
      </c>
      <c r="E112" s="2" t="s">
        <v>185</v>
      </c>
      <c r="F112" s="2" t="s">
        <v>201</v>
      </c>
      <c r="G112" s="3" t="s">
        <v>188</v>
      </c>
      <c r="H112" s="2" t="s">
        <v>202</v>
      </c>
      <c r="I112" s="2" t="s">
        <v>28</v>
      </c>
      <c r="J112" s="2">
        <v>134137</v>
      </c>
      <c r="K112" s="2" t="s">
        <v>29</v>
      </c>
      <c r="L112" s="4">
        <v>46227</v>
      </c>
      <c r="M112" s="2" t="s">
        <v>30</v>
      </c>
      <c r="N112" s="2" t="s">
        <v>31</v>
      </c>
      <c r="O112" s="2">
        <v>134137</v>
      </c>
      <c r="P112" s="2">
        <v>8.3350000000000009</v>
      </c>
      <c r="Q112" s="2">
        <v>19.03</v>
      </c>
      <c r="R112" s="2">
        <v>27.364000000000001</v>
      </c>
      <c r="S112" s="2">
        <v>7048.7125589999996</v>
      </c>
      <c r="T112" s="2">
        <v>12.856999999999999</v>
      </c>
      <c r="U112" s="2">
        <v>5.8890000000000002</v>
      </c>
      <c r="V112" s="2">
        <v>18.745999999999999</v>
      </c>
      <c r="W112" s="2" t="s">
        <v>1448</v>
      </c>
      <c r="X112" s="2">
        <v>0.2</v>
      </c>
      <c r="Y112" s="2" t="s">
        <v>33</v>
      </c>
      <c r="Z112" s="2" t="s">
        <v>34</v>
      </c>
      <c r="AA112" s="2" t="s">
        <v>35</v>
      </c>
      <c r="AB112" s="2">
        <v>12858.350874</v>
      </c>
      <c r="AC112" s="2">
        <v>12.858351000000001</v>
      </c>
      <c r="AD112" s="2">
        <v>17</v>
      </c>
      <c r="AE112" s="10" t="s">
        <v>307</v>
      </c>
      <c r="AF112" s="2"/>
      <c r="AG112" s="2"/>
      <c r="AH112" s="2"/>
      <c r="AM112" s="2">
        <v>1.5</v>
      </c>
      <c r="AR112" s="2">
        <v>0</v>
      </c>
    </row>
    <row r="113" spans="1:44" ht="100.8" x14ac:dyDescent="0.3">
      <c r="A113" s="2">
        <v>13</v>
      </c>
      <c r="B113" t="s">
        <v>21</v>
      </c>
      <c r="C113" s="9" t="s">
        <v>183</v>
      </c>
      <c r="D113" s="2" t="s">
        <v>184</v>
      </c>
      <c r="E113" s="2" t="s">
        <v>185</v>
      </c>
      <c r="F113" s="2" t="s">
        <v>203</v>
      </c>
      <c r="G113" s="3" t="s">
        <v>188</v>
      </c>
      <c r="H113" s="2" t="s">
        <v>202</v>
      </c>
      <c r="I113" s="2" t="s">
        <v>28</v>
      </c>
      <c r="J113" s="2">
        <v>134137</v>
      </c>
      <c r="K113" s="2" t="s">
        <v>29</v>
      </c>
      <c r="L113" s="4">
        <v>46227</v>
      </c>
      <c r="M113" s="2" t="s">
        <v>30</v>
      </c>
      <c r="N113" s="2" t="s">
        <v>31</v>
      </c>
      <c r="O113" s="2">
        <v>134137</v>
      </c>
      <c r="P113" s="2">
        <v>8.3350000000000009</v>
      </c>
      <c r="Q113" s="2">
        <v>19.03</v>
      </c>
      <c r="R113" s="2">
        <v>27.364000000000001</v>
      </c>
      <c r="S113" s="2">
        <v>7048.7125589999996</v>
      </c>
      <c r="T113" s="2">
        <v>12.856999999999999</v>
      </c>
      <c r="U113" s="2">
        <v>5.8890000000000002</v>
      </c>
      <c r="V113" s="2">
        <v>18.745999999999999</v>
      </c>
      <c r="W113" s="2" t="s">
        <v>1448</v>
      </c>
      <c r="X113" s="2">
        <v>0.2</v>
      </c>
      <c r="Y113" s="2" t="s">
        <v>33</v>
      </c>
      <c r="Z113" s="2" t="s">
        <v>34</v>
      </c>
      <c r="AA113" s="2" t="s">
        <v>35</v>
      </c>
      <c r="AB113" s="2">
        <v>5885.5135780000001</v>
      </c>
      <c r="AC113" s="2">
        <v>5.8855139999999997</v>
      </c>
      <c r="AD113" s="2">
        <v>17</v>
      </c>
      <c r="AE113" s="10" t="s">
        <v>307</v>
      </c>
      <c r="AF113" s="2"/>
      <c r="AG113" s="2"/>
      <c r="AH113" s="2"/>
      <c r="AM113" s="2">
        <v>1.5</v>
      </c>
      <c r="AR113" s="2">
        <v>0</v>
      </c>
    </row>
    <row r="114" spans="1:44" ht="115.2" x14ac:dyDescent="0.3">
      <c r="A114" s="2">
        <v>14</v>
      </c>
      <c r="B114" t="s">
        <v>21</v>
      </c>
      <c r="C114" s="9" t="s">
        <v>183</v>
      </c>
      <c r="D114" s="2" t="s">
        <v>184</v>
      </c>
      <c r="E114" s="2" t="s">
        <v>185</v>
      </c>
      <c r="F114" s="2" t="s">
        <v>204</v>
      </c>
      <c r="G114" s="3" t="s">
        <v>188</v>
      </c>
      <c r="H114" s="3" t="s">
        <v>205</v>
      </c>
      <c r="I114" s="2" t="s">
        <v>28</v>
      </c>
      <c r="J114" s="2">
        <v>134137</v>
      </c>
      <c r="K114" s="2" t="s">
        <v>29</v>
      </c>
      <c r="L114" s="4">
        <v>46227</v>
      </c>
      <c r="M114" s="2" t="s">
        <v>30</v>
      </c>
      <c r="N114" s="2" t="s">
        <v>31</v>
      </c>
      <c r="O114" s="2">
        <v>134137</v>
      </c>
      <c r="P114" s="2">
        <v>8.3350000000000009</v>
      </c>
      <c r="Q114" s="2">
        <v>19.03</v>
      </c>
      <c r="R114" s="2">
        <v>27.364000000000001</v>
      </c>
      <c r="S114" s="2">
        <v>7048.7125589999996</v>
      </c>
      <c r="T114" s="2">
        <v>0.247</v>
      </c>
      <c r="U114" s="2">
        <v>4.2149999999999999</v>
      </c>
      <c r="V114" s="2">
        <v>4.4619999999999997</v>
      </c>
      <c r="W114" s="2" t="s">
        <v>1449</v>
      </c>
      <c r="X114" s="2">
        <v>0.2</v>
      </c>
      <c r="Y114" s="2" t="s">
        <v>33</v>
      </c>
      <c r="Z114" s="2" t="s">
        <v>34</v>
      </c>
      <c r="AA114" s="2" t="s">
        <v>35</v>
      </c>
      <c r="AB114" s="2">
        <v>247.12689800000001</v>
      </c>
      <c r="AC114" s="2">
        <v>0.24712700000000001</v>
      </c>
      <c r="AD114" s="2">
        <v>18</v>
      </c>
      <c r="AE114" s="10" t="s">
        <v>307</v>
      </c>
      <c r="AF114" s="2"/>
      <c r="AG114" s="2"/>
      <c r="AH114" s="2"/>
      <c r="AM114" s="2">
        <v>1.5</v>
      </c>
      <c r="AR114" s="2">
        <v>0</v>
      </c>
    </row>
    <row r="115" spans="1:44" ht="115.2" x14ac:dyDescent="0.3">
      <c r="A115" s="2">
        <v>14</v>
      </c>
      <c r="B115" t="s">
        <v>21</v>
      </c>
      <c r="C115" s="9" t="s">
        <v>183</v>
      </c>
      <c r="D115" s="2" t="s">
        <v>184</v>
      </c>
      <c r="E115" s="2" t="s">
        <v>185</v>
      </c>
      <c r="F115" s="2" t="s">
        <v>206</v>
      </c>
      <c r="G115" s="3" t="s">
        <v>188</v>
      </c>
      <c r="H115" s="3" t="s">
        <v>205</v>
      </c>
      <c r="I115" s="2" t="s">
        <v>28</v>
      </c>
      <c r="J115" s="2">
        <v>134137</v>
      </c>
      <c r="K115" s="2" t="s">
        <v>29</v>
      </c>
      <c r="L115" s="4">
        <v>46227</v>
      </c>
      <c r="M115" s="2" t="s">
        <v>30</v>
      </c>
      <c r="N115" s="2" t="s">
        <v>31</v>
      </c>
      <c r="O115" s="2">
        <v>134137</v>
      </c>
      <c r="P115" s="2">
        <v>8.3350000000000009</v>
      </c>
      <c r="Q115" s="2">
        <v>19.03</v>
      </c>
      <c r="R115" s="2">
        <v>27.364000000000001</v>
      </c>
      <c r="S115" s="2">
        <v>7048.7125589999996</v>
      </c>
      <c r="T115" s="2">
        <v>0.247</v>
      </c>
      <c r="U115" s="2">
        <v>4.2149999999999999</v>
      </c>
      <c r="V115" s="2">
        <v>4.4619999999999997</v>
      </c>
      <c r="W115" s="2" t="s">
        <v>1450</v>
      </c>
      <c r="X115" s="2">
        <v>0.2</v>
      </c>
      <c r="Y115" s="2" t="s">
        <v>33</v>
      </c>
      <c r="Z115" s="2" t="s">
        <v>61</v>
      </c>
      <c r="AA115" s="2" t="s">
        <v>35</v>
      </c>
      <c r="AB115" s="2">
        <v>4212.9249630000004</v>
      </c>
      <c r="AC115" s="2">
        <v>4.2129250000000003</v>
      </c>
      <c r="AD115" s="2">
        <v>18</v>
      </c>
      <c r="AE115" s="10" t="s">
        <v>307</v>
      </c>
      <c r="AF115" s="2"/>
      <c r="AG115" s="2"/>
      <c r="AH115" s="2"/>
      <c r="AM115" s="2">
        <v>1.5</v>
      </c>
      <c r="AR115" s="2">
        <v>0</v>
      </c>
    </row>
    <row r="116" spans="1:44" ht="100.8" x14ac:dyDescent="0.3">
      <c r="A116" s="2">
        <v>14</v>
      </c>
      <c r="B116" t="s">
        <v>21</v>
      </c>
      <c r="C116" s="9" t="s">
        <v>183</v>
      </c>
      <c r="D116" s="2" t="s">
        <v>184</v>
      </c>
      <c r="E116" s="2" t="s">
        <v>185</v>
      </c>
      <c r="F116" s="2" t="s">
        <v>207</v>
      </c>
      <c r="G116" s="3" t="s">
        <v>188</v>
      </c>
      <c r="H116" s="2" t="s">
        <v>208</v>
      </c>
      <c r="I116" s="2" t="s">
        <v>28</v>
      </c>
      <c r="J116" s="2">
        <v>134137</v>
      </c>
      <c r="K116" s="2" t="s">
        <v>29</v>
      </c>
      <c r="L116" s="4">
        <v>46227</v>
      </c>
      <c r="M116" s="2" t="s">
        <v>30</v>
      </c>
      <c r="N116" s="2" t="s">
        <v>31</v>
      </c>
      <c r="O116" s="2">
        <v>134137</v>
      </c>
      <c r="P116" s="2">
        <v>8.3350000000000009</v>
      </c>
      <c r="Q116" s="2">
        <v>19.03</v>
      </c>
      <c r="R116" s="2">
        <v>27.364000000000001</v>
      </c>
      <c r="S116" s="2">
        <v>7048.7125589999996</v>
      </c>
      <c r="T116" s="2">
        <v>0.247</v>
      </c>
      <c r="U116" s="2">
        <v>3.786</v>
      </c>
      <c r="V116" s="2">
        <v>4.0330000000000004</v>
      </c>
      <c r="W116" s="2" t="s">
        <v>1451</v>
      </c>
      <c r="X116" s="2">
        <v>0.2</v>
      </c>
      <c r="Y116" s="2" t="s">
        <v>33</v>
      </c>
      <c r="Z116" s="2" t="s">
        <v>34</v>
      </c>
      <c r="AA116" s="2" t="s">
        <v>35</v>
      </c>
      <c r="AB116" s="2">
        <v>247.12689800000001</v>
      </c>
      <c r="AC116" s="2">
        <v>0.24712700000000001</v>
      </c>
      <c r="AD116" s="2">
        <v>19</v>
      </c>
      <c r="AE116" s="10" t="s">
        <v>307</v>
      </c>
      <c r="AF116" s="2"/>
      <c r="AG116" s="2"/>
      <c r="AH116" s="2"/>
      <c r="AM116" s="2">
        <v>1.5</v>
      </c>
      <c r="AR116" s="2">
        <v>0</v>
      </c>
    </row>
    <row r="117" spans="1:44" ht="100.8" x14ac:dyDescent="0.3">
      <c r="A117" s="2">
        <v>14</v>
      </c>
      <c r="B117" t="s">
        <v>21</v>
      </c>
      <c r="C117" s="9" t="s">
        <v>183</v>
      </c>
      <c r="D117" s="2" t="s">
        <v>184</v>
      </c>
      <c r="E117" s="2" t="s">
        <v>185</v>
      </c>
      <c r="F117" s="2" t="s">
        <v>209</v>
      </c>
      <c r="G117" s="3" t="s">
        <v>188</v>
      </c>
      <c r="H117" s="2" t="s">
        <v>208</v>
      </c>
      <c r="I117" s="2" t="s">
        <v>28</v>
      </c>
      <c r="J117" s="2">
        <v>134137</v>
      </c>
      <c r="K117" s="2" t="s">
        <v>29</v>
      </c>
      <c r="L117" s="4">
        <v>46227</v>
      </c>
      <c r="M117" s="2" t="s">
        <v>30</v>
      </c>
      <c r="N117" s="2" t="s">
        <v>31</v>
      </c>
      <c r="O117" s="2">
        <v>134137</v>
      </c>
      <c r="P117" s="2">
        <v>8.3350000000000009</v>
      </c>
      <c r="Q117" s="2">
        <v>19.03</v>
      </c>
      <c r="R117" s="2">
        <v>27.364000000000001</v>
      </c>
      <c r="S117" s="2">
        <v>7048.7125589999996</v>
      </c>
      <c r="T117" s="2">
        <v>0.247</v>
      </c>
      <c r="U117" s="2">
        <v>3.786</v>
      </c>
      <c r="V117" s="2">
        <v>4.0330000000000004</v>
      </c>
      <c r="W117" s="2" t="s">
        <v>1452</v>
      </c>
      <c r="X117" s="2">
        <v>0.2</v>
      </c>
      <c r="Y117" s="2" t="s">
        <v>33</v>
      </c>
      <c r="Z117" s="2" t="s">
        <v>34</v>
      </c>
      <c r="AA117" s="2" t="s">
        <v>35</v>
      </c>
      <c r="AB117" s="2">
        <v>3783.7630819999999</v>
      </c>
      <c r="AC117" s="2">
        <v>3.783763</v>
      </c>
      <c r="AD117" s="2">
        <v>19</v>
      </c>
      <c r="AE117" s="10" t="s">
        <v>307</v>
      </c>
      <c r="AF117" s="2"/>
      <c r="AG117" s="2"/>
      <c r="AH117" s="2"/>
      <c r="AM117" s="2">
        <v>1.5</v>
      </c>
      <c r="AR117" s="2">
        <v>0</v>
      </c>
    </row>
    <row r="118" spans="1:44" ht="100.8" x14ac:dyDescent="0.3">
      <c r="A118" s="2">
        <v>14</v>
      </c>
      <c r="B118" t="s">
        <v>21</v>
      </c>
      <c r="C118" s="9" t="s">
        <v>183</v>
      </c>
      <c r="D118" s="2" t="s">
        <v>184</v>
      </c>
      <c r="E118" s="2" t="s">
        <v>185</v>
      </c>
      <c r="F118" s="2" t="s">
        <v>210</v>
      </c>
      <c r="G118" s="3" t="s">
        <v>188</v>
      </c>
      <c r="H118" s="2" t="s">
        <v>211</v>
      </c>
      <c r="I118" s="2" t="s">
        <v>28</v>
      </c>
      <c r="J118" s="2">
        <v>134137</v>
      </c>
      <c r="K118" s="2" t="s">
        <v>29</v>
      </c>
      <c r="L118" s="4">
        <v>46227</v>
      </c>
      <c r="M118" s="2" t="s">
        <v>30</v>
      </c>
      <c r="N118" s="2" t="s">
        <v>31</v>
      </c>
      <c r="O118" s="2">
        <v>134137</v>
      </c>
      <c r="P118" s="2">
        <v>8.3350000000000009</v>
      </c>
      <c r="Q118" s="2">
        <v>19.03</v>
      </c>
      <c r="R118" s="2">
        <v>27.364000000000001</v>
      </c>
      <c r="S118" s="2">
        <v>7048.7125589999996</v>
      </c>
      <c r="T118" s="2">
        <v>231.25</v>
      </c>
      <c r="U118" s="2">
        <v>4.5279999999999996</v>
      </c>
      <c r="V118" s="2">
        <v>235.77799999999999</v>
      </c>
      <c r="W118" s="2" t="s">
        <v>1453</v>
      </c>
      <c r="X118" s="2">
        <v>0.2</v>
      </c>
      <c r="Y118" s="2" t="s">
        <v>33</v>
      </c>
      <c r="Z118" s="2" t="s">
        <v>34</v>
      </c>
      <c r="AA118" s="2" t="s">
        <v>35</v>
      </c>
      <c r="AB118" s="2">
        <v>231163.122107</v>
      </c>
      <c r="AC118" s="2">
        <v>231.16312199999999</v>
      </c>
      <c r="AD118" s="2">
        <v>20</v>
      </c>
      <c r="AE118" s="10" t="s">
        <v>307</v>
      </c>
      <c r="AF118" s="2"/>
      <c r="AG118" s="2"/>
      <c r="AH118" s="2"/>
      <c r="AM118" s="2">
        <v>1.5</v>
      </c>
      <c r="AR118" s="2">
        <v>0</v>
      </c>
    </row>
    <row r="119" spans="1:44" ht="100.8" x14ac:dyDescent="0.3">
      <c r="A119" s="2">
        <v>14</v>
      </c>
      <c r="B119" t="s">
        <v>21</v>
      </c>
      <c r="C119" s="9" t="s">
        <v>183</v>
      </c>
      <c r="D119" s="2" t="s">
        <v>184</v>
      </c>
      <c r="E119" s="2" t="s">
        <v>185</v>
      </c>
      <c r="F119" s="2" t="s">
        <v>212</v>
      </c>
      <c r="G119" s="3" t="s">
        <v>188</v>
      </c>
      <c r="H119" s="2" t="s">
        <v>211</v>
      </c>
      <c r="I119" s="2" t="s">
        <v>28</v>
      </c>
      <c r="J119" s="2">
        <v>134137</v>
      </c>
      <c r="K119" s="2" t="s">
        <v>29</v>
      </c>
      <c r="L119" s="4">
        <v>46227</v>
      </c>
      <c r="M119" s="2" t="s">
        <v>30</v>
      </c>
      <c r="N119" s="2" t="s">
        <v>31</v>
      </c>
      <c r="O119" s="2">
        <v>134137</v>
      </c>
      <c r="P119" s="2">
        <v>8.3350000000000009</v>
      </c>
      <c r="Q119" s="2">
        <v>19.03</v>
      </c>
      <c r="R119" s="2">
        <v>27.364000000000001</v>
      </c>
      <c r="S119" s="2">
        <v>7048.7125589999996</v>
      </c>
      <c r="T119" s="2">
        <v>231.25</v>
      </c>
      <c r="U119" s="2">
        <v>4.5279999999999996</v>
      </c>
      <c r="V119" s="2">
        <v>235.77799999999999</v>
      </c>
      <c r="W119" s="2" t="s">
        <v>1453</v>
      </c>
      <c r="X119" s="2">
        <v>0.2</v>
      </c>
      <c r="Y119" s="2" t="s">
        <v>33</v>
      </c>
      <c r="Z119" s="2" t="s">
        <v>34</v>
      </c>
      <c r="AA119" s="2" t="s">
        <v>35</v>
      </c>
      <c r="AB119" s="2">
        <v>4526.6508910000002</v>
      </c>
      <c r="AC119" s="2">
        <v>4.5266510000000002</v>
      </c>
      <c r="AD119" s="2">
        <v>20</v>
      </c>
      <c r="AE119" s="10" t="s">
        <v>307</v>
      </c>
      <c r="AF119" s="2"/>
      <c r="AG119" s="2"/>
      <c r="AH119" s="2"/>
      <c r="AM119" s="2">
        <v>1.5</v>
      </c>
      <c r="AR119" s="2">
        <v>0</v>
      </c>
    </row>
    <row r="120" spans="1:44" ht="100.8" x14ac:dyDescent="0.3">
      <c r="A120" s="2">
        <v>15</v>
      </c>
      <c r="B120" t="s">
        <v>21</v>
      </c>
      <c r="C120" s="9" t="s">
        <v>183</v>
      </c>
      <c r="D120" s="2" t="s">
        <v>184</v>
      </c>
      <c r="E120" s="2" t="s">
        <v>185</v>
      </c>
      <c r="F120" s="2" t="s">
        <v>213</v>
      </c>
      <c r="G120" s="3" t="s">
        <v>188</v>
      </c>
      <c r="H120" s="2" t="s">
        <v>27</v>
      </c>
      <c r="I120" s="2" t="s">
        <v>28</v>
      </c>
      <c r="J120" s="2">
        <v>134137</v>
      </c>
      <c r="K120" s="2" t="s">
        <v>29</v>
      </c>
      <c r="L120" s="4">
        <v>46227</v>
      </c>
      <c r="M120" s="2" t="s">
        <v>30</v>
      </c>
      <c r="N120" s="2" t="s">
        <v>31</v>
      </c>
      <c r="O120" s="2">
        <v>134137</v>
      </c>
      <c r="P120" s="2">
        <v>8.3350000000000009</v>
      </c>
      <c r="Q120" s="2">
        <v>19.03</v>
      </c>
      <c r="R120" s="2">
        <v>27.364000000000001</v>
      </c>
      <c r="S120" s="2">
        <v>7048.7125589999996</v>
      </c>
      <c r="T120" s="2">
        <v>276.22300000000001</v>
      </c>
      <c r="U120" s="2">
        <v>4.5279999999999996</v>
      </c>
      <c r="V120" s="2">
        <v>280.75099999999998</v>
      </c>
      <c r="W120" s="2" t="s">
        <v>1454</v>
      </c>
      <c r="X120" s="2">
        <v>0.2</v>
      </c>
      <c r="Y120" s="2" t="s">
        <v>33</v>
      </c>
      <c r="Z120" s="2" t="s">
        <v>34</v>
      </c>
      <c r="AA120" s="2" t="s">
        <v>35</v>
      </c>
      <c r="AB120" s="2">
        <v>275981.36771000002</v>
      </c>
      <c r="AC120" s="2">
        <v>275.98136799999997</v>
      </c>
      <c r="AD120" s="2">
        <v>21</v>
      </c>
      <c r="AE120" s="10" t="s">
        <v>307</v>
      </c>
      <c r="AF120" s="2"/>
      <c r="AG120" s="2"/>
      <c r="AH120" s="2"/>
      <c r="AM120" s="2">
        <v>1.5</v>
      </c>
      <c r="AR120" s="2">
        <v>0</v>
      </c>
    </row>
    <row r="121" spans="1:44" ht="100.8" x14ac:dyDescent="0.3">
      <c r="A121" s="2">
        <v>15</v>
      </c>
      <c r="B121" t="s">
        <v>21</v>
      </c>
      <c r="C121" s="9" t="s">
        <v>183</v>
      </c>
      <c r="D121" s="2" t="s">
        <v>184</v>
      </c>
      <c r="E121" s="2" t="s">
        <v>185</v>
      </c>
      <c r="F121" s="2" t="s">
        <v>214</v>
      </c>
      <c r="G121" s="3" t="s">
        <v>188</v>
      </c>
      <c r="H121" s="2" t="s">
        <v>27</v>
      </c>
      <c r="I121" s="2" t="s">
        <v>28</v>
      </c>
      <c r="J121" s="2">
        <v>134137</v>
      </c>
      <c r="K121" s="2" t="s">
        <v>29</v>
      </c>
      <c r="L121" s="4">
        <v>46227</v>
      </c>
      <c r="M121" s="2" t="s">
        <v>30</v>
      </c>
      <c r="N121" s="2" t="s">
        <v>31</v>
      </c>
      <c r="O121" s="2">
        <v>134137</v>
      </c>
      <c r="P121" s="2">
        <v>8.3350000000000009</v>
      </c>
      <c r="Q121" s="2">
        <v>19.03</v>
      </c>
      <c r="R121" s="2">
        <v>27.364000000000001</v>
      </c>
      <c r="S121" s="2">
        <v>7048.7125589999996</v>
      </c>
      <c r="T121" s="2">
        <v>276.22300000000001</v>
      </c>
      <c r="U121" s="2">
        <v>4.5279999999999996</v>
      </c>
      <c r="V121" s="2">
        <v>280.75099999999998</v>
      </c>
      <c r="W121" s="2" t="s">
        <v>1455</v>
      </c>
      <c r="X121" s="2">
        <v>0.2</v>
      </c>
      <c r="Y121" s="2" t="s">
        <v>33</v>
      </c>
      <c r="Z121" s="2" t="s">
        <v>61</v>
      </c>
      <c r="AA121" s="2" t="s">
        <v>35</v>
      </c>
      <c r="AB121" s="2">
        <v>4526.6428580000002</v>
      </c>
      <c r="AC121" s="2">
        <v>4.526643</v>
      </c>
      <c r="AD121" s="2">
        <v>21</v>
      </c>
      <c r="AE121" s="10" t="s">
        <v>307</v>
      </c>
      <c r="AF121" s="2"/>
      <c r="AG121" s="2"/>
      <c r="AH121" s="2"/>
      <c r="AM121" s="2">
        <v>1.5</v>
      </c>
      <c r="AR121" s="2">
        <v>0</v>
      </c>
    </row>
    <row r="122" spans="1:44" ht="115.2" x14ac:dyDescent="0.3">
      <c r="A122" s="2">
        <v>15</v>
      </c>
      <c r="B122" t="s">
        <v>21</v>
      </c>
      <c r="C122" s="9" t="s">
        <v>183</v>
      </c>
      <c r="D122" s="2" t="s">
        <v>184</v>
      </c>
      <c r="E122" s="2" t="s">
        <v>185</v>
      </c>
      <c r="F122" s="2" t="s">
        <v>215</v>
      </c>
      <c r="G122" s="3" t="s">
        <v>192</v>
      </c>
      <c r="H122" s="3" t="s">
        <v>216</v>
      </c>
      <c r="I122" s="2" t="s">
        <v>28</v>
      </c>
      <c r="J122" s="2">
        <v>134137</v>
      </c>
      <c r="K122" s="2" t="s">
        <v>29</v>
      </c>
      <c r="L122" s="4">
        <v>46227</v>
      </c>
      <c r="M122" s="2" t="s">
        <v>30</v>
      </c>
      <c r="N122" s="2" t="s">
        <v>31</v>
      </c>
      <c r="O122" s="2">
        <v>134137</v>
      </c>
      <c r="P122" s="2">
        <v>8.3350000000000009</v>
      </c>
      <c r="Q122" s="2">
        <v>19.03</v>
      </c>
      <c r="R122" s="2">
        <v>27.364000000000001</v>
      </c>
      <c r="S122" s="2">
        <v>7048.7125589999996</v>
      </c>
      <c r="T122" s="2">
        <v>123.911</v>
      </c>
      <c r="U122" s="2">
        <v>1.9670000000000001</v>
      </c>
      <c r="V122" s="2">
        <v>125.878</v>
      </c>
      <c r="W122" s="2" t="s">
        <v>1456</v>
      </c>
      <c r="X122" s="2">
        <v>0.2</v>
      </c>
      <c r="Y122" s="2" t="s">
        <v>33</v>
      </c>
      <c r="Z122" s="2" t="s">
        <v>34</v>
      </c>
      <c r="AA122" s="2" t="s">
        <v>35</v>
      </c>
      <c r="AB122" s="2">
        <v>123907.904438</v>
      </c>
      <c r="AC122" s="2">
        <v>123.907904</v>
      </c>
      <c r="AD122" s="2">
        <v>22</v>
      </c>
      <c r="AE122" s="10" t="s">
        <v>307</v>
      </c>
      <c r="AF122" s="2"/>
      <c r="AG122" s="2"/>
      <c r="AH122" s="2"/>
      <c r="AM122" s="2">
        <v>1.5</v>
      </c>
      <c r="AR122" s="2">
        <v>0</v>
      </c>
    </row>
    <row r="123" spans="1:44" ht="115.2" x14ac:dyDescent="0.3">
      <c r="A123" s="2">
        <v>15</v>
      </c>
      <c r="B123" t="s">
        <v>21</v>
      </c>
      <c r="C123" s="9" t="s">
        <v>183</v>
      </c>
      <c r="D123" s="2" t="s">
        <v>184</v>
      </c>
      <c r="E123" s="2" t="s">
        <v>185</v>
      </c>
      <c r="F123" s="2" t="s">
        <v>217</v>
      </c>
      <c r="G123" s="3" t="s">
        <v>192</v>
      </c>
      <c r="H123" s="3" t="s">
        <v>216</v>
      </c>
      <c r="I123" s="2" t="s">
        <v>28</v>
      </c>
      <c r="J123" s="2">
        <v>134137</v>
      </c>
      <c r="K123" s="2" t="s">
        <v>29</v>
      </c>
      <c r="L123" s="4">
        <v>46227</v>
      </c>
      <c r="M123" s="2" t="s">
        <v>30</v>
      </c>
      <c r="N123" s="2" t="s">
        <v>31</v>
      </c>
      <c r="O123" s="2">
        <v>134137</v>
      </c>
      <c r="P123" s="2">
        <v>8.3350000000000009</v>
      </c>
      <c r="Q123" s="2">
        <v>19.03</v>
      </c>
      <c r="R123" s="2">
        <v>27.364000000000001</v>
      </c>
      <c r="S123" s="2">
        <v>7048.7125589999996</v>
      </c>
      <c r="T123" s="2">
        <v>123.911</v>
      </c>
      <c r="U123" s="2">
        <v>1.9670000000000001</v>
      </c>
      <c r="V123" s="2">
        <v>125.878</v>
      </c>
      <c r="W123" s="2" t="s">
        <v>1457</v>
      </c>
      <c r="X123" s="2">
        <v>0.03</v>
      </c>
      <c r="Y123" s="2" t="s">
        <v>33</v>
      </c>
      <c r="Z123" s="2" t="s">
        <v>34</v>
      </c>
      <c r="AA123" s="2" t="s">
        <v>35</v>
      </c>
      <c r="AB123" s="2">
        <v>1965.881046</v>
      </c>
      <c r="AC123" s="2">
        <v>1.965881</v>
      </c>
      <c r="AD123" s="2">
        <v>22</v>
      </c>
      <c r="AE123" s="10" t="s">
        <v>307</v>
      </c>
      <c r="AF123" s="2"/>
      <c r="AG123" s="2"/>
      <c r="AH123" s="2"/>
      <c r="AM123" s="2">
        <v>1.5</v>
      </c>
      <c r="AR123" s="2">
        <v>0</v>
      </c>
    </row>
    <row r="124" spans="1:44" ht="28.8" x14ac:dyDescent="0.3">
      <c r="A124" s="2">
        <v>15</v>
      </c>
      <c r="B124" t="s">
        <v>21</v>
      </c>
      <c r="C124" s="9" t="s">
        <v>183</v>
      </c>
      <c r="D124" s="2" t="s">
        <v>184</v>
      </c>
      <c r="E124" s="2" t="s">
        <v>185</v>
      </c>
      <c r="F124" s="2" t="s">
        <v>219</v>
      </c>
      <c r="G124" s="2" t="s">
        <v>220</v>
      </c>
      <c r="H124" s="2" t="s">
        <v>221</v>
      </c>
      <c r="I124" s="2" t="s">
        <v>28</v>
      </c>
      <c r="J124" s="2">
        <v>11000</v>
      </c>
      <c r="K124" s="2" t="s">
        <v>29</v>
      </c>
      <c r="L124" s="4">
        <v>46227</v>
      </c>
      <c r="M124" s="2" t="s">
        <v>30</v>
      </c>
      <c r="N124" s="2" t="s">
        <v>31</v>
      </c>
      <c r="O124" s="2">
        <v>11000</v>
      </c>
      <c r="P124" s="2">
        <v>8.3350000000000009</v>
      </c>
      <c r="Q124" s="2">
        <v>19.03</v>
      </c>
      <c r="R124" s="2">
        <v>27.364000000000001</v>
      </c>
      <c r="S124" s="2">
        <v>578.03468199999998</v>
      </c>
      <c r="T124" s="2">
        <v>189.64099999999999</v>
      </c>
      <c r="U124" s="2">
        <v>1.54</v>
      </c>
      <c r="V124" s="2">
        <v>191.18100000000001</v>
      </c>
      <c r="W124" s="2" t="s">
        <v>1458</v>
      </c>
      <c r="X124" s="2">
        <v>0.2</v>
      </c>
      <c r="Y124" s="2" t="s">
        <v>33</v>
      </c>
      <c r="Z124" s="2" t="s">
        <v>34</v>
      </c>
      <c r="AA124" s="2" t="s">
        <v>35</v>
      </c>
      <c r="AB124" s="2">
        <v>191194.109902</v>
      </c>
      <c r="AC124" s="2">
        <v>191.19410999999999</v>
      </c>
      <c r="AD124" s="2">
        <v>23</v>
      </c>
      <c r="AE124" s="10" t="s">
        <v>307</v>
      </c>
      <c r="AF124" s="2"/>
      <c r="AG124" s="2"/>
      <c r="AH124" s="2"/>
      <c r="AM124" s="2">
        <v>1.5</v>
      </c>
      <c r="AR124" s="2">
        <v>0</v>
      </c>
    </row>
    <row r="125" spans="1:44" ht="28.8" x14ac:dyDescent="0.3">
      <c r="A125" s="2">
        <v>15</v>
      </c>
      <c r="B125" t="s">
        <v>21</v>
      </c>
      <c r="C125" s="9" t="s">
        <v>183</v>
      </c>
      <c r="D125" s="2" t="s">
        <v>184</v>
      </c>
      <c r="E125" s="2" t="s">
        <v>185</v>
      </c>
      <c r="F125" s="2" t="s">
        <v>222</v>
      </c>
      <c r="G125" s="2" t="s">
        <v>223</v>
      </c>
      <c r="H125" s="2" t="s">
        <v>221</v>
      </c>
      <c r="I125" s="2" t="s">
        <v>224</v>
      </c>
      <c r="J125" s="2">
        <v>11000</v>
      </c>
      <c r="K125" s="2" t="s">
        <v>29</v>
      </c>
      <c r="L125" s="4">
        <v>46227</v>
      </c>
      <c r="M125" s="2" t="s">
        <v>30</v>
      </c>
      <c r="N125" s="2" t="s">
        <v>31</v>
      </c>
      <c r="O125" s="2">
        <v>11000</v>
      </c>
      <c r="P125" s="2">
        <v>8.3350000000000009</v>
      </c>
      <c r="Q125" s="2">
        <v>19.03</v>
      </c>
      <c r="R125" s="2">
        <v>27.364000000000001</v>
      </c>
      <c r="S125" s="2">
        <v>578.03468199999998</v>
      </c>
      <c r="T125" s="2">
        <v>128.77600000000001</v>
      </c>
      <c r="U125" s="2">
        <v>0</v>
      </c>
      <c r="V125" s="2">
        <v>128.77600000000001</v>
      </c>
      <c r="W125" s="2" t="s">
        <v>1459</v>
      </c>
      <c r="X125" s="2">
        <v>0.2</v>
      </c>
      <c r="Y125" s="2" t="s">
        <v>33</v>
      </c>
      <c r="Z125" s="2" t="s">
        <v>34</v>
      </c>
      <c r="AA125" s="2" t="s">
        <v>35</v>
      </c>
      <c r="AB125" s="2">
        <v>128833.58281199999</v>
      </c>
      <c r="AC125" s="2">
        <v>128.833583</v>
      </c>
      <c r="AD125" s="2">
        <v>24</v>
      </c>
      <c r="AE125" s="10" t="s">
        <v>307</v>
      </c>
      <c r="AF125" s="2"/>
      <c r="AG125" s="2"/>
      <c r="AH125" s="2"/>
      <c r="AM125" s="2">
        <v>1.5</v>
      </c>
      <c r="AR125" s="2">
        <v>0</v>
      </c>
    </row>
    <row r="126" spans="1:44" ht="28.8" x14ac:dyDescent="0.3">
      <c r="A126" s="2">
        <v>15</v>
      </c>
      <c r="B126" t="s">
        <v>21</v>
      </c>
      <c r="C126" s="9" t="s">
        <v>183</v>
      </c>
      <c r="D126" s="2" t="s">
        <v>184</v>
      </c>
      <c r="E126" s="2" t="s">
        <v>185</v>
      </c>
      <c r="F126" s="2" t="s">
        <v>225</v>
      </c>
      <c r="G126" s="2" t="s">
        <v>226</v>
      </c>
      <c r="H126" s="2" t="s">
        <v>221</v>
      </c>
      <c r="I126" s="2" t="s">
        <v>227</v>
      </c>
      <c r="J126" s="2">
        <v>11000</v>
      </c>
      <c r="K126" s="2" t="s">
        <v>29</v>
      </c>
      <c r="L126" s="4">
        <v>46227</v>
      </c>
      <c r="M126" s="2" t="s">
        <v>30</v>
      </c>
      <c r="N126" s="2" t="s">
        <v>31</v>
      </c>
      <c r="O126" s="2">
        <v>11000</v>
      </c>
      <c r="P126" s="2">
        <v>8.3350000000000009</v>
      </c>
      <c r="Q126" s="2">
        <v>19.03</v>
      </c>
      <c r="R126" s="2">
        <v>27.364000000000001</v>
      </c>
      <c r="S126" s="2">
        <v>578.03468199999998</v>
      </c>
      <c r="T126" s="2">
        <v>234.893</v>
      </c>
      <c r="U126" s="2">
        <v>0</v>
      </c>
      <c r="V126" s="2">
        <v>234.893</v>
      </c>
      <c r="W126" s="2" t="s">
        <v>1460</v>
      </c>
      <c r="X126" s="2">
        <v>0.2</v>
      </c>
      <c r="Y126" s="2" t="s">
        <v>33</v>
      </c>
      <c r="Z126" s="2" t="s">
        <v>34</v>
      </c>
      <c r="AA126" s="2" t="s">
        <v>35</v>
      </c>
      <c r="AB126" s="2">
        <v>234813.09376300001</v>
      </c>
      <c r="AC126" s="2">
        <v>234.81309400000001</v>
      </c>
      <c r="AD126" s="2">
        <v>25</v>
      </c>
      <c r="AE126" s="10" t="s">
        <v>307</v>
      </c>
      <c r="AF126" s="2"/>
      <c r="AG126" s="2"/>
      <c r="AH126" s="2"/>
      <c r="AM126" s="2">
        <v>1.5</v>
      </c>
      <c r="AR126" s="2">
        <v>0</v>
      </c>
    </row>
    <row r="127" spans="1:44" ht="28.8" x14ac:dyDescent="0.3">
      <c r="A127" s="2">
        <v>15</v>
      </c>
      <c r="B127" t="s">
        <v>21</v>
      </c>
      <c r="C127" s="9" t="s">
        <v>183</v>
      </c>
      <c r="D127" s="2" t="s">
        <v>23</v>
      </c>
      <c r="E127" s="2" t="s">
        <v>230</v>
      </c>
      <c r="F127" s="2" t="s">
        <v>231</v>
      </c>
      <c r="G127" s="2" t="s">
        <v>211</v>
      </c>
      <c r="H127" s="2" t="s">
        <v>220</v>
      </c>
      <c r="I127" s="2" t="s">
        <v>28</v>
      </c>
      <c r="J127" s="2">
        <v>1200</v>
      </c>
      <c r="K127" s="2" t="s">
        <v>232</v>
      </c>
      <c r="L127" s="2">
        <v>40</v>
      </c>
      <c r="M127" s="2" t="s">
        <v>233</v>
      </c>
      <c r="N127" s="2" t="s">
        <v>31</v>
      </c>
      <c r="O127" s="2">
        <v>438000</v>
      </c>
      <c r="P127" s="2">
        <v>8.3350000000000009</v>
      </c>
      <c r="Q127" s="2">
        <v>19.03</v>
      </c>
      <c r="R127" s="2">
        <v>27.364000000000001</v>
      </c>
      <c r="S127" s="2">
        <v>23016.290067999998</v>
      </c>
      <c r="T127" s="2">
        <v>244.446</v>
      </c>
      <c r="U127" s="2">
        <v>1.6719999999999999</v>
      </c>
      <c r="V127" s="2">
        <v>246.11799999999999</v>
      </c>
      <c r="W127" s="2" t="s">
        <v>1460</v>
      </c>
      <c r="X127" s="2">
        <v>0.2</v>
      </c>
      <c r="Y127" s="2" t="s">
        <v>33</v>
      </c>
      <c r="Z127" s="2" t="s">
        <v>34</v>
      </c>
      <c r="AA127" s="2" t="s">
        <v>35</v>
      </c>
      <c r="AB127" s="2">
        <v>244376.15590000001</v>
      </c>
      <c r="AC127" s="2">
        <v>244.37615600000001</v>
      </c>
      <c r="AD127" s="2">
        <v>26</v>
      </c>
      <c r="AE127" s="10" t="s">
        <v>307</v>
      </c>
      <c r="AF127" s="2"/>
      <c r="AG127" s="2"/>
      <c r="AH127" s="2"/>
      <c r="AM127" s="2">
        <v>1.5</v>
      </c>
      <c r="AR127" s="2">
        <v>0</v>
      </c>
    </row>
    <row r="128" spans="1:44" ht="28.8" x14ac:dyDescent="0.3">
      <c r="A128" s="2">
        <v>16</v>
      </c>
      <c r="B128" t="s">
        <v>21</v>
      </c>
      <c r="C128" s="9" t="s">
        <v>183</v>
      </c>
      <c r="D128" s="2" t="s">
        <v>23</v>
      </c>
      <c r="E128" s="2" t="s">
        <v>230</v>
      </c>
      <c r="F128" s="2" t="s">
        <v>234</v>
      </c>
      <c r="G128" s="2" t="s">
        <v>211</v>
      </c>
      <c r="H128" s="2" t="s">
        <v>220</v>
      </c>
      <c r="I128" s="2" t="s">
        <v>28</v>
      </c>
      <c r="J128" s="2">
        <v>1200</v>
      </c>
      <c r="K128" s="2" t="s">
        <v>232</v>
      </c>
      <c r="L128" s="2">
        <v>40</v>
      </c>
      <c r="M128" s="2" t="s">
        <v>233</v>
      </c>
      <c r="N128" s="2" t="s">
        <v>31</v>
      </c>
      <c r="O128" s="2">
        <v>438000</v>
      </c>
      <c r="P128" s="2">
        <v>8.3350000000000009</v>
      </c>
      <c r="Q128" s="2">
        <v>19.03</v>
      </c>
      <c r="R128" s="2">
        <v>27.364000000000001</v>
      </c>
      <c r="S128" s="2">
        <v>23016.290067999998</v>
      </c>
      <c r="T128" s="2">
        <v>244.446</v>
      </c>
      <c r="U128" s="2">
        <v>1.6719999999999999</v>
      </c>
      <c r="V128" s="2">
        <v>246.11799999999999</v>
      </c>
      <c r="W128" s="2" t="s">
        <v>1461</v>
      </c>
      <c r="X128" s="2">
        <v>0.2</v>
      </c>
      <c r="Y128" s="2" t="s">
        <v>33</v>
      </c>
      <c r="Z128" s="2" t="s">
        <v>34</v>
      </c>
      <c r="AA128" s="2" t="s">
        <v>35</v>
      </c>
      <c r="AB128" s="2">
        <v>1672.232377</v>
      </c>
      <c r="AC128" s="2">
        <v>1.6722319999999999</v>
      </c>
      <c r="AD128" s="2">
        <v>26</v>
      </c>
      <c r="AE128" s="10" t="s">
        <v>307</v>
      </c>
      <c r="AF128" s="2"/>
      <c r="AG128" s="2"/>
      <c r="AH128" s="2"/>
      <c r="AM128" s="2">
        <v>1.5</v>
      </c>
      <c r="AR128" s="2">
        <v>0</v>
      </c>
    </row>
    <row r="129" spans="1:44" ht="28.8" x14ac:dyDescent="0.3">
      <c r="A129" s="2">
        <v>16</v>
      </c>
      <c r="B129" t="s">
        <v>21</v>
      </c>
      <c r="C129" s="9" t="s">
        <v>183</v>
      </c>
      <c r="D129" s="2" t="s">
        <v>23</v>
      </c>
      <c r="E129" s="2" t="s">
        <v>235</v>
      </c>
      <c r="F129" s="2" t="s">
        <v>236</v>
      </c>
      <c r="G129" s="2" t="s">
        <v>27</v>
      </c>
      <c r="H129" s="2" t="s">
        <v>43</v>
      </c>
      <c r="I129" s="2" t="s">
        <v>28</v>
      </c>
      <c r="J129" s="2">
        <v>1200</v>
      </c>
      <c r="K129" s="2" t="s">
        <v>232</v>
      </c>
      <c r="L129" s="2">
        <v>40</v>
      </c>
      <c r="M129" s="2" t="s">
        <v>233</v>
      </c>
      <c r="N129" s="2" t="s">
        <v>31</v>
      </c>
      <c r="O129" s="2">
        <v>438000</v>
      </c>
      <c r="P129" s="2">
        <v>8.3350000000000009</v>
      </c>
      <c r="Q129" s="2">
        <v>19.03</v>
      </c>
      <c r="R129" s="2">
        <v>27.364000000000001</v>
      </c>
      <c r="S129" s="2">
        <v>23016.290067999998</v>
      </c>
      <c r="T129" s="2">
        <v>285.70499999999998</v>
      </c>
      <c r="U129" s="2">
        <v>0</v>
      </c>
      <c r="V129" s="2">
        <v>285.70499999999998</v>
      </c>
      <c r="W129" s="2" t="s">
        <v>1462</v>
      </c>
      <c r="X129" s="2">
        <v>0</v>
      </c>
      <c r="Y129" s="2" t="s">
        <v>33</v>
      </c>
      <c r="Z129" s="2" t="s">
        <v>61</v>
      </c>
      <c r="AA129" s="2" t="s">
        <v>35</v>
      </c>
      <c r="AB129" s="2">
        <v>285602.46455400001</v>
      </c>
      <c r="AC129" s="2">
        <v>285.602465</v>
      </c>
      <c r="AD129" s="2">
        <v>27</v>
      </c>
      <c r="AE129" s="10" t="s">
        <v>307</v>
      </c>
      <c r="AF129" s="2"/>
      <c r="AG129" s="2"/>
      <c r="AH129" s="2"/>
      <c r="AM129" s="2">
        <v>1.5</v>
      </c>
      <c r="AR129" s="2">
        <v>0</v>
      </c>
    </row>
    <row r="130" spans="1:44" ht="28.8" x14ac:dyDescent="0.3">
      <c r="A130" s="2">
        <v>16</v>
      </c>
      <c r="B130" t="s">
        <v>21</v>
      </c>
      <c r="C130" s="9" t="s">
        <v>183</v>
      </c>
      <c r="D130" s="2" t="s">
        <v>23</v>
      </c>
      <c r="E130" s="2" t="s">
        <v>237</v>
      </c>
      <c r="F130" s="2" t="s">
        <v>238</v>
      </c>
      <c r="G130" s="2" t="s">
        <v>27</v>
      </c>
      <c r="H130" s="2" t="s">
        <v>239</v>
      </c>
      <c r="I130" s="2" t="s">
        <v>28</v>
      </c>
      <c r="J130" s="2">
        <v>1200</v>
      </c>
      <c r="K130" s="2" t="s">
        <v>232</v>
      </c>
      <c r="L130" s="2">
        <v>40</v>
      </c>
      <c r="M130" s="2" t="s">
        <v>233</v>
      </c>
      <c r="N130" s="2" t="s">
        <v>31</v>
      </c>
      <c r="O130" s="2">
        <v>438000</v>
      </c>
      <c r="P130" s="2">
        <v>8.3350000000000009</v>
      </c>
      <c r="Q130" s="2">
        <v>19.03</v>
      </c>
      <c r="R130" s="2">
        <v>27.364000000000001</v>
      </c>
      <c r="S130" s="2">
        <v>23016.290067999998</v>
      </c>
      <c r="T130" s="2">
        <v>206.27099999999999</v>
      </c>
      <c r="U130" s="2">
        <v>3.5230000000000001</v>
      </c>
      <c r="V130" s="2">
        <v>209.79400000000001</v>
      </c>
      <c r="W130" s="2" t="s">
        <v>1463</v>
      </c>
      <c r="X130" s="2">
        <v>0.2</v>
      </c>
      <c r="Y130" s="2" t="s">
        <v>33</v>
      </c>
      <c r="Z130" s="2" t="s">
        <v>34</v>
      </c>
      <c r="AA130" s="2" t="s">
        <v>35</v>
      </c>
      <c r="AB130" s="2">
        <v>206163.18615600001</v>
      </c>
      <c r="AC130" s="2">
        <v>206.163186</v>
      </c>
      <c r="AD130" s="2">
        <v>28</v>
      </c>
      <c r="AE130" s="10" t="s">
        <v>307</v>
      </c>
      <c r="AF130" s="2"/>
      <c r="AG130" s="2"/>
      <c r="AH130" s="2"/>
      <c r="AM130" s="2">
        <v>1.5</v>
      </c>
      <c r="AR130" s="2">
        <v>0</v>
      </c>
    </row>
    <row r="131" spans="1:44" ht="28.8" x14ac:dyDescent="0.3">
      <c r="A131" s="2">
        <v>16</v>
      </c>
      <c r="B131" t="s">
        <v>21</v>
      </c>
      <c r="C131" s="9" t="s">
        <v>183</v>
      </c>
      <c r="D131" s="2" t="s">
        <v>23</v>
      </c>
      <c r="E131" s="2" t="s">
        <v>237</v>
      </c>
      <c r="F131" s="2" t="s">
        <v>240</v>
      </c>
      <c r="G131" s="2" t="s">
        <v>27</v>
      </c>
      <c r="H131" s="2" t="s">
        <v>239</v>
      </c>
      <c r="I131" s="2" t="s">
        <v>28</v>
      </c>
      <c r="J131" s="2">
        <v>1200</v>
      </c>
      <c r="K131" s="2" t="s">
        <v>232</v>
      </c>
      <c r="L131" s="2">
        <v>40</v>
      </c>
      <c r="M131" s="2" t="s">
        <v>233</v>
      </c>
      <c r="N131" s="2" t="s">
        <v>31</v>
      </c>
      <c r="O131" s="2">
        <v>438000</v>
      </c>
      <c r="P131" s="2">
        <v>8.3350000000000009</v>
      </c>
      <c r="Q131" s="2">
        <v>19.03</v>
      </c>
      <c r="R131" s="2">
        <v>27.364000000000001</v>
      </c>
      <c r="S131" s="2">
        <v>23016.290067999998</v>
      </c>
      <c r="T131" s="2">
        <v>206.27099999999999</v>
      </c>
      <c r="U131" s="2">
        <v>3.5230000000000001</v>
      </c>
      <c r="V131" s="2">
        <v>209.79400000000001</v>
      </c>
      <c r="W131" s="2" t="s">
        <v>1464</v>
      </c>
      <c r="X131" s="2">
        <v>0.2</v>
      </c>
      <c r="Y131" s="2" t="s">
        <v>33</v>
      </c>
      <c r="Z131" s="2" t="s">
        <v>34</v>
      </c>
      <c r="AA131" s="2" t="s">
        <v>35</v>
      </c>
      <c r="AB131" s="2">
        <v>3521.2074029999999</v>
      </c>
      <c r="AC131" s="2">
        <v>3.521207</v>
      </c>
      <c r="AD131" s="2">
        <v>28</v>
      </c>
      <c r="AE131" s="10" t="s">
        <v>307</v>
      </c>
      <c r="AF131" s="2"/>
      <c r="AG131" s="2"/>
      <c r="AH131" s="2"/>
      <c r="AM131" s="2">
        <v>1.5</v>
      </c>
      <c r="AR131" s="2">
        <v>0</v>
      </c>
    </row>
    <row r="132" spans="1:44" ht="28.8" x14ac:dyDescent="0.3">
      <c r="A132" s="2">
        <v>16</v>
      </c>
      <c r="B132" t="s">
        <v>21</v>
      </c>
      <c r="C132" s="9" t="s">
        <v>183</v>
      </c>
      <c r="D132" s="2" t="s">
        <v>23</v>
      </c>
      <c r="E132" s="2" t="s">
        <v>241</v>
      </c>
      <c r="F132" s="2" t="s">
        <v>242</v>
      </c>
      <c r="G132" s="2" t="s">
        <v>26</v>
      </c>
      <c r="H132" s="2" t="s">
        <v>243</v>
      </c>
      <c r="I132" s="2" t="s">
        <v>28</v>
      </c>
      <c r="J132" s="2">
        <v>1200</v>
      </c>
      <c r="K132" s="2" t="s">
        <v>232</v>
      </c>
      <c r="L132" s="2">
        <v>40</v>
      </c>
      <c r="M132" s="2" t="s">
        <v>233</v>
      </c>
      <c r="N132" s="2" t="s">
        <v>31</v>
      </c>
      <c r="O132" s="2">
        <v>438000</v>
      </c>
      <c r="P132" s="2">
        <v>8.3350000000000009</v>
      </c>
      <c r="Q132" s="2">
        <v>19.03</v>
      </c>
      <c r="R132" s="2">
        <v>27.364000000000001</v>
      </c>
      <c r="S132" s="2">
        <v>23016.290067999998</v>
      </c>
      <c r="T132" s="2">
        <v>80.180000000000007</v>
      </c>
      <c r="U132" s="2">
        <v>0</v>
      </c>
      <c r="V132" s="2">
        <v>80.180000000000007</v>
      </c>
      <c r="W132" s="2" t="s">
        <v>1465</v>
      </c>
      <c r="X132" s="2">
        <v>0.03</v>
      </c>
      <c r="Y132" s="2" t="s">
        <v>33</v>
      </c>
      <c r="Z132" s="2" t="s">
        <v>34</v>
      </c>
      <c r="AA132" s="2" t="s">
        <v>35</v>
      </c>
      <c r="AB132" s="2">
        <v>80138.072255999999</v>
      </c>
      <c r="AC132" s="2">
        <v>80.138071999999994</v>
      </c>
      <c r="AD132" s="2">
        <v>29</v>
      </c>
      <c r="AE132" s="10" t="s">
        <v>307</v>
      </c>
      <c r="AF132" s="2"/>
      <c r="AG132" s="2"/>
      <c r="AH132" s="2"/>
      <c r="AM132" s="2">
        <v>1.5</v>
      </c>
      <c r="AR132" s="2">
        <v>0</v>
      </c>
    </row>
    <row r="133" spans="1:44" ht="28.8" x14ac:dyDescent="0.3">
      <c r="A133" s="2">
        <v>16</v>
      </c>
      <c r="B133" t="s">
        <v>21</v>
      </c>
      <c r="C133" s="9" t="s">
        <v>183</v>
      </c>
      <c r="D133" s="2" t="s">
        <v>23</v>
      </c>
      <c r="E133" s="2" t="s">
        <v>244</v>
      </c>
      <c r="F133" s="2" t="s">
        <v>245</v>
      </c>
      <c r="G133" s="2" t="s">
        <v>26</v>
      </c>
      <c r="H133" s="2" t="s">
        <v>246</v>
      </c>
      <c r="I133" s="2" t="s">
        <v>28</v>
      </c>
      <c r="J133" s="2">
        <v>1200</v>
      </c>
      <c r="K133" s="2" t="s">
        <v>232</v>
      </c>
      <c r="L133" s="2">
        <v>40</v>
      </c>
      <c r="M133" s="2" t="s">
        <v>233</v>
      </c>
      <c r="N133" s="2" t="s">
        <v>31</v>
      </c>
      <c r="O133" s="2">
        <v>438000</v>
      </c>
      <c r="P133" s="2">
        <v>8.3350000000000009</v>
      </c>
      <c r="Q133" s="2">
        <v>19.03</v>
      </c>
      <c r="R133" s="2">
        <v>27.364000000000001</v>
      </c>
      <c r="S133" s="2">
        <v>23016.290067999998</v>
      </c>
      <c r="T133" s="2">
        <v>71.376000000000005</v>
      </c>
      <c r="U133" s="2">
        <v>0</v>
      </c>
      <c r="V133" s="2">
        <v>71.376000000000005</v>
      </c>
      <c r="W133" s="2" t="s">
        <v>1466</v>
      </c>
      <c r="X133" s="2">
        <v>0.2</v>
      </c>
      <c r="Y133" s="2" t="s">
        <v>33</v>
      </c>
      <c r="Z133" s="2" t="s">
        <v>34</v>
      </c>
      <c r="AA133" s="2" t="s">
        <v>35</v>
      </c>
      <c r="AB133" s="2">
        <v>71404.030415000001</v>
      </c>
      <c r="AC133" s="2">
        <v>71.404030000000006</v>
      </c>
      <c r="AD133" s="2">
        <v>30</v>
      </c>
      <c r="AE133" s="10" t="s">
        <v>307</v>
      </c>
      <c r="AF133" s="2"/>
      <c r="AG133" s="2"/>
      <c r="AH133" s="2"/>
      <c r="AM133" s="2">
        <v>1.5</v>
      </c>
      <c r="AR133" s="2">
        <v>0</v>
      </c>
    </row>
    <row r="134" spans="1:44" ht="28.8" x14ac:dyDescent="0.3">
      <c r="A134" s="2">
        <v>16</v>
      </c>
      <c r="B134" t="s">
        <v>21</v>
      </c>
      <c r="C134" s="9" t="s">
        <v>183</v>
      </c>
      <c r="D134" s="2" t="s">
        <v>23</v>
      </c>
      <c r="E134" s="2" t="s">
        <v>247</v>
      </c>
      <c r="F134" s="2" t="s">
        <v>248</v>
      </c>
      <c r="G134" s="2" t="s">
        <v>26</v>
      </c>
      <c r="H134" s="2" t="s">
        <v>249</v>
      </c>
      <c r="I134" s="2" t="s">
        <v>28</v>
      </c>
      <c r="J134" s="2">
        <v>1200</v>
      </c>
      <c r="K134" s="2" t="s">
        <v>232</v>
      </c>
      <c r="L134" s="2">
        <v>40</v>
      </c>
      <c r="M134" s="2" t="s">
        <v>233</v>
      </c>
      <c r="N134" s="2" t="s">
        <v>31</v>
      </c>
      <c r="O134" s="2">
        <v>438000</v>
      </c>
      <c r="P134" s="2">
        <v>8.3350000000000009</v>
      </c>
      <c r="Q134" s="2">
        <v>19.03</v>
      </c>
      <c r="R134" s="2">
        <v>27.364000000000001</v>
      </c>
      <c r="S134" s="2">
        <v>23016.290067999998</v>
      </c>
      <c r="T134" s="2">
        <v>123.33799999999999</v>
      </c>
      <c r="U134" s="2">
        <v>22.824999999999999</v>
      </c>
      <c r="V134" s="2">
        <v>146.16300000000001</v>
      </c>
      <c r="W134" s="2" t="s">
        <v>1467</v>
      </c>
      <c r="X134" s="2">
        <v>0.2</v>
      </c>
      <c r="Y134" s="2" t="s">
        <v>33</v>
      </c>
      <c r="Z134" s="2" t="s">
        <v>34</v>
      </c>
      <c r="AA134" s="2" t="s">
        <v>35</v>
      </c>
      <c r="AB134" s="2">
        <v>123280.209397</v>
      </c>
      <c r="AC134" s="2">
        <v>123.280209</v>
      </c>
      <c r="AD134" s="2">
        <v>31</v>
      </c>
      <c r="AE134" s="10" t="s">
        <v>307</v>
      </c>
      <c r="AF134" s="2"/>
      <c r="AG134" s="2"/>
      <c r="AH134" s="2"/>
      <c r="AM134" s="2">
        <v>1.5</v>
      </c>
      <c r="AR134" s="2">
        <v>0</v>
      </c>
    </row>
    <row r="135" spans="1:44" ht="28.8" x14ac:dyDescent="0.3">
      <c r="A135" s="2">
        <v>16</v>
      </c>
      <c r="B135" t="s">
        <v>21</v>
      </c>
      <c r="C135" s="9" t="s">
        <v>183</v>
      </c>
      <c r="D135" s="2" t="s">
        <v>23</v>
      </c>
      <c r="E135" s="2" t="s">
        <v>247</v>
      </c>
      <c r="F135" s="2" t="s">
        <v>250</v>
      </c>
      <c r="G135" s="2" t="s">
        <v>26</v>
      </c>
      <c r="H135" s="2" t="s">
        <v>249</v>
      </c>
      <c r="I135" s="2" t="s">
        <v>28</v>
      </c>
      <c r="J135" s="2">
        <v>1200</v>
      </c>
      <c r="K135" s="2" t="s">
        <v>232</v>
      </c>
      <c r="L135" s="2">
        <v>40</v>
      </c>
      <c r="M135" s="2" t="s">
        <v>233</v>
      </c>
      <c r="N135" s="2" t="s">
        <v>31</v>
      </c>
      <c r="O135" s="2">
        <v>438000</v>
      </c>
      <c r="P135" s="2">
        <v>8.3350000000000009</v>
      </c>
      <c r="Q135" s="2">
        <v>19.03</v>
      </c>
      <c r="R135" s="2">
        <v>27.364000000000001</v>
      </c>
      <c r="S135" s="2">
        <v>23016.290067999998</v>
      </c>
      <c r="T135" s="2">
        <v>123.33799999999999</v>
      </c>
      <c r="U135" s="2">
        <v>22.824999999999999</v>
      </c>
      <c r="V135" s="2">
        <v>146.16300000000001</v>
      </c>
      <c r="W135" s="2" t="s">
        <v>1468</v>
      </c>
      <c r="X135" s="2">
        <v>0.2</v>
      </c>
      <c r="Y135" s="2" t="s">
        <v>33</v>
      </c>
      <c r="Z135" s="2" t="s">
        <v>34</v>
      </c>
      <c r="AA135" s="2" t="s">
        <v>35</v>
      </c>
      <c r="AB135" s="2">
        <v>22780.290813</v>
      </c>
      <c r="AC135" s="2">
        <v>22.780290999999998</v>
      </c>
      <c r="AD135" s="2">
        <v>31</v>
      </c>
      <c r="AE135" s="10" t="s">
        <v>307</v>
      </c>
      <c r="AF135" s="2"/>
      <c r="AG135" s="2"/>
      <c r="AH135" s="2"/>
      <c r="AM135" s="2">
        <v>1.5</v>
      </c>
      <c r="AR135" s="2">
        <v>0</v>
      </c>
    </row>
    <row r="136" spans="1:44" ht="28.8" x14ac:dyDescent="0.3">
      <c r="A136" s="2">
        <v>16</v>
      </c>
      <c r="B136" t="s">
        <v>21</v>
      </c>
      <c r="C136" s="9" t="s">
        <v>183</v>
      </c>
      <c r="D136" s="2" t="s">
        <v>23</v>
      </c>
      <c r="E136" s="2" t="s">
        <v>251</v>
      </c>
      <c r="F136" s="2" t="s">
        <v>252</v>
      </c>
      <c r="G136" s="2" t="s">
        <v>26</v>
      </c>
      <c r="H136" s="2" t="s">
        <v>253</v>
      </c>
      <c r="I136" s="2" t="s">
        <v>28</v>
      </c>
      <c r="J136" s="2">
        <v>1200</v>
      </c>
      <c r="K136" s="2" t="s">
        <v>232</v>
      </c>
      <c r="L136" s="2">
        <v>40</v>
      </c>
      <c r="M136" s="2" t="s">
        <v>233</v>
      </c>
      <c r="N136" s="2" t="s">
        <v>31</v>
      </c>
      <c r="O136" s="2">
        <v>438000</v>
      </c>
      <c r="P136" s="2">
        <v>8.3350000000000009</v>
      </c>
      <c r="Q136" s="2">
        <v>19.03</v>
      </c>
      <c r="R136" s="2">
        <v>27.364000000000001</v>
      </c>
      <c r="S136" s="2">
        <v>23016.290067999998</v>
      </c>
      <c r="T136" s="2">
        <v>99.628</v>
      </c>
      <c r="U136" s="2">
        <v>1.889</v>
      </c>
      <c r="V136" s="2">
        <v>101.517</v>
      </c>
      <c r="W136" s="2" t="s">
        <v>1469</v>
      </c>
      <c r="X136" s="2">
        <v>0.2</v>
      </c>
      <c r="Y136" s="2" t="s">
        <v>33</v>
      </c>
      <c r="Z136" s="2" t="s">
        <v>34</v>
      </c>
      <c r="AA136" s="2" t="s">
        <v>35</v>
      </c>
      <c r="AB136" s="2">
        <v>99584.429655999993</v>
      </c>
      <c r="AC136" s="2">
        <v>99.584429999999998</v>
      </c>
      <c r="AD136" s="2">
        <v>32</v>
      </c>
      <c r="AE136" s="10" t="s">
        <v>307</v>
      </c>
      <c r="AF136" s="2"/>
      <c r="AG136" s="2"/>
      <c r="AH136" s="2"/>
      <c r="AM136" s="2">
        <v>1.5</v>
      </c>
      <c r="AR136" s="2">
        <v>0</v>
      </c>
    </row>
    <row r="137" spans="1:44" ht="28.8" x14ac:dyDescent="0.3">
      <c r="A137" s="2">
        <v>16</v>
      </c>
      <c r="B137" t="s">
        <v>21</v>
      </c>
      <c r="C137" s="9" t="s">
        <v>183</v>
      </c>
      <c r="D137" s="2" t="s">
        <v>23</v>
      </c>
      <c r="E137" s="2" t="s">
        <v>251</v>
      </c>
      <c r="F137" s="2" t="s">
        <v>254</v>
      </c>
      <c r="G137" s="2" t="s">
        <v>26</v>
      </c>
      <c r="H137" s="2" t="s">
        <v>253</v>
      </c>
      <c r="I137" s="2" t="s">
        <v>28</v>
      </c>
      <c r="J137" s="2">
        <v>1200</v>
      </c>
      <c r="K137" s="2" t="s">
        <v>232</v>
      </c>
      <c r="L137" s="2">
        <v>40</v>
      </c>
      <c r="M137" s="2" t="s">
        <v>233</v>
      </c>
      <c r="N137" s="2" t="s">
        <v>31</v>
      </c>
      <c r="O137" s="2">
        <v>438000</v>
      </c>
      <c r="P137" s="2">
        <v>8.3350000000000009</v>
      </c>
      <c r="Q137" s="2">
        <v>19.03</v>
      </c>
      <c r="R137" s="2">
        <v>27.364000000000001</v>
      </c>
      <c r="S137" s="2">
        <v>23016.290067999998</v>
      </c>
      <c r="T137" s="2">
        <v>99.628</v>
      </c>
      <c r="U137" s="2">
        <v>1.889</v>
      </c>
      <c r="V137" s="2">
        <v>101.517</v>
      </c>
      <c r="W137" s="2" t="s">
        <v>1468</v>
      </c>
      <c r="X137" s="2">
        <v>0.2</v>
      </c>
      <c r="Y137" s="2" t="s">
        <v>33</v>
      </c>
      <c r="Z137" s="2" t="s">
        <v>34</v>
      </c>
      <c r="AA137" s="2" t="s">
        <v>35</v>
      </c>
      <c r="AB137" s="2">
        <v>1891.4037249999999</v>
      </c>
      <c r="AC137" s="2">
        <v>1.8914040000000001</v>
      </c>
      <c r="AD137" s="2">
        <v>32</v>
      </c>
      <c r="AE137" s="10" t="s">
        <v>307</v>
      </c>
      <c r="AF137" s="2"/>
      <c r="AG137" s="2"/>
      <c r="AH137" s="2"/>
      <c r="AM137" s="2">
        <v>1.5</v>
      </c>
      <c r="AR137" s="2">
        <v>0</v>
      </c>
    </row>
    <row r="138" spans="1:44" ht="28.8" x14ac:dyDescent="0.3">
      <c r="A138" s="2">
        <v>17</v>
      </c>
      <c r="B138" t="s">
        <v>21</v>
      </c>
      <c r="C138" s="9" t="s">
        <v>183</v>
      </c>
      <c r="D138" s="2" t="s">
        <v>23</v>
      </c>
      <c r="E138" s="2" t="s">
        <v>255</v>
      </c>
      <c r="F138" s="2" t="s">
        <v>256</v>
      </c>
      <c r="G138" s="2" t="s">
        <v>26</v>
      </c>
      <c r="H138" s="2" t="s">
        <v>257</v>
      </c>
      <c r="I138" s="2" t="s">
        <v>28</v>
      </c>
      <c r="J138" s="2">
        <v>1200</v>
      </c>
      <c r="K138" s="2" t="s">
        <v>232</v>
      </c>
      <c r="L138" s="2">
        <v>40</v>
      </c>
      <c r="M138" s="2" t="s">
        <v>233</v>
      </c>
      <c r="N138" s="2" t="s">
        <v>31</v>
      </c>
      <c r="O138" s="2">
        <v>438000</v>
      </c>
      <c r="P138" s="2">
        <v>8.3350000000000009</v>
      </c>
      <c r="Q138" s="2">
        <v>19.03</v>
      </c>
      <c r="R138" s="2">
        <v>27.364000000000001</v>
      </c>
      <c r="S138" s="2">
        <v>23016.290067999998</v>
      </c>
      <c r="T138" s="2">
        <v>228.06899999999999</v>
      </c>
      <c r="U138" s="2">
        <v>3.1589999999999998</v>
      </c>
      <c r="V138" s="2">
        <v>231.22800000000001</v>
      </c>
      <c r="W138" s="2" t="s">
        <v>1470</v>
      </c>
      <c r="X138" s="2">
        <v>0.2</v>
      </c>
      <c r="Y138" s="2" t="s">
        <v>33</v>
      </c>
      <c r="Z138" s="2" t="s">
        <v>34</v>
      </c>
      <c r="AA138" s="2" t="s">
        <v>35</v>
      </c>
      <c r="AB138" s="2">
        <v>227902.02628799999</v>
      </c>
      <c r="AC138" s="2">
        <v>227.90202600000001</v>
      </c>
      <c r="AD138" s="2">
        <v>33</v>
      </c>
      <c r="AE138" s="10" t="s">
        <v>307</v>
      </c>
      <c r="AF138" s="2"/>
      <c r="AG138" s="2"/>
      <c r="AH138" s="2"/>
      <c r="AM138" s="2">
        <v>1.5</v>
      </c>
      <c r="AR138" s="2">
        <v>0</v>
      </c>
    </row>
    <row r="139" spans="1:44" ht="28.8" x14ac:dyDescent="0.3">
      <c r="A139" s="2">
        <v>17</v>
      </c>
      <c r="B139" t="s">
        <v>21</v>
      </c>
      <c r="C139" s="9" t="s">
        <v>183</v>
      </c>
      <c r="D139" s="2" t="s">
        <v>23</v>
      </c>
      <c r="E139" s="2" t="s">
        <v>255</v>
      </c>
      <c r="F139" s="2" t="s">
        <v>258</v>
      </c>
      <c r="G139" s="2" t="s">
        <v>26</v>
      </c>
      <c r="H139" s="2" t="s">
        <v>257</v>
      </c>
      <c r="I139" s="2" t="s">
        <v>28</v>
      </c>
      <c r="J139" s="2">
        <v>1200</v>
      </c>
      <c r="K139" s="2" t="s">
        <v>232</v>
      </c>
      <c r="L139" s="2">
        <v>40</v>
      </c>
      <c r="M139" s="2" t="s">
        <v>233</v>
      </c>
      <c r="N139" s="2" t="s">
        <v>31</v>
      </c>
      <c r="O139" s="2">
        <v>438000</v>
      </c>
      <c r="P139" s="2">
        <v>8.3350000000000009</v>
      </c>
      <c r="Q139" s="2">
        <v>19.03</v>
      </c>
      <c r="R139" s="2">
        <v>27.364000000000001</v>
      </c>
      <c r="S139" s="2">
        <v>23016.290067999998</v>
      </c>
      <c r="T139" s="2">
        <v>228.06899999999999</v>
      </c>
      <c r="U139" s="2">
        <v>3.1589999999999998</v>
      </c>
      <c r="V139" s="2">
        <v>231.22800000000001</v>
      </c>
      <c r="W139" s="2" t="s">
        <v>1471</v>
      </c>
      <c r="X139" s="2">
        <v>0.2</v>
      </c>
      <c r="Y139" s="2" t="s">
        <v>33</v>
      </c>
      <c r="Z139" s="2" t="s">
        <v>34</v>
      </c>
      <c r="AA139" s="2" t="s">
        <v>35</v>
      </c>
      <c r="AB139" s="2">
        <v>3150.8802500000002</v>
      </c>
      <c r="AC139" s="2">
        <v>3.1508799999999999</v>
      </c>
      <c r="AD139" s="2">
        <v>33</v>
      </c>
      <c r="AE139" s="10" t="s">
        <v>307</v>
      </c>
      <c r="AF139" s="2"/>
      <c r="AG139" s="2"/>
      <c r="AH139" s="2"/>
      <c r="AM139" s="2">
        <v>1.5</v>
      </c>
      <c r="AR139" s="2">
        <v>0</v>
      </c>
    </row>
    <row r="140" spans="1:44" ht="28.8" x14ac:dyDescent="0.3">
      <c r="A140" s="2">
        <v>17</v>
      </c>
      <c r="B140" t="s">
        <v>21</v>
      </c>
      <c r="C140" s="9" t="s">
        <v>183</v>
      </c>
      <c r="D140" s="2" t="s">
        <v>23</v>
      </c>
      <c r="E140" s="2" t="s">
        <v>24</v>
      </c>
      <c r="F140" s="2" t="s">
        <v>259</v>
      </c>
      <c r="G140" s="2" t="s">
        <v>26</v>
      </c>
      <c r="H140" s="2" t="s">
        <v>260</v>
      </c>
      <c r="I140" s="2" t="s">
        <v>28</v>
      </c>
      <c r="J140" s="2">
        <v>1200</v>
      </c>
      <c r="K140" s="2" t="s">
        <v>232</v>
      </c>
      <c r="L140" s="2">
        <v>40</v>
      </c>
      <c r="M140" s="2" t="s">
        <v>233</v>
      </c>
      <c r="N140" s="2" t="s">
        <v>31</v>
      </c>
      <c r="O140" s="2">
        <v>438000</v>
      </c>
      <c r="P140" s="2">
        <v>8.3350000000000009</v>
      </c>
      <c r="Q140" s="2">
        <v>19.03</v>
      </c>
      <c r="R140" s="2">
        <v>27.364000000000001</v>
      </c>
      <c r="S140" s="2">
        <v>23016.290067999998</v>
      </c>
      <c r="T140" s="2">
        <v>10.053000000000001</v>
      </c>
      <c r="U140" s="2">
        <v>1.9790000000000001</v>
      </c>
      <c r="V140" s="2">
        <v>12.032</v>
      </c>
      <c r="W140" s="2" t="s">
        <v>1472</v>
      </c>
      <c r="X140" s="2">
        <v>0.2</v>
      </c>
      <c r="Y140" s="2" t="s">
        <v>33</v>
      </c>
      <c r="Z140" s="2" t="s">
        <v>34</v>
      </c>
      <c r="AA140" s="2" t="s">
        <v>35</v>
      </c>
      <c r="AB140" s="2">
        <v>10041.981315000001</v>
      </c>
      <c r="AC140" s="2">
        <v>10.041981</v>
      </c>
      <c r="AD140" s="2">
        <v>34</v>
      </c>
      <c r="AE140" s="10" t="s">
        <v>307</v>
      </c>
      <c r="AF140" s="2"/>
      <c r="AG140" s="2"/>
      <c r="AH140" s="2"/>
      <c r="AM140" s="2">
        <v>1.5</v>
      </c>
      <c r="AR140" s="2">
        <v>0</v>
      </c>
    </row>
    <row r="141" spans="1:44" ht="28.8" x14ac:dyDescent="0.3">
      <c r="A141" s="2">
        <v>17</v>
      </c>
      <c r="B141" t="s">
        <v>21</v>
      </c>
      <c r="C141" s="9" t="s">
        <v>183</v>
      </c>
      <c r="D141" s="2" t="s">
        <v>23</v>
      </c>
      <c r="E141" s="2" t="s">
        <v>24</v>
      </c>
      <c r="F141" s="2" t="s">
        <v>261</v>
      </c>
      <c r="G141" s="2" t="s">
        <v>26</v>
      </c>
      <c r="H141" s="2" t="s">
        <v>260</v>
      </c>
      <c r="I141" s="2" t="s">
        <v>28</v>
      </c>
      <c r="J141" s="2">
        <v>1200</v>
      </c>
      <c r="K141" s="2" t="s">
        <v>232</v>
      </c>
      <c r="L141" s="2">
        <v>40</v>
      </c>
      <c r="M141" s="2" t="s">
        <v>233</v>
      </c>
      <c r="N141" s="2" t="s">
        <v>31</v>
      </c>
      <c r="O141" s="2">
        <v>438000</v>
      </c>
      <c r="P141" s="2">
        <v>8.3350000000000009</v>
      </c>
      <c r="Q141" s="2">
        <v>19.03</v>
      </c>
      <c r="R141" s="2">
        <v>27.364000000000001</v>
      </c>
      <c r="S141" s="2">
        <v>23016.290067999998</v>
      </c>
      <c r="T141" s="2">
        <v>10.053000000000001</v>
      </c>
      <c r="U141" s="2">
        <v>1.9790000000000001</v>
      </c>
      <c r="V141" s="2">
        <v>12.032</v>
      </c>
      <c r="W141" s="2" t="s">
        <v>1472</v>
      </c>
      <c r="X141" s="2">
        <v>0.2</v>
      </c>
      <c r="Y141" s="2" t="s">
        <v>33</v>
      </c>
      <c r="Z141" s="2" t="s">
        <v>34</v>
      </c>
      <c r="AA141" s="2" t="s">
        <v>35</v>
      </c>
      <c r="AB141" s="2">
        <v>1975.675223</v>
      </c>
      <c r="AC141" s="2">
        <v>1.9756750000000001</v>
      </c>
      <c r="AD141" s="2">
        <v>34</v>
      </c>
      <c r="AE141" s="10" t="s">
        <v>307</v>
      </c>
      <c r="AF141" s="2"/>
      <c r="AG141" s="2"/>
      <c r="AH141" s="2"/>
      <c r="AM141" s="2">
        <v>1.5</v>
      </c>
      <c r="AR141" s="2">
        <v>0</v>
      </c>
    </row>
    <row r="142" spans="1:44" ht="28.8" x14ac:dyDescent="0.3">
      <c r="A142" s="2">
        <v>17</v>
      </c>
      <c r="B142" t="s">
        <v>21</v>
      </c>
      <c r="C142" s="9" t="s">
        <v>183</v>
      </c>
      <c r="D142" s="2" t="s">
        <v>75</v>
      </c>
      <c r="E142" s="2" t="s">
        <v>262</v>
      </c>
      <c r="F142" s="2" t="s">
        <v>263</v>
      </c>
      <c r="G142" s="2" t="s">
        <v>264</v>
      </c>
      <c r="H142" s="2" t="s">
        <v>79</v>
      </c>
      <c r="I142" s="2" t="s">
        <v>28</v>
      </c>
      <c r="J142" s="2">
        <v>1200</v>
      </c>
      <c r="K142" s="2" t="s">
        <v>232</v>
      </c>
      <c r="L142" s="2">
        <v>40</v>
      </c>
      <c r="M142" s="2" t="s">
        <v>233</v>
      </c>
      <c r="N142" s="2" t="s">
        <v>265</v>
      </c>
      <c r="O142" s="2">
        <v>438000</v>
      </c>
      <c r="P142" s="2">
        <v>8.3350000000000009</v>
      </c>
      <c r="Q142" s="2">
        <v>19.03</v>
      </c>
      <c r="R142" s="2">
        <v>27.364000000000001</v>
      </c>
      <c r="S142" s="2">
        <v>23016.290067999998</v>
      </c>
      <c r="T142" s="2">
        <v>369.61200000000002</v>
      </c>
      <c r="U142" s="2">
        <v>1.1950000000000001</v>
      </c>
      <c r="V142" s="2">
        <v>370.80700000000002</v>
      </c>
      <c r="W142" s="2" t="s">
        <v>1473</v>
      </c>
      <c r="X142" s="2">
        <v>0</v>
      </c>
      <c r="Y142" s="2" t="s">
        <v>33</v>
      </c>
      <c r="Z142" s="2" t="s">
        <v>61</v>
      </c>
      <c r="AA142" s="2" t="s">
        <v>35</v>
      </c>
      <c r="AB142" s="2">
        <v>1196.1736639999999</v>
      </c>
      <c r="AC142" s="2">
        <v>1.1961740000000001</v>
      </c>
      <c r="AD142" s="2">
        <v>35</v>
      </c>
      <c r="AE142" s="10" t="s">
        <v>307</v>
      </c>
      <c r="AF142" s="2"/>
      <c r="AG142" s="2"/>
      <c r="AH142" s="2"/>
      <c r="AM142" s="2">
        <v>1.5</v>
      </c>
      <c r="AR142" s="2">
        <v>0</v>
      </c>
    </row>
    <row r="143" spans="1:44" ht="28.8" x14ac:dyDescent="0.3">
      <c r="A143" s="2">
        <v>18</v>
      </c>
      <c r="B143" t="s">
        <v>21</v>
      </c>
      <c r="C143" s="9" t="s">
        <v>183</v>
      </c>
      <c r="D143" s="2" t="s">
        <v>75</v>
      </c>
      <c r="E143" s="2" t="s">
        <v>262</v>
      </c>
      <c r="F143" s="2" t="s">
        <v>266</v>
      </c>
      <c r="G143" s="2" t="s">
        <v>264</v>
      </c>
      <c r="H143" s="2" t="s">
        <v>79</v>
      </c>
      <c r="I143" s="2" t="s">
        <v>28</v>
      </c>
      <c r="J143" s="2">
        <v>1200</v>
      </c>
      <c r="K143" s="2" t="s">
        <v>232</v>
      </c>
      <c r="L143" s="2">
        <v>40</v>
      </c>
      <c r="M143" s="2" t="s">
        <v>233</v>
      </c>
      <c r="N143" s="2" t="s">
        <v>265</v>
      </c>
      <c r="O143" s="2">
        <v>438000</v>
      </c>
      <c r="P143" s="2">
        <v>8.3350000000000009</v>
      </c>
      <c r="Q143" s="2">
        <v>19.03</v>
      </c>
      <c r="R143" s="2">
        <v>27.364000000000001</v>
      </c>
      <c r="S143" s="2">
        <v>23016.290067999998</v>
      </c>
      <c r="T143" s="2">
        <v>369.61200000000002</v>
      </c>
      <c r="U143" s="2">
        <v>1.1950000000000001</v>
      </c>
      <c r="V143" s="2">
        <v>370.80700000000002</v>
      </c>
      <c r="W143" s="2" t="s">
        <v>1474</v>
      </c>
      <c r="X143" s="2">
        <v>0.2</v>
      </c>
      <c r="Y143" s="2" t="s">
        <v>33</v>
      </c>
      <c r="Z143" s="2" t="s">
        <v>34</v>
      </c>
      <c r="AA143" s="2" t="s">
        <v>35</v>
      </c>
      <c r="AB143" s="2">
        <v>368584.03271699999</v>
      </c>
      <c r="AC143" s="2">
        <v>368.58403299999998</v>
      </c>
      <c r="AD143" s="2">
        <v>35</v>
      </c>
      <c r="AE143" s="10" t="s">
        <v>307</v>
      </c>
      <c r="AF143" s="2"/>
      <c r="AG143" s="2"/>
      <c r="AH143" s="2"/>
      <c r="AM143" s="2">
        <v>1.5</v>
      </c>
      <c r="AR143" s="2">
        <v>0</v>
      </c>
    </row>
    <row r="144" spans="1:44" ht="28.8" x14ac:dyDescent="0.3">
      <c r="A144" s="2">
        <v>18</v>
      </c>
      <c r="B144" t="s">
        <v>21</v>
      </c>
      <c r="C144" s="9" t="s">
        <v>183</v>
      </c>
      <c r="D144" s="2" t="s">
        <v>75</v>
      </c>
      <c r="E144" s="2" t="s">
        <v>267</v>
      </c>
      <c r="F144" s="2" t="s">
        <v>268</v>
      </c>
      <c r="G144" s="2" t="s">
        <v>103</v>
      </c>
      <c r="H144" s="2" t="s">
        <v>79</v>
      </c>
      <c r="I144" s="2" t="s">
        <v>28</v>
      </c>
      <c r="J144" s="2">
        <v>1200</v>
      </c>
      <c r="K144" s="2" t="s">
        <v>232</v>
      </c>
      <c r="L144" s="2">
        <v>40</v>
      </c>
      <c r="M144" s="2" t="s">
        <v>233</v>
      </c>
      <c r="N144" s="2" t="s">
        <v>265</v>
      </c>
      <c r="O144" s="2">
        <v>438000</v>
      </c>
      <c r="P144" s="2">
        <v>8.3350000000000009</v>
      </c>
      <c r="Q144" s="2">
        <v>19.03</v>
      </c>
      <c r="R144" s="2">
        <v>27.364000000000001</v>
      </c>
      <c r="S144" s="2">
        <v>23016.290067999998</v>
      </c>
      <c r="T144" s="2">
        <v>532.46699999999998</v>
      </c>
      <c r="U144" s="2">
        <v>1.248</v>
      </c>
      <c r="V144" s="2">
        <v>533.71500000000003</v>
      </c>
      <c r="W144" s="2" t="s">
        <v>1475</v>
      </c>
      <c r="X144" s="2">
        <v>0</v>
      </c>
      <c r="Y144" s="2" t="s">
        <v>33</v>
      </c>
      <c r="Z144" s="2" t="s">
        <v>61</v>
      </c>
      <c r="AA144" s="2" t="s">
        <v>35</v>
      </c>
      <c r="AB144" s="2">
        <v>1248.34995</v>
      </c>
      <c r="AC144" s="2">
        <v>1.2483500000000001</v>
      </c>
      <c r="AD144" s="2">
        <v>36</v>
      </c>
      <c r="AE144" s="10" t="s">
        <v>307</v>
      </c>
      <c r="AF144" s="2"/>
      <c r="AG144" s="2"/>
      <c r="AH144" s="2"/>
      <c r="AM144" s="2">
        <v>1.5</v>
      </c>
      <c r="AR144" s="2">
        <v>0</v>
      </c>
    </row>
    <row r="145" spans="1:44" ht="28.8" x14ac:dyDescent="0.3">
      <c r="A145" s="2">
        <v>18</v>
      </c>
      <c r="B145" t="s">
        <v>21</v>
      </c>
      <c r="C145" s="9" t="s">
        <v>183</v>
      </c>
      <c r="D145" s="2" t="s">
        <v>75</v>
      </c>
      <c r="E145" s="2" t="s">
        <v>267</v>
      </c>
      <c r="F145" s="2" t="s">
        <v>269</v>
      </c>
      <c r="G145" s="2" t="s">
        <v>103</v>
      </c>
      <c r="H145" s="2" t="s">
        <v>79</v>
      </c>
      <c r="I145" s="2" t="s">
        <v>28</v>
      </c>
      <c r="J145" s="2">
        <v>1200</v>
      </c>
      <c r="K145" s="2" t="s">
        <v>232</v>
      </c>
      <c r="L145" s="2">
        <v>40</v>
      </c>
      <c r="M145" s="2" t="s">
        <v>233</v>
      </c>
      <c r="N145" s="2" t="s">
        <v>265</v>
      </c>
      <c r="O145" s="2">
        <v>438000</v>
      </c>
      <c r="P145" s="2">
        <v>8.3350000000000009</v>
      </c>
      <c r="Q145" s="2">
        <v>19.03</v>
      </c>
      <c r="R145" s="2">
        <v>27.364000000000001</v>
      </c>
      <c r="S145" s="2">
        <v>23016.290067999998</v>
      </c>
      <c r="T145" s="2">
        <v>532.46699999999998</v>
      </c>
      <c r="U145" s="2">
        <v>1.248</v>
      </c>
      <c r="V145" s="2">
        <v>533.71500000000003</v>
      </c>
      <c r="W145" s="2" t="s">
        <v>1475</v>
      </c>
      <c r="X145" s="2">
        <v>0</v>
      </c>
      <c r="Y145" s="2" t="s">
        <v>33</v>
      </c>
      <c r="Z145" s="2" t="s">
        <v>61</v>
      </c>
      <c r="AA145" s="2" t="s">
        <v>35</v>
      </c>
      <c r="AB145" s="2">
        <v>521024.96914100001</v>
      </c>
      <c r="AC145" s="2">
        <v>521.02496900000006</v>
      </c>
      <c r="AD145" s="2">
        <v>36</v>
      </c>
      <c r="AE145" s="10" t="s">
        <v>307</v>
      </c>
      <c r="AF145" s="2"/>
      <c r="AG145" s="2"/>
      <c r="AH145" s="2"/>
      <c r="AM145" s="2">
        <v>1.5</v>
      </c>
      <c r="AR145" s="2">
        <v>0</v>
      </c>
    </row>
    <row r="146" spans="1:44" ht="28.8" x14ac:dyDescent="0.3">
      <c r="A146" s="2">
        <v>18</v>
      </c>
      <c r="B146" t="s">
        <v>21</v>
      </c>
      <c r="C146" s="9" t="s">
        <v>183</v>
      </c>
      <c r="D146" s="2" t="s">
        <v>75</v>
      </c>
      <c r="E146" s="2" t="s">
        <v>270</v>
      </c>
      <c r="F146" s="2" t="s">
        <v>271</v>
      </c>
      <c r="G146" s="2" t="s">
        <v>264</v>
      </c>
      <c r="H146" s="2" t="s">
        <v>272</v>
      </c>
      <c r="I146" s="2" t="s">
        <v>28</v>
      </c>
      <c r="J146" s="2">
        <v>1200</v>
      </c>
      <c r="K146" s="2" t="s">
        <v>232</v>
      </c>
      <c r="L146" s="2">
        <v>40</v>
      </c>
      <c r="M146" s="2" t="s">
        <v>233</v>
      </c>
      <c r="N146" s="2" t="s">
        <v>265</v>
      </c>
      <c r="O146" s="2">
        <v>438000</v>
      </c>
      <c r="P146" s="2">
        <v>8.3350000000000009</v>
      </c>
      <c r="Q146" s="2">
        <v>19.03</v>
      </c>
      <c r="R146" s="2">
        <v>27.364000000000001</v>
      </c>
      <c r="S146" s="2">
        <v>23016.290067999998</v>
      </c>
      <c r="T146" s="2">
        <v>333.863</v>
      </c>
      <c r="U146" s="2">
        <v>0.14499999999999999</v>
      </c>
      <c r="V146" s="2">
        <v>334.00799999999998</v>
      </c>
      <c r="W146" s="2" t="s">
        <v>1474</v>
      </c>
      <c r="X146" s="2">
        <v>0.2</v>
      </c>
      <c r="Y146" s="2" t="s">
        <v>33</v>
      </c>
      <c r="Z146" s="2" t="s">
        <v>34</v>
      </c>
      <c r="AA146" s="2" t="s">
        <v>35</v>
      </c>
      <c r="AB146" s="2">
        <v>333254.40211899998</v>
      </c>
      <c r="AC146" s="2">
        <v>333.25440200000003</v>
      </c>
      <c r="AD146" s="2">
        <v>37</v>
      </c>
      <c r="AE146" s="10" t="s">
        <v>307</v>
      </c>
      <c r="AF146" s="2"/>
      <c r="AG146" s="2"/>
      <c r="AH146" s="2"/>
      <c r="AM146" s="2">
        <v>1.5</v>
      </c>
      <c r="AR146" s="2">
        <v>0</v>
      </c>
    </row>
    <row r="147" spans="1:44" ht="28.8" x14ac:dyDescent="0.3">
      <c r="A147" s="2">
        <v>19</v>
      </c>
      <c r="B147" t="s">
        <v>21</v>
      </c>
      <c r="C147" s="9" t="s">
        <v>183</v>
      </c>
      <c r="D147" s="2" t="s">
        <v>75</v>
      </c>
      <c r="E147" s="2" t="s">
        <v>270</v>
      </c>
      <c r="F147" s="2" t="s">
        <v>273</v>
      </c>
      <c r="G147" s="2" t="s">
        <v>264</v>
      </c>
      <c r="H147" s="2" t="s">
        <v>272</v>
      </c>
      <c r="I147" s="2" t="s">
        <v>28</v>
      </c>
      <c r="J147" s="2">
        <v>1200</v>
      </c>
      <c r="K147" s="2" t="s">
        <v>232</v>
      </c>
      <c r="L147" s="2">
        <v>40</v>
      </c>
      <c r="M147" s="2" t="s">
        <v>233</v>
      </c>
      <c r="N147" s="2" t="s">
        <v>265</v>
      </c>
      <c r="O147" s="2">
        <v>438000</v>
      </c>
      <c r="P147" s="2">
        <v>8.3350000000000009</v>
      </c>
      <c r="Q147" s="2">
        <v>19.03</v>
      </c>
      <c r="R147" s="2">
        <v>27.364000000000001</v>
      </c>
      <c r="S147" s="2">
        <v>23016.290067999998</v>
      </c>
      <c r="T147" s="2">
        <v>333.863</v>
      </c>
      <c r="U147" s="2">
        <v>0.14499999999999999</v>
      </c>
      <c r="V147" s="2">
        <v>334.00799999999998</v>
      </c>
      <c r="W147" s="2" t="s">
        <v>1476</v>
      </c>
      <c r="X147" s="2">
        <v>0.2</v>
      </c>
      <c r="Y147" s="2" t="s">
        <v>33</v>
      </c>
      <c r="Z147" s="2" t="s">
        <v>34</v>
      </c>
      <c r="AA147" s="2" t="s">
        <v>35</v>
      </c>
      <c r="AB147" s="2">
        <v>144.402567</v>
      </c>
      <c r="AC147" s="2">
        <v>0.144403</v>
      </c>
      <c r="AD147" s="2">
        <v>37</v>
      </c>
      <c r="AE147" s="10" t="s">
        <v>307</v>
      </c>
      <c r="AF147" s="2"/>
      <c r="AG147" s="2"/>
      <c r="AH147" s="2"/>
      <c r="AM147" s="2">
        <v>1.5</v>
      </c>
      <c r="AR147" s="2">
        <v>0</v>
      </c>
    </row>
    <row r="148" spans="1:44" ht="28.8" x14ac:dyDescent="0.3">
      <c r="A148" s="2">
        <v>19</v>
      </c>
      <c r="B148" t="s">
        <v>21</v>
      </c>
      <c r="C148" s="9" t="s">
        <v>183</v>
      </c>
      <c r="D148" s="2" t="s">
        <v>75</v>
      </c>
      <c r="E148" s="2" t="s">
        <v>274</v>
      </c>
      <c r="F148" s="2" t="s">
        <v>275</v>
      </c>
      <c r="G148" s="2" t="s">
        <v>103</v>
      </c>
      <c r="H148" s="2" t="s">
        <v>272</v>
      </c>
      <c r="I148" s="2" t="s">
        <v>28</v>
      </c>
      <c r="J148" s="2">
        <v>1200</v>
      </c>
      <c r="K148" s="2" t="s">
        <v>232</v>
      </c>
      <c r="L148" s="2">
        <v>40</v>
      </c>
      <c r="M148" s="2" t="s">
        <v>233</v>
      </c>
      <c r="N148" s="2" t="s">
        <v>265</v>
      </c>
      <c r="O148" s="2">
        <v>438000</v>
      </c>
      <c r="P148" s="2">
        <v>8.3350000000000009</v>
      </c>
      <c r="Q148" s="2">
        <v>19.03</v>
      </c>
      <c r="R148" s="2">
        <v>27.364000000000001</v>
      </c>
      <c r="S148" s="2">
        <v>23016.290067999998</v>
      </c>
      <c r="T148" s="2">
        <v>444.02199999999999</v>
      </c>
      <c r="U148" s="2">
        <v>1.4119999999999999</v>
      </c>
      <c r="V148" s="2">
        <v>445.43400000000003</v>
      </c>
      <c r="W148" s="2" t="s">
        <v>1477</v>
      </c>
      <c r="X148" s="2">
        <v>0</v>
      </c>
      <c r="Y148" s="2" t="s">
        <v>33</v>
      </c>
      <c r="Z148" s="2" t="s">
        <v>61</v>
      </c>
      <c r="AA148" s="2" t="s">
        <v>35</v>
      </c>
      <c r="AB148" s="2">
        <v>443146.29323399998</v>
      </c>
      <c r="AC148" s="2">
        <v>443.14629300000001</v>
      </c>
      <c r="AD148" s="2">
        <v>38</v>
      </c>
      <c r="AE148" s="10" t="s">
        <v>307</v>
      </c>
      <c r="AF148" s="2"/>
      <c r="AG148" s="2"/>
      <c r="AH148" s="2"/>
      <c r="AM148" s="2">
        <v>1.5</v>
      </c>
      <c r="AR148" s="2">
        <v>0</v>
      </c>
    </row>
    <row r="149" spans="1:44" ht="28.8" x14ac:dyDescent="0.3">
      <c r="A149" s="2">
        <v>19</v>
      </c>
      <c r="B149" t="s">
        <v>21</v>
      </c>
      <c r="C149" s="9" t="s">
        <v>183</v>
      </c>
      <c r="D149" s="2" t="s">
        <v>75</v>
      </c>
      <c r="E149" s="2" t="s">
        <v>274</v>
      </c>
      <c r="F149" s="2" t="s">
        <v>276</v>
      </c>
      <c r="G149" s="2" t="s">
        <v>103</v>
      </c>
      <c r="H149" s="2" t="s">
        <v>272</v>
      </c>
      <c r="I149" s="2" t="s">
        <v>28</v>
      </c>
      <c r="J149" s="2">
        <v>1200</v>
      </c>
      <c r="K149" s="2" t="s">
        <v>232</v>
      </c>
      <c r="L149" s="2">
        <v>40</v>
      </c>
      <c r="M149" s="2" t="s">
        <v>233</v>
      </c>
      <c r="N149" s="2" t="s">
        <v>265</v>
      </c>
      <c r="O149" s="2">
        <v>438000</v>
      </c>
      <c r="P149" s="2">
        <v>8.3350000000000009</v>
      </c>
      <c r="Q149" s="2">
        <v>19.03</v>
      </c>
      <c r="R149" s="2">
        <v>27.364000000000001</v>
      </c>
      <c r="S149" s="2">
        <v>23016.290067999998</v>
      </c>
      <c r="T149" s="2">
        <v>444.02199999999999</v>
      </c>
      <c r="U149" s="2">
        <v>1.4119999999999999</v>
      </c>
      <c r="V149" s="2">
        <v>445.43400000000003</v>
      </c>
      <c r="W149" s="2" t="s">
        <v>1476</v>
      </c>
      <c r="X149" s="2">
        <v>0.2</v>
      </c>
      <c r="Y149" s="2" t="s">
        <v>33</v>
      </c>
      <c r="Z149" s="2" t="s">
        <v>34</v>
      </c>
      <c r="AA149" s="2" t="s">
        <v>35</v>
      </c>
      <c r="AB149" s="2">
        <v>1410.0390440000001</v>
      </c>
      <c r="AC149" s="2">
        <v>1.410039</v>
      </c>
      <c r="AD149" s="2">
        <v>38</v>
      </c>
      <c r="AE149" s="10" t="s">
        <v>307</v>
      </c>
      <c r="AF149" s="2"/>
      <c r="AG149" s="2"/>
      <c r="AH149" s="2"/>
      <c r="AM149" s="2">
        <v>1.5</v>
      </c>
      <c r="AR149" s="2">
        <v>0</v>
      </c>
    </row>
    <row r="150" spans="1:44" ht="28.8" x14ac:dyDescent="0.3">
      <c r="A150" s="2">
        <v>20</v>
      </c>
      <c r="B150" t="s">
        <v>21</v>
      </c>
      <c r="C150" s="9" t="s">
        <v>183</v>
      </c>
      <c r="D150" s="2" t="s">
        <v>277</v>
      </c>
      <c r="E150" s="2" t="s">
        <v>278</v>
      </c>
      <c r="F150" s="2" t="s">
        <v>279</v>
      </c>
      <c r="G150" s="2" t="s">
        <v>78</v>
      </c>
      <c r="H150" s="2" t="s">
        <v>272</v>
      </c>
      <c r="I150" s="2" t="s">
        <v>28</v>
      </c>
      <c r="J150" s="2">
        <v>1200</v>
      </c>
      <c r="K150" s="2" t="s">
        <v>232</v>
      </c>
      <c r="L150" s="2">
        <v>40</v>
      </c>
      <c r="M150" s="2" t="s">
        <v>233</v>
      </c>
      <c r="N150" s="2" t="s">
        <v>265</v>
      </c>
      <c r="O150" s="2">
        <v>438000</v>
      </c>
      <c r="P150" s="2">
        <v>8.3350000000000009</v>
      </c>
      <c r="Q150" s="2">
        <v>19.03</v>
      </c>
      <c r="R150" s="2">
        <v>27.364000000000001</v>
      </c>
      <c r="S150" s="2">
        <v>23016.290067999998</v>
      </c>
      <c r="T150" s="2">
        <v>163.69999999999999</v>
      </c>
      <c r="U150" s="2">
        <v>0.14499999999999999</v>
      </c>
      <c r="V150" s="2">
        <v>163.845</v>
      </c>
      <c r="W150" s="2" t="s">
        <v>1478</v>
      </c>
      <c r="X150" s="2">
        <v>0.03</v>
      </c>
      <c r="Y150" s="2" t="s">
        <v>33</v>
      </c>
      <c r="Z150" s="2" t="s">
        <v>34</v>
      </c>
      <c r="AA150" s="2" t="s">
        <v>35</v>
      </c>
      <c r="AB150" s="2">
        <v>163543.92609399999</v>
      </c>
      <c r="AC150" s="2">
        <v>163.543926</v>
      </c>
      <c r="AD150" s="2">
        <v>39</v>
      </c>
      <c r="AE150" s="10" t="s">
        <v>307</v>
      </c>
      <c r="AF150" s="2"/>
      <c r="AG150" s="2"/>
      <c r="AH150" s="2"/>
      <c r="AM150" s="2">
        <v>1.5</v>
      </c>
      <c r="AR150" s="2">
        <v>0</v>
      </c>
    </row>
    <row r="151" spans="1:44" ht="28.8" x14ac:dyDescent="0.3">
      <c r="A151" s="2">
        <v>20</v>
      </c>
      <c r="B151" t="s">
        <v>21</v>
      </c>
      <c r="C151" s="9" t="s">
        <v>183</v>
      </c>
      <c r="D151" s="2" t="s">
        <v>277</v>
      </c>
      <c r="E151" s="2" t="s">
        <v>278</v>
      </c>
      <c r="F151" s="2" t="s">
        <v>280</v>
      </c>
      <c r="G151" s="2" t="s">
        <v>78</v>
      </c>
      <c r="H151" s="2" t="s">
        <v>272</v>
      </c>
      <c r="I151" s="2" t="s">
        <v>28</v>
      </c>
      <c r="J151" s="2">
        <v>1200</v>
      </c>
      <c r="K151" s="2" t="s">
        <v>232</v>
      </c>
      <c r="L151" s="2">
        <v>40</v>
      </c>
      <c r="M151" s="2" t="s">
        <v>233</v>
      </c>
      <c r="N151" s="2" t="s">
        <v>265</v>
      </c>
      <c r="O151" s="2">
        <v>438000</v>
      </c>
      <c r="P151" s="2">
        <v>8.3350000000000009</v>
      </c>
      <c r="Q151" s="2">
        <v>19.03</v>
      </c>
      <c r="R151" s="2">
        <v>27.364000000000001</v>
      </c>
      <c r="S151" s="2">
        <v>23016.290067999998</v>
      </c>
      <c r="T151" s="2">
        <v>163.69999999999999</v>
      </c>
      <c r="U151" s="2">
        <v>0.14499999999999999</v>
      </c>
      <c r="V151" s="2">
        <v>163.845</v>
      </c>
      <c r="W151" s="2" t="s">
        <v>1479</v>
      </c>
      <c r="X151" s="2">
        <v>0</v>
      </c>
      <c r="Y151" s="2" t="s">
        <v>33</v>
      </c>
      <c r="Z151" s="2" t="s">
        <v>61</v>
      </c>
      <c r="AA151" s="2" t="s">
        <v>35</v>
      </c>
      <c r="AB151" s="2">
        <v>144.402567</v>
      </c>
      <c r="AC151" s="2">
        <v>0.144403</v>
      </c>
      <c r="AD151" s="2">
        <v>39</v>
      </c>
      <c r="AE151" s="10" t="s">
        <v>307</v>
      </c>
      <c r="AF151" s="2"/>
      <c r="AG151" s="2"/>
      <c r="AH151" s="2"/>
      <c r="AM151" s="2">
        <v>1.5</v>
      </c>
      <c r="AR151" s="2">
        <v>0</v>
      </c>
    </row>
    <row r="152" spans="1:44" ht="28.8" x14ac:dyDescent="0.3">
      <c r="A152" s="2">
        <v>20</v>
      </c>
      <c r="B152" t="s">
        <v>21</v>
      </c>
      <c r="C152" s="9" t="s">
        <v>183</v>
      </c>
      <c r="D152" s="2" t="s">
        <v>277</v>
      </c>
      <c r="E152" s="2" t="s">
        <v>278</v>
      </c>
      <c r="F152" s="2" t="s">
        <v>281</v>
      </c>
      <c r="G152" s="2" t="s">
        <v>282</v>
      </c>
      <c r="H152" s="2" t="s">
        <v>272</v>
      </c>
      <c r="I152" s="2" t="s">
        <v>28</v>
      </c>
      <c r="J152" s="2">
        <v>1200</v>
      </c>
      <c r="K152" s="2" t="s">
        <v>232</v>
      </c>
      <c r="L152" s="2">
        <v>40</v>
      </c>
      <c r="M152" s="2" t="s">
        <v>233</v>
      </c>
      <c r="N152" s="2" t="s">
        <v>265</v>
      </c>
      <c r="O152" s="2">
        <v>438000</v>
      </c>
      <c r="P152" s="2">
        <v>8.3350000000000009</v>
      </c>
      <c r="Q152" s="2">
        <v>19.03</v>
      </c>
      <c r="R152" s="2">
        <v>27.364000000000001</v>
      </c>
      <c r="S152" s="2">
        <v>23016.290067999998</v>
      </c>
      <c r="T152" s="2">
        <v>262.32400000000001</v>
      </c>
      <c r="U152" s="2">
        <v>8.4290000000000003</v>
      </c>
      <c r="V152" s="2">
        <v>270.75299999999999</v>
      </c>
      <c r="W152" s="2" t="s">
        <v>1480</v>
      </c>
      <c r="X152" s="2">
        <v>0.2</v>
      </c>
      <c r="Y152" s="2" t="s">
        <v>33</v>
      </c>
      <c r="Z152" s="2" t="s">
        <v>34</v>
      </c>
      <c r="AA152" s="2" t="s">
        <v>35</v>
      </c>
      <c r="AB152" s="2">
        <v>262218.65916699998</v>
      </c>
      <c r="AC152" s="2">
        <v>262.218659</v>
      </c>
      <c r="AD152" s="2">
        <v>40</v>
      </c>
      <c r="AE152" s="10" t="s">
        <v>307</v>
      </c>
      <c r="AF152" s="2"/>
      <c r="AG152" s="2"/>
      <c r="AH152" s="2"/>
      <c r="AM152" s="2">
        <v>1.5</v>
      </c>
      <c r="AR152" s="2">
        <v>0</v>
      </c>
    </row>
    <row r="153" spans="1:44" ht="28.8" x14ac:dyDescent="0.3">
      <c r="A153" s="2">
        <v>20</v>
      </c>
      <c r="B153" t="s">
        <v>21</v>
      </c>
      <c r="C153" s="9" t="s">
        <v>183</v>
      </c>
      <c r="D153" s="2" t="s">
        <v>277</v>
      </c>
      <c r="E153" s="2" t="s">
        <v>278</v>
      </c>
      <c r="F153" s="2" t="s">
        <v>283</v>
      </c>
      <c r="G153" s="2" t="s">
        <v>282</v>
      </c>
      <c r="H153" s="2" t="s">
        <v>272</v>
      </c>
      <c r="I153" s="2" t="s">
        <v>28</v>
      </c>
      <c r="J153" s="2">
        <v>1200</v>
      </c>
      <c r="K153" s="2" t="s">
        <v>232</v>
      </c>
      <c r="L153" s="2">
        <v>40</v>
      </c>
      <c r="M153" s="2" t="s">
        <v>233</v>
      </c>
      <c r="N153" s="2" t="s">
        <v>265</v>
      </c>
      <c r="O153" s="2">
        <v>438000</v>
      </c>
      <c r="P153" s="2">
        <v>8.3350000000000009</v>
      </c>
      <c r="Q153" s="2">
        <v>19.03</v>
      </c>
      <c r="R153" s="2">
        <v>27.364000000000001</v>
      </c>
      <c r="S153" s="2">
        <v>23016.290067999998</v>
      </c>
      <c r="T153" s="2">
        <v>262.32400000000001</v>
      </c>
      <c r="U153" s="2">
        <v>8.4290000000000003</v>
      </c>
      <c r="V153" s="2">
        <v>270.75299999999999</v>
      </c>
      <c r="W153" s="2" t="s">
        <v>1480</v>
      </c>
      <c r="X153" s="2">
        <v>0.2</v>
      </c>
      <c r="Y153" s="2" t="s">
        <v>33</v>
      </c>
      <c r="Z153" s="2" t="s">
        <v>34</v>
      </c>
      <c r="AA153" s="2" t="s">
        <v>35</v>
      </c>
      <c r="AB153" s="2">
        <v>8416.6485140000004</v>
      </c>
      <c r="AC153" s="2">
        <v>8.4166489999999996</v>
      </c>
      <c r="AD153" s="2">
        <v>40</v>
      </c>
      <c r="AE153" s="10" t="s">
        <v>307</v>
      </c>
      <c r="AF153" s="2"/>
      <c r="AG153" s="2"/>
      <c r="AH153" s="2"/>
      <c r="AM153" s="2">
        <v>1.5</v>
      </c>
      <c r="AR153" s="2">
        <v>0</v>
      </c>
    </row>
    <row r="154" spans="1:44" ht="28.8" x14ac:dyDescent="0.3">
      <c r="A154" s="2">
        <v>20</v>
      </c>
      <c r="B154" t="s">
        <v>21</v>
      </c>
      <c r="C154" s="9" t="s">
        <v>183</v>
      </c>
      <c r="D154" s="2" t="s">
        <v>75</v>
      </c>
      <c r="E154" s="2" t="s">
        <v>285</v>
      </c>
      <c r="F154" s="2" t="s">
        <v>286</v>
      </c>
      <c r="G154" s="2" t="s">
        <v>264</v>
      </c>
      <c r="H154" s="2" t="s">
        <v>287</v>
      </c>
      <c r="I154" s="2" t="s">
        <v>28</v>
      </c>
      <c r="J154" s="2">
        <v>1030</v>
      </c>
      <c r="K154" s="2" t="s">
        <v>232</v>
      </c>
      <c r="L154" s="4">
        <v>46227</v>
      </c>
      <c r="M154" s="2" t="s">
        <v>30</v>
      </c>
      <c r="N154" s="2" t="s">
        <v>80</v>
      </c>
      <c r="O154" s="2">
        <v>375950</v>
      </c>
      <c r="P154" s="2">
        <v>8.3350000000000009</v>
      </c>
      <c r="Q154" s="2">
        <v>19.03</v>
      </c>
      <c r="R154" s="2">
        <v>27.364000000000001</v>
      </c>
      <c r="S154" s="2">
        <v>19755.648975</v>
      </c>
      <c r="T154" s="2">
        <v>116.33799999999999</v>
      </c>
      <c r="U154" s="2">
        <v>8.2929999999999993</v>
      </c>
      <c r="V154" s="2">
        <v>124.631</v>
      </c>
      <c r="W154" s="2" t="s">
        <v>1481</v>
      </c>
      <c r="X154" s="2">
        <v>0.2</v>
      </c>
      <c r="Y154" s="2" t="s">
        <v>33</v>
      </c>
      <c r="Z154" s="2" t="s">
        <v>34</v>
      </c>
      <c r="AA154" s="2" t="s">
        <v>35</v>
      </c>
      <c r="AB154" s="2">
        <v>116230.83093500001</v>
      </c>
      <c r="AC154" s="2">
        <v>116.23083099999999</v>
      </c>
      <c r="AD154" s="2">
        <v>41</v>
      </c>
      <c r="AE154" s="10" t="s">
        <v>307</v>
      </c>
      <c r="AF154" s="2"/>
      <c r="AG154" s="2"/>
      <c r="AH154" s="2"/>
      <c r="AM154" s="2">
        <v>1.5</v>
      </c>
      <c r="AR154" s="2">
        <v>0</v>
      </c>
    </row>
    <row r="155" spans="1:44" ht="28.8" x14ac:dyDescent="0.3">
      <c r="A155" s="2">
        <v>20</v>
      </c>
      <c r="B155" t="s">
        <v>21</v>
      </c>
      <c r="C155" s="9" t="s">
        <v>183</v>
      </c>
      <c r="D155" s="2" t="s">
        <v>75</v>
      </c>
      <c r="E155" s="2" t="s">
        <v>285</v>
      </c>
      <c r="F155" s="2" t="s">
        <v>288</v>
      </c>
      <c r="G155" s="2" t="s">
        <v>264</v>
      </c>
      <c r="H155" s="2" t="s">
        <v>287</v>
      </c>
      <c r="I155" s="2" t="s">
        <v>28</v>
      </c>
      <c r="J155" s="2">
        <v>1030</v>
      </c>
      <c r="K155" s="2" t="s">
        <v>232</v>
      </c>
      <c r="L155" s="4">
        <v>46227</v>
      </c>
      <c r="M155" s="2" t="s">
        <v>30</v>
      </c>
      <c r="N155" s="2" t="s">
        <v>80</v>
      </c>
      <c r="O155" s="2">
        <v>375950</v>
      </c>
      <c r="P155" s="2">
        <v>8.3350000000000009</v>
      </c>
      <c r="Q155" s="2">
        <v>19.03</v>
      </c>
      <c r="R155" s="2">
        <v>27.364000000000001</v>
      </c>
      <c r="S155" s="2">
        <v>19755.648975</v>
      </c>
      <c r="T155" s="2">
        <v>116.33799999999999</v>
      </c>
      <c r="U155" s="2">
        <v>8.2929999999999993</v>
      </c>
      <c r="V155" s="2">
        <v>124.631</v>
      </c>
      <c r="W155" s="2" t="s">
        <v>1482</v>
      </c>
      <c r="X155" s="2">
        <v>0.2</v>
      </c>
      <c r="Y155" s="2" t="s">
        <v>33</v>
      </c>
      <c r="Z155" s="2" t="s">
        <v>34</v>
      </c>
      <c r="AA155" s="2" t="s">
        <v>35</v>
      </c>
      <c r="AB155" s="2">
        <v>8282.4810469999993</v>
      </c>
      <c r="AC155" s="2">
        <v>8.2824810000000006</v>
      </c>
      <c r="AD155" s="2">
        <v>41</v>
      </c>
      <c r="AE155" s="10" t="s">
        <v>307</v>
      </c>
      <c r="AF155" s="2"/>
      <c r="AG155" s="2"/>
      <c r="AH155" s="2"/>
      <c r="AM155" s="2">
        <v>1.5</v>
      </c>
      <c r="AR155" s="2">
        <v>0</v>
      </c>
    </row>
    <row r="156" spans="1:44" ht="28.8" x14ac:dyDescent="0.3">
      <c r="A156" s="2">
        <v>20</v>
      </c>
      <c r="B156" t="s">
        <v>21</v>
      </c>
      <c r="C156" s="9" t="s">
        <v>183</v>
      </c>
      <c r="D156" s="2" t="s">
        <v>75</v>
      </c>
      <c r="E156" s="2" t="s">
        <v>285</v>
      </c>
      <c r="F156" s="2" t="s">
        <v>290</v>
      </c>
      <c r="G156" s="2" t="s">
        <v>103</v>
      </c>
      <c r="H156" s="2" t="s">
        <v>291</v>
      </c>
      <c r="I156" s="2" t="s">
        <v>28</v>
      </c>
      <c r="J156" s="2">
        <v>1030</v>
      </c>
      <c r="K156" s="2" t="s">
        <v>29</v>
      </c>
      <c r="L156" s="4">
        <v>46227</v>
      </c>
      <c r="M156" s="2" t="s">
        <v>30</v>
      </c>
      <c r="N156" s="2" t="s">
        <v>292</v>
      </c>
      <c r="O156" s="2">
        <v>375950</v>
      </c>
      <c r="P156" s="2">
        <v>8.3350000000000009</v>
      </c>
      <c r="Q156" s="2">
        <v>19.03</v>
      </c>
      <c r="R156" s="2">
        <v>27.364000000000001</v>
      </c>
      <c r="S156" s="2">
        <v>19755.648975</v>
      </c>
      <c r="T156" s="2">
        <v>159.416</v>
      </c>
      <c r="U156" s="2">
        <v>9.5749999999999993</v>
      </c>
      <c r="V156" s="2">
        <v>168.99100000000001</v>
      </c>
      <c r="W156" s="2" t="s">
        <v>1483</v>
      </c>
      <c r="X156" s="2">
        <v>0.03</v>
      </c>
      <c r="Y156" s="2" t="s">
        <v>33</v>
      </c>
      <c r="Z156" s="2" t="s">
        <v>34</v>
      </c>
      <c r="AA156" s="2" t="s">
        <v>35</v>
      </c>
      <c r="AB156" s="2">
        <v>159279.22206900001</v>
      </c>
      <c r="AC156" s="2">
        <v>159.279222</v>
      </c>
      <c r="AD156" s="2">
        <v>42</v>
      </c>
      <c r="AE156" s="10" t="s">
        <v>307</v>
      </c>
      <c r="AF156" s="2"/>
      <c r="AG156" s="2"/>
      <c r="AH156" s="2"/>
      <c r="AM156" s="2">
        <v>1.5</v>
      </c>
      <c r="AR156" s="2">
        <v>0</v>
      </c>
    </row>
    <row r="157" spans="1:44" ht="28.8" x14ac:dyDescent="0.3">
      <c r="A157" s="2">
        <v>20</v>
      </c>
      <c r="B157" t="s">
        <v>21</v>
      </c>
      <c r="C157" s="9" t="s">
        <v>183</v>
      </c>
      <c r="D157" s="2" t="s">
        <v>75</v>
      </c>
      <c r="E157" s="2" t="s">
        <v>285</v>
      </c>
      <c r="F157" s="2" t="s">
        <v>293</v>
      </c>
      <c r="G157" s="2" t="s">
        <v>103</v>
      </c>
      <c r="H157" s="2" t="s">
        <v>291</v>
      </c>
      <c r="I157" s="2" t="s">
        <v>28</v>
      </c>
      <c r="J157" s="2">
        <v>1030</v>
      </c>
      <c r="K157" s="2" t="s">
        <v>29</v>
      </c>
      <c r="L157" s="4">
        <v>46227</v>
      </c>
      <c r="M157" s="2" t="s">
        <v>30</v>
      </c>
      <c r="N157" s="2" t="s">
        <v>292</v>
      </c>
      <c r="O157" s="2">
        <v>375950</v>
      </c>
      <c r="P157" s="2">
        <v>8.3350000000000009</v>
      </c>
      <c r="Q157" s="2">
        <v>19.03</v>
      </c>
      <c r="R157" s="2">
        <v>27.364000000000001</v>
      </c>
      <c r="S157" s="2">
        <v>19755.648975</v>
      </c>
      <c r="T157" s="2">
        <v>159.416</v>
      </c>
      <c r="U157" s="2">
        <v>9.5749999999999993</v>
      </c>
      <c r="V157" s="2">
        <v>168.99100000000001</v>
      </c>
      <c r="W157" s="2" t="s">
        <v>1484</v>
      </c>
      <c r="X157" s="2">
        <v>0.03</v>
      </c>
      <c r="Y157" s="2" t="s">
        <v>33</v>
      </c>
      <c r="Z157" s="2" t="s">
        <v>34</v>
      </c>
      <c r="AA157" s="2" t="s">
        <v>35</v>
      </c>
      <c r="AB157" s="2">
        <v>9561.5746199999994</v>
      </c>
      <c r="AC157" s="2">
        <v>9.5615749999999995</v>
      </c>
      <c r="AD157" s="2">
        <v>42</v>
      </c>
      <c r="AE157" s="10" t="s">
        <v>307</v>
      </c>
      <c r="AF157" s="2"/>
      <c r="AG157" s="2"/>
      <c r="AH157" s="2"/>
      <c r="AM157" s="2">
        <v>1.5</v>
      </c>
      <c r="AR157" s="2">
        <v>0</v>
      </c>
    </row>
    <row r="158" spans="1:44" ht="28.8" x14ac:dyDescent="0.3">
      <c r="A158" s="2">
        <v>20</v>
      </c>
      <c r="B158" t="s">
        <v>21</v>
      </c>
      <c r="C158" s="9" t="s">
        <v>183</v>
      </c>
      <c r="W158" s="2" t="s">
        <v>1485</v>
      </c>
      <c r="X158" s="2">
        <v>0.03</v>
      </c>
      <c r="Z158" s="2" t="s">
        <v>34</v>
      </c>
    </row>
    <row r="159" spans="1:44" ht="28.8" x14ac:dyDescent="0.3">
      <c r="A159" s="2">
        <v>20</v>
      </c>
      <c r="B159" t="s">
        <v>21</v>
      </c>
      <c r="C159" s="9" t="s">
        <v>183</v>
      </c>
      <c r="W159" s="2" t="s">
        <v>1486</v>
      </c>
      <c r="X159" s="2">
        <v>0.03</v>
      </c>
      <c r="Z159" s="2" t="s">
        <v>34</v>
      </c>
    </row>
    <row r="160" spans="1:44" ht="28.8" x14ac:dyDescent="0.3">
      <c r="A160" s="2">
        <v>20</v>
      </c>
      <c r="B160" t="s">
        <v>21</v>
      </c>
      <c r="C160" s="9" t="s">
        <v>183</v>
      </c>
      <c r="W160" s="2" t="s">
        <v>1487</v>
      </c>
      <c r="X160" s="2">
        <v>0.2</v>
      </c>
      <c r="Z160" s="2" t="s">
        <v>34</v>
      </c>
    </row>
    <row r="161" spans="1:26" ht="28.8" x14ac:dyDescent="0.3">
      <c r="A161" s="2">
        <v>20</v>
      </c>
      <c r="B161" t="s">
        <v>21</v>
      </c>
      <c r="C161" s="9" t="s">
        <v>183</v>
      </c>
      <c r="W161" s="2" t="s">
        <v>1480</v>
      </c>
      <c r="X161" s="2">
        <v>0.2</v>
      </c>
      <c r="Z161" s="2" t="s">
        <v>34</v>
      </c>
    </row>
    <row r="162" spans="1:26" ht="28.8" x14ac:dyDescent="0.3">
      <c r="A162" s="2">
        <v>20</v>
      </c>
      <c r="B162" t="s">
        <v>21</v>
      </c>
      <c r="C162" s="9" t="s">
        <v>183</v>
      </c>
      <c r="W162" s="2" t="s">
        <v>1488</v>
      </c>
      <c r="X162" s="2">
        <v>0.2</v>
      </c>
      <c r="Z162" s="2" t="s">
        <v>34</v>
      </c>
    </row>
    <row r="163" spans="1:26" ht="28.8" x14ac:dyDescent="0.3">
      <c r="A163" s="2">
        <v>21</v>
      </c>
      <c r="B163" t="s">
        <v>21</v>
      </c>
      <c r="C163" s="9" t="s">
        <v>183</v>
      </c>
      <c r="W163" s="2" t="s">
        <v>1489</v>
      </c>
      <c r="X163" s="2">
        <v>0.2</v>
      </c>
      <c r="Z163" s="2" t="s">
        <v>34</v>
      </c>
    </row>
    <row r="164" spans="1:26" ht="28.8" x14ac:dyDescent="0.3">
      <c r="A164" s="2">
        <v>21</v>
      </c>
      <c r="B164" t="s">
        <v>21</v>
      </c>
      <c r="C164" s="9" t="s">
        <v>183</v>
      </c>
      <c r="W164" s="2" t="s">
        <v>1490</v>
      </c>
      <c r="X164" s="2">
        <v>0</v>
      </c>
      <c r="Z164" s="2" t="s">
        <v>61</v>
      </c>
    </row>
    <row r="165" spans="1:26" ht="28.8" x14ac:dyDescent="0.3">
      <c r="A165" s="2">
        <v>21</v>
      </c>
      <c r="B165" t="s">
        <v>21</v>
      </c>
      <c r="C165" s="9" t="s">
        <v>183</v>
      </c>
      <c r="W165" s="2" t="s">
        <v>1491</v>
      </c>
      <c r="X165" s="2">
        <v>0.2</v>
      </c>
      <c r="Z165" s="2" t="s">
        <v>34</v>
      </c>
    </row>
    <row r="166" spans="1:26" ht="28.8" x14ac:dyDescent="0.3">
      <c r="A166" s="2">
        <v>21</v>
      </c>
      <c r="B166" t="s">
        <v>21</v>
      </c>
      <c r="C166" s="9" t="s">
        <v>183</v>
      </c>
      <c r="W166" s="2" t="s">
        <v>1492</v>
      </c>
      <c r="X166" s="2">
        <v>0.2</v>
      </c>
      <c r="Z166" s="2" t="s">
        <v>34</v>
      </c>
    </row>
    <row r="167" spans="1:26" ht="28.8" x14ac:dyDescent="0.3">
      <c r="A167" s="2">
        <v>21</v>
      </c>
      <c r="B167" t="s">
        <v>21</v>
      </c>
      <c r="C167" s="9" t="s">
        <v>183</v>
      </c>
      <c r="W167" s="2" t="s">
        <v>1493</v>
      </c>
      <c r="X167" s="2">
        <v>0.2</v>
      </c>
      <c r="Z167" s="2" t="s">
        <v>34</v>
      </c>
    </row>
    <row r="168" spans="1:26" ht="28.8" x14ac:dyDescent="0.3">
      <c r="A168" s="2">
        <v>21</v>
      </c>
      <c r="B168" t="s">
        <v>21</v>
      </c>
      <c r="C168" s="9" t="s">
        <v>183</v>
      </c>
      <c r="W168" s="2" t="s">
        <v>1494</v>
      </c>
      <c r="X168" s="2">
        <v>0.03</v>
      </c>
      <c r="Z168" s="2" t="s">
        <v>34</v>
      </c>
    </row>
    <row r="169" spans="1:26" ht="28.8" x14ac:dyDescent="0.3">
      <c r="A169" s="2">
        <v>21</v>
      </c>
      <c r="B169" t="s">
        <v>21</v>
      </c>
      <c r="C169" s="9" t="s">
        <v>183</v>
      </c>
      <c r="W169" s="2" t="s">
        <v>1489</v>
      </c>
      <c r="X169" s="2">
        <v>0.03</v>
      </c>
      <c r="Z169" s="2" t="s">
        <v>34</v>
      </c>
    </row>
    <row r="170" spans="1:26" ht="28.8" x14ac:dyDescent="0.3">
      <c r="A170" s="2">
        <v>21</v>
      </c>
      <c r="B170" t="s">
        <v>21</v>
      </c>
      <c r="C170" s="9" t="s">
        <v>183</v>
      </c>
      <c r="W170" s="2" t="s">
        <v>1495</v>
      </c>
      <c r="X170" s="2">
        <v>0.03</v>
      </c>
      <c r="Z170" s="2" t="s">
        <v>34</v>
      </c>
    </row>
    <row r="171" spans="1:26" ht="28.8" x14ac:dyDescent="0.3">
      <c r="A171" s="2">
        <v>21</v>
      </c>
      <c r="B171" t="s">
        <v>21</v>
      </c>
      <c r="C171" s="9" t="s">
        <v>183</v>
      </c>
      <c r="W171" s="2" t="s">
        <v>1496</v>
      </c>
      <c r="X171" s="2">
        <v>0.03</v>
      </c>
      <c r="Z171" s="2" t="s">
        <v>34</v>
      </c>
    </row>
    <row r="172" spans="1:26" ht="28.8" x14ac:dyDescent="0.3">
      <c r="A172" s="2">
        <v>21</v>
      </c>
      <c r="B172" t="s">
        <v>21</v>
      </c>
      <c r="C172" s="9" t="s">
        <v>183</v>
      </c>
      <c r="W172" s="2" t="s">
        <v>1497</v>
      </c>
      <c r="X172" s="2">
        <v>0.03</v>
      </c>
      <c r="Z172" s="2" t="s">
        <v>34</v>
      </c>
    </row>
    <row r="173" spans="1:26" ht="28.8" x14ac:dyDescent="0.3">
      <c r="A173" s="2">
        <v>21</v>
      </c>
      <c r="B173" t="s">
        <v>21</v>
      </c>
      <c r="C173" s="9" t="s">
        <v>183</v>
      </c>
      <c r="W173" s="2" t="s">
        <v>1491</v>
      </c>
      <c r="X173" s="2">
        <v>0.2</v>
      </c>
      <c r="Z173" s="2" t="s">
        <v>34</v>
      </c>
    </row>
    <row r="174" spans="1:26" ht="28.8" x14ac:dyDescent="0.3">
      <c r="A174" s="2">
        <v>21</v>
      </c>
      <c r="B174" t="s">
        <v>21</v>
      </c>
      <c r="C174" s="9" t="s">
        <v>183</v>
      </c>
      <c r="W174" s="2" t="s">
        <v>1491</v>
      </c>
      <c r="X174" s="2">
        <v>0.2</v>
      </c>
      <c r="Z174" s="2" t="s">
        <v>34</v>
      </c>
    </row>
    <row r="175" spans="1:26" ht="28.8" x14ac:dyDescent="0.3">
      <c r="A175" s="2">
        <v>22</v>
      </c>
      <c r="B175" t="s">
        <v>21</v>
      </c>
      <c r="C175" s="9" t="s">
        <v>183</v>
      </c>
      <c r="W175" s="2" t="s">
        <v>1498</v>
      </c>
      <c r="X175" s="2">
        <v>0.03</v>
      </c>
      <c r="Z175" s="2" t="s">
        <v>34</v>
      </c>
    </row>
    <row r="176" spans="1:26" ht="28.8" x14ac:dyDescent="0.3">
      <c r="A176" s="2">
        <v>22</v>
      </c>
      <c r="B176" t="s">
        <v>21</v>
      </c>
      <c r="C176" s="9" t="s">
        <v>183</v>
      </c>
      <c r="W176" s="2" t="s">
        <v>1499</v>
      </c>
      <c r="X176" s="2">
        <v>0</v>
      </c>
      <c r="Z176" s="2" t="s">
        <v>61</v>
      </c>
    </row>
    <row r="177" spans="1:26" ht="28.8" x14ac:dyDescent="0.3">
      <c r="A177" s="2">
        <v>22</v>
      </c>
      <c r="B177" t="s">
        <v>21</v>
      </c>
      <c r="C177" s="9" t="s">
        <v>183</v>
      </c>
      <c r="W177" s="2" t="s">
        <v>1500</v>
      </c>
      <c r="X177" s="2">
        <v>0.03</v>
      </c>
      <c r="Z177" s="2" t="s">
        <v>34</v>
      </c>
    </row>
    <row r="178" spans="1:26" ht="28.8" x14ac:dyDescent="0.3">
      <c r="A178" s="2">
        <v>22</v>
      </c>
      <c r="B178" t="s">
        <v>21</v>
      </c>
      <c r="C178" s="9" t="s">
        <v>183</v>
      </c>
      <c r="W178" s="2" t="s">
        <v>1501</v>
      </c>
      <c r="X178" s="2">
        <v>0.03</v>
      </c>
      <c r="Z178" s="2" t="s">
        <v>34</v>
      </c>
    </row>
    <row r="179" spans="1:26" ht="28.8" x14ac:dyDescent="0.3">
      <c r="A179" s="2">
        <v>22</v>
      </c>
      <c r="B179" t="s">
        <v>21</v>
      </c>
      <c r="C179" s="9" t="s">
        <v>183</v>
      </c>
      <c r="W179" s="2" t="s">
        <v>1502</v>
      </c>
      <c r="X179" s="2">
        <v>0.03</v>
      </c>
      <c r="Z179" s="2" t="s">
        <v>34</v>
      </c>
    </row>
    <row r="180" spans="1:26" ht="28.8" x14ac:dyDescent="0.3">
      <c r="A180" s="2">
        <v>22</v>
      </c>
      <c r="B180" t="s">
        <v>21</v>
      </c>
      <c r="C180" s="9" t="s">
        <v>183</v>
      </c>
      <c r="W180" s="2" t="s">
        <v>1503</v>
      </c>
      <c r="X180" s="2">
        <v>0.2</v>
      </c>
      <c r="Z180" s="2" t="s">
        <v>34</v>
      </c>
    </row>
    <row r="181" spans="1:26" ht="28.8" x14ac:dyDescent="0.3">
      <c r="A181" s="2">
        <v>22</v>
      </c>
      <c r="B181" t="s">
        <v>21</v>
      </c>
      <c r="C181" s="9" t="s">
        <v>183</v>
      </c>
      <c r="W181" s="2" t="s">
        <v>1504</v>
      </c>
      <c r="X181" s="2">
        <v>0.2</v>
      </c>
      <c r="Z181" s="2" t="s">
        <v>34</v>
      </c>
    </row>
    <row r="182" spans="1:26" x14ac:dyDescent="0.3">
      <c r="A182" s="2">
        <v>23</v>
      </c>
      <c r="B182" t="s">
        <v>21</v>
      </c>
      <c r="C182" t="s">
        <v>218</v>
      </c>
      <c r="W182" s="2" t="s">
        <v>1505</v>
      </c>
      <c r="X182" s="2">
        <v>0.03</v>
      </c>
      <c r="Z182" s="2" t="s">
        <v>34</v>
      </c>
    </row>
    <row r="183" spans="1:26" x14ac:dyDescent="0.3">
      <c r="A183" s="2">
        <v>23</v>
      </c>
      <c r="B183" t="s">
        <v>21</v>
      </c>
      <c r="C183" t="s">
        <v>218</v>
      </c>
      <c r="W183" s="2" t="s">
        <v>1506</v>
      </c>
      <c r="X183" s="2">
        <v>0.2</v>
      </c>
      <c r="Z183" s="2" t="s">
        <v>34</v>
      </c>
    </row>
    <row r="184" spans="1:26" x14ac:dyDescent="0.3">
      <c r="A184" s="2">
        <v>23</v>
      </c>
      <c r="B184" t="s">
        <v>21</v>
      </c>
      <c r="C184" t="s">
        <v>218</v>
      </c>
      <c r="W184" s="2" t="s">
        <v>1507</v>
      </c>
      <c r="X184" s="2">
        <v>0.2</v>
      </c>
      <c r="Z184" s="2" t="s">
        <v>34</v>
      </c>
    </row>
    <row r="185" spans="1:26" x14ac:dyDescent="0.3">
      <c r="A185" s="2">
        <v>23</v>
      </c>
      <c r="B185" t="s">
        <v>21</v>
      </c>
      <c r="C185" t="s">
        <v>218</v>
      </c>
      <c r="W185" s="2" t="s">
        <v>1508</v>
      </c>
      <c r="X185" s="2">
        <v>0.2</v>
      </c>
      <c r="Z185" s="2" t="s">
        <v>34</v>
      </c>
    </row>
    <row r="186" spans="1:26" x14ac:dyDescent="0.3">
      <c r="A186" s="2">
        <v>23</v>
      </c>
      <c r="B186" t="s">
        <v>21</v>
      </c>
      <c r="C186" t="s">
        <v>218</v>
      </c>
      <c r="W186" s="2" t="s">
        <v>1509</v>
      </c>
      <c r="X186" s="2">
        <v>0.03</v>
      </c>
      <c r="Z186" s="2" t="s">
        <v>34</v>
      </c>
    </row>
    <row r="187" spans="1:26" x14ac:dyDescent="0.3">
      <c r="A187" s="2">
        <v>23</v>
      </c>
      <c r="B187" t="s">
        <v>21</v>
      </c>
      <c r="C187" t="s">
        <v>218</v>
      </c>
      <c r="W187" s="2" t="s">
        <v>1510</v>
      </c>
      <c r="X187" s="2">
        <v>0.03</v>
      </c>
      <c r="Z187" s="2" t="s">
        <v>34</v>
      </c>
    </row>
    <row r="188" spans="1:26" x14ac:dyDescent="0.3">
      <c r="A188" s="2">
        <v>23</v>
      </c>
      <c r="B188" t="s">
        <v>21</v>
      </c>
      <c r="C188" t="s">
        <v>218</v>
      </c>
      <c r="W188" s="2" t="s">
        <v>1511</v>
      </c>
      <c r="X188" s="2">
        <v>0.03</v>
      </c>
      <c r="Z188" s="2" t="s">
        <v>34</v>
      </c>
    </row>
    <row r="189" spans="1:26" x14ac:dyDescent="0.3">
      <c r="A189" s="2">
        <v>23</v>
      </c>
      <c r="B189" t="s">
        <v>21</v>
      </c>
      <c r="C189" t="s">
        <v>218</v>
      </c>
      <c r="W189" s="2" t="s">
        <v>1512</v>
      </c>
      <c r="X189" s="2">
        <v>0.2</v>
      </c>
      <c r="Z189" s="2" t="s">
        <v>34</v>
      </c>
    </row>
    <row r="190" spans="1:26" x14ac:dyDescent="0.3">
      <c r="A190" s="2">
        <v>23</v>
      </c>
      <c r="B190" t="s">
        <v>21</v>
      </c>
      <c r="C190" t="s">
        <v>218</v>
      </c>
      <c r="W190" s="2" t="s">
        <v>1513</v>
      </c>
      <c r="X190" s="2">
        <v>0.2</v>
      </c>
      <c r="Z190" s="2" t="s">
        <v>34</v>
      </c>
    </row>
    <row r="191" spans="1:26" x14ac:dyDescent="0.3">
      <c r="A191" s="2">
        <v>23</v>
      </c>
      <c r="B191" t="s">
        <v>21</v>
      </c>
      <c r="C191" t="s">
        <v>218</v>
      </c>
      <c r="W191" s="2" t="s">
        <v>1506</v>
      </c>
      <c r="X191" s="2">
        <v>0.2</v>
      </c>
      <c r="Z191" s="2" t="s">
        <v>34</v>
      </c>
    </row>
    <row r="192" spans="1:26" x14ac:dyDescent="0.3">
      <c r="A192" s="2">
        <v>23</v>
      </c>
      <c r="B192" t="s">
        <v>21</v>
      </c>
      <c r="C192" t="s">
        <v>218</v>
      </c>
      <c r="W192" s="2" t="s">
        <v>1506</v>
      </c>
      <c r="X192" s="2">
        <v>0.2</v>
      </c>
      <c r="Z192" s="2" t="s">
        <v>34</v>
      </c>
    </row>
    <row r="193" spans="1:26" x14ac:dyDescent="0.3">
      <c r="A193" s="2">
        <v>23</v>
      </c>
      <c r="B193" t="s">
        <v>21</v>
      </c>
      <c r="C193" t="s">
        <v>218</v>
      </c>
      <c r="W193" s="2" t="s">
        <v>1514</v>
      </c>
      <c r="X193" s="2">
        <v>0</v>
      </c>
      <c r="Z193" s="2" t="s">
        <v>61</v>
      </c>
    </row>
    <row r="194" spans="1:26" x14ac:dyDescent="0.3">
      <c r="A194" s="2">
        <v>24</v>
      </c>
      <c r="B194" t="s">
        <v>21</v>
      </c>
      <c r="C194" t="s">
        <v>218</v>
      </c>
      <c r="W194" s="2" t="s">
        <v>1515</v>
      </c>
      <c r="X194" s="2">
        <v>0.2</v>
      </c>
      <c r="Z194" s="2" t="s">
        <v>34</v>
      </c>
    </row>
    <row r="195" spans="1:26" x14ac:dyDescent="0.3">
      <c r="A195" s="2">
        <v>24</v>
      </c>
      <c r="B195" t="s">
        <v>21</v>
      </c>
      <c r="C195" t="s">
        <v>218</v>
      </c>
      <c r="W195" s="2" t="s">
        <v>1516</v>
      </c>
      <c r="X195" s="2">
        <v>0.2</v>
      </c>
      <c r="Z195" s="2" t="s">
        <v>34</v>
      </c>
    </row>
    <row r="196" spans="1:26" x14ac:dyDescent="0.3">
      <c r="A196" s="2">
        <v>24</v>
      </c>
      <c r="B196" t="s">
        <v>21</v>
      </c>
      <c r="C196" t="s">
        <v>218</v>
      </c>
      <c r="W196" s="2" t="s">
        <v>1517</v>
      </c>
      <c r="X196" s="2">
        <v>0.2</v>
      </c>
      <c r="Z196" s="2" t="s">
        <v>34</v>
      </c>
    </row>
    <row r="197" spans="1:26" x14ac:dyDescent="0.3">
      <c r="A197" s="2">
        <v>24</v>
      </c>
      <c r="B197" t="s">
        <v>21</v>
      </c>
      <c r="C197" t="s">
        <v>218</v>
      </c>
      <c r="W197" s="2" t="s">
        <v>1518</v>
      </c>
      <c r="X197" s="2">
        <v>0.2</v>
      </c>
      <c r="Z197" s="2" t="s">
        <v>34</v>
      </c>
    </row>
    <row r="198" spans="1:26" x14ac:dyDescent="0.3">
      <c r="A198" s="2">
        <v>24</v>
      </c>
      <c r="B198" t="s">
        <v>21</v>
      </c>
      <c r="C198" t="s">
        <v>218</v>
      </c>
      <c r="W198" s="2" t="s">
        <v>1519</v>
      </c>
      <c r="X198" s="2">
        <v>0.2</v>
      </c>
      <c r="Z198" s="2" t="s">
        <v>34</v>
      </c>
    </row>
    <row r="199" spans="1:26" x14ac:dyDescent="0.3">
      <c r="A199" s="2">
        <v>24</v>
      </c>
      <c r="B199" t="s">
        <v>21</v>
      </c>
      <c r="C199" t="s">
        <v>218</v>
      </c>
      <c r="W199" s="2" t="s">
        <v>1520</v>
      </c>
      <c r="X199" s="2">
        <v>0.2</v>
      </c>
      <c r="Z199" s="2" t="s">
        <v>34</v>
      </c>
    </row>
    <row r="200" spans="1:26" x14ac:dyDescent="0.3">
      <c r="A200" s="2">
        <v>24</v>
      </c>
      <c r="B200" t="s">
        <v>21</v>
      </c>
      <c r="C200" t="s">
        <v>218</v>
      </c>
      <c r="W200" s="2" t="s">
        <v>1521</v>
      </c>
      <c r="X200" s="2">
        <v>0.2</v>
      </c>
      <c r="Z200" s="2" t="s">
        <v>34</v>
      </c>
    </row>
    <row r="201" spans="1:26" x14ac:dyDescent="0.3">
      <c r="A201" s="2">
        <v>24</v>
      </c>
      <c r="B201" t="s">
        <v>21</v>
      </c>
      <c r="C201" t="s">
        <v>218</v>
      </c>
      <c r="W201" s="2" t="s">
        <v>1522</v>
      </c>
      <c r="X201" s="2">
        <v>0.2</v>
      </c>
      <c r="Z201" s="2" t="s">
        <v>34</v>
      </c>
    </row>
    <row r="202" spans="1:26" x14ac:dyDescent="0.3">
      <c r="A202" s="2">
        <v>24</v>
      </c>
      <c r="B202" t="s">
        <v>21</v>
      </c>
      <c r="C202" t="s">
        <v>218</v>
      </c>
      <c r="W202" s="2" t="s">
        <v>1523</v>
      </c>
      <c r="X202" s="2">
        <v>0.2</v>
      </c>
      <c r="Z202" s="2" t="s">
        <v>34</v>
      </c>
    </row>
    <row r="203" spans="1:26" x14ac:dyDescent="0.3">
      <c r="A203" s="2">
        <v>24</v>
      </c>
      <c r="B203" t="s">
        <v>21</v>
      </c>
      <c r="C203" t="s">
        <v>218</v>
      </c>
      <c r="W203" s="2" t="s">
        <v>1524</v>
      </c>
      <c r="X203" s="2">
        <v>0.2</v>
      </c>
      <c r="Z203" s="2" t="s">
        <v>34</v>
      </c>
    </row>
    <row r="204" spans="1:26" x14ac:dyDescent="0.3">
      <c r="A204" s="2">
        <v>25</v>
      </c>
      <c r="B204" t="s">
        <v>21</v>
      </c>
      <c r="C204" t="s">
        <v>218</v>
      </c>
      <c r="W204" s="2" t="s">
        <v>1525</v>
      </c>
      <c r="X204" s="2">
        <v>0.2</v>
      </c>
      <c r="Z204" s="2" t="s">
        <v>34</v>
      </c>
    </row>
    <row r="205" spans="1:26" x14ac:dyDescent="0.3">
      <c r="A205" s="2">
        <v>25</v>
      </c>
      <c r="B205" t="s">
        <v>21</v>
      </c>
      <c r="C205" t="s">
        <v>218</v>
      </c>
      <c r="W205" s="2" t="s">
        <v>1526</v>
      </c>
      <c r="X205" s="2">
        <v>0.2</v>
      </c>
      <c r="Z205" s="2" t="s">
        <v>34</v>
      </c>
    </row>
    <row r="206" spans="1:26" x14ac:dyDescent="0.3">
      <c r="A206" s="2">
        <v>25</v>
      </c>
      <c r="B206" t="s">
        <v>21</v>
      </c>
      <c r="C206" t="s">
        <v>218</v>
      </c>
      <c r="W206" s="2" t="s">
        <v>1527</v>
      </c>
      <c r="X206" s="2">
        <v>0.2</v>
      </c>
      <c r="Z206" s="2" t="s">
        <v>34</v>
      </c>
    </row>
    <row r="207" spans="1:26" x14ac:dyDescent="0.3">
      <c r="A207" s="2">
        <v>25</v>
      </c>
      <c r="B207" t="s">
        <v>21</v>
      </c>
      <c r="C207" t="s">
        <v>218</v>
      </c>
      <c r="W207" s="2" t="s">
        <v>1528</v>
      </c>
      <c r="X207" s="2">
        <v>0.2</v>
      </c>
      <c r="Z207" s="2" t="s">
        <v>34</v>
      </c>
    </row>
    <row r="208" spans="1:26" x14ac:dyDescent="0.3">
      <c r="A208" s="2">
        <v>25</v>
      </c>
      <c r="B208" t="s">
        <v>21</v>
      </c>
      <c r="C208" t="s">
        <v>218</v>
      </c>
      <c r="W208" s="2" t="s">
        <v>1529</v>
      </c>
      <c r="X208" s="2">
        <v>0.03</v>
      </c>
      <c r="Z208" s="2" t="s">
        <v>34</v>
      </c>
    </row>
    <row r="209" spans="1:26" x14ac:dyDescent="0.3">
      <c r="A209" s="2">
        <v>25</v>
      </c>
      <c r="B209" t="s">
        <v>21</v>
      </c>
      <c r="C209" t="s">
        <v>218</v>
      </c>
      <c r="W209" s="2" t="s">
        <v>1530</v>
      </c>
      <c r="X209" s="2">
        <v>0.03</v>
      </c>
      <c r="Z209" s="2" t="s">
        <v>34</v>
      </c>
    </row>
    <row r="210" spans="1:26" x14ac:dyDescent="0.3">
      <c r="A210" s="2">
        <v>25</v>
      </c>
      <c r="B210" t="s">
        <v>21</v>
      </c>
      <c r="C210" t="s">
        <v>218</v>
      </c>
      <c r="W210" s="2" t="s">
        <v>1531</v>
      </c>
      <c r="X210" s="2">
        <v>0.2</v>
      </c>
      <c r="Z210" s="2" t="s">
        <v>34</v>
      </c>
    </row>
    <row r="211" spans="1:26" x14ac:dyDescent="0.3">
      <c r="A211" s="2">
        <v>25</v>
      </c>
      <c r="B211" t="s">
        <v>21</v>
      </c>
      <c r="C211" t="s">
        <v>218</v>
      </c>
      <c r="W211" s="2" t="s">
        <v>1532</v>
      </c>
      <c r="X211" s="2">
        <v>0.2</v>
      </c>
      <c r="Z211" s="2" t="s">
        <v>34</v>
      </c>
    </row>
    <row r="212" spans="1:26" x14ac:dyDescent="0.3">
      <c r="A212" s="2">
        <v>25</v>
      </c>
      <c r="B212" t="s">
        <v>21</v>
      </c>
      <c r="C212" t="s">
        <v>218</v>
      </c>
      <c r="W212" s="2" t="s">
        <v>1533</v>
      </c>
      <c r="X212" s="2">
        <v>0.2</v>
      </c>
      <c r="Z212" s="2" t="s">
        <v>34</v>
      </c>
    </row>
    <row r="213" spans="1:26" x14ac:dyDescent="0.3">
      <c r="A213" s="2">
        <v>25</v>
      </c>
      <c r="B213" t="s">
        <v>21</v>
      </c>
      <c r="C213" t="s">
        <v>218</v>
      </c>
      <c r="W213" s="2" t="s">
        <v>1534</v>
      </c>
      <c r="X213" s="2">
        <v>0.2</v>
      </c>
      <c r="Z213" s="2" t="s">
        <v>34</v>
      </c>
    </row>
    <row r="214" spans="1:26" x14ac:dyDescent="0.3">
      <c r="A214" s="2">
        <v>26</v>
      </c>
      <c r="B214" t="s">
        <v>228</v>
      </c>
      <c r="C214" t="s">
        <v>229</v>
      </c>
      <c r="W214" s="2" t="s">
        <v>1535</v>
      </c>
      <c r="X214" s="2">
        <v>0.2</v>
      </c>
      <c r="Z214" s="2" t="s">
        <v>34</v>
      </c>
    </row>
    <row r="215" spans="1:26" x14ac:dyDescent="0.3">
      <c r="A215" s="2">
        <v>26</v>
      </c>
      <c r="B215" t="s">
        <v>228</v>
      </c>
      <c r="C215" t="s">
        <v>229</v>
      </c>
      <c r="W215" s="2" t="s">
        <v>1536</v>
      </c>
      <c r="X215" s="2">
        <v>0.2</v>
      </c>
      <c r="Z215" s="2" t="s">
        <v>34</v>
      </c>
    </row>
    <row r="216" spans="1:26" x14ac:dyDescent="0.3">
      <c r="A216" s="2">
        <v>26</v>
      </c>
      <c r="B216" t="s">
        <v>228</v>
      </c>
      <c r="C216" t="s">
        <v>229</v>
      </c>
      <c r="W216" s="2" t="s">
        <v>1536</v>
      </c>
      <c r="X216" s="2">
        <v>0.2</v>
      </c>
      <c r="Z216" s="2" t="s">
        <v>34</v>
      </c>
    </row>
    <row r="217" spans="1:26" x14ac:dyDescent="0.3">
      <c r="A217" s="2">
        <v>26</v>
      </c>
      <c r="B217" t="s">
        <v>228</v>
      </c>
      <c r="C217" t="s">
        <v>229</v>
      </c>
      <c r="W217" s="2" t="s">
        <v>1537</v>
      </c>
      <c r="X217" s="2">
        <v>0.2</v>
      </c>
      <c r="Z217" s="2" t="s">
        <v>34</v>
      </c>
    </row>
    <row r="218" spans="1:26" x14ac:dyDescent="0.3">
      <c r="A218" s="2">
        <v>26</v>
      </c>
      <c r="B218" t="s">
        <v>228</v>
      </c>
      <c r="C218" t="s">
        <v>229</v>
      </c>
      <c r="W218" s="2" t="s">
        <v>1538</v>
      </c>
      <c r="X218" s="2">
        <v>0.2</v>
      </c>
      <c r="Z218" s="2" t="s">
        <v>34</v>
      </c>
    </row>
    <row r="219" spans="1:26" x14ac:dyDescent="0.3">
      <c r="A219" s="2">
        <v>26</v>
      </c>
      <c r="B219" t="s">
        <v>228</v>
      </c>
      <c r="C219" t="s">
        <v>229</v>
      </c>
      <c r="W219" s="2" t="s">
        <v>1539</v>
      </c>
      <c r="X219" s="2">
        <v>0.2</v>
      </c>
      <c r="Z219" s="2" t="s">
        <v>34</v>
      </c>
    </row>
    <row r="220" spans="1:26" x14ac:dyDescent="0.3">
      <c r="A220" s="2">
        <v>26</v>
      </c>
      <c r="B220" t="s">
        <v>228</v>
      </c>
      <c r="C220" t="s">
        <v>229</v>
      </c>
      <c r="W220" s="2" t="s">
        <v>1540</v>
      </c>
      <c r="X220" s="2">
        <v>0.2</v>
      </c>
      <c r="Z220" s="2" t="s">
        <v>34</v>
      </c>
    </row>
    <row r="221" spans="1:26" x14ac:dyDescent="0.3">
      <c r="A221" s="2">
        <v>26</v>
      </c>
      <c r="B221" t="s">
        <v>228</v>
      </c>
      <c r="C221" t="s">
        <v>229</v>
      </c>
      <c r="W221" s="2" t="s">
        <v>1541</v>
      </c>
      <c r="X221" s="2">
        <v>0.03</v>
      </c>
      <c r="Z221" s="2" t="s">
        <v>34</v>
      </c>
    </row>
    <row r="222" spans="1:26" x14ac:dyDescent="0.3">
      <c r="A222" s="2">
        <v>26</v>
      </c>
      <c r="B222" t="s">
        <v>228</v>
      </c>
      <c r="C222" t="s">
        <v>229</v>
      </c>
      <c r="W222" s="2" t="s">
        <v>1542</v>
      </c>
      <c r="X222" s="2">
        <v>0.03</v>
      </c>
      <c r="Z222" s="2" t="s">
        <v>34</v>
      </c>
    </row>
    <row r="223" spans="1:26" x14ac:dyDescent="0.3">
      <c r="A223" s="2">
        <v>26</v>
      </c>
      <c r="B223" t="s">
        <v>228</v>
      </c>
      <c r="C223" t="s">
        <v>229</v>
      </c>
      <c r="W223" s="2" t="s">
        <v>1543</v>
      </c>
      <c r="X223" s="2">
        <v>0.03</v>
      </c>
      <c r="Z223" s="2" t="s">
        <v>34</v>
      </c>
    </row>
    <row r="224" spans="1:26" x14ac:dyDescent="0.3">
      <c r="A224" s="2">
        <v>26</v>
      </c>
      <c r="B224" t="s">
        <v>228</v>
      </c>
      <c r="C224" t="s">
        <v>229</v>
      </c>
      <c r="W224" s="2" t="s">
        <v>1544</v>
      </c>
      <c r="X224" s="2">
        <v>0.2</v>
      </c>
      <c r="Z224" s="2" t="s">
        <v>34</v>
      </c>
    </row>
    <row r="225" spans="1:26" x14ac:dyDescent="0.3">
      <c r="A225" s="2">
        <v>26</v>
      </c>
      <c r="B225" t="s">
        <v>228</v>
      </c>
      <c r="C225" t="s">
        <v>229</v>
      </c>
      <c r="W225" s="2" t="s">
        <v>1545</v>
      </c>
      <c r="X225" s="2">
        <v>0.2</v>
      </c>
      <c r="Z225" s="2" t="s">
        <v>34</v>
      </c>
    </row>
    <row r="226" spans="1:26" x14ac:dyDescent="0.3">
      <c r="A226" s="2">
        <v>26</v>
      </c>
      <c r="B226" t="s">
        <v>228</v>
      </c>
      <c r="C226" t="s">
        <v>229</v>
      </c>
      <c r="W226" s="2" t="s">
        <v>1546</v>
      </c>
      <c r="X226" s="2">
        <v>0.03</v>
      </c>
      <c r="Z226" s="2" t="s">
        <v>61</v>
      </c>
    </row>
    <row r="227" spans="1:26" x14ac:dyDescent="0.3">
      <c r="A227" s="2">
        <v>27</v>
      </c>
      <c r="B227" t="s">
        <v>228</v>
      </c>
      <c r="C227" t="s">
        <v>229</v>
      </c>
      <c r="W227" s="2" t="s">
        <v>1547</v>
      </c>
      <c r="X227" s="2">
        <v>0.03</v>
      </c>
      <c r="Z227" s="2" t="s">
        <v>34</v>
      </c>
    </row>
    <row r="228" spans="1:26" x14ac:dyDescent="0.3">
      <c r="A228" s="2">
        <v>27</v>
      </c>
      <c r="B228" t="s">
        <v>228</v>
      </c>
      <c r="C228" t="s">
        <v>229</v>
      </c>
      <c r="W228" s="2" t="s">
        <v>1548</v>
      </c>
      <c r="X228" s="2">
        <v>0.03</v>
      </c>
      <c r="Z228" s="2" t="s">
        <v>34</v>
      </c>
    </row>
    <row r="229" spans="1:26" x14ac:dyDescent="0.3">
      <c r="A229" s="2">
        <v>27</v>
      </c>
      <c r="B229" t="s">
        <v>228</v>
      </c>
      <c r="C229" t="s">
        <v>229</v>
      </c>
      <c r="W229" s="2" t="s">
        <v>1549</v>
      </c>
      <c r="X229" s="2">
        <v>0.03</v>
      </c>
      <c r="Z229" s="2" t="s">
        <v>34</v>
      </c>
    </row>
    <row r="230" spans="1:26" x14ac:dyDescent="0.3">
      <c r="A230" s="2">
        <v>27</v>
      </c>
      <c r="B230" t="s">
        <v>228</v>
      </c>
      <c r="C230" t="s">
        <v>229</v>
      </c>
      <c r="W230" s="2" t="s">
        <v>1550</v>
      </c>
      <c r="X230" s="2">
        <v>0.2</v>
      </c>
      <c r="Z230" s="2" t="s">
        <v>34</v>
      </c>
    </row>
    <row r="231" spans="1:26" x14ac:dyDescent="0.3">
      <c r="A231" s="2">
        <v>27</v>
      </c>
      <c r="B231" t="s">
        <v>228</v>
      </c>
      <c r="C231" t="s">
        <v>229</v>
      </c>
      <c r="W231" s="2" t="s">
        <v>1551</v>
      </c>
      <c r="X231" s="2">
        <v>0.2</v>
      </c>
      <c r="Z231" s="2" t="s">
        <v>34</v>
      </c>
    </row>
    <row r="232" spans="1:26" x14ac:dyDescent="0.3">
      <c r="A232" s="2">
        <v>27</v>
      </c>
      <c r="B232" t="s">
        <v>228</v>
      </c>
      <c r="C232" t="s">
        <v>229</v>
      </c>
      <c r="W232" s="2" t="s">
        <v>1552</v>
      </c>
      <c r="X232" s="2">
        <v>0.2</v>
      </c>
      <c r="Z232" s="2" t="s">
        <v>34</v>
      </c>
    </row>
    <row r="233" spans="1:26" x14ac:dyDescent="0.3">
      <c r="A233" s="2">
        <v>27</v>
      </c>
      <c r="B233" t="s">
        <v>228</v>
      </c>
      <c r="C233" t="s">
        <v>229</v>
      </c>
      <c r="W233" s="2" t="s">
        <v>1553</v>
      </c>
      <c r="X233" s="2">
        <v>0.2</v>
      </c>
      <c r="Z233" s="2" t="s">
        <v>34</v>
      </c>
    </row>
    <row r="234" spans="1:26" x14ac:dyDescent="0.3">
      <c r="A234" s="2">
        <v>27</v>
      </c>
      <c r="B234" t="s">
        <v>228</v>
      </c>
      <c r="C234" t="s">
        <v>229</v>
      </c>
      <c r="W234" s="2" t="s">
        <v>1554</v>
      </c>
      <c r="X234" s="2">
        <v>0.2</v>
      </c>
      <c r="Z234" s="2" t="s">
        <v>34</v>
      </c>
    </row>
    <row r="235" spans="1:26" x14ac:dyDescent="0.3">
      <c r="A235" s="2">
        <v>27</v>
      </c>
      <c r="B235" t="s">
        <v>228</v>
      </c>
      <c r="C235" t="s">
        <v>229</v>
      </c>
      <c r="W235" s="2" t="s">
        <v>1555</v>
      </c>
      <c r="X235" s="2">
        <v>0.2</v>
      </c>
      <c r="Z235" s="2" t="s">
        <v>34</v>
      </c>
    </row>
    <row r="236" spans="1:26" x14ac:dyDescent="0.3">
      <c r="A236" s="2">
        <v>27</v>
      </c>
      <c r="B236" t="s">
        <v>228</v>
      </c>
      <c r="C236" t="s">
        <v>229</v>
      </c>
      <c r="W236" s="2" t="s">
        <v>1556</v>
      </c>
      <c r="X236" s="2">
        <v>0.2</v>
      </c>
      <c r="Z236" s="2" t="s">
        <v>34</v>
      </c>
    </row>
    <row r="237" spans="1:26" x14ac:dyDescent="0.3">
      <c r="A237" s="2">
        <v>27</v>
      </c>
      <c r="B237" t="s">
        <v>228</v>
      </c>
      <c r="C237" t="s">
        <v>229</v>
      </c>
      <c r="W237" s="2" t="s">
        <v>1557</v>
      </c>
      <c r="X237" s="2">
        <v>0</v>
      </c>
      <c r="Z237" s="2" t="s">
        <v>61</v>
      </c>
    </row>
    <row r="238" spans="1:26" x14ac:dyDescent="0.3">
      <c r="A238" s="2">
        <v>27</v>
      </c>
      <c r="B238" t="s">
        <v>228</v>
      </c>
      <c r="C238" t="s">
        <v>229</v>
      </c>
      <c r="W238" s="2" t="s">
        <v>1558</v>
      </c>
      <c r="X238" s="2">
        <v>0.2</v>
      </c>
      <c r="Z238" s="2" t="s">
        <v>34</v>
      </c>
    </row>
    <row r="239" spans="1:26" x14ac:dyDescent="0.3">
      <c r="A239" s="2">
        <v>27</v>
      </c>
      <c r="B239" t="s">
        <v>228</v>
      </c>
      <c r="C239" t="s">
        <v>229</v>
      </c>
      <c r="W239" s="2" t="s">
        <v>1557</v>
      </c>
      <c r="X239" s="2">
        <v>0</v>
      </c>
      <c r="Z239" s="2" t="s">
        <v>61</v>
      </c>
    </row>
    <row r="240" spans="1:26" x14ac:dyDescent="0.3">
      <c r="A240" s="2">
        <v>27</v>
      </c>
      <c r="B240" t="s">
        <v>228</v>
      </c>
      <c r="C240" t="s">
        <v>229</v>
      </c>
      <c r="W240" s="2" t="s">
        <v>1559</v>
      </c>
      <c r="X240" s="2">
        <v>0.2</v>
      </c>
      <c r="Z240" s="2" t="s">
        <v>34</v>
      </c>
    </row>
    <row r="241" spans="1:26" x14ac:dyDescent="0.3">
      <c r="A241" s="2">
        <v>27</v>
      </c>
      <c r="B241" t="s">
        <v>228</v>
      </c>
      <c r="C241" t="s">
        <v>229</v>
      </c>
      <c r="W241" s="2" t="s">
        <v>1560</v>
      </c>
      <c r="X241" s="2">
        <v>0.2</v>
      </c>
      <c r="Z241" s="2" t="s">
        <v>34</v>
      </c>
    </row>
    <row r="242" spans="1:26" x14ac:dyDescent="0.3">
      <c r="A242" s="2">
        <v>28</v>
      </c>
      <c r="B242" t="s">
        <v>228</v>
      </c>
      <c r="C242" t="s">
        <v>229</v>
      </c>
      <c r="W242" s="2" t="s">
        <v>1561</v>
      </c>
      <c r="X242" s="2">
        <v>0.2</v>
      </c>
      <c r="Z242" s="2" t="s">
        <v>34</v>
      </c>
    </row>
    <row r="243" spans="1:26" x14ac:dyDescent="0.3">
      <c r="A243" s="2">
        <v>28</v>
      </c>
      <c r="B243" t="s">
        <v>228</v>
      </c>
      <c r="C243" t="s">
        <v>229</v>
      </c>
      <c r="W243" s="2" t="s">
        <v>1562</v>
      </c>
      <c r="X243" s="2">
        <v>0</v>
      </c>
      <c r="Z243" s="2" t="s">
        <v>61</v>
      </c>
    </row>
    <row r="244" spans="1:26" x14ac:dyDescent="0.3">
      <c r="A244" s="2">
        <v>28</v>
      </c>
      <c r="B244" t="s">
        <v>228</v>
      </c>
      <c r="C244" t="s">
        <v>229</v>
      </c>
      <c r="W244" s="2" t="s">
        <v>1563</v>
      </c>
      <c r="X244" s="2">
        <v>0.03</v>
      </c>
      <c r="Z244" s="2" t="s">
        <v>34</v>
      </c>
    </row>
    <row r="245" spans="1:26" x14ac:dyDescent="0.3">
      <c r="A245" s="2">
        <v>28</v>
      </c>
      <c r="B245" t="s">
        <v>228</v>
      </c>
      <c r="C245" t="s">
        <v>229</v>
      </c>
      <c r="W245" s="2" t="s">
        <v>1564</v>
      </c>
      <c r="X245" s="2">
        <v>0.03</v>
      </c>
      <c r="Z245" s="2" t="s">
        <v>34</v>
      </c>
    </row>
    <row r="246" spans="1:26" x14ac:dyDescent="0.3">
      <c r="A246" s="2">
        <v>28</v>
      </c>
      <c r="B246" t="s">
        <v>228</v>
      </c>
      <c r="C246" t="s">
        <v>229</v>
      </c>
      <c r="W246" s="2" t="s">
        <v>1565</v>
      </c>
      <c r="X246" s="2">
        <v>0.03</v>
      </c>
      <c r="Z246" s="2" t="s">
        <v>34</v>
      </c>
    </row>
    <row r="247" spans="1:26" x14ac:dyDescent="0.3">
      <c r="A247" s="2">
        <v>28</v>
      </c>
      <c r="B247" t="s">
        <v>228</v>
      </c>
      <c r="C247" t="s">
        <v>229</v>
      </c>
      <c r="W247" s="2" t="s">
        <v>1566</v>
      </c>
      <c r="X247" s="2">
        <v>0.2</v>
      </c>
      <c r="Z247" s="2" t="s">
        <v>34</v>
      </c>
    </row>
    <row r="248" spans="1:26" x14ac:dyDescent="0.3">
      <c r="A248" s="2">
        <v>28</v>
      </c>
      <c r="B248" t="s">
        <v>228</v>
      </c>
      <c r="C248" t="s">
        <v>229</v>
      </c>
      <c r="W248" s="2" t="s">
        <v>1567</v>
      </c>
      <c r="X248" s="2">
        <v>0.2</v>
      </c>
      <c r="Z248" s="2" t="s">
        <v>34</v>
      </c>
    </row>
    <row r="249" spans="1:26" x14ac:dyDescent="0.3">
      <c r="A249" s="2">
        <v>28</v>
      </c>
      <c r="B249" t="s">
        <v>228</v>
      </c>
      <c r="C249" t="s">
        <v>229</v>
      </c>
      <c r="W249" s="2" t="s">
        <v>1568</v>
      </c>
      <c r="X249" s="2">
        <v>0.2</v>
      </c>
      <c r="Z249" s="2" t="s">
        <v>34</v>
      </c>
    </row>
    <row r="250" spans="1:26" x14ac:dyDescent="0.3">
      <c r="A250" s="2">
        <v>28</v>
      </c>
      <c r="B250" t="s">
        <v>228</v>
      </c>
      <c r="C250" t="s">
        <v>229</v>
      </c>
      <c r="W250" s="2" t="s">
        <v>1569</v>
      </c>
      <c r="X250" s="2">
        <v>0.2</v>
      </c>
      <c r="Z250" s="2" t="s">
        <v>34</v>
      </c>
    </row>
    <row r="251" spans="1:26" x14ac:dyDescent="0.3">
      <c r="A251" s="2">
        <v>28</v>
      </c>
      <c r="B251" t="s">
        <v>228</v>
      </c>
      <c r="C251" t="s">
        <v>229</v>
      </c>
      <c r="W251" s="2" t="s">
        <v>1570</v>
      </c>
      <c r="X251" s="2">
        <v>0.2</v>
      </c>
      <c r="Z251" s="2" t="s">
        <v>34</v>
      </c>
    </row>
    <row r="252" spans="1:26" x14ac:dyDescent="0.3">
      <c r="A252" s="2">
        <v>29</v>
      </c>
      <c r="B252" t="s">
        <v>228</v>
      </c>
      <c r="C252" t="s">
        <v>229</v>
      </c>
      <c r="W252" s="2" t="s">
        <v>1571</v>
      </c>
      <c r="X252" s="2">
        <v>0.2</v>
      </c>
      <c r="Z252" s="2" t="s">
        <v>34</v>
      </c>
    </row>
    <row r="253" spans="1:26" x14ac:dyDescent="0.3">
      <c r="A253" s="2">
        <v>29</v>
      </c>
      <c r="B253" t="s">
        <v>228</v>
      </c>
      <c r="C253" t="s">
        <v>229</v>
      </c>
      <c r="W253" s="2" t="s">
        <v>1572</v>
      </c>
      <c r="X253" s="2">
        <v>0.03</v>
      </c>
      <c r="Z253" s="2" t="s">
        <v>34</v>
      </c>
    </row>
    <row r="254" spans="1:26" x14ac:dyDescent="0.3">
      <c r="A254" s="2">
        <v>29</v>
      </c>
      <c r="B254" t="s">
        <v>228</v>
      </c>
      <c r="C254" t="s">
        <v>229</v>
      </c>
      <c r="W254" s="2" t="s">
        <v>1573</v>
      </c>
      <c r="X254" s="2">
        <v>0.03</v>
      </c>
      <c r="Z254" s="2" t="s">
        <v>34</v>
      </c>
    </row>
    <row r="255" spans="1:26" x14ac:dyDescent="0.3">
      <c r="A255" s="2">
        <v>29</v>
      </c>
      <c r="B255" t="s">
        <v>228</v>
      </c>
      <c r="C255" t="s">
        <v>229</v>
      </c>
      <c r="W255" s="2" t="s">
        <v>1574</v>
      </c>
      <c r="X255" s="2">
        <v>0.2</v>
      </c>
      <c r="Z255" s="2" t="s">
        <v>34</v>
      </c>
    </row>
    <row r="256" spans="1:26" x14ac:dyDescent="0.3">
      <c r="A256" s="2">
        <v>29</v>
      </c>
      <c r="B256" t="s">
        <v>228</v>
      </c>
      <c r="C256" t="s">
        <v>229</v>
      </c>
      <c r="W256" s="2" t="s">
        <v>1575</v>
      </c>
      <c r="X256" s="2">
        <v>0.2</v>
      </c>
      <c r="Z256" s="2" t="s">
        <v>34</v>
      </c>
    </row>
    <row r="257" spans="1:26" x14ac:dyDescent="0.3">
      <c r="A257" s="2">
        <v>29</v>
      </c>
      <c r="B257" t="s">
        <v>228</v>
      </c>
      <c r="C257" t="s">
        <v>229</v>
      </c>
      <c r="W257" s="2" t="s">
        <v>1576</v>
      </c>
      <c r="X257" s="2">
        <v>0.2</v>
      </c>
      <c r="Z257" s="2" t="s">
        <v>34</v>
      </c>
    </row>
    <row r="258" spans="1:26" x14ac:dyDescent="0.3">
      <c r="A258" s="2">
        <v>29</v>
      </c>
      <c r="B258" t="s">
        <v>228</v>
      </c>
      <c r="C258" t="s">
        <v>229</v>
      </c>
      <c r="W258" s="2" t="s">
        <v>1577</v>
      </c>
      <c r="X258" s="2">
        <v>0.2</v>
      </c>
      <c r="Z258" s="2" t="s">
        <v>34</v>
      </c>
    </row>
    <row r="259" spans="1:26" x14ac:dyDescent="0.3">
      <c r="A259" s="2">
        <v>30</v>
      </c>
      <c r="B259" t="s">
        <v>228</v>
      </c>
      <c r="C259" t="s">
        <v>229</v>
      </c>
      <c r="W259" s="2" t="s">
        <v>1578</v>
      </c>
      <c r="X259" s="2">
        <v>0.03</v>
      </c>
      <c r="Z259" s="2" t="s">
        <v>34</v>
      </c>
    </row>
    <row r="260" spans="1:26" x14ac:dyDescent="0.3">
      <c r="A260" s="2">
        <v>30</v>
      </c>
      <c r="B260" t="s">
        <v>228</v>
      </c>
      <c r="C260" t="s">
        <v>229</v>
      </c>
      <c r="W260" s="2" t="s">
        <v>1579</v>
      </c>
      <c r="X260" s="2">
        <v>0.03</v>
      </c>
      <c r="Z260" s="2" t="s">
        <v>34</v>
      </c>
    </row>
    <row r="261" spans="1:26" x14ac:dyDescent="0.3">
      <c r="A261" s="2">
        <v>30</v>
      </c>
      <c r="B261" t="s">
        <v>228</v>
      </c>
      <c r="C261" t="s">
        <v>229</v>
      </c>
      <c r="W261" s="2" t="s">
        <v>1580</v>
      </c>
      <c r="X261" s="2">
        <v>0.03</v>
      </c>
      <c r="Z261" s="2" t="s">
        <v>34</v>
      </c>
    </row>
    <row r="262" spans="1:26" x14ac:dyDescent="0.3">
      <c r="A262" s="2">
        <v>30</v>
      </c>
      <c r="B262" t="s">
        <v>228</v>
      </c>
      <c r="C262" t="s">
        <v>229</v>
      </c>
      <c r="W262" s="2" t="s">
        <v>1581</v>
      </c>
      <c r="X262" s="2">
        <v>0.03</v>
      </c>
      <c r="Z262" s="2" t="s">
        <v>34</v>
      </c>
    </row>
    <row r="263" spans="1:26" x14ac:dyDescent="0.3">
      <c r="A263" s="2">
        <v>30</v>
      </c>
      <c r="B263" t="s">
        <v>228</v>
      </c>
      <c r="C263" t="s">
        <v>229</v>
      </c>
      <c r="W263" s="2" t="s">
        <v>1582</v>
      </c>
      <c r="X263" s="2">
        <v>0.03</v>
      </c>
      <c r="Z263" s="2" t="s">
        <v>34</v>
      </c>
    </row>
    <row r="264" spans="1:26" x14ac:dyDescent="0.3">
      <c r="A264" s="2">
        <v>30</v>
      </c>
      <c r="B264" t="s">
        <v>228</v>
      </c>
      <c r="C264" t="s">
        <v>229</v>
      </c>
      <c r="W264" s="2" t="s">
        <v>1583</v>
      </c>
      <c r="X264" s="2">
        <v>0.03</v>
      </c>
      <c r="Z264" s="2" t="s">
        <v>34</v>
      </c>
    </row>
    <row r="265" spans="1:26" x14ac:dyDescent="0.3">
      <c r="A265" s="2">
        <v>31</v>
      </c>
      <c r="B265" t="s">
        <v>228</v>
      </c>
      <c r="C265" t="s">
        <v>229</v>
      </c>
      <c r="W265" s="2" t="s">
        <v>1584</v>
      </c>
      <c r="X265" s="2">
        <v>0.2</v>
      </c>
      <c r="Z265" s="2" t="s">
        <v>34</v>
      </c>
    </row>
    <row r="266" spans="1:26" x14ac:dyDescent="0.3">
      <c r="A266" s="2">
        <v>31</v>
      </c>
      <c r="B266" t="s">
        <v>228</v>
      </c>
      <c r="C266" t="s">
        <v>229</v>
      </c>
      <c r="W266" s="2" t="s">
        <v>1585</v>
      </c>
      <c r="X266" s="2">
        <v>0</v>
      </c>
      <c r="Z266" s="2" t="s">
        <v>61</v>
      </c>
    </row>
    <row r="267" spans="1:26" x14ac:dyDescent="0.3">
      <c r="A267" s="2">
        <v>31</v>
      </c>
      <c r="B267" t="s">
        <v>228</v>
      </c>
      <c r="C267" t="s">
        <v>229</v>
      </c>
      <c r="W267" s="2" t="s">
        <v>1586</v>
      </c>
      <c r="X267" s="2">
        <v>0.03</v>
      </c>
      <c r="Z267" s="2" t="s">
        <v>34</v>
      </c>
    </row>
    <row r="268" spans="1:26" x14ac:dyDescent="0.3">
      <c r="A268" s="2">
        <v>31</v>
      </c>
      <c r="B268" t="s">
        <v>228</v>
      </c>
      <c r="C268" t="s">
        <v>229</v>
      </c>
      <c r="W268" s="2" t="s">
        <v>1587</v>
      </c>
      <c r="X268" s="2">
        <v>0.03</v>
      </c>
      <c r="Z268" s="2" t="s">
        <v>34</v>
      </c>
    </row>
    <row r="269" spans="1:26" x14ac:dyDescent="0.3">
      <c r="A269" s="2">
        <v>31</v>
      </c>
      <c r="B269" t="s">
        <v>228</v>
      </c>
      <c r="C269" t="s">
        <v>229</v>
      </c>
      <c r="W269" s="2" t="s">
        <v>1588</v>
      </c>
      <c r="X269" s="2">
        <v>0.2</v>
      </c>
      <c r="Z269" s="2" t="s">
        <v>34</v>
      </c>
    </row>
    <row r="270" spans="1:26" x14ac:dyDescent="0.3">
      <c r="A270" s="2">
        <v>31</v>
      </c>
      <c r="B270" t="s">
        <v>228</v>
      </c>
      <c r="C270" t="s">
        <v>229</v>
      </c>
      <c r="W270" s="2" t="s">
        <v>1589</v>
      </c>
      <c r="X270" s="2">
        <v>0.2</v>
      </c>
      <c r="Z270" s="2" t="s">
        <v>34</v>
      </c>
    </row>
    <row r="271" spans="1:26" x14ac:dyDescent="0.3">
      <c r="A271" s="2">
        <v>31</v>
      </c>
      <c r="B271" t="s">
        <v>228</v>
      </c>
      <c r="C271" t="s">
        <v>229</v>
      </c>
      <c r="W271" s="2" t="s">
        <v>1590</v>
      </c>
      <c r="X271" s="2">
        <v>0.2</v>
      </c>
      <c r="Z271" s="2" t="s">
        <v>34</v>
      </c>
    </row>
    <row r="272" spans="1:26" x14ac:dyDescent="0.3">
      <c r="A272" s="2">
        <v>31</v>
      </c>
      <c r="B272" t="s">
        <v>228</v>
      </c>
      <c r="C272" t="s">
        <v>229</v>
      </c>
      <c r="W272" s="2" t="s">
        <v>1591</v>
      </c>
      <c r="X272" s="2">
        <v>0.2</v>
      </c>
      <c r="Z272" s="2" t="s">
        <v>34</v>
      </c>
    </row>
    <row r="273" spans="1:26" x14ac:dyDescent="0.3">
      <c r="A273" s="2">
        <v>32</v>
      </c>
      <c r="B273" t="s">
        <v>228</v>
      </c>
      <c r="C273" t="s">
        <v>229</v>
      </c>
      <c r="W273" s="2" t="s">
        <v>1592</v>
      </c>
      <c r="X273" s="2">
        <v>0.03</v>
      </c>
      <c r="Z273" s="2" t="s">
        <v>34</v>
      </c>
    </row>
    <row r="274" spans="1:26" x14ac:dyDescent="0.3">
      <c r="A274" s="2">
        <v>32</v>
      </c>
      <c r="B274" t="s">
        <v>228</v>
      </c>
      <c r="C274" t="s">
        <v>229</v>
      </c>
      <c r="W274" s="2" t="s">
        <v>1593</v>
      </c>
      <c r="X274" s="2">
        <v>0</v>
      </c>
      <c r="Z274" s="2" t="s">
        <v>61</v>
      </c>
    </row>
    <row r="275" spans="1:26" x14ac:dyDescent="0.3">
      <c r="A275" s="2">
        <v>32</v>
      </c>
      <c r="B275" t="s">
        <v>228</v>
      </c>
      <c r="C275" t="s">
        <v>229</v>
      </c>
      <c r="W275" s="2" t="s">
        <v>1594</v>
      </c>
      <c r="X275" s="2">
        <v>0.03</v>
      </c>
      <c r="Z275" s="2" t="s">
        <v>34</v>
      </c>
    </row>
    <row r="276" spans="1:26" x14ac:dyDescent="0.3">
      <c r="A276" s="2">
        <v>32</v>
      </c>
      <c r="B276" t="s">
        <v>228</v>
      </c>
      <c r="C276" t="s">
        <v>229</v>
      </c>
      <c r="W276" s="2" t="s">
        <v>1595</v>
      </c>
      <c r="X276" s="2">
        <v>0.03</v>
      </c>
      <c r="Z276" s="2" t="s">
        <v>34</v>
      </c>
    </row>
    <row r="277" spans="1:26" x14ac:dyDescent="0.3">
      <c r="A277" s="2">
        <v>32</v>
      </c>
      <c r="B277" t="s">
        <v>228</v>
      </c>
      <c r="C277" t="s">
        <v>229</v>
      </c>
      <c r="W277" s="2" t="s">
        <v>1596</v>
      </c>
      <c r="X277" s="2">
        <v>0.03</v>
      </c>
      <c r="Z277" s="2" t="s">
        <v>34</v>
      </c>
    </row>
    <row r="278" spans="1:26" x14ac:dyDescent="0.3">
      <c r="A278" s="2">
        <v>32</v>
      </c>
      <c r="B278" t="s">
        <v>228</v>
      </c>
      <c r="C278" t="s">
        <v>229</v>
      </c>
      <c r="W278" s="2" t="s">
        <v>1597</v>
      </c>
      <c r="X278" s="2">
        <v>0.03</v>
      </c>
      <c r="Z278" s="2" t="s">
        <v>34</v>
      </c>
    </row>
    <row r="279" spans="1:26" x14ac:dyDescent="0.3">
      <c r="A279" s="2">
        <v>32</v>
      </c>
      <c r="B279" t="s">
        <v>228</v>
      </c>
      <c r="C279" t="s">
        <v>229</v>
      </c>
      <c r="W279" s="2" t="s">
        <v>1598</v>
      </c>
      <c r="X279" s="2">
        <v>0.03</v>
      </c>
      <c r="Z279" s="2" t="s">
        <v>34</v>
      </c>
    </row>
    <row r="280" spans="1:26" x14ac:dyDescent="0.3">
      <c r="A280" s="2">
        <v>33</v>
      </c>
      <c r="B280" t="s">
        <v>228</v>
      </c>
      <c r="C280" t="s">
        <v>229</v>
      </c>
      <c r="W280" s="2" t="s">
        <v>1599</v>
      </c>
      <c r="X280" s="2">
        <v>0.2</v>
      </c>
      <c r="Z280" s="2" t="s">
        <v>34</v>
      </c>
    </row>
    <row r="281" spans="1:26" x14ac:dyDescent="0.3">
      <c r="A281" s="2">
        <v>33</v>
      </c>
      <c r="B281" t="s">
        <v>228</v>
      </c>
      <c r="C281" t="s">
        <v>229</v>
      </c>
      <c r="W281" s="2" t="s">
        <v>1600</v>
      </c>
      <c r="X281" s="2">
        <v>0</v>
      </c>
      <c r="Z281" s="2" t="s">
        <v>61</v>
      </c>
    </row>
    <row r="282" spans="1:26" x14ac:dyDescent="0.3">
      <c r="A282" s="2">
        <v>33</v>
      </c>
      <c r="B282" t="s">
        <v>228</v>
      </c>
      <c r="C282" t="s">
        <v>229</v>
      </c>
      <c r="W282" s="2" t="s">
        <v>1601</v>
      </c>
      <c r="X282" s="2">
        <v>0.03</v>
      </c>
      <c r="Z282" s="2" t="s">
        <v>34</v>
      </c>
    </row>
    <row r="283" spans="1:26" x14ac:dyDescent="0.3">
      <c r="A283" s="2">
        <v>33</v>
      </c>
      <c r="B283" t="s">
        <v>228</v>
      </c>
      <c r="C283" t="s">
        <v>229</v>
      </c>
      <c r="W283" s="2" t="s">
        <v>1602</v>
      </c>
      <c r="X283" s="2">
        <v>0.03</v>
      </c>
      <c r="Z283" s="2" t="s">
        <v>34</v>
      </c>
    </row>
    <row r="284" spans="1:26" x14ac:dyDescent="0.3">
      <c r="A284" s="2">
        <v>33</v>
      </c>
      <c r="B284" t="s">
        <v>228</v>
      </c>
      <c r="C284" t="s">
        <v>229</v>
      </c>
      <c r="W284" s="2" t="s">
        <v>1603</v>
      </c>
      <c r="X284" s="2">
        <v>0.2</v>
      </c>
      <c r="Z284" s="2" t="s">
        <v>34</v>
      </c>
    </row>
    <row r="285" spans="1:26" x14ac:dyDescent="0.3">
      <c r="A285" s="2">
        <v>33</v>
      </c>
      <c r="B285" t="s">
        <v>228</v>
      </c>
      <c r="C285" t="s">
        <v>229</v>
      </c>
      <c r="W285" s="2" t="s">
        <v>1604</v>
      </c>
      <c r="X285" s="2">
        <v>0.2</v>
      </c>
      <c r="Z285" s="2" t="s">
        <v>34</v>
      </c>
    </row>
    <row r="286" spans="1:26" x14ac:dyDescent="0.3">
      <c r="A286" s="2">
        <v>33</v>
      </c>
      <c r="B286" t="s">
        <v>228</v>
      </c>
      <c r="C286" t="s">
        <v>229</v>
      </c>
      <c r="W286" s="2" t="s">
        <v>1605</v>
      </c>
      <c r="X286" s="2">
        <v>0.2</v>
      </c>
      <c r="Z286" s="2" t="s">
        <v>34</v>
      </c>
    </row>
    <row r="287" spans="1:26" x14ac:dyDescent="0.3">
      <c r="A287" s="2">
        <v>33</v>
      </c>
      <c r="B287" t="s">
        <v>228</v>
      </c>
      <c r="C287" t="s">
        <v>229</v>
      </c>
      <c r="W287" s="2" t="s">
        <v>1606</v>
      </c>
      <c r="X287" s="2">
        <v>0</v>
      </c>
      <c r="Z287" s="2" t="s">
        <v>61</v>
      </c>
    </row>
    <row r="288" spans="1:26" x14ac:dyDescent="0.3">
      <c r="A288" s="2">
        <v>34</v>
      </c>
      <c r="B288" t="s">
        <v>228</v>
      </c>
      <c r="C288" t="s">
        <v>229</v>
      </c>
      <c r="W288" s="2" t="s">
        <v>1607</v>
      </c>
      <c r="X288" s="2">
        <v>0.03</v>
      </c>
      <c r="Z288" s="2" t="s">
        <v>34</v>
      </c>
    </row>
    <row r="289" spans="1:26" x14ac:dyDescent="0.3">
      <c r="A289" s="2">
        <v>34</v>
      </c>
      <c r="B289" t="s">
        <v>228</v>
      </c>
      <c r="C289" t="s">
        <v>229</v>
      </c>
      <c r="W289" s="2" t="s">
        <v>1608</v>
      </c>
      <c r="X289" s="2">
        <v>0</v>
      </c>
      <c r="Z289" s="2" t="s">
        <v>61</v>
      </c>
    </row>
    <row r="290" spans="1:26" x14ac:dyDescent="0.3">
      <c r="A290" s="2">
        <v>34</v>
      </c>
      <c r="B290" t="s">
        <v>228</v>
      </c>
      <c r="C290" t="s">
        <v>229</v>
      </c>
      <c r="W290" s="2" t="s">
        <v>1609</v>
      </c>
      <c r="X290" s="2">
        <v>0.03</v>
      </c>
      <c r="Z290" s="2" t="s">
        <v>34</v>
      </c>
    </row>
    <row r="291" spans="1:26" x14ac:dyDescent="0.3">
      <c r="A291" s="2">
        <v>34</v>
      </c>
      <c r="B291" t="s">
        <v>228</v>
      </c>
      <c r="C291" t="s">
        <v>229</v>
      </c>
      <c r="W291" s="2" t="s">
        <v>1610</v>
      </c>
      <c r="X291" s="2">
        <v>0.03</v>
      </c>
      <c r="Z291" s="2" t="s">
        <v>34</v>
      </c>
    </row>
    <row r="292" spans="1:26" x14ac:dyDescent="0.3">
      <c r="A292" s="2">
        <v>34</v>
      </c>
      <c r="B292" t="s">
        <v>228</v>
      </c>
      <c r="C292" t="s">
        <v>229</v>
      </c>
      <c r="W292" s="2" t="s">
        <v>1611</v>
      </c>
      <c r="X292" s="2">
        <v>0</v>
      </c>
      <c r="Z292" s="2" t="s">
        <v>61</v>
      </c>
    </row>
    <row r="293" spans="1:26" x14ac:dyDescent="0.3">
      <c r="A293" s="2">
        <v>35</v>
      </c>
      <c r="B293" t="s">
        <v>228</v>
      </c>
      <c r="C293" t="s">
        <v>229</v>
      </c>
      <c r="W293" s="2" t="s">
        <v>1612</v>
      </c>
      <c r="X293" s="2">
        <v>0.2</v>
      </c>
      <c r="Z293" s="2" t="s">
        <v>34</v>
      </c>
    </row>
    <row r="294" spans="1:26" x14ac:dyDescent="0.3">
      <c r="A294" s="2">
        <v>35</v>
      </c>
      <c r="B294" t="s">
        <v>228</v>
      </c>
      <c r="C294" t="s">
        <v>229</v>
      </c>
      <c r="W294" s="2" t="s">
        <v>1613</v>
      </c>
      <c r="X294" s="2">
        <v>0.2</v>
      </c>
      <c r="Z294" s="2" t="s">
        <v>34</v>
      </c>
    </row>
    <row r="295" spans="1:26" x14ac:dyDescent="0.3">
      <c r="A295" s="2">
        <v>35</v>
      </c>
      <c r="B295" t="s">
        <v>228</v>
      </c>
      <c r="C295" t="s">
        <v>229</v>
      </c>
      <c r="W295" s="2" t="s">
        <v>1612</v>
      </c>
      <c r="X295" s="2">
        <v>0.2</v>
      </c>
      <c r="Z295" s="2" t="s">
        <v>34</v>
      </c>
    </row>
    <row r="296" spans="1:26" x14ac:dyDescent="0.3">
      <c r="A296" s="2">
        <v>35</v>
      </c>
      <c r="B296" t="s">
        <v>228</v>
      </c>
      <c r="C296" t="s">
        <v>229</v>
      </c>
      <c r="W296" s="2" t="s">
        <v>1614</v>
      </c>
      <c r="X296" s="2">
        <v>0.2</v>
      </c>
      <c r="Z296" s="2" t="s">
        <v>34</v>
      </c>
    </row>
    <row r="297" spans="1:26" x14ac:dyDescent="0.3">
      <c r="A297" s="2">
        <v>35</v>
      </c>
      <c r="B297" t="s">
        <v>228</v>
      </c>
      <c r="C297" t="s">
        <v>229</v>
      </c>
      <c r="W297" s="2" t="s">
        <v>1615</v>
      </c>
      <c r="X297" s="2">
        <v>0.2</v>
      </c>
      <c r="Z297" s="2" t="s">
        <v>34</v>
      </c>
    </row>
    <row r="298" spans="1:26" x14ac:dyDescent="0.3">
      <c r="A298" s="2">
        <v>35</v>
      </c>
      <c r="B298" t="s">
        <v>228</v>
      </c>
      <c r="C298" t="s">
        <v>229</v>
      </c>
      <c r="W298" s="2" t="s">
        <v>1616</v>
      </c>
      <c r="X298" s="2">
        <v>0.2</v>
      </c>
      <c r="Z298" s="2" t="s">
        <v>34</v>
      </c>
    </row>
    <row r="299" spans="1:26" x14ac:dyDescent="0.3">
      <c r="A299" s="2">
        <v>35</v>
      </c>
      <c r="B299" t="s">
        <v>228</v>
      </c>
      <c r="C299" t="s">
        <v>229</v>
      </c>
      <c r="W299" s="2" t="s">
        <v>1617</v>
      </c>
      <c r="X299" s="2">
        <v>0.2</v>
      </c>
      <c r="Z299" s="2" t="s">
        <v>34</v>
      </c>
    </row>
    <row r="300" spans="1:26" x14ac:dyDescent="0.3">
      <c r="A300" s="2">
        <v>35</v>
      </c>
      <c r="B300" t="s">
        <v>228</v>
      </c>
      <c r="C300" t="s">
        <v>229</v>
      </c>
      <c r="W300" s="2" t="s">
        <v>1618</v>
      </c>
      <c r="X300" s="2">
        <v>0.2</v>
      </c>
      <c r="Z300" s="2" t="s">
        <v>34</v>
      </c>
    </row>
    <row r="301" spans="1:26" x14ac:dyDescent="0.3">
      <c r="A301" s="2">
        <v>35</v>
      </c>
      <c r="B301" t="s">
        <v>228</v>
      </c>
      <c r="C301" t="s">
        <v>229</v>
      </c>
      <c r="W301" s="2" t="s">
        <v>1619</v>
      </c>
      <c r="X301" s="2">
        <v>0.2</v>
      </c>
      <c r="Z301" s="2" t="s">
        <v>34</v>
      </c>
    </row>
    <row r="302" spans="1:26" x14ac:dyDescent="0.3">
      <c r="A302" s="2">
        <v>35</v>
      </c>
      <c r="B302" t="s">
        <v>228</v>
      </c>
      <c r="C302" t="s">
        <v>229</v>
      </c>
      <c r="W302" s="2" t="s">
        <v>1620</v>
      </c>
      <c r="X302" s="2">
        <v>0.2</v>
      </c>
      <c r="Z302" s="2" t="s">
        <v>34</v>
      </c>
    </row>
    <row r="303" spans="1:26" x14ac:dyDescent="0.3">
      <c r="A303" s="2">
        <v>35</v>
      </c>
      <c r="B303" t="s">
        <v>228</v>
      </c>
      <c r="C303" t="s">
        <v>229</v>
      </c>
      <c r="W303" s="2" t="s">
        <v>1621</v>
      </c>
      <c r="X303" s="2">
        <v>0.2</v>
      </c>
      <c r="Z303" s="2" t="s">
        <v>34</v>
      </c>
    </row>
    <row r="304" spans="1:26" x14ac:dyDescent="0.3">
      <c r="A304" s="2">
        <v>35</v>
      </c>
      <c r="B304" t="s">
        <v>228</v>
      </c>
      <c r="C304" t="s">
        <v>229</v>
      </c>
      <c r="W304" s="2" t="s">
        <v>1622</v>
      </c>
      <c r="X304" s="2">
        <v>0.2</v>
      </c>
      <c r="Z304" s="2" t="s">
        <v>34</v>
      </c>
    </row>
    <row r="305" spans="1:26" x14ac:dyDescent="0.3">
      <c r="A305" s="2">
        <v>36</v>
      </c>
      <c r="B305" t="s">
        <v>228</v>
      </c>
      <c r="C305" t="s">
        <v>229</v>
      </c>
      <c r="W305" s="2" t="s">
        <v>1623</v>
      </c>
      <c r="X305" s="2">
        <v>0.2</v>
      </c>
      <c r="Z305" s="2" t="s">
        <v>34</v>
      </c>
    </row>
    <row r="306" spans="1:26" x14ac:dyDescent="0.3">
      <c r="A306" s="2">
        <v>36</v>
      </c>
      <c r="B306" t="s">
        <v>228</v>
      </c>
      <c r="C306" t="s">
        <v>229</v>
      </c>
      <c r="W306" s="2" t="s">
        <v>1624</v>
      </c>
      <c r="X306" s="2">
        <v>0.2</v>
      </c>
      <c r="Z306" s="2" t="s">
        <v>34</v>
      </c>
    </row>
    <row r="307" spans="1:26" x14ac:dyDescent="0.3">
      <c r="A307" s="2">
        <v>36</v>
      </c>
      <c r="B307" t="s">
        <v>228</v>
      </c>
      <c r="C307" t="s">
        <v>229</v>
      </c>
      <c r="W307" s="2" t="s">
        <v>1625</v>
      </c>
      <c r="X307" s="2">
        <v>0.2</v>
      </c>
      <c r="Z307" s="2" t="s">
        <v>34</v>
      </c>
    </row>
    <row r="308" spans="1:26" x14ac:dyDescent="0.3">
      <c r="A308" s="2">
        <v>36</v>
      </c>
      <c r="B308" t="s">
        <v>228</v>
      </c>
      <c r="C308" t="s">
        <v>229</v>
      </c>
      <c r="W308" s="2" t="s">
        <v>1626</v>
      </c>
      <c r="X308" s="2">
        <v>0.2</v>
      </c>
      <c r="Z308" s="2" t="s">
        <v>34</v>
      </c>
    </row>
    <row r="309" spans="1:26" x14ac:dyDescent="0.3">
      <c r="A309" s="2">
        <v>36</v>
      </c>
      <c r="B309" t="s">
        <v>228</v>
      </c>
      <c r="C309" t="s">
        <v>229</v>
      </c>
      <c r="W309" s="2" t="s">
        <v>1627</v>
      </c>
      <c r="X309" s="2">
        <v>0.2</v>
      </c>
      <c r="Z309" s="2" t="s">
        <v>34</v>
      </c>
    </row>
    <row r="310" spans="1:26" x14ac:dyDescent="0.3">
      <c r="A310" s="2">
        <v>36</v>
      </c>
      <c r="B310" t="s">
        <v>228</v>
      </c>
      <c r="C310" t="s">
        <v>229</v>
      </c>
      <c r="W310" s="2" t="s">
        <v>1628</v>
      </c>
      <c r="X310" s="2">
        <v>0.2</v>
      </c>
      <c r="Z310" s="2" t="s">
        <v>34</v>
      </c>
    </row>
    <row r="311" spans="1:26" x14ac:dyDescent="0.3">
      <c r="A311" s="2">
        <v>36</v>
      </c>
      <c r="B311" t="s">
        <v>228</v>
      </c>
      <c r="C311" t="s">
        <v>229</v>
      </c>
      <c r="W311" s="2" t="s">
        <v>1629</v>
      </c>
      <c r="X311" s="2">
        <v>0.2</v>
      </c>
      <c r="Z311" s="2" t="s">
        <v>34</v>
      </c>
    </row>
    <row r="312" spans="1:26" x14ac:dyDescent="0.3">
      <c r="A312" s="2">
        <v>36</v>
      </c>
      <c r="B312" t="s">
        <v>228</v>
      </c>
      <c r="C312" t="s">
        <v>229</v>
      </c>
      <c r="W312" s="2" t="s">
        <v>1630</v>
      </c>
      <c r="X312" s="2">
        <v>0.2</v>
      </c>
      <c r="Z312" s="2" t="s">
        <v>34</v>
      </c>
    </row>
    <row r="313" spans="1:26" x14ac:dyDescent="0.3">
      <c r="A313" s="2">
        <v>37</v>
      </c>
      <c r="B313" t="s">
        <v>228</v>
      </c>
      <c r="C313" t="s">
        <v>229</v>
      </c>
      <c r="W313" s="2" t="s">
        <v>1631</v>
      </c>
      <c r="X313" s="2">
        <v>0.2</v>
      </c>
      <c r="Z313" s="2" t="s">
        <v>34</v>
      </c>
    </row>
    <row r="314" spans="1:26" x14ac:dyDescent="0.3">
      <c r="A314" s="2">
        <v>37</v>
      </c>
      <c r="B314" t="s">
        <v>228</v>
      </c>
      <c r="C314" t="s">
        <v>229</v>
      </c>
      <c r="W314" s="2" t="s">
        <v>1632</v>
      </c>
      <c r="X314" s="2">
        <v>0.2</v>
      </c>
      <c r="Z314" s="2" t="s">
        <v>34</v>
      </c>
    </row>
    <row r="315" spans="1:26" x14ac:dyDescent="0.3">
      <c r="A315" s="2">
        <v>37</v>
      </c>
      <c r="B315" t="s">
        <v>228</v>
      </c>
      <c r="C315" t="s">
        <v>229</v>
      </c>
      <c r="W315" s="2" t="s">
        <v>1633</v>
      </c>
      <c r="X315" s="2">
        <v>0.2</v>
      </c>
      <c r="Z315" s="2" t="s">
        <v>34</v>
      </c>
    </row>
    <row r="316" spans="1:26" x14ac:dyDescent="0.3">
      <c r="A316" s="2">
        <v>37</v>
      </c>
      <c r="B316" t="s">
        <v>228</v>
      </c>
      <c r="C316" t="s">
        <v>229</v>
      </c>
      <c r="W316" s="2" t="s">
        <v>1634</v>
      </c>
      <c r="X316" s="2">
        <v>0.2</v>
      </c>
      <c r="Z316" s="2" t="s">
        <v>34</v>
      </c>
    </row>
    <row r="317" spans="1:26" x14ac:dyDescent="0.3">
      <c r="A317" s="2">
        <v>37</v>
      </c>
      <c r="B317" t="s">
        <v>228</v>
      </c>
      <c r="C317" t="s">
        <v>229</v>
      </c>
      <c r="W317" s="2" t="s">
        <v>1635</v>
      </c>
      <c r="X317" s="2">
        <v>0</v>
      </c>
      <c r="Z317" s="2" t="s">
        <v>61</v>
      </c>
    </row>
    <row r="318" spans="1:26" x14ac:dyDescent="0.3">
      <c r="A318" s="2">
        <v>38</v>
      </c>
      <c r="B318" t="s">
        <v>228</v>
      </c>
      <c r="C318" t="s">
        <v>229</v>
      </c>
      <c r="W318" s="2" t="s">
        <v>1636</v>
      </c>
      <c r="X318" s="2">
        <v>0.2</v>
      </c>
      <c r="Z318" s="2" t="s">
        <v>34</v>
      </c>
    </row>
    <row r="319" spans="1:26" x14ac:dyDescent="0.3">
      <c r="A319" s="2">
        <v>38</v>
      </c>
      <c r="B319" t="s">
        <v>228</v>
      </c>
      <c r="C319" t="s">
        <v>229</v>
      </c>
      <c r="W319" s="2" t="s">
        <v>1637</v>
      </c>
      <c r="X319" s="2">
        <v>0.2</v>
      </c>
      <c r="Z319" s="2" t="s">
        <v>34</v>
      </c>
    </row>
    <row r="320" spans="1:26" x14ac:dyDescent="0.3">
      <c r="A320" s="2">
        <v>38</v>
      </c>
      <c r="B320" t="s">
        <v>228</v>
      </c>
      <c r="C320" t="s">
        <v>229</v>
      </c>
      <c r="W320" s="2" t="s">
        <v>1638</v>
      </c>
      <c r="X320" s="2">
        <v>0.2</v>
      </c>
      <c r="Z320" s="2" t="s">
        <v>34</v>
      </c>
    </row>
    <row r="321" spans="1:26" x14ac:dyDescent="0.3">
      <c r="A321" s="2">
        <v>38</v>
      </c>
      <c r="B321" t="s">
        <v>228</v>
      </c>
      <c r="C321" t="s">
        <v>229</v>
      </c>
      <c r="W321" s="2" t="s">
        <v>1639</v>
      </c>
      <c r="X321" s="2">
        <v>0.2</v>
      </c>
      <c r="Z321" s="2" t="s">
        <v>34</v>
      </c>
    </row>
    <row r="322" spans="1:26" x14ac:dyDescent="0.3">
      <c r="A322" s="2">
        <v>38</v>
      </c>
      <c r="B322" t="s">
        <v>228</v>
      </c>
      <c r="C322" t="s">
        <v>229</v>
      </c>
      <c r="W322" s="2" t="s">
        <v>1640</v>
      </c>
      <c r="X322" s="2">
        <v>0.2</v>
      </c>
      <c r="Z322" s="2" t="s">
        <v>34</v>
      </c>
    </row>
    <row r="323" spans="1:26" x14ac:dyDescent="0.3">
      <c r="A323" s="2">
        <v>38</v>
      </c>
      <c r="B323" t="s">
        <v>228</v>
      </c>
      <c r="C323" t="s">
        <v>229</v>
      </c>
      <c r="W323" s="2" t="s">
        <v>1641</v>
      </c>
      <c r="X323" s="2">
        <v>0.2</v>
      </c>
      <c r="Z323" s="2" t="s">
        <v>34</v>
      </c>
    </row>
    <row r="324" spans="1:26" x14ac:dyDescent="0.3">
      <c r="A324" s="2">
        <v>38</v>
      </c>
      <c r="B324" t="s">
        <v>228</v>
      </c>
      <c r="C324" t="s">
        <v>229</v>
      </c>
      <c r="W324" s="2" t="s">
        <v>1642</v>
      </c>
      <c r="X324" s="2">
        <v>0.2</v>
      </c>
      <c r="Z324" s="2" t="s">
        <v>61</v>
      </c>
    </row>
    <row r="325" spans="1:26" x14ac:dyDescent="0.3">
      <c r="A325" s="2">
        <v>38</v>
      </c>
      <c r="B325" t="s">
        <v>228</v>
      </c>
      <c r="C325" t="s">
        <v>229</v>
      </c>
      <c r="W325" s="2" t="s">
        <v>1643</v>
      </c>
      <c r="X325" s="2">
        <v>0</v>
      </c>
      <c r="Z325" s="2" t="s">
        <v>61</v>
      </c>
    </row>
    <row r="326" spans="1:26" x14ac:dyDescent="0.3">
      <c r="A326" s="2">
        <v>39</v>
      </c>
      <c r="B326" t="s">
        <v>228</v>
      </c>
      <c r="C326" t="s">
        <v>229</v>
      </c>
      <c r="W326" s="2" t="s">
        <v>1644</v>
      </c>
      <c r="X326" s="2">
        <v>0.2</v>
      </c>
      <c r="Z326" s="2" t="s">
        <v>34</v>
      </c>
    </row>
    <row r="327" spans="1:26" x14ac:dyDescent="0.3">
      <c r="A327" s="2">
        <v>39</v>
      </c>
      <c r="B327" t="s">
        <v>228</v>
      </c>
      <c r="C327" t="s">
        <v>229</v>
      </c>
      <c r="W327" s="2" t="s">
        <v>1645</v>
      </c>
      <c r="X327" s="2">
        <v>0.2</v>
      </c>
      <c r="Z327" s="2" t="s">
        <v>34</v>
      </c>
    </row>
    <row r="328" spans="1:26" x14ac:dyDescent="0.3">
      <c r="A328" s="2">
        <v>39</v>
      </c>
      <c r="B328" t="s">
        <v>228</v>
      </c>
      <c r="C328" t="s">
        <v>229</v>
      </c>
      <c r="W328" s="2" t="s">
        <v>1646</v>
      </c>
      <c r="X328" s="2">
        <v>0.2</v>
      </c>
      <c r="Z328" s="2" t="s">
        <v>34</v>
      </c>
    </row>
    <row r="329" spans="1:26" x14ac:dyDescent="0.3">
      <c r="A329" s="2">
        <v>39</v>
      </c>
      <c r="B329" t="s">
        <v>228</v>
      </c>
      <c r="C329" t="s">
        <v>229</v>
      </c>
      <c r="W329" s="2" t="s">
        <v>1647</v>
      </c>
      <c r="X329" s="2">
        <v>0</v>
      </c>
      <c r="Z329" s="2" t="s">
        <v>61</v>
      </c>
    </row>
    <row r="330" spans="1:26" x14ac:dyDescent="0.3">
      <c r="A330" s="2">
        <v>40</v>
      </c>
      <c r="B330" t="s">
        <v>228</v>
      </c>
      <c r="C330" t="s">
        <v>229</v>
      </c>
      <c r="W330" s="2" t="s">
        <v>1648</v>
      </c>
      <c r="X330" s="2">
        <v>0.2</v>
      </c>
      <c r="Z330" s="2" t="s">
        <v>34</v>
      </c>
    </row>
    <row r="331" spans="1:26" x14ac:dyDescent="0.3">
      <c r="A331" s="2">
        <v>40</v>
      </c>
      <c r="B331" t="s">
        <v>228</v>
      </c>
      <c r="C331" t="s">
        <v>229</v>
      </c>
      <c r="W331" s="2" t="s">
        <v>1649</v>
      </c>
      <c r="X331" s="2">
        <v>0.6</v>
      </c>
      <c r="Z331" s="2" t="s">
        <v>34</v>
      </c>
    </row>
    <row r="332" spans="1:26" x14ac:dyDescent="0.3">
      <c r="A332" s="2">
        <v>40</v>
      </c>
      <c r="B332" t="s">
        <v>228</v>
      </c>
      <c r="C332" t="s">
        <v>229</v>
      </c>
      <c r="W332" s="2" t="s">
        <v>1650</v>
      </c>
      <c r="X332" s="2">
        <v>0.6</v>
      </c>
      <c r="Z332" s="2" t="s">
        <v>34</v>
      </c>
    </row>
    <row r="333" spans="1:26" x14ac:dyDescent="0.3">
      <c r="A333" s="2">
        <v>40</v>
      </c>
      <c r="B333" t="s">
        <v>228</v>
      </c>
      <c r="C333" t="s">
        <v>229</v>
      </c>
      <c r="W333" s="2" t="s">
        <v>1651</v>
      </c>
      <c r="X333" s="2">
        <v>0.2</v>
      </c>
      <c r="Z333" s="2" t="s">
        <v>34</v>
      </c>
    </row>
    <row r="334" spans="1:26" x14ac:dyDescent="0.3">
      <c r="A334" s="2">
        <v>40</v>
      </c>
      <c r="B334" t="s">
        <v>228</v>
      </c>
      <c r="C334" t="s">
        <v>229</v>
      </c>
      <c r="W334" s="2" t="s">
        <v>1652</v>
      </c>
      <c r="X334" s="2">
        <v>0.2</v>
      </c>
      <c r="Z334" s="2" t="s">
        <v>34</v>
      </c>
    </row>
    <row r="335" spans="1:26" x14ac:dyDescent="0.3">
      <c r="A335" s="2">
        <v>40</v>
      </c>
      <c r="B335" t="s">
        <v>228</v>
      </c>
      <c r="C335" t="s">
        <v>229</v>
      </c>
      <c r="W335" s="2" t="s">
        <v>1653</v>
      </c>
      <c r="X335" s="2">
        <v>0.2</v>
      </c>
      <c r="Z335" s="2" t="s">
        <v>61</v>
      </c>
    </row>
    <row r="336" spans="1:26" x14ac:dyDescent="0.3">
      <c r="A336" s="2">
        <v>41</v>
      </c>
      <c r="B336" t="s">
        <v>284</v>
      </c>
      <c r="C336">
        <v>43</v>
      </c>
      <c r="W336" s="2" t="s">
        <v>1654</v>
      </c>
      <c r="X336" s="2">
        <v>0.2</v>
      </c>
      <c r="Z336" s="2" t="s">
        <v>34</v>
      </c>
    </row>
    <row r="337" spans="1:26" x14ac:dyDescent="0.3">
      <c r="A337" s="2">
        <v>41</v>
      </c>
      <c r="B337" t="s">
        <v>284</v>
      </c>
      <c r="C337">
        <v>43</v>
      </c>
      <c r="W337" s="2" t="s">
        <v>1655</v>
      </c>
      <c r="X337" s="2">
        <v>0</v>
      </c>
      <c r="Z337" s="2" t="s">
        <v>61</v>
      </c>
    </row>
    <row r="338" spans="1:26" x14ac:dyDescent="0.3">
      <c r="A338" s="2">
        <v>41</v>
      </c>
      <c r="B338" t="s">
        <v>284</v>
      </c>
      <c r="C338">
        <v>43</v>
      </c>
      <c r="W338" s="2" t="s">
        <v>1656</v>
      </c>
      <c r="X338" s="2">
        <v>0.2</v>
      </c>
      <c r="Z338" s="2" t="s">
        <v>34</v>
      </c>
    </row>
    <row r="339" spans="1:26" x14ac:dyDescent="0.3">
      <c r="A339" s="2">
        <v>41</v>
      </c>
      <c r="B339" t="s">
        <v>284</v>
      </c>
      <c r="C339">
        <v>43</v>
      </c>
      <c r="W339" s="2" t="s">
        <v>1657</v>
      </c>
      <c r="X339" s="2">
        <v>0.2</v>
      </c>
      <c r="Z339" s="2" t="s">
        <v>34</v>
      </c>
    </row>
    <row r="340" spans="1:26" ht="28.8" x14ac:dyDescent="0.3">
      <c r="A340" s="2">
        <v>42</v>
      </c>
      <c r="B340" t="s">
        <v>284</v>
      </c>
      <c r="C340" s="9" t="s">
        <v>289</v>
      </c>
      <c r="W340" s="2" t="s">
        <v>1658</v>
      </c>
      <c r="X340" s="2">
        <v>0.2</v>
      </c>
      <c r="Z340" s="2" t="s">
        <v>34</v>
      </c>
    </row>
    <row r="341" spans="1:26" ht="28.8" x14ac:dyDescent="0.3">
      <c r="A341" s="2">
        <v>42</v>
      </c>
      <c r="B341" t="s">
        <v>284</v>
      </c>
      <c r="C341" s="9" t="s">
        <v>289</v>
      </c>
      <c r="W341" s="2" t="s">
        <v>1659</v>
      </c>
      <c r="X341" s="2">
        <v>0</v>
      </c>
      <c r="Z341" s="2" t="s">
        <v>34</v>
      </c>
    </row>
    <row r="342" spans="1:26" ht="28.8" x14ac:dyDescent="0.3">
      <c r="A342" s="2">
        <v>42</v>
      </c>
      <c r="B342" t="s">
        <v>284</v>
      </c>
      <c r="C342" s="9" t="s">
        <v>289</v>
      </c>
      <c r="W342" s="2" t="s">
        <v>1660</v>
      </c>
      <c r="X342" s="2">
        <v>0.2</v>
      </c>
      <c r="Z342" s="2" t="s">
        <v>34</v>
      </c>
    </row>
    <row r="343" spans="1:26" ht="28.8" x14ac:dyDescent="0.3">
      <c r="A343" s="2">
        <v>42</v>
      </c>
      <c r="B343" t="s">
        <v>284</v>
      </c>
      <c r="C343" s="9" t="s">
        <v>289</v>
      </c>
      <c r="W343" s="2" t="s">
        <v>1661</v>
      </c>
      <c r="X343" s="2">
        <v>0.2</v>
      </c>
      <c r="Z343" s="2" t="s">
        <v>34</v>
      </c>
    </row>
    <row r="344" spans="1:26" ht="28.8" x14ac:dyDescent="0.3">
      <c r="A344" s="2">
        <v>42</v>
      </c>
      <c r="B344" t="s">
        <v>284</v>
      </c>
      <c r="C344" s="9" t="s">
        <v>289</v>
      </c>
      <c r="W344" s="2" t="s">
        <v>1662</v>
      </c>
      <c r="X344" s="2">
        <v>0.2</v>
      </c>
      <c r="Z344" s="2" t="s">
        <v>34</v>
      </c>
    </row>
    <row r="345" spans="1:26" ht="28.8" x14ac:dyDescent="0.3">
      <c r="A345" s="2">
        <v>42</v>
      </c>
      <c r="B345" t="s">
        <v>284</v>
      </c>
      <c r="C345" s="9" t="s">
        <v>289</v>
      </c>
      <c r="W345" s="2" t="s">
        <v>1663</v>
      </c>
      <c r="X345" s="2">
        <v>0.2</v>
      </c>
      <c r="Z345" s="2" t="s">
        <v>34</v>
      </c>
    </row>
    <row r="346" spans="1:26" ht="28.8" x14ac:dyDescent="0.3">
      <c r="A346" s="2">
        <v>42</v>
      </c>
      <c r="B346" t="s">
        <v>284</v>
      </c>
      <c r="C346" s="9" t="s">
        <v>289</v>
      </c>
      <c r="W346" s="2" t="s">
        <v>1664</v>
      </c>
      <c r="X346" s="2">
        <v>0</v>
      </c>
      <c r="Z346" s="2" t="s">
        <v>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A63C4-D63E-4071-80C8-1FCFBE55ACB9}">
  <dimension ref="A1:AV346"/>
  <sheetViews>
    <sheetView topLeftCell="AE1" workbookViewId="0">
      <pane ySplit="1" topLeftCell="A326" activePane="bottomLeft" state="frozen"/>
      <selection activeCell="AP341" sqref="AP341"/>
      <selection pane="bottomLeft" activeCell="AP341" sqref="AP341"/>
    </sheetView>
  </sheetViews>
  <sheetFormatPr baseColWidth="10" defaultRowHeight="14.4" x14ac:dyDescent="0.3"/>
  <cols>
    <col min="6" max="6" width="72.88671875" bestFit="1" customWidth="1"/>
    <col min="7" max="7" width="46.5546875" bestFit="1" customWidth="1"/>
    <col min="8" max="8" width="48.44140625" bestFit="1" customWidth="1"/>
    <col min="23" max="23" width="23.44140625" bestFit="1" customWidth="1"/>
    <col min="26" max="26" width="14.109375" bestFit="1" customWidth="1"/>
    <col min="41" max="41" width="13" customWidth="1"/>
    <col min="42" max="42" width="14.6640625" customWidth="1"/>
    <col min="43" max="43" width="12" bestFit="1" customWidth="1"/>
    <col min="44" max="44" width="12.44140625" customWidth="1"/>
    <col min="46" max="46" width="14.109375" bestFit="1" customWidth="1"/>
  </cols>
  <sheetData>
    <row r="1" spans="1:48" ht="57.6" x14ac:dyDescent="0.3">
      <c r="A1" s="1" t="s">
        <v>0</v>
      </c>
      <c r="B1" s="5" t="s">
        <v>294</v>
      </c>
      <c r="C1" s="5" t="s">
        <v>295</v>
      </c>
      <c r="D1" s="1" t="s">
        <v>1</v>
      </c>
      <c r="E1" s="1" t="s">
        <v>2</v>
      </c>
      <c r="F1" s="1" t="s">
        <v>3</v>
      </c>
      <c r="G1" s="5" t="s">
        <v>296</v>
      </c>
      <c r="H1" s="5" t="s">
        <v>297</v>
      </c>
      <c r="I1" s="1" t="s">
        <v>4</v>
      </c>
      <c r="J1" s="1" t="s">
        <v>5</v>
      </c>
      <c r="K1" s="1" t="s">
        <v>6</v>
      </c>
      <c r="L1" s="1" t="s">
        <v>7</v>
      </c>
      <c r="M1" s="1" t="s">
        <v>8</v>
      </c>
      <c r="N1" s="1" t="s">
        <v>9</v>
      </c>
      <c r="O1" s="1" t="s">
        <v>10</v>
      </c>
      <c r="P1" s="1" t="s">
        <v>11</v>
      </c>
      <c r="Q1" s="1" t="s">
        <v>12</v>
      </c>
      <c r="R1" s="1" t="s">
        <v>13</v>
      </c>
      <c r="S1" s="8" t="s">
        <v>310</v>
      </c>
      <c r="T1" s="8" t="s">
        <v>311</v>
      </c>
      <c r="U1" s="8" t="s">
        <v>312</v>
      </c>
      <c r="V1" s="8" t="s">
        <v>309</v>
      </c>
      <c r="W1" s="1" t="s">
        <v>14</v>
      </c>
      <c r="X1" s="1" t="s">
        <v>15</v>
      </c>
      <c r="Y1" s="1" t="s">
        <v>16</v>
      </c>
      <c r="Z1" s="1" t="s">
        <v>308</v>
      </c>
      <c r="AA1" s="1" t="s">
        <v>17</v>
      </c>
      <c r="AB1" s="1" t="s">
        <v>18</v>
      </c>
      <c r="AC1" s="1" t="s">
        <v>19</v>
      </c>
      <c r="AD1" s="1" t="s">
        <v>20</v>
      </c>
      <c r="AE1" s="8" t="s">
        <v>306</v>
      </c>
      <c r="AF1" s="8" t="s">
        <v>305</v>
      </c>
      <c r="AG1" s="1" t="s">
        <v>313</v>
      </c>
      <c r="AH1" s="8" t="s">
        <v>1433</v>
      </c>
      <c r="AI1" s="1" t="s">
        <v>298</v>
      </c>
      <c r="AJ1" s="1" t="s">
        <v>300</v>
      </c>
      <c r="AK1" s="1" t="s">
        <v>299</v>
      </c>
      <c r="AL1" s="1" t="s">
        <v>302</v>
      </c>
      <c r="AM1" s="1" t="s">
        <v>301</v>
      </c>
      <c r="AN1" s="7" t="s">
        <v>1434</v>
      </c>
      <c r="AO1" s="7" t="s">
        <v>1669</v>
      </c>
      <c r="AP1" s="7" t="s">
        <v>1668</v>
      </c>
      <c r="AQ1" s="7" t="s">
        <v>1436</v>
      </c>
      <c r="AR1" s="7" t="s">
        <v>1437</v>
      </c>
    </row>
    <row r="2" spans="1:48" ht="57.6" x14ac:dyDescent="0.3">
      <c r="A2" s="2">
        <v>1</v>
      </c>
      <c r="B2" t="s">
        <v>21</v>
      </c>
      <c r="C2" s="3" t="s">
        <v>22</v>
      </c>
      <c r="D2" t="s">
        <v>23</v>
      </c>
      <c r="E2" s="2" t="s">
        <v>24</v>
      </c>
      <c r="F2" s="2" t="s">
        <v>25</v>
      </c>
      <c r="G2" s="2" t="s">
        <v>26</v>
      </c>
      <c r="H2" s="2" t="s">
        <v>27</v>
      </c>
      <c r="I2" s="2" t="s">
        <v>28</v>
      </c>
      <c r="J2" s="2">
        <v>11000</v>
      </c>
      <c r="K2" s="2" t="s">
        <v>29</v>
      </c>
      <c r="L2" s="4">
        <v>46227</v>
      </c>
      <c r="M2" s="2" t="s">
        <v>30</v>
      </c>
      <c r="N2" s="2" t="s">
        <v>31</v>
      </c>
      <c r="O2" s="2">
        <v>11000</v>
      </c>
      <c r="P2" s="2">
        <v>8.3350000000000009</v>
      </c>
      <c r="Q2" s="2">
        <v>19.03</v>
      </c>
      <c r="R2" s="2">
        <v>27.364000000000001</v>
      </c>
      <c r="S2" s="2">
        <v>578.03468199999998</v>
      </c>
      <c r="T2" s="2">
        <v>66.319999999999993</v>
      </c>
      <c r="U2" s="2">
        <v>0</v>
      </c>
      <c r="V2" s="2">
        <v>66.319999999999993</v>
      </c>
      <c r="W2" s="2" t="s">
        <v>32</v>
      </c>
      <c r="X2" s="2">
        <v>0.03</v>
      </c>
      <c r="Y2" t="s">
        <v>33</v>
      </c>
      <c r="Z2" s="2" t="s">
        <v>34</v>
      </c>
      <c r="AA2" t="s">
        <v>35</v>
      </c>
      <c r="AB2">
        <v>28094.325863999999</v>
      </c>
      <c r="AC2">
        <v>28.094325999999999</v>
      </c>
      <c r="AD2" s="2">
        <v>1</v>
      </c>
      <c r="AE2" s="10" t="s">
        <v>307</v>
      </c>
      <c r="AF2" s="2">
        <f>IF(AE2="Si",AC2*S2*2,AC2*S2)</f>
        <v>32478.98959082866</v>
      </c>
      <c r="AG2" s="2" cm="1">
        <f t="array" ref="AG2">_xlfn.IFS(D2="I",MIN('Datos pp I Región'!$K$7:$K$9),D2="II",MIN('Datos pp II Región'!$K$7:$K$9),D2="III",MIN('Datos pp III Región'!$K$7:$K$9),D2="IV",MIN('Datos pp IV Región'!$K$7:$K$9),D2="V",MIN('Datos pp V Región'!$K$7:$K$9),D2="RM",MIN('Datos pp RM'!$K$7:$K$9),D2="VI",MIN('Datos pp VI Región'!$K$7:$K$9))</f>
        <v>22</v>
      </c>
      <c r="AH2" s="2" cm="1">
        <f t="array" ref="AH2">_xlfn.IFS(Z2="Pavimentado",1-(AG2/(4*365)),Z2="No Pavimentado",1-(AG2/365))</f>
        <v>0.98493150684931507</v>
      </c>
      <c r="AI2" s="2" cm="1">
        <f t="array" ref="AI2">_xlfn.IFS(Z2="Pavimentado",8,Z2="No Pavimentado",R2)</f>
        <v>8</v>
      </c>
      <c r="AJ2" s="2">
        <v>0.15</v>
      </c>
      <c r="AK2" s="2">
        <v>0.62</v>
      </c>
      <c r="AL2" s="2">
        <v>0.15</v>
      </c>
      <c r="AM2" s="2">
        <v>1.5</v>
      </c>
      <c r="AN2" s="2"/>
      <c r="AO2" s="2" cm="1">
        <f t="array" ref="AO2">_xlfn.IFS($Z2=$AT$3,AJ2*($X2)^(0.91)*(8*1.1023)^1.02,$Z2=$AT$4,AL2*281.9*(8.5/12)^0.9*(4/2.72)^0.45)</f>
        <v>5.6828892328533019E-2</v>
      </c>
      <c r="AP2" s="2" cm="1">
        <f t="array" ref="AP2">_xlfn.IFS($Z2=$AT$3,AK2*($X2)^(0.91)*(8*1.1023)^1.02,$Z2=$AT$4,AM2*281.9*(8.5/12)^0.9*(4/2.72)^0.45)</f>
        <v>0.23489275495793649</v>
      </c>
      <c r="AQ2" s="2" cm="1">
        <f t="array" ref="AQ2">_xlfn.IFS(Z2=$AT$3,(AF2*AO2*AH2)/1000000,Z2=$AT$4,(AF2*AH2*AO2*(1-AN2))/1000000)</f>
        <v>1.8179324064702205E-3</v>
      </c>
      <c r="AR2" s="2" cm="1">
        <f t="array" ref="AR2">_xlfn.IFS(Z2=$AT$3,(AF2*AP2*AH2)/1000000,Z2=$AT$4,(AF2*AH2*AP2*(1-AN2))/1000000)</f>
        <v>7.5141206134102436E-3</v>
      </c>
      <c r="AT2" s="2" t="str" cm="1">
        <f t="array" ref="AT2:AT5">+_xlfn.UNIQUE(Z:Z)</f>
        <v>Tipo de camino</v>
      </c>
      <c r="AU2" s="7" t="s">
        <v>1436</v>
      </c>
      <c r="AV2" s="7" t="s">
        <v>1437</v>
      </c>
    </row>
    <row r="3" spans="1:48" ht="43.2" x14ac:dyDescent="0.3">
      <c r="A3" s="2">
        <v>1</v>
      </c>
      <c r="B3" t="s">
        <v>21</v>
      </c>
      <c r="C3" s="3" t="s">
        <v>22</v>
      </c>
      <c r="D3" t="s">
        <v>23</v>
      </c>
      <c r="E3" s="2" t="s">
        <v>24</v>
      </c>
      <c r="F3" s="2" t="s">
        <v>25</v>
      </c>
      <c r="G3" s="2" t="s">
        <v>26</v>
      </c>
      <c r="H3" s="2" t="s">
        <v>27</v>
      </c>
      <c r="I3" s="2" t="s">
        <v>28</v>
      </c>
      <c r="J3" s="2">
        <v>11000</v>
      </c>
      <c r="K3" s="2" t="s">
        <v>29</v>
      </c>
      <c r="L3" s="4">
        <v>46227</v>
      </c>
      <c r="M3" s="2" t="s">
        <v>30</v>
      </c>
      <c r="N3" s="2" t="s">
        <v>31</v>
      </c>
      <c r="O3" s="2">
        <v>11000</v>
      </c>
      <c r="P3" s="2">
        <v>8.3350000000000009</v>
      </c>
      <c r="Q3" s="2">
        <v>19.03</v>
      </c>
      <c r="R3" s="2">
        <v>27.364000000000001</v>
      </c>
      <c r="S3" s="2">
        <v>578.03468199999998</v>
      </c>
      <c r="T3" s="2">
        <v>66.319999999999993</v>
      </c>
      <c r="U3" s="2">
        <v>0</v>
      </c>
      <c r="V3" s="2">
        <v>66.319999999999993</v>
      </c>
      <c r="W3" s="2" t="s">
        <v>36</v>
      </c>
      <c r="X3" s="2">
        <v>0.03</v>
      </c>
      <c r="Y3" t="s">
        <v>33</v>
      </c>
      <c r="Z3" s="2" t="s">
        <v>34</v>
      </c>
      <c r="AA3" t="s">
        <v>35</v>
      </c>
      <c r="AB3">
        <v>1058.676103</v>
      </c>
      <c r="AC3">
        <v>1.058676</v>
      </c>
      <c r="AD3" s="2">
        <v>1</v>
      </c>
      <c r="AE3" s="10" t="s">
        <v>307</v>
      </c>
      <c r="AF3" s="2">
        <f t="shared" ref="AF3:AF66" si="0">IF(AE3="Si",AC3*S3*2,AC3*S3)</f>
        <v>1223.9028900020639</v>
      </c>
      <c r="AG3" s="2" cm="1">
        <f t="array" ref="AG3">_xlfn.IFS(D3="I",MIN('Datos pp I Región'!$K$7:$K$9),D3="II",MIN('Datos pp II Región'!$K$7:$K$9),D3="III",MIN('Datos pp III Región'!$K$7:$K$9),D3="IV",MIN('Datos pp IV Región'!$K$7:$K$9),D3="V",MIN('Datos pp V Región'!$K$7:$K$9),D3="RM",MIN('Datos pp RM'!$K$7:$K$9),D3="VI",MIN('Datos pp VI Región'!$K$7:$K$9))</f>
        <v>22</v>
      </c>
      <c r="AH3" s="2" cm="1">
        <f t="array" ref="AH3">_xlfn.IFS(Z3="Pavimentado",1-(AG3/(4*365)),Z3="No Pavimentado",1-(AG3/365))</f>
        <v>0.98493150684931507</v>
      </c>
      <c r="AI3" s="2" cm="1">
        <f t="array" ref="AI3">_xlfn.IFS(Z3="Pavimentado",8,Z3="No Pavimentado",R3)</f>
        <v>8</v>
      </c>
      <c r="AJ3" s="2">
        <v>0.15</v>
      </c>
      <c r="AK3" s="2">
        <v>0.62</v>
      </c>
      <c r="AL3" s="2">
        <v>0.15</v>
      </c>
      <c r="AM3" s="2">
        <v>1.5</v>
      </c>
      <c r="AN3" s="2"/>
      <c r="AO3" s="2" cm="1">
        <f t="array" ref="AO3">_xlfn.IFS($Z3=$AT$3,AJ3*($X3)^(0.91)*(8*1.1023)^1.02,$Z3=$AT$4,AL3*281.9*(8.5/12)^0.9*(4/2.72)^0.45)</f>
        <v>5.6828892328533019E-2</v>
      </c>
      <c r="AP3" s="2" cm="1">
        <f t="array" ref="AP3">_xlfn.IFS($Z3=$AT$3,AK3*($X3)^(0.91)*(8*1.1023)^1.02,$Z3=$AT$4,AM3*281.9*(8.5/12)^0.9*(4/2.72)^0.45)</f>
        <v>0.23489275495793649</v>
      </c>
      <c r="AQ3" s="2" cm="1">
        <f t="array" ref="AQ3">_xlfn.IFS(Z3=$AT$3,(AF3*AO3*AH3)/1000000,Z3=$AT$4,(AF3*AH3*AO3*(1-AN3))/1000000)</f>
        <v>6.8504985965930177E-5</v>
      </c>
      <c r="AR3" s="2" cm="1">
        <f t="array" ref="AR3">_xlfn.IFS(Z3=$AT$3,(AF3*AP3*AH3)/1000000,Z3=$AT$4,(AF3*AH3*AP3*(1-AN3))/1000000)</f>
        <v>2.8315394199251141E-4</v>
      </c>
      <c r="AT3" s="2" t="str">
        <v>Pavimentado</v>
      </c>
      <c r="AU3" s="2">
        <f>+SUMIFS($AQ$2:$AQ$50,$Z$2:$Z$50,$AT3)</f>
        <v>0.9774253227039742</v>
      </c>
      <c r="AV3" s="2">
        <f>+SUMIFS($AR$2:$AR$50,$Z$2:$Z$50,$AT3)</f>
        <v>4.0400246671764286</v>
      </c>
    </row>
    <row r="4" spans="1:48" ht="43.2" x14ac:dyDescent="0.3">
      <c r="A4" s="2">
        <v>1</v>
      </c>
      <c r="B4" t="s">
        <v>21</v>
      </c>
      <c r="C4" s="3" t="s">
        <v>22</v>
      </c>
      <c r="D4" t="s">
        <v>23</v>
      </c>
      <c r="E4" s="2" t="s">
        <v>24</v>
      </c>
      <c r="F4" s="2" t="s">
        <v>25</v>
      </c>
      <c r="G4" s="2" t="s">
        <v>26</v>
      </c>
      <c r="H4" s="2" t="s">
        <v>27</v>
      </c>
      <c r="I4" s="2" t="s">
        <v>28</v>
      </c>
      <c r="J4" s="2">
        <v>11000</v>
      </c>
      <c r="K4" s="2" t="s">
        <v>29</v>
      </c>
      <c r="L4" s="4">
        <v>46227</v>
      </c>
      <c r="M4" s="2" t="s">
        <v>30</v>
      </c>
      <c r="N4" s="2" t="s">
        <v>31</v>
      </c>
      <c r="O4" s="2">
        <v>11000</v>
      </c>
      <c r="P4" s="2">
        <v>8.3350000000000009</v>
      </c>
      <c r="Q4" s="2">
        <v>19.03</v>
      </c>
      <c r="R4" s="2">
        <v>27.364000000000001</v>
      </c>
      <c r="S4" s="2">
        <v>578.03468199999998</v>
      </c>
      <c r="T4" s="2">
        <v>66.319999999999993</v>
      </c>
      <c r="U4" s="2">
        <v>0</v>
      </c>
      <c r="V4" s="2">
        <v>66.319999999999993</v>
      </c>
      <c r="W4" s="2" t="s">
        <v>37</v>
      </c>
      <c r="X4" s="2">
        <v>0.03</v>
      </c>
      <c r="Y4" t="s">
        <v>33</v>
      </c>
      <c r="Z4" s="2" t="s">
        <v>34</v>
      </c>
      <c r="AA4" t="s">
        <v>35</v>
      </c>
      <c r="AB4">
        <v>4752.1209760000002</v>
      </c>
      <c r="AC4">
        <v>4.7521209999999998</v>
      </c>
      <c r="AD4" s="2">
        <v>1</v>
      </c>
      <c r="AE4" s="10" t="s">
        <v>307</v>
      </c>
      <c r="AF4" s="2">
        <f t="shared" si="0"/>
        <v>5493.7815021210436</v>
      </c>
      <c r="AG4" s="2" cm="1">
        <f t="array" ref="AG4">_xlfn.IFS(D4="I",MIN('Datos pp I Región'!$K$7:$K$9),D4="II",MIN('Datos pp II Región'!$K$7:$K$9),D4="III",MIN('Datos pp III Región'!$K$7:$K$9),D4="IV",MIN('Datos pp IV Región'!$K$7:$K$9),D4="V",MIN('Datos pp V Región'!$K$7:$K$9),D4="RM",MIN('Datos pp RM'!$K$7:$K$9),D4="VI",MIN('Datos pp VI Región'!$K$7:$K$9))</f>
        <v>22</v>
      </c>
      <c r="AH4" s="2" cm="1">
        <f t="array" ref="AH4">_xlfn.IFS(Z4="Pavimentado",1-(AG4/(4*365)),Z4="No Pavimentado",1-(AG4/365))</f>
        <v>0.98493150684931507</v>
      </c>
      <c r="AI4" s="2" cm="1">
        <f t="array" ref="AI4">_xlfn.IFS(Z4="Pavimentado",8,Z4="No Pavimentado",R4)</f>
        <v>8</v>
      </c>
      <c r="AJ4" s="2">
        <v>0.15</v>
      </c>
      <c r="AK4" s="2">
        <v>0.62</v>
      </c>
      <c r="AL4" s="2">
        <v>0.15</v>
      </c>
      <c r="AM4" s="2">
        <v>1.5</v>
      </c>
      <c r="AN4" s="2"/>
      <c r="AO4" s="2" cm="1">
        <f t="array" ref="AO4">_xlfn.IFS($Z4=$AT$3,AJ4*($X4)^(0.91)*(8*1.1023)^1.02,$Z4=$AT$4,AL4*281.9*(8.5/12)^0.9*(4/2.72)^0.45)</f>
        <v>5.6828892328533019E-2</v>
      </c>
      <c r="AP4" s="2" cm="1">
        <f t="array" ref="AP4">_xlfn.IFS($Z4=$AT$3,AK4*($X4)^(0.91)*(8*1.1023)^1.02,$Z4=$AT$4,AM4*281.9*(8.5/12)^0.9*(4/2.72)^0.45)</f>
        <v>0.23489275495793649</v>
      </c>
      <c r="AQ4" s="2" cm="1">
        <f t="array" ref="AQ4">_xlfn.IFS(Z4=$AT$3,(AF4*AO4*AH4)/1000000,Z4=$AT$4,(AF4*AH4*AO4*(1-AN4))/1000000)</f>
        <v>3.0750105075906325E-4</v>
      </c>
      <c r="AR4" s="2" cm="1">
        <f t="array" ref="AR4">_xlfn.IFS(Z4=$AT$3,(AF4*AP4*AH4)/1000000,Z4=$AT$4,(AF4*AH4*AP4*(1-AN4))/1000000)</f>
        <v>1.2710043431374616E-3</v>
      </c>
      <c r="AT4" s="2" t="str">
        <v>No Pavimentado</v>
      </c>
      <c r="AU4" s="2">
        <f>+SUMIFS($AQ$2:$AQ$50,$Z$2:$Z$50,$AT4)</f>
        <v>1.1369051703741992</v>
      </c>
      <c r="AV4" s="2">
        <f>+SUMIFS($AR$2:$AR$50,$Z$2:$Z$50,$AT4)</f>
        <v>11.369051703741993</v>
      </c>
    </row>
    <row r="5" spans="1:48" ht="43.2" x14ac:dyDescent="0.3">
      <c r="A5" s="2">
        <v>1</v>
      </c>
      <c r="B5" t="s">
        <v>21</v>
      </c>
      <c r="C5" s="3" t="s">
        <v>22</v>
      </c>
      <c r="D5" t="s">
        <v>23</v>
      </c>
      <c r="E5" s="2" t="s">
        <v>24</v>
      </c>
      <c r="F5" s="2" t="s">
        <v>25</v>
      </c>
      <c r="G5" s="2" t="s">
        <v>26</v>
      </c>
      <c r="H5" s="2" t="s">
        <v>27</v>
      </c>
      <c r="I5" s="2" t="s">
        <v>28</v>
      </c>
      <c r="J5" s="2">
        <v>11000</v>
      </c>
      <c r="K5" s="2" t="s">
        <v>29</v>
      </c>
      <c r="L5" s="4">
        <v>46227</v>
      </c>
      <c r="M5" s="2" t="s">
        <v>30</v>
      </c>
      <c r="N5" s="2" t="s">
        <v>31</v>
      </c>
      <c r="O5" s="2">
        <v>11000</v>
      </c>
      <c r="P5" s="2">
        <v>8.3350000000000009</v>
      </c>
      <c r="Q5" s="2">
        <v>19.03</v>
      </c>
      <c r="R5" s="2">
        <v>27.364000000000001</v>
      </c>
      <c r="S5" s="2">
        <v>578.03468199999998</v>
      </c>
      <c r="T5" s="2">
        <v>66.319999999999993</v>
      </c>
      <c r="U5" s="2">
        <v>0</v>
      </c>
      <c r="V5" s="2">
        <v>66.319999999999993</v>
      </c>
      <c r="W5" s="2" t="s">
        <v>38</v>
      </c>
      <c r="X5" s="2">
        <v>0.03</v>
      </c>
      <c r="Y5" t="s">
        <v>33</v>
      </c>
      <c r="Z5" s="2" t="s">
        <v>34</v>
      </c>
      <c r="AA5" t="s">
        <v>35</v>
      </c>
      <c r="AB5">
        <v>26475.272922</v>
      </c>
      <c r="AC5">
        <v>26.475273000000001</v>
      </c>
      <c r="AD5" s="2">
        <v>1</v>
      </c>
      <c r="AE5" s="10" t="s">
        <v>307</v>
      </c>
      <c r="AF5" s="2">
        <f t="shared" si="0"/>
        <v>30607.252018836371</v>
      </c>
      <c r="AG5" s="2" cm="1">
        <f t="array" ref="AG5">_xlfn.IFS(D5="I",MIN('Datos pp I Región'!$K$7:$K$9),D5="II",MIN('Datos pp II Región'!$K$7:$K$9),D5="III",MIN('Datos pp III Región'!$K$7:$K$9),D5="IV",MIN('Datos pp IV Región'!$K$7:$K$9),D5="V",MIN('Datos pp V Región'!$K$7:$K$9),D5="RM",MIN('Datos pp RM'!$K$7:$K$9),D5="VI",MIN('Datos pp VI Región'!$K$7:$K$9))</f>
        <v>22</v>
      </c>
      <c r="AH5" s="2" cm="1">
        <f t="array" ref="AH5">_xlfn.IFS(Z5="Pavimentado",1-(AG5/(4*365)),Z5="No Pavimentado",1-(AG5/365))</f>
        <v>0.98493150684931507</v>
      </c>
      <c r="AI5" s="2" cm="1">
        <f t="array" ref="AI5">_xlfn.IFS(Z5="Pavimentado",8,Z5="No Pavimentado",R5)</f>
        <v>8</v>
      </c>
      <c r="AJ5" s="2">
        <v>0.15</v>
      </c>
      <c r="AK5" s="2">
        <v>0.62</v>
      </c>
      <c r="AL5" s="2">
        <v>0.15</v>
      </c>
      <c r="AM5" s="2">
        <v>1.5</v>
      </c>
      <c r="AN5" s="2"/>
      <c r="AO5" s="2" cm="1">
        <f t="array" ref="AO5">_xlfn.IFS($Z5=$AT$3,AJ5*($X5)^(0.91)*(8*1.1023)^1.02,$Z5=$AT$4,AL5*281.9*(8.5/12)^0.9*(4/2.72)^0.45)</f>
        <v>5.6828892328533019E-2</v>
      </c>
      <c r="AP5" s="2" cm="1">
        <f t="array" ref="AP5">_xlfn.IFS($Z5=$AT$3,AK5*($X5)^(0.91)*(8*1.1023)^1.02,$Z5=$AT$4,AM5*281.9*(8.5/12)^0.9*(4/2.72)^0.45)</f>
        <v>0.23489275495793649</v>
      </c>
      <c r="AQ5" s="2" cm="1">
        <f t="array" ref="AQ5">_xlfn.IFS(Z5=$AT$3,(AF5*AO5*AH5)/1000000,Z5=$AT$4,(AF5*AH5*AO5*(1-AN5))/1000000)</f>
        <v>1.7131664506507846E-3</v>
      </c>
      <c r="AR5" s="2" cm="1">
        <f t="array" ref="AR5">_xlfn.IFS(Z5=$AT$3,(AF5*AP5*AH5)/1000000,Z5=$AT$4,(AF5*AH5*AP5*(1-AN5))/1000000)</f>
        <v>7.0810879960232428E-3</v>
      </c>
      <c r="AT5" s="14">
        <v>0</v>
      </c>
      <c r="AU5" s="15">
        <f>+SUM(AU3:AU4)</f>
        <v>2.1143304930781737</v>
      </c>
      <c r="AV5" s="15">
        <f>+SUM(AV3:AV4)</f>
        <v>15.409076370918422</v>
      </c>
    </row>
    <row r="6" spans="1:48" ht="43.2" x14ac:dyDescent="0.3">
      <c r="A6" s="2">
        <v>1</v>
      </c>
      <c r="B6" t="s">
        <v>21</v>
      </c>
      <c r="C6" s="3" t="s">
        <v>22</v>
      </c>
      <c r="D6" t="s">
        <v>23</v>
      </c>
      <c r="E6" s="2" t="s">
        <v>24</v>
      </c>
      <c r="F6" s="2" t="s">
        <v>25</v>
      </c>
      <c r="G6" s="2" t="s">
        <v>26</v>
      </c>
      <c r="H6" s="2" t="s">
        <v>27</v>
      </c>
      <c r="I6" s="2" t="s">
        <v>28</v>
      </c>
      <c r="J6" s="2">
        <v>11000</v>
      </c>
      <c r="K6" s="2" t="s">
        <v>29</v>
      </c>
      <c r="L6" s="4">
        <v>46227</v>
      </c>
      <c r="M6" s="2" t="s">
        <v>30</v>
      </c>
      <c r="N6" s="2" t="s">
        <v>31</v>
      </c>
      <c r="O6" s="2">
        <v>11000</v>
      </c>
      <c r="P6" s="2">
        <v>8.3350000000000009</v>
      </c>
      <c r="Q6" s="2">
        <v>19.03</v>
      </c>
      <c r="R6" s="2">
        <v>27.364000000000001</v>
      </c>
      <c r="S6" s="2">
        <v>578.03468199999998</v>
      </c>
      <c r="T6" s="2">
        <v>66.319999999999993</v>
      </c>
      <c r="U6" s="2">
        <v>0</v>
      </c>
      <c r="V6" s="2">
        <v>66.319999999999993</v>
      </c>
      <c r="W6" s="2" t="s">
        <v>39</v>
      </c>
      <c r="X6" s="2">
        <v>0.03</v>
      </c>
      <c r="Y6" t="s">
        <v>33</v>
      </c>
      <c r="Z6" s="2" t="s">
        <v>34</v>
      </c>
      <c r="AA6" t="s">
        <v>35</v>
      </c>
      <c r="AB6">
        <v>5470.877297</v>
      </c>
      <c r="AC6">
        <v>5.4708769999999998</v>
      </c>
      <c r="AD6" s="2">
        <v>1</v>
      </c>
      <c r="AE6" s="10" t="s">
        <v>307</v>
      </c>
      <c r="AF6" s="2">
        <f t="shared" si="0"/>
        <v>6324.7132939122275</v>
      </c>
      <c r="AG6" s="2" cm="1">
        <f t="array" ref="AG6">_xlfn.IFS(D6="I",MIN('Datos pp I Región'!$K$7:$K$9),D6="II",MIN('Datos pp II Región'!$K$7:$K$9),D6="III",MIN('Datos pp III Región'!$K$7:$K$9),D6="IV",MIN('Datos pp IV Región'!$K$7:$K$9),D6="V",MIN('Datos pp V Región'!$K$7:$K$9),D6="RM",MIN('Datos pp RM'!$K$7:$K$9),D6="VI",MIN('Datos pp VI Región'!$K$7:$K$9))</f>
        <v>22</v>
      </c>
      <c r="AH6" s="2" cm="1">
        <f t="array" ref="AH6">_xlfn.IFS(Z6="Pavimentado",1-(AG6/(4*365)),Z6="No Pavimentado",1-(AG6/365))</f>
        <v>0.98493150684931507</v>
      </c>
      <c r="AI6" s="2" cm="1">
        <f t="array" ref="AI6">_xlfn.IFS(Z6="Pavimentado",8,Z6="No Pavimentado",R6)</f>
        <v>8</v>
      </c>
      <c r="AJ6" s="2">
        <v>0.15</v>
      </c>
      <c r="AK6" s="2">
        <v>0.62</v>
      </c>
      <c r="AL6" s="2">
        <v>0.15</v>
      </c>
      <c r="AM6" s="2">
        <v>1.5</v>
      </c>
      <c r="AN6" s="2"/>
      <c r="AO6" s="2" cm="1">
        <f t="array" ref="AO6">_xlfn.IFS($Z6=$AT$3,AJ6*($X6)^(0.91)*(8*1.1023)^1.02,$Z6=$AT$4,AL6*281.9*(8.5/12)^0.9*(4/2.72)^0.45)</f>
        <v>5.6828892328533019E-2</v>
      </c>
      <c r="AP6" s="2" cm="1">
        <f t="array" ref="AP6">_xlfn.IFS($Z6=$AT$3,AK6*($X6)^(0.91)*(8*1.1023)^1.02,$Z6=$AT$4,AM6*281.9*(8.5/12)^0.9*(4/2.72)^0.45)</f>
        <v>0.23489275495793649</v>
      </c>
      <c r="AQ6" s="2" cm="1">
        <f t="array" ref="AQ6">_xlfn.IFS(Z6=$AT$3,(AF6*AO6*AH6)/1000000,Z6=$AT$4,(AF6*AH6*AO6*(1-AN6))/1000000)</f>
        <v>3.5401043577669672E-4</v>
      </c>
      <c r="AR6" s="2" cm="1">
        <f t="array" ref="AR6">_xlfn.IFS(Z6=$AT$3,(AF6*AP6*AH6)/1000000,Z6=$AT$4,(AF6*AH6*AP6*(1-AN6))/1000000)</f>
        <v>1.4632431345436797E-3</v>
      </c>
    </row>
    <row r="7" spans="1:48" ht="43.2" x14ac:dyDescent="0.3">
      <c r="A7" s="2">
        <v>1</v>
      </c>
      <c r="B7" t="s">
        <v>21</v>
      </c>
      <c r="C7" s="3" t="s">
        <v>22</v>
      </c>
      <c r="D7" t="s">
        <v>23</v>
      </c>
      <c r="E7" s="2" t="s">
        <v>24</v>
      </c>
      <c r="F7" s="2" t="s">
        <v>25</v>
      </c>
      <c r="G7" s="2" t="s">
        <v>26</v>
      </c>
      <c r="H7" s="2" t="s">
        <v>27</v>
      </c>
      <c r="I7" s="2" t="s">
        <v>28</v>
      </c>
      <c r="J7" s="2">
        <v>11000</v>
      </c>
      <c r="K7" s="2" t="s">
        <v>29</v>
      </c>
      <c r="L7" s="4">
        <v>46227</v>
      </c>
      <c r="M7" s="2" t="s">
        <v>30</v>
      </c>
      <c r="N7" s="2" t="s">
        <v>31</v>
      </c>
      <c r="O7" s="2">
        <v>11000</v>
      </c>
      <c r="P7" s="2">
        <v>8.3350000000000009</v>
      </c>
      <c r="Q7" s="2">
        <v>19.03</v>
      </c>
      <c r="R7" s="2">
        <v>27.364000000000001</v>
      </c>
      <c r="S7" s="2">
        <v>578.03468199999998</v>
      </c>
      <c r="T7" s="2">
        <v>66.319999999999993</v>
      </c>
      <c r="U7" s="2">
        <v>0</v>
      </c>
      <c r="V7" s="2">
        <v>66.319999999999993</v>
      </c>
      <c r="W7" s="2" t="s">
        <v>40</v>
      </c>
      <c r="X7" s="2">
        <v>0.03</v>
      </c>
      <c r="Y7" t="s">
        <v>33</v>
      </c>
      <c r="Z7" s="2" t="s">
        <v>34</v>
      </c>
      <c r="AA7" t="s">
        <v>35</v>
      </c>
      <c r="AB7">
        <v>505.79999600000002</v>
      </c>
      <c r="AC7">
        <v>0.50580000000000003</v>
      </c>
      <c r="AD7" s="2">
        <v>1</v>
      </c>
      <c r="AE7" s="10" t="s">
        <v>307</v>
      </c>
      <c r="AF7" s="2">
        <f t="shared" si="0"/>
        <v>584.73988431120006</v>
      </c>
      <c r="AG7" s="2" cm="1">
        <f t="array" ref="AG7">_xlfn.IFS(D7="I",MIN('Datos pp I Región'!$K$7:$K$9),D7="II",MIN('Datos pp II Región'!$K$7:$K$9),D7="III",MIN('Datos pp III Región'!$K$7:$K$9),D7="IV",MIN('Datos pp IV Región'!$K$7:$K$9),D7="V",MIN('Datos pp V Región'!$K$7:$K$9),D7="RM",MIN('Datos pp RM'!$K$7:$K$9),D7="VI",MIN('Datos pp VI Región'!$K$7:$K$9))</f>
        <v>22</v>
      </c>
      <c r="AH7" s="2" cm="1">
        <f t="array" ref="AH7">_xlfn.IFS(Z7="Pavimentado",1-(AG7/(4*365)),Z7="No Pavimentado",1-(AG7/365))</f>
        <v>0.98493150684931507</v>
      </c>
      <c r="AI7" s="2" cm="1">
        <f t="array" ref="AI7">_xlfn.IFS(Z7="Pavimentado",8,Z7="No Pavimentado",R7)</f>
        <v>8</v>
      </c>
      <c r="AJ7" s="2">
        <v>0.15</v>
      </c>
      <c r="AK7" s="2">
        <v>0.62</v>
      </c>
      <c r="AL7" s="2">
        <v>0.15</v>
      </c>
      <c r="AM7" s="2">
        <v>1.5</v>
      </c>
      <c r="AN7" s="2"/>
      <c r="AO7" s="2" cm="1">
        <f t="array" ref="AO7">_xlfn.IFS($Z7=$AT$3,AJ7*($X7)^(0.91)*(8*1.1023)^1.02,$Z7=$AT$4,AL7*281.9*(8.5/12)^0.9*(4/2.72)^0.45)</f>
        <v>5.6828892328533019E-2</v>
      </c>
      <c r="AP7" s="2" cm="1">
        <f t="array" ref="AP7">_xlfn.IFS($Z7=$AT$3,AK7*($X7)^(0.91)*(8*1.1023)^1.02,$Z7=$AT$4,AM7*281.9*(8.5/12)^0.9*(4/2.72)^0.45)</f>
        <v>0.23489275495793649</v>
      </c>
      <c r="AQ7" s="2" cm="1">
        <f t="array" ref="AQ7">_xlfn.IFS(Z7=$AT$3,(AF7*AO7*AH7)/1000000,Z7=$AT$4,(AF7*AH7*AO7*(1-AN7))/1000000)</f>
        <v>3.2729392091222891E-5</v>
      </c>
      <c r="AR7" s="2" cm="1">
        <f t="array" ref="AR7">_xlfn.IFS(Z7=$AT$3,(AF7*AP7*AH7)/1000000,Z7=$AT$4,(AF7*AH7*AP7*(1-AN7))/1000000)</f>
        <v>1.3528148731038793E-4</v>
      </c>
    </row>
    <row r="8" spans="1:48" ht="43.2" x14ac:dyDescent="0.3">
      <c r="A8" s="2">
        <v>2</v>
      </c>
      <c r="B8" t="s">
        <v>21</v>
      </c>
      <c r="C8" s="3" t="s">
        <v>41</v>
      </c>
      <c r="D8" t="s">
        <v>23</v>
      </c>
      <c r="E8" s="2" t="s">
        <v>24</v>
      </c>
      <c r="F8" s="2" t="s">
        <v>42</v>
      </c>
      <c r="G8" s="2" t="s">
        <v>26</v>
      </c>
      <c r="H8" s="2" t="s">
        <v>43</v>
      </c>
      <c r="I8" s="2" t="s">
        <v>28</v>
      </c>
      <c r="J8" s="2">
        <v>80</v>
      </c>
      <c r="K8" s="2" t="s">
        <v>44</v>
      </c>
      <c r="L8" s="2" t="s">
        <v>45</v>
      </c>
      <c r="M8" s="2" t="s">
        <v>30</v>
      </c>
      <c r="N8" s="2" t="s">
        <v>31</v>
      </c>
      <c r="O8" s="2">
        <v>4160</v>
      </c>
      <c r="P8" s="2">
        <v>8.3350000000000009</v>
      </c>
      <c r="Q8" s="2">
        <v>19.03</v>
      </c>
      <c r="R8" s="2">
        <v>27.364000000000001</v>
      </c>
      <c r="S8" s="2">
        <v>218.60220699999999</v>
      </c>
      <c r="T8" s="2">
        <v>288.495</v>
      </c>
      <c r="U8" s="2">
        <v>0</v>
      </c>
      <c r="V8" s="2">
        <v>288.495</v>
      </c>
      <c r="W8" s="2" t="s">
        <v>46</v>
      </c>
      <c r="X8" s="2">
        <v>0.03</v>
      </c>
      <c r="Y8" t="s">
        <v>33</v>
      </c>
      <c r="Z8" s="2" t="s">
        <v>34</v>
      </c>
      <c r="AA8" t="s">
        <v>35</v>
      </c>
      <c r="AB8">
        <v>137273.591204</v>
      </c>
      <c r="AC8">
        <v>137.27359100000001</v>
      </c>
      <c r="AD8" s="2">
        <v>2</v>
      </c>
      <c r="AE8" s="10" t="s">
        <v>307</v>
      </c>
      <c r="AF8" s="2">
        <f t="shared" si="0"/>
        <v>60016.619910830676</v>
      </c>
      <c r="AG8" s="2" cm="1">
        <f t="array" ref="AG8">_xlfn.IFS(D8="I",MIN('Datos pp I Región'!$K$7:$K$9),D8="II",MIN('Datos pp II Región'!$K$7:$K$9),D8="III",MIN('Datos pp III Región'!$K$7:$K$9),D8="IV",MIN('Datos pp IV Región'!$K$7:$K$9),D8="V",MIN('Datos pp V Región'!$K$7:$K$9),D8="RM",MIN('Datos pp RM'!$K$7:$K$9),D8="VI",MIN('Datos pp VI Región'!$K$7:$K$9))</f>
        <v>22</v>
      </c>
      <c r="AH8" s="2" cm="1">
        <f t="array" ref="AH8">_xlfn.IFS(Z8="Pavimentado",1-(AG8/(4*365)),Z8="No Pavimentado",1-(AG8/365))</f>
        <v>0.98493150684931507</v>
      </c>
      <c r="AI8" s="2" cm="1">
        <f t="array" ref="AI8">_xlfn.IFS(Z8="Pavimentado",8,Z8="No Pavimentado",R8)</f>
        <v>8</v>
      </c>
      <c r="AJ8" s="2">
        <v>0.15</v>
      </c>
      <c r="AK8" s="2">
        <v>0.62</v>
      </c>
      <c r="AL8" s="2">
        <v>0.15</v>
      </c>
      <c r="AM8" s="2">
        <v>1.5</v>
      </c>
      <c r="AN8" s="2"/>
      <c r="AO8" s="2" cm="1">
        <f t="array" ref="AO8">_xlfn.IFS($Z8=$AT$3,AJ8*($X8)^(0.91)*(8*1.1023)^1.02,$Z8=$AT$4,AL8*281.9*(8.5/12)^0.9*(4/2.72)^0.45)</f>
        <v>5.6828892328533019E-2</v>
      </c>
      <c r="AP8" s="2" cm="1">
        <f t="array" ref="AP8">_xlfn.IFS($Z8=$AT$3,AK8*($X8)^(0.91)*(8*1.1023)^1.02,$Z8=$AT$4,AM8*281.9*(8.5/12)^0.9*(4/2.72)^0.45)</f>
        <v>0.23489275495793649</v>
      </c>
      <c r="AQ8" s="2" cm="1">
        <f t="array" ref="AQ8">_xlfn.IFS(Z8=$AT$3,(AF8*AO8*AH8)/1000000,Z8=$AT$4,(AF8*AH8*AO8*(1-AN8))/1000000)</f>
        <v>3.3592842522882573E-3</v>
      </c>
      <c r="AR8" s="2" cm="1">
        <f t="array" ref="AR8">_xlfn.IFS(Z8=$AT$3,(AF8*AP8*AH8)/1000000,Z8=$AT$4,(AF8*AH8*AP8*(1-AN8))/1000000)</f>
        <v>1.3885041576124798E-2</v>
      </c>
    </row>
    <row r="9" spans="1:48" ht="43.2" x14ac:dyDescent="0.3">
      <c r="A9" s="2">
        <v>2</v>
      </c>
      <c r="B9" t="s">
        <v>21</v>
      </c>
      <c r="C9" s="3" t="s">
        <v>41</v>
      </c>
      <c r="D9" t="s">
        <v>23</v>
      </c>
      <c r="E9" s="2" t="s">
        <v>24</v>
      </c>
      <c r="F9" s="2" t="s">
        <v>42</v>
      </c>
      <c r="G9" s="2" t="s">
        <v>26</v>
      </c>
      <c r="H9" s="2" t="s">
        <v>43</v>
      </c>
      <c r="I9" s="2" t="s">
        <v>28</v>
      </c>
      <c r="J9" s="2">
        <v>80</v>
      </c>
      <c r="K9" s="2" t="s">
        <v>44</v>
      </c>
      <c r="L9" s="2" t="s">
        <v>45</v>
      </c>
      <c r="M9" s="2" t="s">
        <v>30</v>
      </c>
      <c r="N9" s="2" t="s">
        <v>31</v>
      </c>
      <c r="O9" s="2">
        <v>4160</v>
      </c>
      <c r="P9" s="2">
        <v>8.3350000000000009</v>
      </c>
      <c r="Q9" s="2">
        <v>19.03</v>
      </c>
      <c r="R9" s="2">
        <v>27.364000000000001</v>
      </c>
      <c r="S9" s="2">
        <v>218.60220699999999</v>
      </c>
      <c r="T9" s="2">
        <v>288.495</v>
      </c>
      <c r="U9" s="2">
        <v>0</v>
      </c>
      <c r="V9" s="2">
        <v>288.495</v>
      </c>
      <c r="W9" s="2" t="s">
        <v>47</v>
      </c>
      <c r="X9" s="2">
        <v>0.03</v>
      </c>
      <c r="Y9" t="s">
        <v>33</v>
      </c>
      <c r="Z9" s="2" t="s">
        <v>34</v>
      </c>
      <c r="AA9" t="s">
        <v>35</v>
      </c>
      <c r="AB9">
        <v>505.79999600000002</v>
      </c>
      <c r="AC9">
        <v>0.50580000000000003</v>
      </c>
      <c r="AD9" s="2">
        <v>2</v>
      </c>
      <c r="AE9" s="10" t="s">
        <v>307</v>
      </c>
      <c r="AF9" s="2">
        <f t="shared" si="0"/>
        <v>221.13799260120001</v>
      </c>
      <c r="AG9" s="2" cm="1">
        <f t="array" ref="AG9">_xlfn.IFS(D9="I",MIN('Datos pp I Región'!$K$7:$K$9),D9="II",MIN('Datos pp II Región'!$K$7:$K$9),D9="III",MIN('Datos pp III Región'!$K$7:$K$9),D9="IV",MIN('Datos pp IV Región'!$K$7:$K$9),D9="V",MIN('Datos pp V Región'!$K$7:$K$9),D9="RM",MIN('Datos pp RM'!$K$7:$K$9),D9="VI",MIN('Datos pp VI Región'!$K$7:$K$9))</f>
        <v>22</v>
      </c>
      <c r="AH9" s="2" cm="1">
        <f t="array" ref="AH9">_xlfn.IFS(Z9="Pavimentado",1-(AG9/(4*365)),Z9="No Pavimentado",1-(AG9/365))</f>
        <v>0.98493150684931507</v>
      </c>
      <c r="AI9" s="2" cm="1">
        <f t="array" ref="AI9">_xlfn.IFS(Z9="Pavimentado",8,Z9="No Pavimentado",R9)</f>
        <v>8</v>
      </c>
      <c r="AJ9" s="2">
        <v>0.15</v>
      </c>
      <c r="AK9" s="2">
        <v>0.62</v>
      </c>
      <c r="AL9" s="2">
        <v>0.15</v>
      </c>
      <c r="AM9" s="2">
        <v>1.5</v>
      </c>
      <c r="AN9" s="2"/>
      <c r="AO9" s="2" cm="1">
        <f t="array" ref="AO9">_xlfn.IFS($Z9=$AT$3,AJ9*($X9)^(0.91)*(8*1.1023)^1.02,$Z9=$AT$4,AL9*281.9*(8.5/12)^0.9*(4/2.72)^0.45)</f>
        <v>5.6828892328533019E-2</v>
      </c>
      <c r="AP9" s="2" cm="1">
        <f t="array" ref="AP9">_xlfn.IFS($Z9=$AT$3,AK9*($X9)^(0.91)*(8*1.1023)^1.02,$Z9=$AT$4,AM9*281.9*(8.5/12)^0.9*(4/2.72)^0.45)</f>
        <v>0.23489275495793649</v>
      </c>
      <c r="AQ9" s="2" cm="1">
        <f t="array" ref="AQ9">_xlfn.IFS(Z9=$AT$3,(AF9*AO9*AH9)/1000000,Z9=$AT$4,(AF9*AH9*AO9*(1-AN9))/1000000)</f>
        <v>1.2377661008426599E-5</v>
      </c>
      <c r="AR9" s="2" cm="1">
        <f t="array" ref="AR9">_xlfn.IFS(Z9=$AT$3,(AF9*AP9*AH9)/1000000,Z9=$AT$4,(AF9*AH9*AP9*(1-AN9))/1000000)</f>
        <v>5.1160998834829948E-5</v>
      </c>
    </row>
    <row r="10" spans="1:48" ht="43.2" x14ac:dyDescent="0.3">
      <c r="A10" s="2">
        <v>2</v>
      </c>
      <c r="B10" t="s">
        <v>21</v>
      </c>
      <c r="C10" s="3" t="s">
        <v>41</v>
      </c>
      <c r="D10" t="s">
        <v>23</v>
      </c>
      <c r="E10" s="2" t="s">
        <v>24</v>
      </c>
      <c r="F10" s="2" t="s">
        <v>42</v>
      </c>
      <c r="G10" s="2" t="s">
        <v>26</v>
      </c>
      <c r="H10" s="2" t="s">
        <v>43</v>
      </c>
      <c r="I10" s="2" t="s">
        <v>28</v>
      </c>
      <c r="J10" s="2">
        <v>80</v>
      </c>
      <c r="K10" s="2" t="s">
        <v>44</v>
      </c>
      <c r="L10" s="2" t="s">
        <v>45</v>
      </c>
      <c r="M10" s="2" t="s">
        <v>30</v>
      </c>
      <c r="N10" s="2" t="s">
        <v>31</v>
      </c>
      <c r="O10" s="2">
        <v>4160</v>
      </c>
      <c r="P10" s="2">
        <v>8.3350000000000009</v>
      </c>
      <c r="Q10" s="2">
        <v>19.03</v>
      </c>
      <c r="R10" s="2">
        <v>27.364000000000001</v>
      </c>
      <c r="S10" s="2">
        <v>218.60220699999999</v>
      </c>
      <c r="T10" s="2">
        <v>288.495</v>
      </c>
      <c r="U10" s="2">
        <v>0</v>
      </c>
      <c r="V10" s="2">
        <v>288.495</v>
      </c>
      <c r="W10" s="2" t="s">
        <v>48</v>
      </c>
      <c r="X10" s="2">
        <v>0.03</v>
      </c>
      <c r="Y10" t="s">
        <v>33</v>
      </c>
      <c r="Z10" s="2" t="s">
        <v>34</v>
      </c>
      <c r="AA10" t="s">
        <v>35</v>
      </c>
      <c r="AB10">
        <v>5470.8632340000004</v>
      </c>
      <c r="AC10">
        <v>5.4708629999999996</v>
      </c>
      <c r="AD10" s="2">
        <v>2</v>
      </c>
      <c r="AE10" s="10" t="s">
        <v>307</v>
      </c>
      <c r="AF10" s="2">
        <f t="shared" si="0"/>
        <v>2391.8854519892816</v>
      </c>
      <c r="AG10" s="2" cm="1">
        <f t="array" ref="AG10">_xlfn.IFS(D10="I",MIN('Datos pp I Región'!$K$7:$K$9),D10="II",MIN('Datos pp II Región'!$K$7:$K$9),D10="III",MIN('Datos pp III Región'!$K$7:$K$9),D10="IV",MIN('Datos pp IV Región'!$K$7:$K$9),D10="V",MIN('Datos pp V Región'!$K$7:$K$9),D10="RM",MIN('Datos pp RM'!$K$7:$K$9),D10="VI",MIN('Datos pp VI Región'!$K$7:$K$9))</f>
        <v>22</v>
      </c>
      <c r="AH10" s="2" cm="1">
        <f t="array" ref="AH10">_xlfn.IFS(Z10="Pavimentado",1-(AG10/(4*365)),Z10="No Pavimentado",1-(AG10/365))</f>
        <v>0.98493150684931507</v>
      </c>
      <c r="AI10" s="2" cm="1">
        <f t="array" ref="AI10">_xlfn.IFS(Z10="Pavimentado",8,Z10="No Pavimentado",R10)</f>
        <v>8</v>
      </c>
      <c r="AJ10" s="2">
        <v>0.15</v>
      </c>
      <c r="AK10" s="2">
        <v>0.62</v>
      </c>
      <c r="AL10" s="2">
        <v>0.15</v>
      </c>
      <c r="AM10" s="2">
        <v>1.5</v>
      </c>
      <c r="AN10" s="2"/>
      <c r="AO10" s="2" cm="1">
        <f t="array" ref="AO10">_xlfn.IFS($Z10=$AT$3,AJ10*($X10)^(0.91)*(8*1.1023)^1.02,$Z10=$AT$4,AL10*281.9*(8.5/12)^0.9*(4/2.72)^0.45)</f>
        <v>5.6828892328533019E-2</v>
      </c>
      <c r="AP10" s="2" cm="1">
        <f t="array" ref="AP10">_xlfn.IFS($Z10=$AT$3,AK10*($X10)^(0.91)*(8*1.1023)^1.02,$Z10=$AT$4,AM10*281.9*(8.5/12)^0.9*(4/2.72)^0.45)</f>
        <v>0.23489275495793649</v>
      </c>
      <c r="AQ10" s="2" cm="1">
        <f t="array" ref="AQ10">_xlfn.IFS(Z10=$AT$3,(AF10*AO10*AH10)/1000000,Z10=$AT$4,(AF10*AH10*AO10*(1-AN10))/1000000)</f>
        <v>1.3387996765034353E-4</v>
      </c>
      <c r="AR10" s="2" cm="1">
        <f t="array" ref="AR10">_xlfn.IFS(Z10=$AT$3,(AF10*AP10*AH10)/1000000,Z10=$AT$4,(AF10*AH10*AP10*(1-AN10))/1000000)</f>
        <v>5.5337053295475332E-4</v>
      </c>
    </row>
    <row r="11" spans="1:48" ht="43.2" x14ac:dyDescent="0.3">
      <c r="A11" s="2">
        <v>2</v>
      </c>
      <c r="B11" t="s">
        <v>21</v>
      </c>
      <c r="C11" s="3" t="s">
        <v>41</v>
      </c>
      <c r="D11" t="s">
        <v>23</v>
      </c>
      <c r="E11" s="2" t="s">
        <v>24</v>
      </c>
      <c r="F11" s="2" t="s">
        <v>42</v>
      </c>
      <c r="G11" s="2" t="s">
        <v>26</v>
      </c>
      <c r="H11" s="2" t="s">
        <v>43</v>
      </c>
      <c r="I11" s="2" t="s">
        <v>28</v>
      </c>
      <c r="J11" s="2">
        <v>80</v>
      </c>
      <c r="K11" s="2" t="s">
        <v>44</v>
      </c>
      <c r="L11" s="2" t="s">
        <v>45</v>
      </c>
      <c r="M11" s="2" t="s">
        <v>30</v>
      </c>
      <c r="N11" s="2" t="s">
        <v>31</v>
      </c>
      <c r="O11" s="2">
        <v>4160</v>
      </c>
      <c r="P11" s="2">
        <v>8.3350000000000009</v>
      </c>
      <c r="Q11" s="2">
        <v>19.03</v>
      </c>
      <c r="R11" s="2">
        <v>27.364000000000001</v>
      </c>
      <c r="S11" s="2">
        <v>218.60220699999999</v>
      </c>
      <c r="T11" s="2">
        <v>288.495</v>
      </c>
      <c r="U11" s="2">
        <v>0</v>
      </c>
      <c r="V11" s="2">
        <v>288.495</v>
      </c>
      <c r="W11" s="2" t="s">
        <v>49</v>
      </c>
      <c r="X11" s="2">
        <v>0.2</v>
      </c>
      <c r="Y11" t="s">
        <v>33</v>
      </c>
      <c r="Z11" s="2" t="s">
        <v>34</v>
      </c>
      <c r="AA11" t="s">
        <v>35</v>
      </c>
      <c r="AB11">
        <v>36296.072761000003</v>
      </c>
      <c r="AC11">
        <v>36.296073</v>
      </c>
      <c r="AD11" s="2">
        <v>2</v>
      </c>
      <c r="AE11" s="10" t="s">
        <v>307</v>
      </c>
      <c r="AF11" s="2">
        <f t="shared" si="0"/>
        <v>15868.803326466221</v>
      </c>
      <c r="AG11" s="2" cm="1">
        <f t="array" ref="AG11">_xlfn.IFS(D11="I",MIN('Datos pp I Región'!$K$7:$K$9),D11="II",MIN('Datos pp II Región'!$K$7:$K$9),D11="III",MIN('Datos pp III Región'!$K$7:$K$9),D11="IV",MIN('Datos pp IV Región'!$K$7:$K$9),D11="V",MIN('Datos pp V Región'!$K$7:$K$9),D11="RM",MIN('Datos pp RM'!$K$7:$K$9),D11="VI",MIN('Datos pp VI Región'!$K$7:$K$9))</f>
        <v>22</v>
      </c>
      <c r="AH11" s="2" cm="1">
        <f t="array" ref="AH11">_xlfn.IFS(Z11="Pavimentado",1-(AG11/(4*365)),Z11="No Pavimentado",1-(AG11/365))</f>
        <v>0.98493150684931507</v>
      </c>
      <c r="AI11" s="2" cm="1">
        <f t="array" ref="AI11">_xlfn.IFS(Z11="Pavimentado",8,Z11="No Pavimentado",R11)</f>
        <v>8</v>
      </c>
      <c r="AJ11" s="2">
        <v>0.15</v>
      </c>
      <c r="AK11" s="2">
        <v>0.62</v>
      </c>
      <c r="AL11" s="2">
        <v>0.15</v>
      </c>
      <c r="AM11" s="2">
        <v>1.5</v>
      </c>
      <c r="AN11" s="2"/>
      <c r="AO11" s="2" cm="1">
        <f t="array" ref="AO11">_xlfn.IFS($Z11=$AT$3,AJ11*($X11)^(0.91)*(8*1.1023)^1.02,$Z11=$AT$4,AL11*281.9*(8.5/12)^0.9*(4/2.72)^0.45)</f>
        <v>0.31939355285489546</v>
      </c>
      <c r="AP11" s="2" cm="1">
        <f t="array" ref="AP11">_xlfn.IFS($Z11=$AT$3,AK11*($X11)^(0.91)*(8*1.1023)^1.02,$Z11=$AT$4,AM11*281.9*(8.5/12)^0.9*(4/2.72)^0.45)</f>
        <v>1.3201600184669013</v>
      </c>
      <c r="AQ11" s="2" cm="1">
        <f t="array" ref="AQ11">_xlfn.IFS(Z11=$AT$3,(AF11*AO11*AH11)/1000000,Z11=$AT$4,(AF11*AH11*AO11*(1-AN11))/1000000)</f>
        <v>4.9920204216477504E-3</v>
      </c>
      <c r="AR11" s="2" cm="1">
        <f t="array" ref="AR11">_xlfn.IFS(Z11=$AT$3,(AF11*AP11*AH11)/1000000,Z11=$AT$4,(AF11*AH11*AP11*(1-AN11))/1000000)</f>
        <v>2.0633684409477368E-2</v>
      </c>
    </row>
    <row r="12" spans="1:48" ht="43.2" x14ac:dyDescent="0.3">
      <c r="A12" s="2">
        <v>2</v>
      </c>
      <c r="B12" t="s">
        <v>21</v>
      </c>
      <c r="C12" s="3" t="s">
        <v>41</v>
      </c>
      <c r="D12" t="s">
        <v>23</v>
      </c>
      <c r="E12" s="2" t="s">
        <v>24</v>
      </c>
      <c r="F12" s="2" t="s">
        <v>42</v>
      </c>
      <c r="G12" s="2" t="s">
        <v>26</v>
      </c>
      <c r="H12" s="2" t="s">
        <v>43</v>
      </c>
      <c r="I12" s="2" t="s">
        <v>28</v>
      </c>
      <c r="J12" s="2">
        <v>80</v>
      </c>
      <c r="K12" s="2" t="s">
        <v>44</v>
      </c>
      <c r="L12" s="2" t="s">
        <v>45</v>
      </c>
      <c r="M12" s="2" t="s">
        <v>30</v>
      </c>
      <c r="N12" s="2" t="s">
        <v>31</v>
      </c>
      <c r="O12" s="2">
        <v>4160</v>
      </c>
      <c r="P12" s="2">
        <v>8.3350000000000009</v>
      </c>
      <c r="Q12" s="2">
        <v>19.03</v>
      </c>
      <c r="R12" s="2">
        <v>27.364000000000001</v>
      </c>
      <c r="S12" s="2">
        <v>218.60220699999999</v>
      </c>
      <c r="T12" s="2">
        <v>288.495</v>
      </c>
      <c r="U12" s="2">
        <v>0</v>
      </c>
      <c r="V12" s="2">
        <v>288.495</v>
      </c>
      <c r="W12" s="2" t="s">
        <v>50</v>
      </c>
      <c r="X12" s="2">
        <v>0.2</v>
      </c>
      <c r="Y12" t="s">
        <v>33</v>
      </c>
      <c r="Z12" s="2" t="s">
        <v>34</v>
      </c>
      <c r="AA12" t="s">
        <v>35</v>
      </c>
      <c r="AB12">
        <v>20065.425156000001</v>
      </c>
      <c r="AC12">
        <v>20.065425000000001</v>
      </c>
      <c r="AD12" s="2">
        <v>2</v>
      </c>
      <c r="AE12" s="10" t="s">
        <v>307</v>
      </c>
      <c r="AF12" s="2">
        <f t="shared" si="0"/>
        <v>8772.6923787859505</v>
      </c>
      <c r="AG12" s="2" cm="1">
        <f t="array" ref="AG12">_xlfn.IFS(D12="I",MIN('Datos pp I Región'!$K$7:$K$9),D12="II",MIN('Datos pp II Región'!$K$7:$K$9),D12="III",MIN('Datos pp III Región'!$K$7:$K$9),D12="IV",MIN('Datos pp IV Región'!$K$7:$K$9),D12="V",MIN('Datos pp V Región'!$K$7:$K$9),D12="RM",MIN('Datos pp RM'!$K$7:$K$9),D12="VI",MIN('Datos pp VI Región'!$K$7:$K$9))</f>
        <v>22</v>
      </c>
      <c r="AH12" s="2" cm="1">
        <f t="array" ref="AH12">_xlfn.IFS(Z12="Pavimentado",1-(AG12/(4*365)),Z12="No Pavimentado",1-(AG12/365))</f>
        <v>0.98493150684931507</v>
      </c>
      <c r="AI12" s="2" cm="1">
        <f t="array" ref="AI12">_xlfn.IFS(Z12="Pavimentado",8,Z12="No Pavimentado",R12)</f>
        <v>8</v>
      </c>
      <c r="AJ12" s="2">
        <v>0.15</v>
      </c>
      <c r="AK12" s="2">
        <v>0.62</v>
      </c>
      <c r="AL12" s="2">
        <v>0.15</v>
      </c>
      <c r="AM12" s="2">
        <v>1.5</v>
      </c>
      <c r="AN12" s="2"/>
      <c r="AO12" s="2" cm="1">
        <f t="array" ref="AO12">_xlfn.IFS($Z12=$AT$3,AJ12*($X12)^(0.91)*(8*1.1023)^1.02,$Z12=$AT$4,AL12*281.9*(8.5/12)^0.9*(4/2.72)^0.45)</f>
        <v>0.31939355285489546</v>
      </c>
      <c r="AP12" s="2" cm="1">
        <f t="array" ref="AP12">_xlfn.IFS($Z12=$AT$3,AK12*($X12)^(0.91)*(8*1.1023)^1.02,$Z12=$AT$4,AM12*281.9*(8.5/12)^0.9*(4/2.72)^0.45)</f>
        <v>1.3201600184669013</v>
      </c>
      <c r="AQ12" s="2" cm="1">
        <f t="array" ref="AQ12">_xlfn.IFS(Z12=$AT$3,(AF12*AO12*AH12)/1000000,Z12=$AT$4,(AF12*AH12*AO12*(1-AN12))/1000000)</f>
        <v>2.7597203523654287E-3</v>
      </c>
      <c r="AR12" s="2" cm="1">
        <f t="array" ref="AR12">_xlfn.IFS(Z12=$AT$3,(AF12*AP12*AH12)/1000000,Z12=$AT$4,(AF12*AH12*AP12*(1-AN12))/1000000)</f>
        <v>1.140684412311044E-2</v>
      </c>
    </row>
    <row r="13" spans="1:48" ht="43.2" x14ac:dyDescent="0.3">
      <c r="A13" s="2">
        <v>2</v>
      </c>
      <c r="B13" t="s">
        <v>21</v>
      </c>
      <c r="C13" s="3" t="s">
        <v>41</v>
      </c>
      <c r="D13" t="s">
        <v>23</v>
      </c>
      <c r="E13" s="2" t="s">
        <v>24</v>
      </c>
      <c r="F13" s="2" t="s">
        <v>42</v>
      </c>
      <c r="G13" s="2" t="s">
        <v>26</v>
      </c>
      <c r="H13" s="2" t="s">
        <v>43</v>
      </c>
      <c r="I13" s="2" t="s">
        <v>28</v>
      </c>
      <c r="J13" s="2">
        <v>80</v>
      </c>
      <c r="K13" s="2" t="s">
        <v>44</v>
      </c>
      <c r="L13" s="2" t="s">
        <v>45</v>
      </c>
      <c r="M13" s="2" t="s">
        <v>30</v>
      </c>
      <c r="N13" s="2" t="s">
        <v>31</v>
      </c>
      <c r="O13" s="2">
        <v>4160</v>
      </c>
      <c r="P13" s="2">
        <v>8.3350000000000009</v>
      </c>
      <c r="Q13" s="2">
        <v>19.03</v>
      </c>
      <c r="R13" s="2">
        <v>27.364000000000001</v>
      </c>
      <c r="S13" s="2">
        <v>218.60220699999999</v>
      </c>
      <c r="T13" s="2">
        <v>288.495</v>
      </c>
      <c r="U13" s="2">
        <v>0</v>
      </c>
      <c r="V13" s="2">
        <v>288.495</v>
      </c>
      <c r="W13" s="2" t="s">
        <v>51</v>
      </c>
      <c r="X13" s="2">
        <v>0.2</v>
      </c>
      <c r="Y13" t="s">
        <v>33</v>
      </c>
      <c r="Z13" s="2" t="s">
        <v>34</v>
      </c>
      <c r="AA13" t="s">
        <v>35</v>
      </c>
      <c r="AB13">
        <v>12478.545663000001</v>
      </c>
      <c r="AC13">
        <v>12.478546</v>
      </c>
      <c r="AD13" s="2">
        <v>2</v>
      </c>
      <c r="AE13" s="10" t="s">
        <v>307</v>
      </c>
      <c r="AF13" s="2">
        <f t="shared" si="0"/>
        <v>5455.6753915020436</v>
      </c>
      <c r="AG13" s="2" cm="1">
        <f t="array" ref="AG13">_xlfn.IFS(D13="I",MIN('Datos pp I Región'!$K$7:$K$9),D13="II",MIN('Datos pp II Región'!$K$7:$K$9),D13="III",MIN('Datos pp III Región'!$K$7:$K$9),D13="IV",MIN('Datos pp IV Región'!$K$7:$K$9),D13="V",MIN('Datos pp V Región'!$K$7:$K$9),D13="RM",MIN('Datos pp RM'!$K$7:$K$9),D13="VI",MIN('Datos pp VI Región'!$K$7:$K$9))</f>
        <v>22</v>
      </c>
      <c r="AH13" s="2" cm="1">
        <f t="array" ref="AH13">_xlfn.IFS(Z13="Pavimentado",1-(AG13/(4*365)),Z13="No Pavimentado",1-(AG13/365))</f>
        <v>0.98493150684931507</v>
      </c>
      <c r="AI13" s="2" cm="1">
        <f t="array" ref="AI13">_xlfn.IFS(Z13="Pavimentado",8,Z13="No Pavimentado",R13)</f>
        <v>8</v>
      </c>
      <c r="AJ13" s="2">
        <v>0.15</v>
      </c>
      <c r="AK13" s="2">
        <v>0.62</v>
      </c>
      <c r="AL13" s="2">
        <v>0.15</v>
      </c>
      <c r="AM13" s="2">
        <v>1.5</v>
      </c>
      <c r="AN13" s="2"/>
      <c r="AO13" s="2" cm="1">
        <f t="array" ref="AO13">_xlfn.IFS($Z13=$AT$3,AJ13*($X13)^(0.91)*(8*1.1023)^1.02,$Z13=$AT$4,AL13*281.9*(8.5/12)^0.9*(4/2.72)^0.45)</f>
        <v>0.31939355285489546</v>
      </c>
      <c r="AP13" s="2" cm="1">
        <f t="array" ref="AP13">_xlfn.IFS($Z13=$AT$3,AK13*($X13)^(0.91)*(8*1.1023)^1.02,$Z13=$AT$4,AM13*281.9*(8.5/12)^0.9*(4/2.72)^0.45)</f>
        <v>1.3201600184669013</v>
      </c>
      <c r="AQ13" s="2" cm="1">
        <f t="array" ref="AQ13">_xlfn.IFS(Z13=$AT$3,(AF13*AO13*AH13)/1000000,Z13=$AT$4,(AF13*AH13*AO13*(1-AN13))/1000000)</f>
        <v>1.7162505834851845E-3</v>
      </c>
      <c r="AR13" s="2" cm="1">
        <f t="array" ref="AR13">_xlfn.IFS(Z13=$AT$3,(AF13*AP13*AH13)/1000000,Z13=$AT$4,(AF13*AH13*AP13*(1-AN13))/1000000)</f>
        <v>7.0938357450720958E-3</v>
      </c>
    </row>
    <row r="14" spans="1:48" ht="43.2" x14ac:dyDescent="0.3">
      <c r="A14" s="2">
        <v>2</v>
      </c>
      <c r="B14" t="s">
        <v>21</v>
      </c>
      <c r="C14" s="3" t="s">
        <v>41</v>
      </c>
      <c r="D14" t="s">
        <v>23</v>
      </c>
      <c r="E14" s="2" t="s">
        <v>24</v>
      </c>
      <c r="F14" s="2" t="s">
        <v>42</v>
      </c>
      <c r="G14" s="2" t="s">
        <v>26</v>
      </c>
      <c r="H14" s="2" t="s">
        <v>43</v>
      </c>
      <c r="I14" s="2" t="s">
        <v>28</v>
      </c>
      <c r="J14" s="2">
        <v>80</v>
      </c>
      <c r="K14" s="2" t="s">
        <v>44</v>
      </c>
      <c r="L14" s="2" t="s">
        <v>45</v>
      </c>
      <c r="M14" s="2" t="s">
        <v>30</v>
      </c>
      <c r="N14" s="2" t="s">
        <v>31</v>
      </c>
      <c r="O14" s="2">
        <v>4160</v>
      </c>
      <c r="P14" s="2">
        <v>8.3350000000000009</v>
      </c>
      <c r="Q14" s="2">
        <v>19.03</v>
      </c>
      <c r="R14" s="2">
        <v>27.364000000000001</v>
      </c>
      <c r="S14" s="2">
        <v>218.60220699999999</v>
      </c>
      <c r="T14" s="2">
        <v>288.495</v>
      </c>
      <c r="U14" s="2">
        <v>0</v>
      </c>
      <c r="V14" s="2">
        <v>288.495</v>
      </c>
      <c r="W14" s="2" t="s">
        <v>52</v>
      </c>
      <c r="X14" s="2">
        <v>0.2</v>
      </c>
      <c r="Y14" t="s">
        <v>33</v>
      </c>
      <c r="Z14" s="2" t="s">
        <v>34</v>
      </c>
      <c r="AA14" t="s">
        <v>35</v>
      </c>
      <c r="AB14">
        <v>6244.8905910000003</v>
      </c>
      <c r="AC14">
        <v>6.244891</v>
      </c>
      <c r="AD14" s="2">
        <v>2</v>
      </c>
      <c r="AE14" s="10" t="s">
        <v>307</v>
      </c>
      <c r="AF14" s="2">
        <f t="shared" si="0"/>
        <v>2730.2939101488737</v>
      </c>
      <c r="AG14" s="2" cm="1">
        <f t="array" ref="AG14">_xlfn.IFS(D14="I",MIN('Datos pp I Región'!$K$7:$K$9),D14="II",MIN('Datos pp II Región'!$K$7:$K$9),D14="III",MIN('Datos pp III Región'!$K$7:$K$9),D14="IV",MIN('Datos pp IV Región'!$K$7:$K$9),D14="V",MIN('Datos pp V Región'!$K$7:$K$9),D14="RM",MIN('Datos pp RM'!$K$7:$K$9),D14="VI",MIN('Datos pp VI Región'!$K$7:$K$9))</f>
        <v>22</v>
      </c>
      <c r="AH14" s="2" cm="1">
        <f t="array" ref="AH14">_xlfn.IFS(Z14="Pavimentado",1-(AG14/(4*365)),Z14="No Pavimentado",1-(AG14/365))</f>
        <v>0.98493150684931507</v>
      </c>
      <c r="AI14" s="2" cm="1">
        <f t="array" ref="AI14">_xlfn.IFS(Z14="Pavimentado",8,Z14="No Pavimentado",R14)</f>
        <v>8</v>
      </c>
      <c r="AJ14" s="2">
        <v>0.15</v>
      </c>
      <c r="AK14" s="2">
        <v>0.62</v>
      </c>
      <c r="AL14" s="2">
        <v>0.15</v>
      </c>
      <c r="AM14" s="2">
        <v>1.5</v>
      </c>
      <c r="AN14" s="2"/>
      <c r="AO14" s="2" cm="1">
        <f t="array" ref="AO14">_xlfn.IFS($Z14=$AT$3,AJ14*($X14)^(0.91)*(8*1.1023)^1.02,$Z14=$AT$4,AL14*281.9*(8.5/12)^0.9*(4/2.72)^0.45)</f>
        <v>0.31939355285489546</v>
      </c>
      <c r="AP14" s="2" cm="1">
        <f t="array" ref="AP14">_xlfn.IFS($Z14=$AT$3,AK14*($X14)^(0.91)*(8*1.1023)^1.02,$Z14=$AT$4,AM14*281.9*(8.5/12)^0.9*(4/2.72)^0.45)</f>
        <v>1.3201600184669013</v>
      </c>
      <c r="AQ14" s="2" cm="1">
        <f t="array" ref="AQ14">_xlfn.IFS(Z14=$AT$3,(AF14*AO14*AH14)/1000000,Z14=$AT$4,(AF14*AH14*AO14*(1-AN14))/1000000)</f>
        <v>8.5889796956723776E-4</v>
      </c>
      <c r="AR14" s="2" cm="1">
        <f t="array" ref="AR14">_xlfn.IFS(Z14=$AT$3,(AF14*AP14*AH14)/1000000,Z14=$AT$4,(AF14*AH14*AP14*(1-AN14))/1000000)</f>
        <v>3.5501116075445831E-3</v>
      </c>
    </row>
    <row r="15" spans="1:48" ht="43.2" x14ac:dyDescent="0.3">
      <c r="A15" s="2">
        <v>2</v>
      </c>
      <c r="B15" t="s">
        <v>21</v>
      </c>
      <c r="C15" s="3" t="s">
        <v>41</v>
      </c>
      <c r="D15" t="s">
        <v>23</v>
      </c>
      <c r="E15" s="2" t="s">
        <v>24</v>
      </c>
      <c r="F15" s="2" t="s">
        <v>42</v>
      </c>
      <c r="G15" s="2" t="s">
        <v>26</v>
      </c>
      <c r="H15" s="2" t="s">
        <v>43</v>
      </c>
      <c r="I15" s="2" t="s">
        <v>28</v>
      </c>
      <c r="J15" s="2">
        <v>80</v>
      </c>
      <c r="K15" s="2" t="s">
        <v>44</v>
      </c>
      <c r="L15" s="2" t="s">
        <v>45</v>
      </c>
      <c r="M15" s="2" t="s">
        <v>30</v>
      </c>
      <c r="N15" s="2" t="s">
        <v>31</v>
      </c>
      <c r="O15" s="2">
        <v>4160</v>
      </c>
      <c r="P15" s="2">
        <v>8.3350000000000009</v>
      </c>
      <c r="Q15" s="2">
        <v>19.03</v>
      </c>
      <c r="R15" s="2">
        <v>27.364000000000001</v>
      </c>
      <c r="S15" s="2">
        <v>218.60220699999999</v>
      </c>
      <c r="T15" s="2">
        <v>288.495</v>
      </c>
      <c r="U15" s="2">
        <v>0</v>
      </c>
      <c r="V15" s="2">
        <v>288.495</v>
      </c>
      <c r="W15" s="2" t="s">
        <v>53</v>
      </c>
      <c r="X15" s="2">
        <v>0.2</v>
      </c>
      <c r="Y15" t="s">
        <v>33</v>
      </c>
      <c r="Z15" s="2" t="s">
        <v>34</v>
      </c>
      <c r="AA15" t="s">
        <v>35</v>
      </c>
      <c r="AB15">
        <v>60499.612845000003</v>
      </c>
      <c r="AC15">
        <v>60.499612999999997</v>
      </c>
      <c r="AD15" s="2">
        <v>2</v>
      </c>
      <c r="AE15" s="10" t="s">
        <v>307</v>
      </c>
      <c r="AF15" s="2">
        <f t="shared" si="0"/>
        <v>26450.697848891781</v>
      </c>
      <c r="AG15" s="2" cm="1">
        <f t="array" ref="AG15">_xlfn.IFS(D15="I",MIN('Datos pp I Región'!$K$7:$K$9),D15="II",MIN('Datos pp II Región'!$K$7:$K$9),D15="III",MIN('Datos pp III Región'!$K$7:$K$9),D15="IV",MIN('Datos pp IV Región'!$K$7:$K$9),D15="V",MIN('Datos pp V Región'!$K$7:$K$9),D15="RM",MIN('Datos pp RM'!$K$7:$K$9),D15="VI",MIN('Datos pp VI Región'!$K$7:$K$9))</f>
        <v>22</v>
      </c>
      <c r="AH15" s="2" cm="1">
        <f t="array" ref="AH15">_xlfn.IFS(Z15="Pavimentado",1-(AG15/(4*365)),Z15="No Pavimentado",1-(AG15/365))</f>
        <v>0.98493150684931507</v>
      </c>
      <c r="AI15" s="2" cm="1">
        <f t="array" ref="AI15">_xlfn.IFS(Z15="Pavimentado",8,Z15="No Pavimentado",R15)</f>
        <v>8</v>
      </c>
      <c r="AJ15" s="2">
        <v>0.15</v>
      </c>
      <c r="AK15" s="2">
        <v>0.62</v>
      </c>
      <c r="AL15" s="2">
        <v>0.15</v>
      </c>
      <c r="AM15" s="2">
        <v>1.5</v>
      </c>
      <c r="AN15" s="2"/>
      <c r="AO15" s="2" cm="1">
        <f t="array" ref="AO15">_xlfn.IFS($Z15=$AT$3,AJ15*($X15)^(0.91)*(8*1.1023)^1.02,$Z15=$AT$4,AL15*281.9*(8.5/12)^0.9*(4/2.72)^0.45)</f>
        <v>0.31939355285489546</v>
      </c>
      <c r="AP15" s="2" cm="1">
        <f t="array" ref="AP15">_xlfn.IFS($Z15=$AT$3,AK15*($X15)^(0.91)*(8*1.1023)^1.02,$Z15=$AT$4,AM15*281.9*(8.5/12)^0.9*(4/2.72)^0.45)</f>
        <v>1.3201600184669013</v>
      </c>
      <c r="AQ15" s="2" cm="1">
        <f t="array" ref="AQ15">_xlfn.IFS(Z15=$AT$3,(AF15*AO15*AH15)/1000000,Z15=$AT$4,(AF15*AH15*AO15*(1-AN15))/1000000)</f>
        <v>8.3208809833996561E-3</v>
      </c>
      <c r="AR15" s="2" cm="1">
        <f t="array" ref="AR15">_xlfn.IFS(Z15=$AT$3,(AF15*AP15*AH15)/1000000,Z15=$AT$4,(AF15*AH15*AP15*(1-AN15))/1000000)</f>
        <v>3.4392974731385258E-2</v>
      </c>
    </row>
    <row r="16" spans="1:48" ht="43.2" x14ac:dyDescent="0.3">
      <c r="A16" s="2">
        <v>2</v>
      </c>
      <c r="B16" t="s">
        <v>21</v>
      </c>
      <c r="C16" s="3" t="s">
        <v>41</v>
      </c>
      <c r="D16" t="s">
        <v>23</v>
      </c>
      <c r="E16" s="2" t="s">
        <v>24</v>
      </c>
      <c r="F16" s="2" t="s">
        <v>42</v>
      </c>
      <c r="G16" s="2" t="s">
        <v>26</v>
      </c>
      <c r="H16" s="2" t="s">
        <v>43</v>
      </c>
      <c r="I16" s="2" t="s">
        <v>28</v>
      </c>
      <c r="J16" s="2">
        <v>80</v>
      </c>
      <c r="K16" s="2" t="s">
        <v>44</v>
      </c>
      <c r="L16" s="2" t="s">
        <v>45</v>
      </c>
      <c r="M16" s="2" t="s">
        <v>30</v>
      </c>
      <c r="N16" s="2" t="s">
        <v>31</v>
      </c>
      <c r="O16" s="2">
        <v>4160</v>
      </c>
      <c r="P16" s="2">
        <v>8.3350000000000009</v>
      </c>
      <c r="Q16" s="2">
        <v>19.03</v>
      </c>
      <c r="R16" s="2">
        <v>27.364000000000001</v>
      </c>
      <c r="S16" s="2">
        <v>218.60220699999999</v>
      </c>
      <c r="T16" s="2">
        <v>288.495</v>
      </c>
      <c r="U16" s="2">
        <v>0</v>
      </c>
      <c r="V16" s="2">
        <v>288.495</v>
      </c>
      <c r="W16" s="2" t="s">
        <v>54</v>
      </c>
      <c r="X16" s="2">
        <v>0.2</v>
      </c>
      <c r="Y16" t="s">
        <v>33</v>
      </c>
      <c r="Z16" s="2" t="s">
        <v>34</v>
      </c>
      <c r="AA16" t="s">
        <v>35</v>
      </c>
      <c r="AB16">
        <v>7189.2398750000002</v>
      </c>
      <c r="AC16">
        <v>7.1892399999999999</v>
      </c>
      <c r="AD16" s="2">
        <v>2</v>
      </c>
      <c r="AE16" s="10" t="s">
        <v>307</v>
      </c>
      <c r="AF16" s="2">
        <f t="shared" si="0"/>
        <v>3143.1674613053597</v>
      </c>
      <c r="AG16" s="2" cm="1">
        <f t="array" ref="AG16">_xlfn.IFS(D16="I",MIN('Datos pp I Región'!$K$7:$K$9),D16="II",MIN('Datos pp II Región'!$K$7:$K$9),D16="III",MIN('Datos pp III Región'!$K$7:$K$9),D16="IV",MIN('Datos pp IV Región'!$K$7:$K$9),D16="V",MIN('Datos pp V Región'!$K$7:$K$9),D16="RM",MIN('Datos pp RM'!$K$7:$K$9),D16="VI",MIN('Datos pp VI Región'!$K$7:$K$9))</f>
        <v>22</v>
      </c>
      <c r="AH16" s="2" cm="1">
        <f t="array" ref="AH16">_xlfn.IFS(Z16="Pavimentado",1-(AG16/(4*365)),Z16="No Pavimentado",1-(AG16/365))</f>
        <v>0.98493150684931507</v>
      </c>
      <c r="AI16" s="2" cm="1">
        <f t="array" ref="AI16">_xlfn.IFS(Z16="Pavimentado",8,Z16="No Pavimentado",R16)</f>
        <v>8</v>
      </c>
      <c r="AJ16" s="2">
        <v>0.15</v>
      </c>
      <c r="AK16" s="2">
        <v>0.62</v>
      </c>
      <c r="AL16" s="2">
        <v>0.15</v>
      </c>
      <c r="AM16" s="2">
        <v>1.5</v>
      </c>
      <c r="AN16" s="6"/>
      <c r="AO16" s="2" cm="1">
        <f t="array" ref="AO16">_xlfn.IFS($Z16=$AT$3,AJ16*($X16)^(0.91)*(8*1.1023)^1.02,$Z16=$AT$4,AL16*281.9*(8.5/12)^0.9*(4/2.72)^0.45)</f>
        <v>0.31939355285489546</v>
      </c>
      <c r="AP16" s="2" cm="1">
        <f t="array" ref="AP16">_xlfn.IFS($Z16=$AT$3,AK16*($X16)^(0.91)*(8*1.1023)^1.02,$Z16=$AT$4,AM16*281.9*(8.5/12)^0.9*(4/2.72)^0.45)</f>
        <v>1.3201600184669013</v>
      </c>
      <c r="AQ16" s="2" cm="1">
        <f t="array" ref="AQ16">_xlfn.IFS(Z16=$AT$3,(AF16*AO16*AH16)/1000000,Z16=$AT$4,(AF16*AH16*AO16*(1-AN16))/1000000)</f>
        <v>9.8878005056158192E-4</v>
      </c>
      <c r="AR16" s="2" cm="1">
        <f t="array" ref="AR16">_xlfn.IFS(Z16=$AT$3,(AF16*AP16*AH16)/1000000,Z16=$AT$4,(AF16*AH16*AP16*(1-AN16))/1000000)</f>
        <v>4.0869575423212066E-3</v>
      </c>
    </row>
    <row r="17" spans="1:44" ht="43.2" x14ac:dyDescent="0.3">
      <c r="A17" s="2">
        <v>2</v>
      </c>
      <c r="B17" t="s">
        <v>21</v>
      </c>
      <c r="C17" s="3" t="s">
        <v>41</v>
      </c>
      <c r="D17" t="s">
        <v>23</v>
      </c>
      <c r="E17" s="2" t="s">
        <v>24</v>
      </c>
      <c r="F17" s="2" t="s">
        <v>42</v>
      </c>
      <c r="G17" s="2" t="s">
        <v>26</v>
      </c>
      <c r="H17" s="2" t="s">
        <v>43</v>
      </c>
      <c r="I17" s="2" t="s">
        <v>28</v>
      </c>
      <c r="J17" s="2">
        <v>80</v>
      </c>
      <c r="K17" s="2" t="s">
        <v>44</v>
      </c>
      <c r="L17" s="2" t="s">
        <v>45</v>
      </c>
      <c r="M17" s="2" t="s">
        <v>30</v>
      </c>
      <c r="N17" s="2" t="s">
        <v>31</v>
      </c>
      <c r="O17" s="2">
        <v>4160</v>
      </c>
      <c r="P17" s="2">
        <v>8.3350000000000009</v>
      </c>
      <c r="Q17" s="2">
        <v>19.03</v>
      </c>
      <c r="R17" s="2">
        <v>27.364000000000001</v>
      </c>
      <c r="S17" s="2">
        <v>218.60220699999999</v>
      </c>
      <c r="T17" s="2">
        <v>288.495</v>
      </c>
      <c r="U17" s="2">
        <v>0</v>
      </c>
      <c r="V17" s="2">
        <v>288.495</v>
      </c>
      <c r="W17" s="2" t="s">
        <v>55</v>
      </c>
      <c r="X17" s="2">
        <v>0.2</v>
      </c>
      <c r="Y17" t="s">
        <v>33</v>
      </c>
      <c r="Z17" s="2" t="s">
        <v>34</v>
      </c>
      <c r="AA17" t="s">
        <v>35</v>
      </c>
      <c r="AB17">
        <v>2333.9214360000001</v>
      </c>
      <c r="AC17">
        <v>2.3339210000000001</v>
      </c>
      <c r="AD17" s="2">
        <v>2</v>
      </c>
      <c r="AE17" s="10" t="s">
        <v>307</v>
      </c>
      <c r="AF17" s="2">
        <f t="shared" si="0"/>
        <v>1020.400563127294</v>
      </c>
      <c r="AG17" s="2" cm="1">
        <f t="array" ref="AG17">_xlfn.IFS(D17="I",MIN('Datos pp I Región'!$K$7:$K$9),D17="II",MIN('Datos pp II Región'!$K$7:$K$9),D17="III",MIN('Datos pp III Región'!$K$7:$K$9),D17="IV",MIN('Datos pp IV Región'!$K$7:$K$9),D17="V",MIN('Datos pp V Región'!$K$7:$K$9),D17="RM",MIN('Datos pp RM'!$K$7:$K$9),D17="VI",MIN('Datos pp VI Región'!$K$7:$K$9))</f>
        <v>22</v>
      </c>
      <c r="AH17" s="2" cm="1">
        <f t="array" ref="AH17">_xlfn.IFS(Z17="Pavimentado",1-(AG17/(4*365)),Z17="No Pavimentado",1-(AG17/365))</f>
        <v>0.98493150684931507</v>
      </c>
      <c r="AI17" s="2" cm="1">
        <f t="array" ref="AI17">_xlfn.IFS(Z17="Pavimentado",8,Z17="No Pavimentado",R17)</f>
        <v>8</v>
      </c>
      <c r="AJ17" s="2">
        <v>0.15</v>
      </c>
      <c r="AK17" s="2">
        <v>0.62</v>
      </c>
      <c r="AL17" s="2">
        <v>0.15</v>
      </c>
      <c r="AM17" s="2">
        <v>1.5</v>
      </c>
      <c r="AN17" s="6"/>
      <c r="AO17" s="2" cm="1">
        <f t="array" ref="AO17">_xlfn.IFS($Z17=$AT$3,AJ17*($X17)^(0.91)*(8*1.1023)^1.02,$Z17=$AT$4,AL17*281.9*(8.5/12)^0.9*(4/2.72)^0.45)</f>
        <v>0.31939355285489546</v>
      </c>
      <c r="AP17" s="2" cm="1">
        <f t="array" ref="AP17">_xlfn.IFS($Z17=$AT$3,AK17*($X17)^(0.91)*(8*1.1023)^1.02,$Z17=$AT$4,AM17*281.9*(8.5/12)^0.9*(4/2.72)^0.45)</f>
        <v>1.3201600184669013</v>
      </c>
      <c r="AQ17" s="2" cm="1">
        <f t="array" ref="AQ17">_xlfn.IFS(Z17=$AT$3,(AF17*AO17*AH17)/1000000,Z17=$AT$4,(AF17*AH17*AO17*(1-AN17))/1000000)</f>
        <v>3.2099839821549131E-4</v>
      </c>
      <c r="AR17" s="2" cm="1">
        <f t="array" ref="AR17">_xlfn.IFS(Z17=$AT$3,(AF17*AP17*AH17)/1000000,Z17=$AT$4,(AF17*AH17*AP17*(1-AN17))/1000000)</f>
        <v>1.3267933792906975E-3</v>
      </c>
    </row>
    <row r="18" spans="1:44" ht="43.2" x14ac:dyDescent="0.3">
      <c r="A18" s="2">
        <v>3</v>
      </c>
      <c r="B18" t="s">
        <v>21</v>
      </c>
      <c r="C18" s="3" t="s">
        <v>22</v>
      </c>
      <c r="D18" t="s">
        <v>23</v>
      </c>
      <c r="E18" s="2" t="s">
        <v>24</v>
      </c>
      <c r="F18" s="2" t="s">
        <v>56</v>
      </c>
      <c r="G18" s="2" t="s">
        <v>26</v>
      </c>
      <c r="H18" s="2" t="s">
        <v>57</v>
      </c>
      <c r="I18" s="2" t="s">
        <v>28</v>
      </c>
      <c r="J18" s="2">
        <v>11000</v>
      </c>
      <c r="K18" s="2" t="s">
        <v>29</v>
      </c>
      <c r="L18" s="4">
        <v>46227</v>
      </c>
      <c r="M18" s="2" t="s">
        <v>30</v>
      </c>
      <c r="N18" s="2" t="s">
        <v>31</v>
      </c>
      <c r="O18" s="2">
        <v>11000</v>
      </c>
      <c r="P18" s="2">
        <v>8.3350000000000009</v>
      </c>
      <c r="Q18" s="2">
        <v>19.03</v>
      </c>
      <c r="R18" s="2">
        <v>27.364000000000001</v>
      </c>
      <c r="S18" s="2">
        <v>578.03468199999998</v>
      </c>
      <c r="T18" s="2">
        <v>122.116</v>
      </c>
      <c r="U18" s="2">
        <v>28.428000000000001</v>
      </c>
      <c r="V18" s="2">
        <v>150.54400000000001</v>
      </c>
      <c r="W18" s="2" t="s">
        <v>58</v>
      </c>
      <c r="X18" s="2">
        <v>0.03</v>
      </c>
      <c r="Y18" t="s">
        <v>33</v>
      </c>
      <c r="Z18" s="2" t="s">
        <v>34</v>
      </c>
      <c r="AA18" t="s">
        <v>35</v>
      </c>
      <c r="AB18">
        <v>77787.505699999994</v>
      </c>
      <c r="AC18">
        <v>77.787505999999993</v>
      </c>
      <c r="AD18" s="2">
        <v>3</v>
      </c>
      <c r="AE18" s="10" t="s">
        <v>307</v>
      </c>
      <c r="AF18" s="2">
        <f t="shared" si="0"/>
        <v>89927.752588566174</v>
      </c>
      <c r="AG18" s="2" cm="1">
        <f t="array" ref="AG18">_xlfn.IFS(D18="I",MIN('Datos pp I Región'!$K$7:$K$9),D18="II",MIN('Datos pp II Región'!$K$7:$K$9),D18="III",MIN('Datos pp III Región'!$K$7:$K$9),D18="IV",MIN('Datos pp IV Región'!$K$7:$K$9),D18="V",MIN('Datos pp V Región'!$K$7:$K$9),D18="RM",MIN('Datos pp RM'!$K$7:$K$9),D18="VI",MIN('Datos pp VI Región'!$K$7:$K$9))</f>
        <v>22</v>
      </c>
      <c r="AH18" s="2" cm="1">
        <f t="array" ref="AH18">_xlfn.IFS(Z18="Pavimentado",1-(AG18/(4*365)),Z18="No Pavimentado",1-(AG18/365))</f>
        <v>0.98493150684931507</v>
      </c>
      <c r="AI18" s="2" cm="1">
        <f t="array" ref="AI18">_xlfn.IFS(Z18="Pavimentado",8,Z18="No Pavimentado",R18)</f>
        <v>8</v>
      </c>
      <c r="AJ18" s="2">
        <v>0.15</v>
      </c>
      <c r="AK18" s="2">
        <v>0.62</v>
      </c>
      <c r="AL18" s="2">
        <v>0.15</v>
      </c>
      <c r="AM18" s="2">
        <v>1.5</v>
      </c>
      <c r="AN18" s="6"/>
      <c r="AO18" s="2" cm="1">
        <f t="array" ref="AO18">_xlfn.IFS($Z18=$AT$3,AJ18*($X18)^(0.91)*(8*1.1023)^1.02,$Z18=$AT$4,AL18*281.9*(8.5/12)^0.9*(4/2.72)^0.45)</f>
        <v>5.6828892328533019E-2</v>
      </c>
      <c r="AP18" s="2" cm="1">
        <f t="array" ref="AP18">_xlfn.IFS($Z18=$AT$3,AK18*($X18)^(0.91)*(8*1.1023)^1.02,$Z18=$AT$4,AM18*281.9*(8.5/12)^0.9*(4/2.72)^0.45)</f>
        <v>0.23489275495793649</v>
      </c>
      <c r="AQ18" s="2" cm="1">
        <f t="array" ref="AQ18">_xlfn.IFS(Z18=$AT$3,(AF18*AO18*AH18)/1000000,Z18=$AT$4,(AF18*AH18*AO18*(1-AN18))/1000000)</f>
        <v>5.0334871167899429E-3</v>
      </c>
      <c r="AR18" s="2" cm="1">
        <f t="array" ref="AR18">_xlfn.IFS(Z18=$AT$3,(AF18*AP18*AH18)/1000000,Z18=$AT$4,(AF18*AH18*AP18*(1-AN18))/1000000)</f>
        <v>2.0805080082731763E-2</v>
      </c>
    </row>
    <row r="19" spans="1:44" ht="43.2" x14ac:dyDescent="0.3">
      <c r="A19" s="2">
        <v>3</v>
      </c>
      <c r="B19" t="s">
        <v>21</v>
      </c>
      <c r="C19" s="3" t="s">
        <v>22</v>
      </c>
      <c r="D19" t="s">
        <v>23</v>
      </c>
      <c r="E19" s="2" t="s">
        <v>24</v>
      </c>
      <c r="F19" s="2" t="s">
        <v>59</v>
      </c>
      <c r="G19" s="2" t="s">
        <v>26</v>
      </c>
      <c r="H19" s="2" t="s">
        <v>57</v>
      </c>
      <c r="I19" s="2" t="s">
        <v>28</v>
      </c>
      <c r="J19" s="2">
        <v>11000</v>
      </c>
      <c r="K19" s="2" t="s">
        <v>29</v>
      </c>
      <c r="L19" s="4">
        <v>46227</v>
      </c>
      <c r="M19" s="2" t="s">
        <v>30</v>
      </c>
      <c r="N19" s="2" t="s">
        <v>31</v>
      </c>
      <c r="O19" s="2">
        <v>11000</v>
      </c>
      <c r="P19" s="2">
        <v>8.3350000000000009</v>
      </c>
      <c r="Q19" s="2">
        <v>19.03</v>
      </c>
      <c r="R19" s="2">
        <v>27.364000000000001</v>
      </c>
      <c r="S19" s="2">
        <v>578.03468199999998</v>
      </c>
      <c r="T19" s="2">
        <v>122.116</v>
      </c>
      <c r="U19" s="2">
        <v>28.428000000000001</v>
      </c>
      <c r="V19" s="2">
        <v>150.54400000000001</v>
      </c>
      <c r="W19" s="2" t="s">
        <v>60</v>
      </c>
      <c r="X19" s="2">
        <v>0</v>
      </c>
      <c r="Y19" t="s">
        <v>33</v>
      </c>
      <c r="Z19" s="2" t="s">
        <v>61</v>
      </c>
      <c r="AA19" t="s">
        <v>35</v>
      </c>
      <c r="AB19">
        <v>28377.090368000001</v>
      </c>
      <c r="AC19">
        <v>28.377089999999999</v>
      </c>
      <c r="AD19" s="2">
        <v>3</v>
      </c>
      <c r="AE19" s="10" t="s">
        <v>307</v>
      </c>
      <c r="AF19" s="2">
        <f t="shared" si="0"/>
        <v>32805.88438847076</v>
      </c>
      <c r="AG19" s="2" cm="1">
        <f t="array" ref="AG19">_xlfn.IFS(D19="I",MIN('Datos pp I Región'!$K$7:$K$9),D19="II",MIN('Datos pp II Región'!$K$7:$K$9),D19="III",MIN('Datos pp III Región'!$K$7:$K$9),D19="IV",MIN('Datos pp IV Región'!$K$7:$K$9),D19="V",MIN('Datos pp V Región'!$K$7:$K$9),D19="RM",MIN('Datos pp RM'!$K$7:$K$9),D19="VI",MIN('Datos pp VI Región'!$K$7:$K$9))</f>
        <v>22</v>
      </c>
      <c r="AH19" s="2" cm="1">
        <f t="array" ref="AH19">_xlfn.IFS(Z19="Pavimentado",1-(AG19/(4*365)),Z19="No Pavimentado",1-(AG19/365))</f>
        <v>0.9397260273972603</v>
      </c>
      <c r="AI19" s="2" cm="1">
        <f t="array" ref="AI19">_xlfn.IFS(Z19="Pavimentado",8,Z19="No Pavimentado",R19)</f>
        <v>27.364000000000001</v>
      </c>
      <c r="AJ19" s="2">
        <v>0.15</v>
      </c>
      <c r="AK19" s="2">
        <v>0.62</v>
      </c>
      <c r="AL19" s="2">
        <v>0.15</v>
      </c>
      <c r="AM19" s="2">
        <v>1.5</v>
      </c>
      <c r="AN19" s="6"/>
      <c r="AO19" s="2" cm="1">
        <f t="array" ref="AO19">_xlfn.IFS($Z19=$AT$3,AJ19*($X19)^(0.91)*(8*1.1023)^1.02,$Z19=$AT$4,AL19*281.9*(8.5/12)^0.9*(4/2.72)^0.45)</f>
        <v>36.878329124860684</v>
      </c>
      <c r="AP19" s="2" cm="1">
        <f t="array" ref="AP19">_xlfn.IFS($Z19=$AT$3,AK19*($X19)^(0.91)*(8*1.1023)^1.02,$Z19=$AT$4,AM19*281.9*(8.5/12)^0.9*(4/2.72)^0.45)</f>
        <v>368.78329124860687</v>
      </c>
      <c r="AQ19" s="2" cm="1">
        <f t="array" ref="AQ19">_xlfn.IFS(Z19=$AT$3,(AF19*AO19*AH19)/1000000,Z19=$AT$4,(AF19*AH19*AO19*(1-AN19))/1000000)</f>
        <v>1.1369051703741992</v>
      </c>
      <c r="AR19" s="2" cm="1">
        <f t="array" ref="AR19">_xlfn.IFS(Z19=$AT$3,(AF19*AP19*AH19)/1000000,Z19=$AT$4,(AF19*AH19*AP19*(1-AN19))/1000000)</f>
        <v>11.369051703741993</v>
      </c>
    </row>
    <row r="20" spans="1:44" ht="43.2" x14ac:dyDescent="0.3">
      <c r="A20" s="2">
        <v>3</v>
      </c>
      <c r="B20" t="s">
        <v>21</v>
      </c>
      <c r="C20" s="3" t="s">
        <v>22</v>
      </c>
      <c r="D20" t="s">
        <v>23</v>
      </c>
      <c r="E20" s="2" t="s">
        <v>24</v>
      </c>
      <c r="F20" s="2" t="s">
        <v>56</v>
      </c>
      <c r="G20" s="2" t="s">
        <v>26</v>
      </c>
      <c r="H20" s="2" t="s">
        <v>57</v>
      </c>
      <c r="I20" s="2" t="s">
        <v>28</v>
      </c>
      <c r="J20" s="2">
        <v>11000</v>
      </c>
      <c r="K20" s="2" t="s">
        <v>29</v>
      </c>
      <c r="L20" s="4">
        <v>46227</v>
      </c>
      <c r="M20" s="2" t="s">
        <v>30</v>
      </c>
      <c r="N20" s="2" t="s">
        <v>31</v>
      </c>
      <c r="O20" s="2">
        <v>11000</v>
      </c>
      <c r="P20" s="2">
        <v>8.3350000000000009</v>
      </c>
      <c r="Q20" s="2">
        <v>19.03</v>
      </c>
      <c r="R20" s="2">
        <v>27.364000000000001</v>
      </c>
      <c r="S20" s="2">
        <v>578.03468199999998</v>
      </c>
      <c r="T20" s="2">
        <v>122.116</v>
      </c>
      <c r="U20" s="2">
        <v>28.428000000000001</v>
      </c>
      <c r="V20" s="2">
        <v>150.54400000000001</v>
      </c>
      <c r="W20" s="2" t="s">
        <v>62</v>
      </c>
      <c r="X20" s="2">
        <v>0.03</v>
      </c>
      <c r="Y20" t="s">
        <v>33</v>
      </c>
      <c r="Z20" s="2" t="s">
        <v>34</v>
      </c>
      <c r="AA20" t="s">
        <v>35</v>
      </c>
      <c r="AB20">
        <v>5579.0693780000001</v>
      </c>
      <c r="AC20">
        <v>5.5790689999999996</v>
      </c>
      <c r="AD20" s="2">
        <v>3</v>
      </c>
      <c r="AE20" s="10" t="s">
        <v>307</v>
      </c>
      <c r="AF20" s="2">
        <f t="shared" si="0"/>
        <v>6449.7907505421153</v>
      </c>
      <c r="AG20" s="2" cm="1">
        <f t="array" ref="AG20">_xlfn.IFS(D20="I",MIN('Datos pp I Región'!$K$7:$K$9),D20="II",MIN('Datos pp II Región'!$K$7:$K$9),D20="III",MIN('Datos pp III Región'!$K$7:$K$9),D20="IV",MIN('Datos pp IV Región'!$K$7:$K$9),D20="V",MIN('Datos pp V Región'!$K$7:$K$9),D20="RM",MIN('Datos pp RM'!$K$7:$K$9),D20="VI",MIN('Datos pp VI Región'!$K$7:$K$9))</f>
        <v>22</v>
      </c>
      <c r="AH20" s="2" cm="1">
        <f t="array" ref="AH20">_xlfn.IFS(Z20="Pavimentado",1-(AG20/(4*365)),Z20="No Pavimentado",1-(AG20/365))</f>
        <v>0.98493150684931507</v>
      </c>
      <c r="AI20" s="2" cm="1">
        <f t="array" ref="AI20">_xlfn.IFS(Z20="Pavimentado",8,Z20="No Pavimentado",R20)</f>
        <v>8</v>
      </c>
      <c r="AJ20" s="2">
        <v>0.15</v>
      </c>
      <c r="AK20" s="2">
        <v>0.62</v>
      </c>
      <c r="AL20" s="2">
        <v>0.15</v>
      </c>
      <c r="AM20" s="2">
        <v>1.5</v>
      </c>
      <c r="AN20" s="6"/>
      <c r="AO20" s="2" cm="1">
        <f t="array" ref="AO20">_xlfn.IFS($Z20=$AT$3,AJ20*($X20)^(0.91)*(8*1.1023)^1.02,$Z20=$AT$4,AL20*281.9*(8.5/12)^0.9*(4/2.72)^0.45)</f>
        <v>5.6828892328533019E-2</v>
      </c>
      <c r="AP20" s="2" cm="1">
        <f t="array" ref="AP20">_xlfn.IFS($Z20=$AT$3,AK20*($X20)^(0.91)*(8*1.1023)^1.02,$Z20=$AT$4,AM20*281.9*(8.5/12)^0.9*(4/2.72)^0.45)</f>
        <v>0.23489275495793649</v>
      </c>
      <c r="AQ20" s="2" cm="1">
        <f t="array" ref="AQ20">_xlfn.IFS(Z20=$AT$3,(AF20*AO20*AH20)/1000000,Z20=$AT$4,(AF20*AH20*AO20*(1-AN20))/1000000)</f>
        <v>3.6101134204228306E-4</v>
      </c>
      <c r="AR20" s="2" cm="1">
        <f t="array" ref="AR20">_xlfn.IFS(Z20=$AT$3,(AF20*AP20*AH20)/1000000,Z20=$AT$4,(AF20*AH20*AP20*(1-AN20))/1000000)</f>
        <v>1.4921802137747699E-3</v>
      </c>
    </row>
    <row r="21" spans="1:44" ht="43.2" x14ac:dyDescent="0.3">
      <c r="A21" s="2">
        <v>3</v>
      </c>
      <c r="B21" t="s">
        <v>21</v>
      </c>
      <c r="C21" s="3" t="s">
        <v>22</v>
      </c>
      <c r="D21" t="s">
        <v>23</v>
      </c>
      <c r="E21" s="2" t="s">
        <v>24</v>
      </c>
      <c r="F21" s="2" t="s">
        <v>56</v>
      </c>
      <c r="G21" s="2" t="s">
        <v>26</v>
      </c>
      <c r="H21" s="2" t="s">
        <v>57</v>
      </c>
      <c r="I21" s="2" t="s">
        <v>28</v>
      </c>
      <c r="J21" s="2">
        <v>11000</v>
      </c>
      <c r="K21" s="2" t="s">
        <v>29</v>
      </c>
      <c r="L21" s="4">
        <v>46227</v>
      </c>
      <c r="M21" s="2" t="s">
        <v>30</v>
      </c>
      <c r="N21" s="2" t="s">
        <v>31</v>
      </c>
      <c r="O21" s="2">
        <v>11000</v>
      </c>
      <c r="P21" s="2">
        <v>8.3350000000000009</v>
      </c>
      <c r="Q21" s="2">
        <v>19.03</v>
      </c>
      <c r="R21" s="2">
        <v>27.364000000000001</v>
      </c>
      <c r="S21" s="2">
        <v>578.03468199999998</v>
      </c>
      <c r="T21" s="2">
        <v>122.116</v>
      </c>
      <c r="U21" s="2">
        <v>28.428000000000001</v>
      </c>
      <c r="V21" s="2">
        <v>150.54400000000001</v>
      </c>
      <c r="W21" s="2" t="s">
        <v>63</v>
      </c>
      <c r="X21" s="2">
        <v>0.03</v>
      </c>
      <c r="Y21" t="s">
        <v>33</v>
      </c>
      <c r="Z21" s="2" t="s">
        <v>34</v>
      </c>
      <c r="AA21" t="s">
        <v>35</v>
      </c>
      <c r="AB21">
        <v>505.92507999999998</v>
      </c>
      <c r="AC21">
        <v>0.50592499999999996</v>
      </c>
      <c r="AD21" s="2">
        <v>3</v>
      </c>
      <c r="AE21" s="10" t="s">
        <v>307</v>
      </c>
      <c r="AF21" s="2">
        <f t="shared" si="0"/>
        <v>584.88439298169988</v>
      </c>
      <c r="AG21" s="2" cm="1">
        <f t="array" ref="AG21">_xlfn.IFS(D21="I",MIN('Datos pp I Región'!$K$7:$K$9),D21="II",MIN('Datos pp II Región'!$K$7:$K$9),D21="III",MIN('Datos pp III Región'!$K$7:$K$9),D21="IV",MIN('Datos pp IV Región'!$K$7:$K$9),D21="V",MIN('Datos pp V Región'!$K$7:$K$9),D21="RM",MIN('Datos pp RM'!$K$7:$K$9),D21="VI",MIN('Datos pp VI Región'!$K$7:$K$9))</f>
        <v>22</v>
      </c>
      <c r="AH21" s="2" cm="1">
        <f t="array" ref="AH21">_xlfn.IFS(Z21="Pavimentado",1-(AG21/(4*365)),Z21="No Pavimentado",1-(AG21/365))</f>
        <v>0.98493150684931507</v>
      </c>
      <c r="AI21" s="2" cm="1">
        <f t="array" ref="AI21">_xlfn.IFS(Z21="Pavimentado",8,Z21="No Pavimentado",R21)</f>
        <v>8</v>
      </c>
      <c r="AJ21" s="2">
        <v>0.15</v>
      </c>
      <c r="AK21" s="2">
        <v>0.62</v>
      </c>
      <c r="AL21" s="2">
        <v>0.15</v>
      </c>
      <c r="AM21" s="2">
        <v>1.5</v>
      </c>
      <c r="AN21" s="6"/>
      <c r="AO21" s="2" cm="1">
        <f t="array" ref="AO21">_xlfn.IFS($Z21=$AT$3,AJ21*($X21)^(0.91)*(8*1.1023)^1.02,$Z21=$AT$4,AL21*281.9*(8.5/12)^0.9*(4/2.72)^0.45)</f>
        <v>5.6828892328533019E-2</v>
      </c>
      <c r="AP21" s="2" cm="1">
        <f t="array" ref="AP21">_xlfn.IFS($Z21=$AT$3,AK21*($X21)^(0.91)*(8*1.1023)^1.02,$Z21=$AT$4,AM21*281.9*(8.5/12)^0.9*(4/2.72)^0.45)</f>
        <v>0.23489275495793649</v>
      </c>
      <c r="AQ21" s="2" cm="1">
        <f t="array" ref="AQ21">_xlfn.IFS(Z21=$AT$3,(AF21*AO21*AH21)/1000000,Z21=$AT$4,(AF21*AH21*AO21*(1-AN21))/1000000)</f>
        <v>3.2737480612400032E-5</v>
      </c>
      <c r="AR21" s="2" cm="1">
        <f t="array" ref="AR21">_xlfn.IFS(Z21=$AT$3,(AF21*AP21*AH21)/1000000,Z21=$AT$4,(AF21*AH21*AP21*(1-AN21))/1000000)</f>
        <v>1.353149198645868E-4</v>
      </c>
    </row>
    <row r="22" spans="1:44" ht="43.2" x14ac:dyDescent="0.3">
      <c r="A22" s="2">
        <v>3</v>
      </c>
      <c r="B22" t="s">
        <v>21</v>
      </c>
      <c r="C22" s="3" t="s">
        <v>22</v>
      </c>
      <c r="D22" t="s">
        <v>23</v>
      </c>
      <c r="E22" s="2" t="s">
        <v>24</v>
      </c>
      <c r="F22" s="2" t="s">
        <v>56</v>
      </c>
      <c r="G22" s="2" t="s">
        <v>26</v>
      </c>
      <c r="H22" s="2" t="s">
        <v>57</v>
      </c>
      <c r="I22" s="2" t="s">
        <v>28</v>
      </c>
      <c r="J22" s="2">
        <v>11000</v>
      </c>
      <c r="K22" s="2" t="s">
        <v>29</v>
      </c>
      <c r="L22" s="4">
        <v>46227</v>
      </c>
      <c r="M22" s="2" t="s">
        <v>30</v>
      </c>
      <c r="N22" s="2" t="s">
        <v>31</v>
      </c>
      <c r="O22" s="2">
        <v>11000</v>
      </c>
      <c r="P22" s="2">
        <v>8.3350000000000009</v>
      </c>
      <c r="Q22" s="2">
        <v>19.03</v>
      </c>
      <c r="R22" s="2">
        <v>27.364000000000001</v>
      </c>
      <c r="S22" s="2">
        <v>578.03468199999998</v>
      </c>
      <c r="T22" s="2">
        <v>122.116</v>
      </c>
      <c r="U22" s="2">
        <v>28.428000000000001</v>
      </c>
      <c r="V22" s="2">
        <v>150.54400000000001</v>
      </c>
      <c r="W22" s="2" t="s">
        <v>64</v>
      </c>
      <c r="X22" s="2">
        <v>0.2</v>
      </c>
      <c r="Y22" t="s">
        <v>33</v>
      </c>
      <c r="Z22" s="2" t="s">
        <v>34</v>
      </c>
      <c r="AA22" t="s">
        <v>35</v>
      </c>
      <c r="AB22">
        <v>10346.446868000001</v>
      </c>
      <c r="AC22">
        <v>10.346447</v>
      </c>
      <c r="AD22" s="2">
        <v>3</v>
      </c>
      <c r="AE22" s="10" t="s">
        <v>307</v>
      </c>
      <c r="AF22" s="2">
        <f t="shared" si="0"/>
        <v>11961.210402949708</v>
      </c>
      <c r="AG22" s="2" cm="1">
        <f t="array" ref="AG22">_xlfn.IFS(D22="I",MIN('Datos pp I Región'!$K$7:$K$9),D22="II",MIN('Datos pp II Región'!$K$7:$K$9),D22="III",MIN('Datos pp III Región'!$K$7:$K$9),D22="IV",MIN('Datos pp IV Región'!$K$7:$K$9),D22="V",MIN('Datos pp V Región'!$K$7:$K$9),D22="RM",MIN('Datos pp RM'!$K$7:$K$9),D22="VI",MIN('Datos pp VI Región'!$K$7:$K$9))</f>
        <v>22</v>
      </c>
      <c r="AH22" s="2" cm="1">
        <f t="array" ref="AH22">_xlfn.IFS(Z22="Pavimentado",1-(AG22/(4*365)),Z22="No Pavimentado",1-(AG22/365))</f>
        <v>0.98493150684931507</v>
      </c>
      <c r="AI22" s="2" cm="1">
        <f t="array" ref="AI22">_xlfn.IFS(Z22="Pavimentado",8,Z22="No Pavimentado",R22)</f>
        <v>8</v>
      </c>
      <c r="AJ22" s="2">
        <v>0.15</v>
      </c>
      <c r="AK22" s="2">
        <v>0.62</v>
      </c>
      <c r="AL22" s="2">
        <v>0.15</v>
      </c>
      <c r="AM22" s="2">
        <v>1.5</v>
      </c>
      <c r="AN22" s="6"/>
      <c r="AO22" s="2" cm="1">
        <f t="array" ref="AO22">_xlfn.IFS($Z22=$AT$3,AJ22*($X22)^(0.91)*(8*1.1023)^1.02,$Z22=$AT$4,AL22*281.9*(8.5/12)^0.9*(4/2.72)^0.45)</f>
        <v>0.31939355285489546</v>
      </c>
      <c r="AP22" s="2" cm="1">
        <f t="array" ref="AP22">_xlfn.IFS($Z22=$AT$3,AK22*($X22)^(0.91)*(8*1.1023)^1.02,$Z22=$AT$4,AM22*281.9*(8.5/12)^0.9*(4/2.72)^0.45)</f>
        <v>1.3201600184669013</v>
      </c>
      <c r="AQ22" s="2" cm="1">
        <f t="array" ref="AQ22">_xlfn.IFS(Z22=$AT$3,(AF22*AO22*AH22)/1000000,Z22=$AT$4,(AF22*AH22*AO22*(1-AN22))/1000000)</f>
        <v>3.7627668180602028E-3</v>
      </c>
      <c r="AR22" s="2" cm="1">
        <f t="array" ref="AR22">_xlfn.IFS(Z22=$AT$3,(AF22*AP22*AH22)/1000000,Z22=$AT$4,(AF22*AH22*AP22*(1-AN22))/1000000)</f>
        <v>1.5552769514648838E-2</v>
      </c>
    </row>
    <row r="23" spans="1:44" ht="43.2" x14ac:dyDescent="0.3">
      <c r="A23" s="2">
        <v>3</v>
      </c>
      <c r="B23" t="s">
        <v>21</v>
      </c>
      <c r="C23" s="3" t="s">
        <v>22</v>
      </c>
      <c r="D23" t="s">
        <v>23</v>
      </c>
      <c r="E23" s="2" t="s">
        <v>24</v>
      </c>
      <c r="F23" s="2" t="s">
        <v>56</v>
      </c>
      <c r="G23" s="2" t="s">
        <v>26</v>
      </c>
      <c r="H23" s="2" t="s">
        <v>57</v>
      </c>
      <c r="I23" s="2" t="s">
        <v>28</v>
      </c>
      <c r="J23" s="2">
        <v>11000</v>
      </c>
      <c r="K23" s="2" t="s">
        <v>29</v>
      </c>
      <c r="L23" s="4">
        <v>46227</v>
      </c>
      <c r="M23" s="2" t="s">
        <v>30</v>
      </c>
      <c r="N23" s="2" t="s">
        <v>31</v>
      </c>
      <c r="O23" s="2">
        <v>11000</v>
      </c>
      <c r="P23" s="2">
        <v>8.3350000000000009</v>
      </c>
      <c r="Q23" s="2">
        <v>19.03</v>
      </c>
      <c r="R23" s="2">
        <v>27.364000000000001</v>
      </c>
      <c r="S23" s="2">
        <v>578.03468199999998</v>
      </c>
      <c r="T23" s="2">
        <v>122.116</v>
      </c>
      <c r="U23" s="2">
        <v>28.428000000000001</v>
      </c>
      <c r="V23" s="2">
        <v>150.54400000000001</v>
      </c>
      <c r="W23" s="2" t="s">
        <v>65</v>
      </c>
      <c r="X23" s="2">
        <v>0.2</v>
      </c>
      <c r="Y23" t="s">
        <v>33</v>
      </c>
      <c r="Z23" s="2" t="s">
        <v>34</v>
      </c>
      <c r="AA23" t="s">
        <v>35</v>
      </c>
      <c r="AB23">
        <v>9945.2674889999998</v>
      </c>
      <c r="AC23">
        <v>9.9452669999999994</v>
      </c>
      <c r="AD23" s="2">
        <v>3</v>
      </c>
      <c r="AE23" s="10" t="s">
        <v>307</v>
      </c>
      <c r="AF23" s="2">
        <f t="shared" si="0"/>
        <v>11497.418495500187</v>
      </c>
      <c r="AG23" s="2" cm="1">
        <f t="array" ref="AG23">_xlfn.IFS(D23="I",MIN('Datos pp I Región'!$K$7:$K$9),D23="II",MIN('Datos pp II Región'!$K$7:$K$9),D23="III",MIN('Datos pp III Región'!$K$7:$K$9),D23="IV",MIN('Datos pp IV Región'!$K$7:$K$9),D23="V",MIN('Datos pp V Región'!$K$7:$K$9),D23="RM",MIN('Datos pp RM'!$K$7:$K$9),D23="VI",MIN('Datos pp VI Región'!$K$7:$K$9))</f>
        <v>22</v>
      </c>
      <c r="AH23" s="2" cm="1">
        <f t="array" ref="AH23">_xlfn.IFS(Z23="Pavimentado",1-(AG23/(4*365)),Z23="No Pavimentado",1-(AG23/365))</f>
        <v>0.98493150684931507</v>
      </c>
      <c r="AI23" s="2" cm="1">
        <f t="array" ref="AI23">_xlfn.IFS(Z23="Pavimentado",8,Z23="No Pavimentado",R23)</f>
        <v>8</v>
      </c>
      <c r="AJ23" s="2">
        <v>0.15</v>
      </c>
      <c r="AK23" s="2">
        <v>0.62</v>
      </c>
      <c r="AL23" s="2">
        <v>0.15</v>
      </c>
      <c r="AM23" s="2">
        <v>1.5</v>
      </c>
      <c r="AN23" s="6"/>
      <c r="AO23" s="2" cm="1">
        <f t="array" ref="AO23">_xlfn.IFS($Z23=$AT$3,AJ23*($X23)^(0.91)*(8*1.1023)^1.02,$Z23=$AT$4,AL23*281.9*(8.5/12)^0.9*(4/2.72)^0.45)</f>
        <v>0.31939355285489546</v>
      </c>
      <c r="AP23" s="2" cm="1">
        <f t="array" ref="AP23">_xlfn.IFS($Z23=$AT$3,AK23*($X23)^(0.91)*(8*1.1023)^1.02,$Z23=$AT$4,AM23*281.9*(8.5/12)^0.9*(4/2.72)^0.45)</f>
        <v>1.3201600184669013</v>
      </c>
      <c r="AQ23" s="2" cm="1">
        <f t="array" ref="AQ23">_xlfn.IFS(Z23=$AT$3,(AF23*AO23*AH23)/1000000,Z23=$AT$4,(AF23*AH23*AO23*(1-AN23))/1000000)</f>
        <v>3.6168668011684721E-3</v>
      </c>
      <c r="AR23" s="2" cm="1">
        <f t="array" ref="AR23">_xlfn.IFS(Z23=$AT$3,(AF23*AP23*AH23)/1000000,Z23=$AT$4,(AF23*AH23*AP23*(1-AN23))/1000000)</f>
        <v>1.4949716111496352E-2</v>
      </c>
    </row>
    <row r="24" spans="1:44" ht="43.2" x14ac:dyDescent="0.3">
      <c r="A24" s="2">
        <v>3</v>
      </c>
      <c r="B24" t="s">
        <v>21</v>
      </c>
      <c r="C24" s="3" t="s">
        <v>22</v>
      </c>
      <c r="D24" t="s">
        <v>23</v>
      </c>
      <c r="E24" s="2" t="s">
        <v>24</v>
      </c>
      <c r="F24" s="2" t="s">
        <v>56</v>
      </c>
      <c r="G24" s="2" t="s">
        <v>26</v>
      </c>
      <c r="H24" s="2" t="s">
        <v>57</v>
      </c>
      <c r="I24" s="2" t="s">
        <v>28</v>
      </c>
      <c r="J24" s="2">
        <v>11000</v>
      </c>
      <c r="K24" s="2" t="s">
        <v>29</v>
      </c>
      <c r="L24" s="4">
        <v>46227</v>
      </c>
      <c r="M24" s="2" t="s">
        <v>30</v>
      </c>
      <c r="N24" s="2" t="s">
        <v>31</v>
      </c>
      <c r="O24" s="2">
        <v>11000</v>
      </c>
      <c r="P24" s="2">
        <v>8.3350000000000009</v>
      </c>
      <c r="Q24" s="2">
        <v>19.03</v>
      </c>
      <c r="R24" s="2">
        <v>27.364000000000001</v>
      </c>
      <c r="S24" s="2">
        <v>578.03468199999998</v>
      </c>
      <c r="T24" s="2">
        <v>122.116</v>
      </c>
      <c r="U24" s="2">
        <v>28.428000000000001</v>
      </c>
      <c r="V24" s="2">
        <v>150.54400000000001</v>
      </c>
      <c r="W24" s="2" t="s">
        <v>66</v>
      </c>
      <c r="X24" s="2">
        <v>0.2</v>
      </c>
      <c r="Y24" t="s">
        <v>33</v>
      </c>
      <c r="Z24" s="2" t="s">
        <v>34</v>
      </c>
      <c r="AA24" t="s">
        <v>35</v>
      </c>
      <c r="AB24">
        <v>562.11287400000003</v>
      </c>
      <c r="AC24">
        <v>0.56211299999999997</v>
      </c>
      <c r="AD24" s="2">
        <v>3</v>
      </c>
      <c r="AE24" s="10" t="s">
        <v>307</v>
      </c>
      <c r="AF24" s="2">
        <f t="shared" si="0"/>
        <v>649.84161840613194</v>
      </c>
      <c r="AG24" s="2" cm="1">
        <f t="array" ref="AG24">_xlfn.IFS(D24="I",MIN('Datos pp I Región'!$K$7:$K$9),D24="II",MIN('Datos pp II Región'!$K$7:$K$9),D24="III",MIN('Datos pp III Región'!$K$7:$K$9),D24="IV",MIN('Datos pp IV Región'!$K$7:$K$9),D24="V",MIN('Datos pp V Región'!$K$7:$K$9),D24="RM",MIN('Datos pp RM'!$K$7:$K$9),D24="VI",MIN('Datos pp VI Región'!$K$7:$K$9))</f>
        <v>22</v>
      </c>
      <c r="AH24" s="2" cm="1">
        <f t="array" ref="AH24">_xlfn.IFS(Z24="Pavimentado",1-(AG24/(4*365)),Z24="No Pavimentado",1-(AG24/365))</f>
        <v>0.98493150684931507</v>
      </c>
      <c r="AI24" s="2" cm="1">
        <f t="array" ref="AI24">_xlfn.IFS(Z24="Pavimentado",8,Z24="No Pavimentado",R24)</f>
        <v>8</v>
      </c>
      <c r="AJ24" s="2">
        <v>0.15</v>
      </c>
      <c r="AK24" s="2">
        <v>0.62</v>
      </c>
      <c r="AL24" s="2">
        <v>0.15</v>
      </c>
      <c r="AM24" s="2">
        <v>1.5</v>
      </c>
      <c r="AN24" s="6"/>
      <c r="AO24" s="2" cm="1">
        <f t="array" ref="AO24">_xlfn.IFS($Z24=$AT$3,AJ24*($X24)^(0.91)*(8*1.1023)^1.02,$Z24=$AT$4,AL24*281.9*(8.5/12)^0.9*(4/2.72)^0.45)</f>
        <v>0.31939355285489546</v>
      </c>
      <c r="AP24" s="2" cm="1">
        <f t="array" ref="AP24">_xlfn.IFS($Z24=$AT$3,AK24*($X24)^(0.91)*(8*1.1023)^1.02,$Z24=$AT$4,AM24*281.9*(8.5/12)^0.9*(4/2.72)^0.45)</f>
        <v>1.3201600184669013</v>
      </c>
      <c r="AQ24" s="2" cm="1">
        <f t="array" ref="AQ24">_xlfn.IFS(Z24=$AT$3,(AF24*AO24*AH24)/1000000,Z24=$AT$4,(AF24*AH24*AO24*(1-AN24))/1000000)</f>
        <v>2.0442767883508943E-4</v>
      </c>
      <c r="AR24" s="2" cm="1">
        <f t="array" ref="AR24">_xlfn.IFS(Z24=$AT$3,(AF24*AP24*AH24)/1000000,Z24=$AT$4,(AF24*AH24*AP24*(1-AN24))/1000000)</f>
        <v>8.4496773918503638E-4</v>
      </c>
    </row>
    <row r="25" spans="1:44" ht="43.2" x14ac:dyDescent="0.3">
      <c r="A25" s="2">
        <v>3</v>
      </c>
      <c r="B25" t="s">
        <v>21</v>
      </c>
      <c r="C25" s="3" t="s">
        <v>22</v>
      </c>
      <c r="D25" t="s">
        <v>23</v>
      </c>
      <c r="E25" s="2" t="s">
        <v>24</v>
      </c>
      <c r="F25" s="2" t="s">
        <v>56</v>
      </c>
      <c r="G25" s="2" t="s">
        <v>26</v>
      </c>
      <c r="H25" s="2" t="s">
        <v>57</v>
      </c>
      <c r="I25" s="2" t="s">
        <v>28</v>
      </c>
      <c r="J25" s="2">
        <v>11000</v>
      </c>
      <c r="K25" s="2" t="s">
        <v>29</v>
      </c>
      <c r="L25" s="4">
        <v>46227</v>
      </c>
      <c r="M25" s="2" t="s">
        <v>30</v>
      </c>
      <c r="N25" s="2" t="s">
        <v>31</v>
      </c>
      <c r="O25" s="2">
        <v>11000</v>
      </c>
      <c r="P25" s="2">
        <v>8.3350000000000009</v>
      </c>
      <c r="Q25" s="2">
        <v>19.03</v>
      </c>
      <c r="R25" s="2">
        <v>27.364000000000001</v>
      </c>
      <c r="S25" s="2">
        <v>578.03468199999998</v>
      </c>
      <c r="T25" s="2">
        <v>122.116</v>
      </c>
      <c r="U25" s="2">
        <v>28.428000000000001</v>
      </c>
      <c r="V25" s="2">
        <v>150.54400000000001</v>
      </c>
      <c r="W25" s="2" t="s">
        <v>67</v>
      </c>
      <c r="X25" s="2">
        <v>0.2</v>
      </c>
      <c r="Y25" t="s">
        <v>33</v>
      </c>
      <c r="Z25" s="2" t="s">
        <v>34</v>
      </c>
      <c r="AA25" t="s">
        <v>35</v>
      </c>
      <c r="AB25">
        <v>1207.623515</v>
      </c>
      <c r="AC25">
        <v>1.207624</v>
      </c>
      <c r="AD25" s="2">
        <v>3</v>
      </c>
      <c r="AE25" s="10" t="s">
        <v>307</v>
      </c>
      <c r="AF25" s="2">
        <f t="shared" si="0"/>
        <v>1396.0971096311359</v>
      </c>
      <c r="AG25" s="2" cm="1">
        <f t="array" ref="AG25">_xlfn.IFS(D25="I",MIN('Datos pp I Región'!$K$7:$K$9),D25="II",MIN('Datos pp II Región'!$K$7:$K$9),D25="III",MIN('Datos pp III Región'!$K$7:$K$9),D25="IV",MIN('Datos pp IV Región'!$K$7:$K$9),D25="V",MIN('Datos pp V Región'!$K$7:$K$9),D25="RM",MIN('Datos pp RM'!$K$7:$K$9),D25="VI",MIN('Datos pp VI Región'!$K$7:$K$9))</f>
        <v>22</v>
      </c>
      <c r="AH25" s="2" cm="1">
        <f t="array" ref="AH25">_xlfn.IFS(Z25="Pavimentado",1-(AG25/(4*365)),Z25="No Pavimentado",1-(AG25/365))</f>
        <v>0.98493150684931507</v>
      </c>
      <c r="AI25" s="2" cm="1">
        <f t="array" ref="AI25">_xlfn.IFS(Z25="Pavimentado",8,Z25="No Pavimentado",R25)</f>
        <v>8</v>
      </c>
      <c r="AJ25" s="2">
        <v>0.15</v>
      </c>
      <c r="AK25" s="2">
        <v>0.62</v>
      </c>
      <c r="AL25" s="2">
        <v>0.15</v>
      </c>
      <c r="AM25" s="2">
        <v>1.5</v>
      </c>
      <c r="AN25" s="6"/>
      <c r="AO25" s="2" cm="1">
        <f t="array" ref="AO25">_xlfn.IFS($Z25=$AT$3,AJ25*($X25)^(0.91)*(8*1.1023)^1.02,$Z25=$AT$4,AL25*281.9*(8.5/12)^0.9*(4/2.72)^0.45)</f>
        <v>0.31939355285489546</v>
      </c>
      <c r="AP25" s="2" cm="1">
        <f t="array" ref="AP25">_xlfn.IFS($Z25=$AT$3,AK25*($X25)^(0.91)*(8*1.1023)^1.02,$Z25=$AT$4,AM25*281.9*(8.5/12)^0.9*(4/2.72)^0.45)</f>
        <v>1.3201600184669013</v>
      </c>
      <c r="AQ25" s="2" cm="1">
        <f t="array" ref="AQ25">_xlfn.IFS(Z25=$AT$3,(AF25*AO25*AH25)/1000000,Z25=$AT$4,(AF25*AH25*AO25*(1-AN25))/1000000)</f>
        <v>4.3918530833755143E-4</v>
      </c>
      <c r="AR25" s="2" cm="1">
        <f t="array" ref="AR25">_xlfn.IFS(Z25=$AT$3,(AF25*AP25*AH25)/1000000,Z25=$AT$4,(AF25*AH25*AP25*(1-AN25))/1000000)</f>
        <v>1.8152992744618793E-3</v>
      </c>
    </row>
    <row r="26" spans="1:44" ht="43.2" x14ac:dyDescent="0.3">
      <c r="A26" s="2">
        <v>3</v>
      </c>
      <c r="B26" t="s">
        <v>21</v>
      </c>
      <c r="C26" s="3" t="s">
        <v>22</v>
      </c>
      <c r="D26" t="s">
        <v>23</v>
      </c>
      <c r="E26" s="2" t="s">
        <v>24</v>
      </c>
      <c r="F26" s="2" t="s">
        <v>56</v>
      </c>
      <c r="G26" s="2" t="s">
        <v>26</v>
      </c>
      <c r="H26" s="2" t="s">
        <v>57</v>
      </c>
      <c r="I26" s="2" t="s">
        <v>28</v>
      </c>
      <c r="J26" s="2">
        <v>11000</v>
      </c>
      <c r="K26" s="2" t="s">
        <v>29</v>
      </c>
      <c r="L26" s="4">
        <v>46227</v>
      </c>
      <c r="M26" s="2" t="s">
        <v>30</v>
      </c>
      <c r="N26" s="2" t="s">
        <v>31</v>
      </c>
      <c r="O26" s="2">
        <v>11000</v>
      </c>
      <c r="P26" s="2">
        <v>8.3350000000000009</v>
      </c>
      <c r="Q26" s="2">
        <v>19.03</v>
      </c>
      <c r="R26" s="2">
        <v>27.364000000000001</v>
      </c>
      <c r="S26" s="2">
        <v>578.03468199999998</v>
      </c>
      <c r="T26" s="2">
        <v>122.116</v>
      </c>
      <c r="U26" s="2">
        <v>28.428000000000001</v>
      </c>
      <c r="V26" s="2">
        <v>150.54400000000001</v>
      </c>
      <c r="W26" s="2" t="s">
        <v>68</v>
      </c>
      <c r="X26" s="2">
        <v>0.2</v>
      </c>
      <c r="Y26" t="s">
        <v>33</v>
      </c>
      <c r="Z26" s="2" t="s">
        <v>34</v>
      </c>
      <c r="AA26" t="s">
        <v>35</v>
      </c>
      <c r="AB26">
        <v>16126.861483999999</v>
      </c>
      <c r="AC26">
        <v>16.126861000000002</v>
      </c>
      <c r="AD26" s="2">
        <v>3</v>
      </c>
      <c r="AE26" s="10" t="s">
        <v>307</v>
      </c>
      <c r="AF26" s="2">
        <f t="shared" si="0"/>
        <v>18643.769939586404</v>
      </c>
      <c r="AG26" s="2" cm="1">
        <f t="array" ref="AG26">_xlfn.IFS(D26="I",MIN('Datos pp I Región'!$K$7:$K$9),D26="II",MIN('Datos pp II Región'!$K$7:$K$9),D26="III",MIN('Datos pp III Región'!$K$7:$K$9),D26="IV",MIN('Datos pp IV Región'!$K$7:$K$9),D26="V",MIN('Datos pp V Región'!$K$7:$K$9),D26="RM",MIN('Datos pp RM'!$K$7:$K$9),D26="VI",MIN('Datos pp VI Región'!$K$7:$K$9))</f>
        <v>22</v>
      </c>
      <c r="AH26" s="2" cm="1">
        <f t="array" ref="AH26">_xlfn.IFS(Z26="Pavimentado",1-(AG26/(4*365)),Z26="No Pavimentado",1-(AG26/365))</f>
        <v>0.98493150684931507</v>
      </c>
      <c r="AI26" s="2" cm="1">
        <f t="array" ref="AI26">_xlfn.IFS(Z26="Pavimentado",8,Z26="No Pavimentado",R26)</f>
        <v>8</v>
      </c>
      <c r="AJ26" s="2">
        <v>0.15</v>
      </c>
      <c r="AK26" s="2">
        <v>0.62</v>
      </c>
      <c r="AL26" s="2">
        <v>0.15</v>
      </c>
      <c r="AM26" s="2">
        <v>1.5</v>
      </c>
      <c r="AN26" s="6"/>
      <c r="AO26" s="2" cm="1">
        <f t="array" ref="AO26">_xlfn.IFS($Z26=$AT$3,AJ26*($X26)^(0.91)*(8*1.1023)^1.02,$Z26=$AT$4,AL26*281.9*(8.5/12)^0.9*(4/2.72)^0.45)</f>
        <v>0.31939355285489546</v>
      </c>
      <c r="AP26" s="2" cm="1">
        <f t="array" ref="AP26">_xlfn.IFS($Z26=$AT$3,AK26*($X26)^(0.91)*(8*1.1023)^1.02,$Z26=$AT$4,AM26*281.9*(8.5/12)^0.9*(4/2.72)^0.45)</f>
        <v>1.3201600184669013</v>
      </c>
      <c r="AQ26" s="2" cm="1">
        <f t="array" ref="AQ26">_xlfn.IFS(Z26=$AT$3,(AF26*AO26*AH26)/1000000,Z26=$AT$4,(AF26*AH26*AO26*(1-AN26))/1000000)</f>
        <v>5.8649715646607167E-3</v>
      </c>
      <c r="AR26" s="2" cm="1">
        <f t="array" ref="AR26">_xlfn.IFS(Z26=$AT$3,(AF26*AP26*AH26)/1000000,Z26=$AT$4,(AF26*AH26*AP26*(1-AN26))/1000000)</f>
        <v>2.4241882467264296E-2</v>
      </c>
    </row>
    <row r="27" spans="1:44" ht="43.2" x14ac:dyDescent="0.3">
      <c r="A27" s="2">
        <v>4</v>
      </c>
      <c r="B27" t="s">
        <v>21</v>
      </c>
      <c r="C27" s="3" t="s">
        <v>22</v>
      </c>
      <c r="D27" t="s">
        <v>23</v>
      </c>
      <c r="E27" s="2" t="s">
        <v>24</v>
      </c>
      <c r="F27" s="2" t="s">
        <v>69</v>
      </c>
      <c r="G27" s="2" t="s">
        <v>26</v>
      </c>
      <c r="H27" s="2" t="s">
        <v>70</v>
      </c>
      <c r="I27" s="2" t="s">
        <v>28</v>
      </c>
      <c r="J27" s="2">
        <v>11000</v>
      </c>
      <c r="K27" s="2" t="s">
        <v>29</v>
      </c>
      <c r="L27" s="4">
        <v>46227</v>
      </c>
      <c r="M27" s="2" t="s">
        <v>30</v>
      </c>
      <c r="N27" s="2" t="s">
        <v>31</v>
      </c>
      <c r="O27" s="2">
        <v>11000</v>
      </c>
      <c r="P27" s="2">
        <v>8.3350000000000009</v>
      </c>
      <c r="Q27" s="2">
        <v>19.03</v>
      </c>
      <c r="R27" s="2">
        <v>27.364000000000001</v>
      </c>
      <c r="S27" s="2">
        <v>578.03468199999998</v>
      </c>
      <c r="T27" s="2">
        <v>78.649000000000001</v>
      </c>
      <c r="U27" s="2">
        <v>0</v>
      </c>
      <c r="V27" s="2">
        <v>78.649000000000001</v>
      </c>
      <c r="W27" s="2" t="s">
        <v>71</v>
      </c>
      <c r="X27" s="2">
        <v>0.03</v>
      </c>
      <c r="Y27" t="s">
        <v>33</v>
      </c>
      <c r="Z27" s="2" t="s">
        <v>34</v>
      </c>
      <c r="AA27" t="s">
        <v>35</v>
      </c>
      <c r="AB27">
        <v>793.77038100000004</v>
      </c>
      <c r="AC27">
        <v>0.79376999999999998</v>
      </c>
      <c r="AD27" s="2">
        <v>4</v>
      </c>
      <c r="AE27" s="10" t="s">
        <v>307</v>
      </c>
      <c r="AF27" s="2">
        <f t="shared" si="0"/>
        <v>917.65317906227995</v>
      </c>
      <c r="AG27" s="2" cm="1">
        <f t="array" ref="AG27">_xlfn.IFS(D27="I",MIN('Datos pp I Región'!$K$7:$K$9),D27="II",MIN('Datos pp II Región'!$K$7:$K$9),D27="III",MIN('Datos pp III Región'!$K$7:$K$9),D27="IV",MIN('Datos pp IV Región'!$K$7:$K$9),D27="V",MIN('Datos pp V Región'!$K$7:$K$9),D27="RM",MIN('Datos pp RM'!$K$7:$K$9),D27="VI",MIN('Datos pp VI Región'!$K$7:$K$9))</f>
        <v>22</v>
      </c>
      <c r="AH27" s="2" cm="1">
        <f t="array" ref="AH27">_xlfn.IFS(Z27="Pavimentado",1-(AG27/(4*365)),Z27="No Pavimentado",1-(AG27/365))</f>
        <v>0.98493150684931507</v>
      </c>
      <c r="AI27" s="2" cm="1">
        <f t="array" ref="AI27">_xlfn.IFS(Z27="Pavimentado",8,Z27="No Pavimentado",R27)</f>
        <v>8</v>
      </c>
      <c r="AJ27" s="2">
        <v>0.15</v>
      </c>
      <c r="AK27" s="2">
        <v>0.62</v>
      </c>
      <c r="AL27" s="2">
        <v>0.15</v>
      </c>
      <c r="AM27" s="2">
        <v>1.5</v>
      </c>
      <c r="AN27" s="6"/>
      <c r="AO27" s="2" cm="1">
        <f t="array" ref="AO27">_xlfn.IFS($Z27=$AT$3,AJ27*($X27)^(0.91)*(8*1.1023)^1.02,$Z27=$AT$4,AL27*281.9*(8.5/12)^0.9*(4/2.72)^0.45)</f>
        <v>5.6828892328533019E-2</v>
      </c>
      <c r="AP27" s="2" cm="1">
        <f t="array" ref="AP27">_xlfn.IFS($Z27=$AT$3,AK27*($X27)^(0.91)*(8*1.1023)^1.02,$Z27=$AT$4,AM27*281.9*(8.5/12)^0.9*(4/2.72)^0.45)</f>
        <v>0.23489275495793649</v>
      </c>
      <c r="AQ27" s="2" cm="1">
        <f t="array" ref="AQ27">_xlfn.IFS(Z27=$AT$3,(AF27*AO27*AH27)/1000000,Z27=$AT$4,(AF27*AH27*AO27*(1-AN27))/1000000)</f>
        <v>5.136340363829575E-5</v>
      </c>
      <c r="AR27" s="2" cm="1">
        <f t="array" ref="AR27">_xlfn.IFS(Z27=$AT$3,(AF27*AP27*AH27)/1000000,Z27=$AT$4,(AF27*AH27*AP27*(1-AN27))/1000000)</f>
        <v>2.1230206837162242E-4</v>
      </c>
    </row>
    <row r="28" spans="1:44" ht="43.2" x14ac:dyDescent="0.3">
      <c r="A28" s="2">
        <v>4</v>
      </c>
      <c r="B28" t="s">
        <v>21</v>
      </c>
      <c r="C28" s="3" t="s">
        <v>22</v>
      </c>
      <c r="D28" t="s">
        <v>23</v>
      </c>
      <c r="E28" s="2" t="s">
        <v>24</v>
      </c>
      <c r="F28" s="2" t="s">
        <v>69</v>
      </c>
      <c r="G28" s="2" t="s">
        <v>26</v>
      </c>
      <c r="H28" s="2" t="s">
        <v>70</v>
      </c>
      <c r="I28" s="2" t="s">
        <v>28</v>
      </c>
      <c r="J28" s="2">
        <v>11000</v>
      </c>
      <c r="K28" s="2" t="s">
        <v>29</v>
      </c>
      <c r="L28" s="4">
        <v>46227</v>
      </c>
      <c r="M28" s="2" t="s">
        <v>30</v>
      </c>
      <c r="N28" s="2" t="s">
        <v>31</v>
      </c>
      <c r="O28" s="2">
        <v>11000</v>
      </c>
      <c r="P28" s="2">
        <v>8.3350000000000009</v>
      </c>
      <c r="Q28" s="2">
        <v>19.03</v>
      </c>
      <c r="R28" s="2">
        <v>27.364000000000001</v>
      </c>
      <c r="S28" s="2">
        <v>578.03468199999998</v>
      </c>
      <c r="T28" s="2">
        <v>78.649000000000001</v>
      </c>
      <c r="U28" s="2">
        <v>0</v>
      </c>
      <c r="V28" s="2">
        <v>78.649000000000001</v>
      </c>
      <c r="W28" s="2" t="s">
        <v>72</v>
      </c>
      <c r="X28" s="2">
        <v>0.03</v>
      </c>
      <c r="Y28" t="s">
        <v>33</v>
      </c>
      <c r="Z28" s="2" t="s">
        <v>34</v>
      </c>
      <c r="AA28" t="s">
        <v>35</v>
      </c>
      <c r="AB28">
        <v>75588.421587000004</v>
      </c>
      <c r="AC28">
        <v>75.588421999999994</v>
      </c>
      <c r="AD28" s="2">
        <v>4</v>
      </c>
      <c r="AE28" s="10" t="s">
        <v>307</v>
      </c>
      <c r="AF28" s="2">
        <f t="shared" si="0"/>
        <v>87385.458947303603</v>
      </c>
      <c r="AG28" s="2" cm="1">
        <f t="array" ref="AG28">_xlfn.IFS(D28="I",MIN('Datos pp I Región'!$K$7:$K$9),D28="II",MIN('Datos pp II Región'!$K$7:$K$9),D28="III",MIN('Datos pp III Región'!$K$7:$K$9),D28="IV",MIN('Datos pp IV Región'!$K$7:$K$9),D28="V",MIN('Datos pp V Región'!$K$7:$K$9),D28="RM",MIN('Datos pp RM'!$K$7:$K$9),D28="VI",MIN('Datos pp VI Región'!$K$7:$K$9))</f>
        <v>22</v>
      </c>
      <c r="AH28" s="2" cm="1">
        <f t="array" ref="AH28">_xlfn.IFS(Z28="Pavimentado",1-(AG28/(4*365)),Z28="No Pavimentado",1-(AG28/365))</f>
        <v>0.98493150684931507</v>
      </c>
      <c r="AI28" s="2" cm="1">
        <f t="array" ref="AI28">_xlfn.IFS(Z28="Pavimentado",8,Z28="No Pavimentado",R28)</f>
        <v>8</v>
      </c>
      <c r="AJ28" s="2">
        <v>0.15</v>
      </c>
      <c r="AK28" s="2">
        <v>0.62</v>
      </c>
      <c r="AL28" s="2">
        <v>0.15</v>
      </c>
      <c r="AM28" s="2">
        <v>1.5</v>
      </c>
      <c r="AN28" s="6"/>
      <c r="AO28" s="2" cm="1">
        <f t="array" ref="AO28">_xlfn.IFS($Z28=$AT$3,AJ28*($X28)^(0.91)*(8*1.1023)^1.02,$Z28=$AT$4,AL28*281.9*(8.5/12)^0.9*(4/2.72)^0.45)</f>
        <v>5.6828892328533019E-2</v>
      </c>
      <c r="AP28" s="2" cm="1">
        <f t="array" ref="AP28">_xlfn.IFS($Z28=$AT$3,AK28*($X28)^(0.91)*(8*1.1023)^1.02,$Z28=$AT$4,AM28*281.9*(8.5/12)^0.9*(4/2.72)^0.45)</f>
        <v>0.23489275495793649</v>
      </c>
      <c r="AQ28" s="2" cm="1">
        <f t="array" ref="AQ28">_xlfn.IFS(Z28=$AT$3,(AF28*AO28*AH28)/1000000,Z28=$AT$4,(AF28*AH28*AO28*(1-AN28))/1000000)</f>
        <v>4.8911884167552747E-3</v>
      </c>
      <c r="AR28" s="2" cm="1">
        <f t="array" ref="AR28">_xlfn.IFS(Z28=$AT$3,(AF28*AP28*AH28)/1000000,Z28=$AT$4,(AF28*AH28*AP28*(1-AN28))/1000000)</f>
        <v>2.0216912122588471E-2</v>
      </c>
    </row>
    <row r="29" spans="1:44" ht="43.2" x14ac:dyDescent="0.3">
      <c r="A29" s="2">
        <v>4</v>
      </c>
      <c r="B29" t="s">
        <v>21</v>
      </c>
      <c r="C29" s="3" t="s">
        <v>22</v>
      </c>
      <c r="D29" t="s">
        <v>23</v>
      </c>
      <c r="E29" s="2" t="s">
        <v>24</v>
      </c>
      <c r="F29" s="2" t="s">
        <v>69</v>
      </c>
      <c r="G29" s="2" t="s">
        <v>26</v>
      </c>
      <c r="H29" s="2" t="s">
        <v>70</v>
      </c>
      <c r="I29" s="2" t="s">
        <v>28</v>
      </c>
      <c r="J29" s="2">
        <v>11000</v>
      </c>
      <c r="K29" s="2" t="s">
        <v>29</v>
      </c>
      <c r="L29" s="4">
        <v>46227</v>
      </c>
      <c r="M29" s="2" t="s">
        <v>30</v>
      </c>
      <c r="N29" s="2" t="s">
        <v>31</v>
      </c>
      <c r="O29" s="2">
        <v>11000</v>
      </c>
      <c r="P29" s="2">
        <v>8.3350000000000009</v>
      </c>
      <c r="Q29" s="2">
        <v>19.03</v>
      </c>
      <c r="R29" s="2">
        <v>27.364000000000001</v>
      </c>
      <c r="S29" s="2">
        <v>578.03468199999998</v>
      </c>
      <c r="T29" s="2">
        <v>78.649000000000001</v>
      </c>
      <c r="U29" s="2">
        <v>0</v>
      </c>
      <c r="V29" s="2">
        <v>78.649000000000001</v>
      </c>
      <c r="W29" s="2" t="s">
        <v>73</v>
      </c>
      <c r="X29" s="2">
        <v>0.2</v>
      </c>
      <c r="Y29" t="s">
        <v>33</v>
      </c>
      <c r="Z29" s="2" t="s">
        <v>34</v>
      </c>
      <c r="AA29" t="s">
        <v>35</v>
      </c>
      <c r="AB29">
        <v>2300.3129990000002</v>
      </c>
      <c r="AC29">
        <v>2.3003130000000001</v>
      </c>
      <c r="AD29" s="2">
        <v>4</v>
      </c>
      <c r="AE29" s="10" t="s">
        <v>307</v>
      </c>
      <c r="AF29" s="2">
        <f t="shared" si="0"/>
        <v>2659.3213869109318</v>
      </c>
      <c r="AG29" s="2" cm="1">
        <f t="array" ref="AG29">_xlfn.IFS(D29="I",MIN('Datos pp I Región'!$K$7:$K$9),D29="II",MIN('Datos pp II Región'!$K$7:$K$9),D29="III",MIN('Datos pp III Región'!$K$7:$K$9),D29="IV",MIN('Datos pp IV Región'!$K$7:$K$9),D29="V",MIN('Datos pp V Región'!$K$7:$K$9),D29="RM",MIN('Datos pp RM'!$K$7:$K$9),D29="VI",MIN('Datos pp VI Región'!$K$7:$K$9))</f>
        <v>22</v>
      </c>
      <c r="AH29" s="2" cm="1">
        <f t="array" ref="AH29">_xlfn.IFS(Z29="Pavimentado",1-(AG29/(4*365)),Z29="No Pavimentado",1-(AG29/365))</f>
        <v>0.98493150684931507</v>
      </c>
      <c r="AI29" s="2" cm="1">
        <f t="array" ref="AI29">_xlfn.IFS(Z29="Pavimentado",8,Z29="No Pavimentado",R29)</f>
        <v>8</v>
      </c>
      <c r="AJ29" s="2">
        <v>0.15</v>
      </c>
      <c r="AK29" s="2">
        <v>0.62</v>
      </c>
      <c r="AL29" s="16">
        <v>0.15</v>
      </c>
      <c r="AM29" s="16">
        <v>1.5</v>
      </c>
      <c r="AN29" s="6"/>
      <c r="AO29" s="2" cm="1">
        <f t="array" ref="AO29">_xlfn.IFS($Z29=$AT$3,AJ29*($X29)^(0.91)*(8*1.1023)^1.02,$Z29=$AT$4,AL29*281.9*(8.5/12)^0.9*(4/2.72)^0.45)</f>
        <v>0.31939355285489546</v>
      </c>
      <c r="AP29" s="2" cm="1">
        <f t="array" ref="AP29">_xlfn.IFS($Z29=$AT$3,AK29*($X29)^(0.91)*(8*1.1023)^1.02,$Z29=$AT$4,AM29*281.9*(8.5/12)^0.9*(4/2.72)^0.45)</f>
        <v>1.3201600184669013</v>
      </c>
      <c r="AQ29" s="2" cm="1">
        <f t="array" ref="AQ29">_xlfn.IFS(Z29=$AT$3,(AF29*AO29*AH29)/1000000,Z29=$AT$4,(AF29*AH29*AO29*(1-AN29))/1000000)</f>
        <v>8.365713783246092E-4</v>
      </c>
      <c r="AR29" s="2" cm="1">
        <f t="array" ref="AR29">_xlfn.IFS(Z29=$AT$3,(AF29*AP29*AH29)/1000000,Z29=$AT$4,(AF29*AH29*AP29*(1-AN29))/1000000)</f>
        <v>3.4578283637417186E-3</v>
      </c>
    </row>
    <row r="30" spans="1:44" ht="57.6" x14ac:dyDescent="0.3">
      <c r="A30" s="2">
        <v>5</v>
      </c>
      <c r="B30" t="s">
        <v>21</v>
      </c>
      <c r="C30" s="3" t="s">
        <v>74</v>
      </c>
      <c r="D30" t="s">
        <v>75</v>
      </c>
      <c r="E30" s="3" t="s">
        <v>76</v>
      </c>
      <c r="F30" s="2" t="s">
        <v>77</v>
      </c>
      <c r="G30" s="2" t="s">
        <v>78</v>
      </c>
      <c r="H30" s="2" t="s">
        <v>79</v>
      </c>
      <c r="I30" s="2" t="s">
        <v>28</v>
      </c>
      <c r="J30" s="2">
        <v>180000</v>
      </c>
      <c r="K30" s="2" t="s">
        <v>29</v>
      </c>
      <c r="L30" s="4">
        <v>46227</v>
      </c>
      <c r="M30" s="2" t="s">
        <v>30</v>
      </c>
      <c r="N30" s="2" t="s">
        <v>80</v>
      </c>
      <c r="O30" s="2">
        <v>180000</v>
      </c>
      <c r="P30" s="2">
        <v>8.3350000000000009</v>
      </c>
      <c r="Q30" s="2">
        <v>19.03</v>
      </c>
      <c r="R30" s="2">
        <v>27.364000000000001</v>
      </c>
      <c r="S30" s="2">
        <v>9458.7493429999995</v>
      </c>
      <c r="T30" s="2">
        <v>58.308</v>
      </c>
      <c r="U30" s="2">
        <v>1.1950000000000001</v>
      </c>
      <c r="V30" s="2">
        <v>59.503</v>
      </c>
      <c r="W30" s="2" t="s">
        <v>81</v>
      </c>
      <c r="X30" s="2">
        <v>0.2</v>
      </c>
      <c r="Y30" t="s">
        <v>33</v>
      </c>
      <c r="Z30" s="2" t="s">
        <v>34</v>
      </c>
      <c r="AA30" t="s">
        <v>35</v>
      </c>
      <c r="AB30">
        <v>22216.689578000001</v>
      </c>
      <c r="AC30">
        <v>22.21669</v>
      </c>
      <c r="AD30" s="2">
        <v>5</v>
      </c>
      <c r="AE30" s="10" t="s">
        <v>307</v>
      </c>
      <c r="AF30" s="2">
        <f t="shared" si="0"/>
        <v>420284.20388226933</v>
      </c>
      <c r="AG30" s="2" cm="1">
        <f t="array" ref="AG30">_xlfn.IFS(D30="I",MIN('Datos pp I Región'!$K$7:$K$9),D30="II",MIN('Datos pp II Región'!$K$7:$K$9),D30="III",MIN('Datos pp III Región'!$K$7:$K$9),D30="IV",MIN('Datos pp IV Región'!$K$7:$K$9),D30="V",MIN('Datos pp V Región'!$K$7:$K$9),D30="RM",MIN('Datos pp RM'!$K$7:$K$9),D30="VI",MIN('Datos pp VI Región'!$K$7:$K$9))</f>
        <v>2</v>
      </c>
      <c r="AH30" s="2" cm="1">
        <f t="array" ref="AH30">_xlfn.IFS(Z30="Pavimentado",1-(AG30/(4*365)),Z30="No Pavimentado",1-(AG30/365))</f>
        <v>0.99863013698630132</v>
      </c>
      <c r="AI30" s="2" cm="1">
        <f t="array" ref="AI30">_xlfn.IFS(Z30="Pavimentado",8,Z30="No Pavimentado",R30)</f>
        <v>8</v>
      </c>
      <c r="AJ30" s="2">
        <v>0.15</v>
      </c>
      <c r="AK30" s="2">
        <v>0.62</v>
      </c>
      <c r="AL30" s="2">
        <v>0.15</v>
      </c>
      <c r="AM30" s="2">
        <v>1.5</v>
      </c>
      <c r="AN30" s="2"/>
      <c r="AO30" s="2" cm="1">
        <f t="array" ref="AO30">_xlfn.IFS($Z30=$AT$3,AJ30*($X30)^(0.91)*(8*1.1023)^1.02,$Z30=$AT$4,AL30*281.9*(8.5/12)^0.9*(4/2.72)^0.45)</f>
        <v>0.31939355285489546</v>
      </c>
      <c r="AP30" s="2" cm="1">
        <f t="array" ref="AP30">_xlfn.IFS($Z30=$AT$3,AK30*($X30)^(0.91)*(8*1.1023)^1.02,$Z30=$AT$4,AM30*281.9*(8.5/12)^0.9*(4/2.72)^0.45)</f>
        <v>1.3201600184669013</v>
      </c>
      <c r="AQ30" s="2" cm="1">
        <f t="array" ref="AQ30">_xlfn.IFS(Z30=$AT$3,(AF30*AO30*AH30)/1000000,Z30=$AT$4,(AF30*AH30*AO30*(1-AN30))/1000000)</f>
        <v>0.13405218006608244</v>
      </c>
      <c r="AR30" s="2" cm="1">
        <f t="array" ref="AR30">_xlfn.IFS(Z30=$AT$3,(AF30*AP30*AH30)/1000000,Z30=$AT$4,(AF30*AH30*AP30*(1-AN30))/1000000)</f>
        <v>0.55408234427314085</v>
      </c>
    </row>
    <row r="31" spans="1:44" ht="57.6" x14ac:dyDescent="0.3">
      <c r="A31" s="2">
        <v>5</v>
      </c>
      <c r="B31" t="s">
        <v>21</v>
      </c>
      <c r="C31" s="3" t="s">
        <v>74</v>
      </c>
      <c r="D31" t="s">
        <v>75</v>
      </c>
      <c r="E31" s="3" t="s">
        <v>76</v>
      </c>
      <c r="F31" s="2" t="s">
        <v>77</v>
      </c>
      <c r="G31" s="2" t="s">
        <v>78</v>
      </c>
      <c r="H31" s="2" t="s">
        <v>79</v>
      </c>
      <c r="I31" s="2" t="s">
        <v>28</v>
      </c>
      <c r="J31" s="2">
        <v>180000</v>
      </c>
      <c r="K31" s="2" t="s">
        <v>29</v>
      </c>
      <c r="L31" s="4">
        <v>46227</v>
      </c>
      <c r="M31" s="2" t="s">
        <v>30</v>
      </c>
      <c r="N31" s="2" t="s">
        <v>80</v>
      </c>
      <c r="O31" s="2">
        <v>180000</v>
      </c>
      <c r="P31" s="2">
        <v>8.3350000000000009</v>
      </c>
      <c r="Q31" s="2">
        <v>19.03</v>
      </c>
      <c r="R31" s="2">
        <v>27.364000000000001</v>
      </c>
      <c r="S31" s="2">
        <v>9458.7493429999995</v>
      </c>
      <c r="T31" s="2">
        <v>58.308</v>
      </c>
      <c r="U31" s="2">
        <v>1.1950000000000001</v>
      </c>
      <c r="V31" s="2">
        <v>59.503</v>
      </c>
      <c r="W31" s="2" t="s">
        <v>82</v>
      </c>
      <c r="X31" s="2">
        <v>0.2</v>
      </c>
      <c r="Y31" t="s">
        <v>33</v>
      </c>
      <c r="Z31" s="2" t="s">
        <v>34</v>
      </c>
      <c r="AA31" t="s">
        <v>35</v>
      </c>
      <c r="AB31">
        <v>1339.6550090000001</v>
      </c>
      <c r="AC31">
        <v>1.339655</v>
      </c>
      <c r="AD31" s="2">
        <v>5</v>
      </c>
      <c r="AE31" s="10" t="s">
        <v>307</v>
      </c>
      <c r="AF31" s="2">
        <f t="shared" si="0"/>
        <v>25342.921702193329</v>
      </c>
      <c r="AG31" s="2" cm="1">
        <f t="array" ref="AG31">_xlfn.IFS(D31="I",MIN('Datos pp I Región'!$K$7:$K$9),D31="II",MIN('Datos pp II Región'!$K$7:$K$9),D31="III",MIN('Datos pp III Región'!$K$7:$K$9),D31="IV",MIN('Datos pp IV Región'!$K$7:$K$9),D31="V",MIN('Datos pp V Región'!$K$7:$K$9),D31="RM",MIN('Datos pp RM'!$K$7:$K$9),D31="VI",MIN('Datos pp VI Región'!$K$7:$K$9))</f>
        <v>2</v>
      </c>
      <c r="AH31" s="2" cm="1">
        <f t="array" ref="AH31">_xlfn.IFS(Z31="Pavimentado",1-(AG31/(4*365)),Z31="No Pavimentado",1-(AG31/365))</f>
        <v>0.99863013698630132</v>
      </c>
      <c r="AI31" s="2" cm="1">
        <f t="array" ref="AI31">_xlfn.IFS(Z31="Pavimentado",8,Z31="No Pavimentado",R31)</f>
        <v>8</v>
      </c>
      <c r="AJ31" s="2">
        <v>0.15</v>
      </c>
      <c r="AK31" s="2">
        <v>0.62</v>
      </c>
      <c r="AL31" s="2">
        <v>0.15</v>
      </c>
      <c r="AM31" s="2">
        <v>1.5</v>
      </c>
      <c r="AN31" s="2"/>
      <c r="AO31" s="2" cm="1">
        <f t="array" ref="AO31">_xlfn.IFS($Z31=$AT$3,AJ31*($X31)^(0.91)*(8*1.1023)^1.02,$Z31=$AT$4,AL31*281.9*(8.5/12)^0.9*(4/2.72)^0.45)</f>
        <v>0.31939355285489546</v>
      </c>
      <c r="AP31" s="2" cm="1">
        <f t="array" ref="AP31">_xlfn.IFS($Z31=$AT$3,AK31*($X31)^(0.91)*(8*1.1023)^1.02,$Z31=$AT$4,AM31*281.9*(8.5/12)^0.9*(4/2.72)^0.45)</f>
        <v>1.3201600184669013</v>
      </c>
      <c r="AQ31" s="2" cm="1">
        <f t="array" ref="AQ31">_xlfn.IFS(Z31=$AT$3,(AF31*AO31*AH31)/1000000,Z31=$AT$4,(AF31*AH31*AO31*(1-AN31))/1000000)</f>
        <v>8.0832776298551991E-3</v>
      </c>
      <c r="AR31" s="2" cm="1">
        <f t="array" ref="AR31">_xlfn.IFS(Z31=$AT$3,(AF31*AP31*AH31)/1000000,Z31=$AT$4,(AF31*AH31*AP31*(1-AN31))/1000000)</f>
        <v>3.3410880870068153E-2</v>
      </c>
    </row>
    <row r="32" spans="1:44" ht="57.6" x14ac:dyDescent="0.3">
      <c r="A32" s="2">
        <v>5</v>
      </c>
      <c r="B32" t="s">
        <v>21</v>
      </c>
      <c r="C32" s="3" t="s">
        <v>74</v>
      </c>
      <c r="D32" t="s">
        <v>75</v>
      </c>
      <c r="E32" s="3" t="s">
        <v>76</v>
      </c>
      <c r="F32" s="2" t="s">
        <v>77</v>
      </c>
      <c r="G32" s="2" t="s">
        <v>78</v>
      </c>
      <c r="H32" s="2" t="s">
        <v>79</v>
      </c>
      <c r="I32" s="2" t="s">
        <v>28</v>
      </c>
      <c r="J32" s="2">
        <v>180000</v>
      </c>
      <c r="K32" s="2" t="s">
        <v>29</v>
      </c>
      <c r="L32" s="4">
        <v>46227</v>
      </c>
      <c r="M32" s="2" t="s">
        <v>30</v>
      </c>
      <c r="N32" s="2" t="s">
        <v>80</v>
      </c>
      <c r="O32" s="2">
        <v>180000</v>
      </c>
      <c r="P32" s="2">
        <v>8.3350000000000009</v>
      </c>
      <c r="Q32" s="2">
        <v>19.03</v>
      </c>
      <c r="R32" s="2">
        <v>27.364000000000001</v>
      </c>
      <c r="S32" s="2">
        <v>9458.7493429999995</v>
      </c>
      <c r="T32" s="2">
        <v>58.308</v>
      </c>
      <c r="U32" s="2">
        <v>1.1950000000000001</v>
      </c>
      <c r="V32" s="2">
        <v>59.503</v>
      </c>
      <c r="W32" s="2" t="s">
        <v>83</v>
      </c>
      <c r="X32" s="2">
        <v>0.03</v>
      </c>
      <c r="Y32" t="s">
        <v>33</v>
      </c>
      <c r="Z32" s="2" t="s">
        <v>34</v>
      </c>
      <c r="AA32" t="s">
        <v>35</v>
      </c>
      <c r="AB32">
        <v>604.15082600000005</v>
      </c>
      <c r="AC32">
        <v>0.60415099999999999</v>
      </c>
      <c r="AD32" s="2">
        <v>5</v>
      </c>
      <c r="AE32" s="10" t="s">
        <v>307</v>
      </c>
      <c r="AF32" s="2">
        <f t="shared" si="0"/>
        <v>11429.025748645585</v>
      </c>
      <c r="AG32" s="2" cm="1">
        <f t="array" ref="AG32">_xlfn.IFS(D32="I",MIN('Datos pp I Región'!$K$7:$K$9),D32="II",MIN('Datos pp II Región'!$K$7:$K$9),D32="III",MIN('Datos pp III Región'!$K$7:$K$9),D32="IV",MIN('Datos pp IV Región'!$K$7:$K$9),D32="V",MIN('Datos pp V Región'!$K$7:$K$9),D32="RM",MIN('Datos pp RM'!$K$7:$K$9),D32="VI",MIN('Datos pp VI Región'!$K$7:$K$9))</f>
        <v>2</v>
      </c>
      <c r="AH32" s="2" cm="1">
        <f t="array" ref="AH32">_xlfn.IFS(Z32="Pavimentado",1-(AG32/(4*365)),Z32="No Pavimentado",1-(AG32/365))</f>
        <v>0.99863013698630132</v>
      </c>
      <c r="AI32" s="2" cm="1">
        <f t="array" ref="AI32">_xlfn.IFS(Z32="Pavimentado",8,Z32="No Pavimentado",R32)</f>
        <v>8</v>
      </c>
      <c r="AJ32" s="2">
        <v>0.15</v>
      </c>
      <c r="AK32" s="2">
        <v>0.62</v>
      </c>
      <c r="AL32" s="2">
        <v>0.15</v>
      </c>
      <c r="AM32" s="2">
        <v>1.5</v>
      </c>
      <c r="AN32" s="2"/>
      <c r="AO32" s="2" cm="1">
        <f t="array" ref="AO32">_xlfn.IFS($Z32=$AT$3,AJ32*($X32)^(0.91)*(8*1.1023)^1.02,$Z32=$AT$4,AL32*281.9*(8.5/12)^0.9*(4/2.72)^0.45)</f>
        <v>5.6828892328533019E-2</v>
      </c>
      <c r="AP32" s="2" cm="1">
        <f t="array" ref="AP32">_xlfn.IFS($Z32=$AT$3,AK32*($X32)^(0.91)*(8*1.1023)^1.02,$Z32=$AT$4,AM32*281.9*(8.5/12)^0.9*(4/2.72)^0.45)</f>
        <v>0.23489275495793649</v>
      </c>
      <c r="AQ32" s="2" cm="1">
        <f t="array" ref="AQ32">_xlfn.IFS(Z32=$AT$3,(AF32*AO32*AH32)/1000000,Z32=$AT$4,(AF32*AH32*AO32*(1-AN32))/1000000)</f>
        <v>6.4860914920530476E-4</v>
      </c>
      <c r="AR32" s="2" cm="1">
        <f t="array" ref="AR32">_xlfn.IFS(Z32=$AT$3,(AF32*AP32*AH32)/1000000,Z32=$AT$4,(AF32*AH32*AP32*(1-AN32))/1000000)</f>
        <v>2.6809178167152598E-3</v>
      </c>
    </row>
    <row r="33" spans="1:44" ht="57.6" x14ac:dyDescent="0.3">
      <c r="A33" s="2">
        <v>5</v>
      </c>
      <c r="B33" t="s">
        <v>21</v>
      </c>
      <c r="C33" s="3" t="s">
        <v>74</v>
      </c>
      <c r="D33" t="s">
        <v>75</v>
      </c>
      <c r="E33" s="3" t="s">
        <v>76</v>
      </c>
      <c r="F33" s="2" t="s">
        <v>77</v>
      </c>
      <c r="G33" s="2" t="s">
        <v>78</v>
      </c>
      <c r="H33" s="2" t="s">
        <v>79</v>
      </c>
      <c r="I33" s="2" t="s">
        <v>28</v>
      </c>
      <c r="J33" s="2">
        <v>180000</v>
      </c>
      <c r="K33" s="2" t="s">
        <v>29</v>
      </c>
      <c r="L33" s="4">
        <v>46227</v>
      </c>
      <c r="M33" s="2" t="s">
        <v>30</v>
      </c>
      <c r="N33" s="2" t="s">
        <v>80</v>
      </c>
      <c r="O33" s="2">
        <v>180000</v>
      </c>
      <c r="P33" s="2">
        <v>8.3350000000000009</v>
      </c>
      <c r="Q33" s="2">
        <v>19.03</v>
      </c>
      <c r="R33" s="2">
        <v>27.364000000000001</v>
      </c>
      <c r="S33" s="2">
        <v>9458.7493429999995</v>
      </c>
      <c r="T33" s="2">
        <v>58.308</v>
      </c>
      <c r="U33" s="2">
        <v>1.1950000000000001</v>
      </c>
      <c r="V33" s="2">
        <v>59.503</v>
      </c>
      <c r="W33" s="2" t="s">
        <v>83</v>
      </c>
      <c r="X33" s="2">
        <v>0.03</v>
      </c>
      <c r="Y33" t="s">
        <v>33</v>
      </c>
      <c r="Z33" s="2" t="s">
        <v>34</v>
      </c>
      <c r="AA33" t="s">
        <v>35</v>
      </c>
      <c r="AB33">
        <v>15381.191052</v>
      </c>
      <c r="AC33">
        <v>15.381190999999999</v>
      </c>
      <c r="AD33" s="2">
        <v>5</v>
      </c>
      <c r="AE33" s="10" t="s">
        <v>307</v>
      </c>
      <c r="AF33" s="2">
        <f t="shared" si="0"/>
        <v>290973.66053161502</v>
      </c>
      <c r="AG33" s="2" cm="1">
        <f t="array" ref="AG33">_xlfn.IFS(D33="I",MIN('Datos pp I Región'!$K$7:$K$9),D33="II",MIN('Datos pp II Región'!$K$7:$K$9),D33="III",MIN('Datos pp III Región'!$K$7:$K$9),D33="IV",MIN('Datos pp IV Región'!$K$7:$K$9),D33="V",MIN('Datos pp V Región'!$K$7:$K$9),D33="RM",MIN('Datos pp RM'!$K$7:$K$9),D33="VI",MIN('Datos pp VI Región'!$K$7:$K$9))</f>
        <v>2</v>
      </c>
      <c r="AH33" s="2" cm="1">
        <f t="array" ref="AH33">_xlfn.IFS(Z33="Pavimentado",1-(AG33/(4*365)),Z33="No Pavimentado",1-(AG33/365))</f>
        <v>0.99863013698630132</v>
      </c>
      <c r="AI33" s="2" cm="1">
        <f t="array" ref="AI33">_xlfn.IFS(Z33="Pavimentado",8,Z33="No Pavimentado",R33)</f>
        <v>8</v>
      </c>
      <c r="AJ33" s="2">
        <v>0.15</v>
      </c>
      <c r="AK33" s="2">
        <v>0.62</v>
      </c>
      <c r="AL33" s="2">
        <v>0.15</v>
      </c>
      <c r="AM33" s="2">
        <v>1.5</v>
      </c>
      <c r="AN33" s="2"/>
      <c r="AO33" s="2" cm="1">
        <f t="array" ref="AO33">_xlfn.IFS($Z33=$AT$3,AJ33*($X33)^(0.91)*(8*1.1023)^1.02,$Z33=$AT$4,AL33*281.9*(8.5/12)^0.9*(4/2.72)^0.45)</f>
        <v>5.6828892328533019E-2</v>
      </c>
      <c r="AP33" s="2" cm="1">
        <f t="array" ref="AP33">_xlfn.IFS($Z33=$AT$3,AK33*($X33)^(0.91)*(8*1.1023)^1.02,$Z33=$AT$4,AM33*281.9*(8.5/12)^0.9*(4/2.72)^0.45)</f>
        <v>0.23489275495793649</v>
      </c>
      <c r="AQ33" s="2" cm="1">
        <f t="array" ref="AQ33">_xlfn.IFS(Z33=$AT$3,(AF33*AO33*AH33)/1000000,Z33=$AT$4,(AF33*AH33*AO33*(1-AN33))/1000000)</f>
        <v>1.6513059166126172E-2</v>
      </c>
      <c r="AR33" s="2" cm="1">
        <f t="array" ref="AR33">_xlfn.IFS(Z33=$AT$3,(AF33*AP33*AH33)/1000000,Z33=$AT$4,(AF33*AH33*AP33*(1-AN33))/1000000)</f>
        <v>6.825397788665484E-2</v>
      </c>
    </row>
    <row r="34" spans="1:44" ht="57.6" x14ac:dyDescent="0.3">
      <c r="A34" s="2">
        <v>5</v>
      </c>
      <c r="B34" t="s">
        <v>21</v>
      </c>
      <c r="C34" s="3" t="s">
        <v>74</v>
      </c>
      <c r="D34" t="s">
        <v>75</v>
      </c>
      <c r="E34" s="3" t="s">
        <v>76</v>
      </c>
      <c r="F34" s="2" t="s">
        <v>77</v>
      </c>
      <c r="G34" s="2" t="s">
        <v>78</v>
      </c>
      <c r="H34" s="2" t="s">
        <v>79</v>
      </c>
      <c r="I34" s="2" t="s">
        <v>28</v>
      </c>
      <c r="J34" s="2">
        <v>180000</v>
      </c>
      <c r="K34" s="2" t="s">
        <v>29</v>
      </c>
      <c r="L34" s="4">
        <v>46227</v>
      </c>
      <c r="M34" s="2" t="s">
        <v>30</v>
      </c>
      <c r="N34" s="2" t="s">
        <v>80</v>
      </c>
      <c r="O34" s="2">
        <v>180000</v>
      </c>
      <c r="P34" s="2">
        <v>8.3350000000000009</v>
      </c>
      <c r="Q34" s="2">
        <v>19.03</v>
      </c>
      <c r="R34" s="2">
        <v>27.364000000000001</v>
      </c>
      <c r="S34" s="2">
        <v>9458.7493429999995</v>
      </c>
      <c r="T34" s="2">
        <v>58.308</v>
      </c>
      <c r="U34" s="2">
        <v>1.1950000000000001</v>
      </c>
      <c r="V34" s="2">
        <v>59.503</v>
      </c>
      <c r="W34" s="2" t="s">
        <v>84</v>
      </c>
      <c r="X34" s="2">
        <v>0.2</v>
      </c>
      <c r="Y34" t="s">
        <v>33</v>
      </c>
      <c r="Z34" s="2" t="s">
        <v>34</v>
      </c>
      <c r="AA34" t="s">
        <v>35</v>
      </c>
      <c r="AB34">
        <v>16488.551564000001</v>
      </c>
      <c r="AC34">
        <v>16.488551999999999</v>
      </c>
      <c r="AD34" s="2">
        <v>5</v>
      </c>
      <c r="AE34" s="10" t="s">
        <v>307</v>
      </c>
      <c r="AF34" s="2">
        <f t="shared" si="0"/>
        <v>311922.16079404263</v>
      </c>
      <c r="AG34" s="2" cm="1">
        <f t="array" ref="AG34">_xlfn.IFS(D34="I",MIN('Datos pp I Región'!$K$7:$K$9),D34="II",MIN('Datos pp II Región'!$K$7:$K$9),D34="III",MIN('Datos pp III Región'!$K$7:$K$9),D34="IV",MIN('Datos pp IV Región'!$K$7:$K$9),D34="V",MIN('Datos pp V Región'!$K$7:$K$9),D34="RM",MIN('Datos pp RM'!$K$7:$K$9),D34="VI",MIN('Datos pp VI Región'!$K$7:$K$9))</f>
        <v>2</v>
      </c>
      <c r="AH34" s="2" cm="1">
        <f t="array" ref="AH34">_xlfn.IFS(Z34="Pavimentado",1-(AG34/(4*365)),Z34="No Pavimentado",1-(AG34/365))</f>
        <v>0.99863013698630132</v>
      </c>
      <c r="AI34" s="2" cm="1">
        <f t="array" ref="AI34">_xlfn.IFS(Z34="Pavimentado",8,Z34="No Pavimentado",R34)</f>
        <v>8</v>
      </c>
      <c r="AJ34" s="2">
        <v>0.15</v>
      </c>
      <c r="AK34" s="2">
        <v>0.62</v>
      </c>
      <c r="AL34" s="2">
        <v>0.15</v>
      </c>
      <c r="AM34" s="2">
        <v>1.5</v>
      </c>
      <c r="AN34" s="2"/>
      <c r="AO34" s="2" cm="1">
        <f t="array" ref="AO34">_xlfn.IFS($Z34=$AT$3,AJ34*($X34)^(0.91)*(8*1.1023)^1.02,$Z34=$AT$4,AL34*281.9*(8.5/12)^0.9*(4/2.72)^0.45)</f>
        <v>0.31939355285489546</v>
      </c>
      <c r="AP34" s="2" cm="1">
        <f t="array" ref="AP34">_xlfn.IFS($Z34=$AT$3,AK34*($X34)^(0.91)*(8*1.1023)^1.02,$Z34=$AT$4,AM34*281.9*(8.5/12)^0.9*(4/2.72)^0.45)</f>
        <v>1.3201600184669013</v>
      </c>
      <c r="AQ34" s="2" cm="1">
        <f t="array" ref="AQ34">_xlfn.IFS(Z34=$AT$3,(AF34*AO34*AH34)/1000000,Z34=$AT$4,(AF34*AH34*AO34*(1-AN34))/1000000)</f>
        <v>9.9489453277376766E-2</v>
      </c>
      <c r="AR34" s="2" cm="1">
        <f t="array" ref="AR34">_xlfn.IFS(Z34=$AT$3,(AF34*AP34*AH34)/1000000,Z34=$AT$4,(AF34*AH34*AP34*(1-AN34))/1000000)</f>
        <v>0.41122307354649068</v>
      </c>
    </row>
    <row r="35" spans="1:44" ht="57.6" x14ac:dyDescent="0.3">
      <c r="A35" s="2">
        <v>5</v>
      </c>
      <c r="B35" t="s">
        <v>21</v>
      </c>
      <c r="C35" s="3" t="s">
        <v>74</v>
      </c>
      <c r="D35" t="s">
        <v>75</v>
      </c>
      <c r="E35" s="3" t="s">
        <v>76</v>
      </c>
      <c r="F35" s="2" t="s">
        <v>77</v>
      </c>
      <c r="G35" s="2" t="s">
        <v>78</v>
      </c>
      <c r="H35" s="2" t="s">
        <v>79</v>
      </c>
      <c r="I35" s="2" t="s">
        <v>28</v>
      </c>
      <c r="J35" s="2">
        <v>180000</v>
      </c>
      <c r="K35" s="2" t="s">
        <v>29</v>
      </c>
      <c r="L35" s="4">
        <v>46227</v>
      </c>
      <c r="M35" s="2" t="s">
        <v>30</v>
      </c>
      <c r="N35" s="2" t="s">
        <v>80</v>
      </c>
      <c r="O35" s="2">
        <v>180000</v>
      </c>
      <c r="P35" s="2">
        <v>8.3350000000000009</v>
      </c>
      <c r="Q35" s="2">
        <v>19.03</v>
      </c>
      <c r="R35" s="2">
        <v>27.364000000000001</v>
      </c>
      <c r="S35" s="2">
        <v>9458.7493429999995</v>
      </c>
      <c r="T35" s="2">
        <v>58.308</v>
      </c>
      <c r="U35" s="2">
        <v>1.1950000000000001</v>
      </c>
      <c r="V35" s="2">
        <v>59.503</v>
      </c>
      <c r="W35" s="2" t="s">
        <v>85</v>
      </c>
      <c r="X35" s="2">
        <v>0.2</v>
      </c>
      <c r="Y35" t="s">
        <v>33</v>
      </c>
      <c r="Z35" s="2" t="s">
        <v>34</v>
      </c>
      <c r="AA35" t="s">
        <v>35</v>
      </c>
      <c r="AB35">
        <v>2339.123689</v>
      </c>
      <c r="AC35">
        <v>2.339124</v>
      </c>
      <c r="AD35" s="2">
        <v>5</v>
      </c>
      <c r="AE35" s="10" t="s">
        <v>307</v>
      </c>
      <c r="AF35" s="2">
        <f t="shared" si="0"/>
        <v>44250.375196391062</v>
      </c>
      <c r="AG35" s="2" cm="1">
        <f t="array" ref="AG35">_xlfn.IFS(D35="I",MIN('Datos pp I Región'!$K$7:$K$9),D35="II",MIN('Datos pp II Región'!$K$7:$K$9),D35="III",MIN('Datos pp III Región'!$K$7:$K$9),D35="IV",MIN('Datos pp IV Región'!$K$7:$K$9),D35="V",MIN('Datos pp V Región'!$K$7:$K$9),D35="RM",MIN('Datos pp RM'!$K$7:$K$9),D35="VI",MIN('Datos pp VI Región'!$K$7:$K$9))</f>
        <v>2</v>
      </c>
      <c r="AH35" s="2" cm="1">
        <f t="array" ref="AH35">_xlfn.IFS(Z35="Pavimentado",1-(AG35/(4*365)),Z35="No Pavimentado",1-(AG35/365))</f>
        <v>0.99863013698630132</v>
      </c>
      <c r="AI35" s="2" cm="1">
        <f t="array" ref="AI35">_xlfn.IFS(Z35="Pavimentado",8,Z35="No Pavimentado",R35)</f>
        <v>8</v>
      </c>
      <c r="AJ35" s="2">
        <v>0.15</v>
      </c>
      <c r="AK35" s="2">
        <v>0.62</v>
      </c>
      <c r="AL35" s="2">
        <v>0.15</v>
      </c>
      <c r="AM35" s="2">
        <v>1.5</v>
      </c>
      <c r="AN35" s="2"/>
      <c r="AO35" s="2" cm="1">
        <f t="array" ref="AO35">_xlfn.IFS($Z35=$AT$3,AJ35*($X35)^(0.91)*(8*1.1023)^1.02,$Z35=$AT$4,AL35*281.9*(8.5/12)^0.9*(4/2.72)^0.45)</f>
        <v>0.31939355285489546</v>
      </c>
      <c r="AP35" s="2" cm="1">
        <f t="array" ref="AP35">_xlfn.IFS($Z35=$AT$3,AK35*($X35)^(0.91)*(8*1.1023)^1.02,$Z35=$AT$4,AM35*281.9*(8.5/12)^0.9*(4/2.72)^0.45)</f>
        <v>1.3201600184669013</v>
      </c>
      <c r="AQ35" s="2" cm="1">
        <f t="array" ref="AQ35">_xlfn.IFS(Z35=$AT$3,(AF35*AO35*AH35)/1000000,Z35=$AT$4,(AF35*AH35*AO35*(1-AN35))/1000000)</f>
        <v>1.411392388537154E-2</v>
      </c>
      <c r="AR35" s="2" cm="1">
        <f t="array" ref="AR35">_xlfn.IFS(Z35=$AT$3,(AF35*AP35*AH35)/1000000,Z35=$AT$4,(AF35*AH35*AP35*(1-AN35))/1000000)</f>
        <v>5.8337552059535711E-2</v>
      </c>
    </row>
    <row r="36" spans="1:44" ht="57.6" x14ac:dyDescent="0.3">
      <c r="A36" s="2">
        <v>5</v>
      </c>
      <c r="B36" t="s">
        <v>21</v>
      </c>
      <c r="C36" s="3" t="s">
        <v>74</v>
      </c>
      <c r="D36" t="s">
        <v>75</v>
      </c>
      <c r="E36" s="3" t="s">
        <v>76</v>
      </c>
      <c r="F36" s="2" t="s">
        <v>77</v>
      </c>
      <c r="G36" s="2" t="s">
        <v>78</v>
      </c>
      <c r="H36" s="2" t="s">
        <v>79</v>
      </c>
      <c r="I36" s="2" t="s">
        <v>28</v>
      </c>
      <c r="J36" s="2">
        <v>180000</v>
      </c>
      <c r="K36" s="2" t="s">
        <v>29</v>
      </c>
      <c r="L36" s="4">
        <v>46227</v>
      </c>
      <c r="M36" s="2" t="s">
        <v>30</v>
      </c>
      <c r="N36" s="2" t="s">
        <v>80</v>
      </c>
      <c r="O36" s="2">
        <v>180000</v>
      </c>
      <c r="P36" s="2">
        <v>8.3350000000000009</v>
      </c>
      <c r="Q36" s="2">
        <v>19.03</v>
      </c>
      <c r="R36" s="2">
        <v>27.364000000000001</v>
      </c>
      <c r="S36" s="2">
        <v>9458.7493429999995</v>
      </c>
      <c r="T36" s="2">
        <v>58.308</v>
      </c>
      <c r="U36" s="2">
        <v>1.1950000000000001</v>
      </c>
      <c r="V36" s="2">
        <v>59.503</v>
      </c>
      <c r="W36" s="2" t="s">
        <v>86</v>
      </c>
      <c r="X36" s="2">
        <v>0.2</v>
      </c>
      <c r="Y36" t="s">
        <v>33</v>
      </c>
      <c r="Z36" s="2" t="s">
        <v>34</v>
      </c>
      <c r="AA36" t="s">
        <v>35</v>
      </c>
      <c r="AB36">
        <v>1248.409465</v>
      </c>
      <c r="AC36">
        <v>1.2484090000000001</v>
      </c>
      <c r="AD36" s="2">
        <v>5</v>
      </c>
      <c r="AE36" s="10" t="s">
        <v>307</v>
      </c>
      <c r="AF36" s="2">
        <f t="shared" si="0"/>
        <v>23616.775617090574</v>
      </c>
      <c r="AG36" s="2" cm="1">
        <f t="array" ref="AG36">_xlfn.IFS(D36="I",MIN('Datos pp I Región'!$K$7:$K$9),D36="II",MIN('Datos pp II Región'!$K$7:$K$9),D36="III",MIN('Datos pp III Región'!$K$7:$K$9),D36="IV",MIN('Datos pp IV Región'!$K$7:$K$9),D36="V",MIN('Datos pp V Región'!$K$7:$K$9),D36="RM",MIN('Datos pp RM'!$K$7:$K$9),D36="VI",MIN('Datos pp VI Región'!$K$7:$K$9))</f>
        <v>2</v>
      </c>
      <c r="AH36" s="2" cm="1">
        <f t="array" ref="AH36">_xlfn.IFS(Z36="Pavimentado",1-(AG36/(4*365)),Z36="No Pavimentado",1-(AG36/365))</f>
        <v>0.99863013698630132</v>
      </c>
      <c r="AI36" s="2" cm="1">
        <f t="array" ref="AI36">_xlfn.IFS(Z36="Pavimentado",8,Z36="No Pavimentado",R36)</f>
        <v>8</v>
      </c>
      <c r="AJ36" s="2">
        <v>0.15</v>
      </c>
      <c r="AK36" s="2">
        <v>0.62</v>
      </c>
      <c r="AL36" s="2">
        <v>0.15</v>
      </c>
      <c r="AM36" s="2">
        <v>1.5</v>
      </c>
      <c r="AN36" s="2"/>
      <c r="AO36" s="2" cm="1">
        <f t="array" ref="AO36">_xlfn.IFS($Z36=$AT$3,AJ36*($X36)^(0.91)*(8*1.1023)^1.02,$Z36=$AT$4,AL36*281.9*(8.5/12)^0.9*(4/2.72)^0.45)</f>
        <v>0.31939355285489546</v>
      </c>
      <c r="AP36" s="2" cm="1">
        <f t="array" ref="AP36">_xlfn.IFS($Z36=$AT$3,AK36*($X36)^(0.91)*(8*1.1023)^1.02,$Z36=$AT$4,AM36*281.9*(8.5/12)^0.9*(4/2.72)^0.45)</f>
        <v>1.3201600184669013</v>
      </c>
      <c r="AQ36" s="2" cm="1">
        <f t="array" ref="AQ36">_xlfn.IFS(Z36=$AT$3,(AF36*AO36*AH36)/1000000,Z36=$AT$4,(AF36*AH36*AO36*(1-AN36))/1000000)</f>
        <v>7.5327129317696714E-3</v>
      </c>
      <c r="AR36" s="2" cm="1">
        <f t="array" ref="AR36">_xlfn.IFS(Z36=$AT$3,(AF36*AP36*AH36)/1000000,Z36=$AT$4,(AF36*AH36*AP36*(1-AN36))/1000000)</f>
        <v>3.1135213451314644E-2</v>
      </c>
    </row>
    <row r="37" spans="1:44" ht="43.2" x14ac:dyDescent="0.3">
      <c r="A37" s="2">
        <v>6</v>
      </c>
      <c r="B37" t="s">
        <v>21</v>
      </c>
      <c r="C37" s="3" t="s">
        <v>74</v>
      </c>
      <c r="D37" t="s">
        <v>75</v>
      </c>
      <c r="E37" s="3" t="s">
        <v>87</v>
      </c>
      <c r="F37" s="2" t="s">
        <v>88</v>
      </c>
      <c r="G37" s="2" t="s">
        <v>89</v>
      </c>
      <c r="H37" s="2" t="s">
        <v>79</v>
      </c>
      <c r="I37" s="2" t="s">
        <v>28</v>
      </c>
      <c r="J37" s="2" t="s">
        <v>90</v>
      </c>
      <c r="K37" s="2" t="s">
        <v>29</v>
      </c>
      <c r="L37" s="4">
        <v>46227</v>
      </c>
      <c r="M37" s="2" t="s">
        <v>30</v>
      </c>
      <c r="N37" s="2" t="s">
        <v>80</v>
      </c>
      <c r="O37" s="2">
        <v>50000</v>
      </c>
      <c r="P37" s="2">
        <v>8.3350000000000009</v>
      </c>
      <c r="Q37" s="2">
        <v>19.03</v>
      </c>
      <c r="R37" s="2">
        <v>27.364000000000001</v>
      </c>
      <c r="S37" s="2">
        <v>2627.4303730000001</v>
      </c>
      <c r="T37" s="2">
        <v>184.83099999999999</v>
      </c>
      <c r="U37" s="2">
        <v>1.248</v>
      </c>
      <c r="V37" s="2">
        <v>186.07900000000001</v>
      </c>
      <c r="W37" s="2" t="s">
        <v>91</v>
      </c>
      <c r="X37" s="2">
        <v>0.2</v>
      </c>
      <c r="Y37" t="s">
        <v>33</v>
      </c>
      <c r="Z37" s="2" t="s">
        <v>34</v>
      </c>
      <c r="AA37" t="s">
        <v>35</v>
      </c>
      <c r="AB37">
        <v>109079.41721100001</v>
      </c>
      <c r="AC37">
        <v>109.07941700000001</v>
      </c>
      <c r="AD37" s="2">
        <v>6</v>
      </c>
      <c r="AE37" s="10" t="s">
        <v>307</v>
      </c>
      <c r="AF37" s="2">
        <f t="shared" si="0"/>
        <v>573197.14658986509</v>
      </c>
      <c r="AG37" s="2" cm="1">
        <f t="array" ref="AG37">_xlfn.IFS(D37="I",MIN('Datos pp I Región'!$K$7:$K$9),D37="II",MIN('Datos pp II Región'!$K$7:$K$9),D37="III",MIN('Datos pp III Región'!$K$7:$K$9),D37="IV",MIN('Datos pp IV Región'!$K$7:$K$9),D37="V",MIN('Datos pp V Región'!$K$7:$K$9),D37="RM",MIN('Datos pp RM'!$K$7:$K$9),D37="VI",MIN('Datos pp VI Región'!$K$7:$K$9))</f>
        <v>2</v>
      </c>
      <c r="AH37" s="2" cm="1">
        <f t="array" ref="AH37">_xlfn.IFS(Z37="Pavimentado",1-(AG37/(4*365)),Z37="No Pavimentado",1-(AG37/365))</f>
        <v>0.99863013698630132</v>
      </c>
      <c r="AI37" s="2" cm="1">
        <f t="array" ref="AI37">_xlfn.IFS(Z37="Pavimentado",8,Z37="No Pavimentado",R37)</f>
        <v>8</v>
      </c>
      <c r="AJ37" s="2">
        <v>0.15</v>
      </c>
      <c r="AK37" s="2">
        <v>0.62</v>
      </c>
      <c r="AL37" s="2">
        <v>0.15</v>
      </c>
      <c r="AM37" s="2">
        <v>1.5</v>
      </c>
      <c r="AN37" s="2"/>
      <c r="AO37" s="2" cm="1">
        <f t="array" ref="AO37">_xlfn.IFS($Z37=$AT$3,AJ37*($X37)^(0.91)*(8*1.1023)^1.02,$Z37=$AT$4,AL37*281.9*(8.5/12)^0.9*(4/2.72)^0.45)</f>
        <v>0.31939355285489546</v>
      </c>
      <c r="AP37" s="2" cm="1">
        <f t="array" ref="AP37">_xlfn.IFS($Z37=$AT$3,AK37*($X37)^(0.91)*(8*1.1023)^1.02,$Z37=$AT$4,AM37*281.9*(8.5/12)^0.9*(4/2.72)^0.45)</f>
        <v>1.3201600184669013</v>
      </c>
      <c r="AQ37" s="2" cm="1">
        <f t="array" ref="AQ37">_xlfn.IFS(Z37=$AT$3,(AF37*AO37*AH37)/1000000,Z37=$AT$4,(AF37*AH37*AO37*(1-AN37))/1000000)</f>
        <v>0.18282468481626146</v>
      </c>
      <c r="AR37" s="2" cm="1">
        <f t="array" ref="AR37">_xlfn.IFS(Z37=$AT$3,(AF37*AP37*AH37)/1000000,Z37=$AT$4,(AF37*AH37*AP37*(1-AN37))/1000000)</f>
        <v>0.75567536390721401</v>
      </c>
    </row>
    <row r="38" spans="1:44" ht="43.2" x14ac:dyDescent="0.3">
      <c r="A38" s="2">
        <v>6</v>
      </c>
      <c r="B38" t="s">
        <v>21</v>
      </c>
      <c r="C38" s="3" t="s">
        <v>74</v>
      </c>
      <c r="D38" t="s">
        <v>75</v>
      </c>
      <c r="E38" s="3" t="s">
        <v>87</v>
      </c>
      <c r="F38" s="2" t="s">
        <v>88</v>
      </c>
      <c r="G38" s="2" t="s">
        <v>89</v>
      </c>
      <c r="H38" s="2" t="s">
        <v>79</v>
      </c>
      <c r="I38" s="2" t="s">
        <v>28</v>
      </c>
      <c r="J38" s="2" t="s">
        <v>90</v>
      </c>
      <c r="K38" s="2" t="s">
        <v>29</v>
      </c>
      <c r="L38" s="4">
        <v>46227</v>
      </c>
      <c r="M38" s="2" t="s">
        <v>30</v>
      </c>
      <c r="N38" s="2" t="s">
        <v>80</v>
      </c>
      <c r="O38" s="2">
        <v>50000</v>
      </c>
      <c r="P38" s="2">
        <v>8.3350000000000009</v>
      </c>
      <c r="Q38" s="2">
        <v>19.03</v>
      </c>
      <c r="R38" s="2">
        <v>27.364000000000001</v>
      </c>
      <c r="S38" s="2">
        <v>2627.4303730000001</v>
      </c>
      <c r="T38" s="2">
        <v>184.83099999999999</v>
      </c>
      <c r="U38" s="2">
        <v>1.248</v>
      </c>
      <c r="V38" s="2">
        <v>186.07900000000001</v>
      </c>
      <c r="W38" s="2" t="s">
        <v>92</v>
      </c>
      <c r="X38" s="2">
        <v>0.2</v>
      </c>
      <c r="Y38" t="s">
        <v>33</v>
      </c>
      <c r="Z38" s="2" t="s">
        <v>34</v>
      </c>
      <c r="AA38" t="s">
        <v>35</v>
      </c>
      <c r="AB38">
        <v>1448.5814310000001</v>
      </c>
      <c r="AC38">
        <v>1.4485809999999999</v>
      </c>
      <c r="AD38" s="2">
        <v>6</v>
      </c>
      <c r="AE38" s="10" t="s">
        <v>307</v>
      </c>
      <c r="AF38" s="2">
        <f t="shared" si="0"/>
        <v>7612.0914343014256</v>
      </c>
      <c r="AG38" s="2" cm="1">
        <f t="array" ref="AG38">_xlfn.IFS(D38="I",MIN('Datos pp I Región'!$K$7:$K$9),D38="II",MIN('Datos pp II Región'!$K$7:$K$9),D38="III",MIN('Datos pp III Región'!$K$7:$K$9),D38="IV",MIN('Datos pp IV Región'!$K$7:$K$9),D38="V",MIN('Datos pp V Región'!$K$7:$K$9),D38="RM",MIN('Datos pp RM'!$K$7:$K$9),D38="VI",MIN('Datos pp VI Región'!$K$7:$K$9))</f>
        <v>2</v>
      </c>
      <c r="AH38" s="2" cm="1">
        <f t="array" ref="AH38">_xlfn.IFS(Z38="Pavimentado",1-(AG38/(4*365)),Z38="No Pavimentado",1-(AG38/365))</f>
        <v>0.99863013698630132</v>
      </c>
      <c r="AI38" s="2" cm="1">
        <f t="array" ref="AI38">_xlfn.IFS(Z38="Pavimentado",8,Z38="No Pavimentado",R38)</f>
        <v>8</v>
      </c>
      <c r="AJ38" s="2">
        <v>0.15</v>
      </c>
      <c r="AK38" s="2">
        <v>0.62</v>
      </c>
      <c r="AL38" s="2">
        <v>0.15</v>
      </c>
      <c r="AM38" s="2">
        <v>1.5</v>
      </c>
      <c r="AN38" s="2"/>
      <c r="AO38" s="2" cm="1">
        <f t="array" ref="AO38">_xlfn.IFS($Z38=$AT$3,AJ38*($X38)^(0.91)*(8*1.1023)^1.02,$Z38=$AT$4,AL38*281.9*(8.5/12)^0.9*(4/2.72)^0.45)</f>
        <v>0.31939355285489546</v>
      </c>
      <c r="AP38" s="2" cm="1">
        <f t="array" ref="AP38">_xlfn.IFS($Z38=$AT$3,AK38*($X38)^(0.91)*(8*1.1023)^1.02,$Z38=$AT$4,AM38*281.9*(8.5/12)^0.9*(4/2.72)^0.45)</f>
        <v>1.3201600184669013</v>
      </c>
      <c r="AQ38" s="2" cm="1">
        <f t="array" ref="AQ38">_xlfn.IFS(Z38=$AT$3,(AF38*AO38*AH38)/1000000,Z38=$AT$4,(AF38*AH38*AO38*(1-AN38))/1000000)</f>
        <v>2.4279224443950302E-3</v>
      </c>
      <c r="AR38" s="2" cm="1">
        <f t="array" ref="AR38">_xlfn.IFS(Z38=$AT$3,(AF38*AP38*AH38)/1000000,Z38=$AT$4,(AF38*AH38*AP38*(1-AN38))/1000000)</f>
        <v>1.0035412770166126E-2</v>
      </c>
    </row>
    <row r="39" spans="1:44" ht="43.2" x14ac:dyDescent="0.3">
      <c r="A39" s="2">
        <v>6</v>
      </c>
      <c r="B39" t="s">
        <v>21</v>
      </c>
      <c r="C39" s="3" t="s">
        <v>74</v>
      </c>
      <c r="D39" t="s">
        <v>75</v>
      </c>
      <c r="E39" s="3" t="s">
        <v>87</v>
      </c>
      <c r="F39" s="2" t="s">
        <v>88</v>
      </c>
      <c r="G39" s="2" t="s">
        <v>89</v>
      </c>
      <c r="H39" s="2" t="s">
        <v>79</v>
      </c>
      <c r="I39" s="2" t="s">
        <v>28</v>
      </c>
      <c r="J39" s="2" t="s">
        <v>90</v>
      </c>
      <c r="K39" s="2" t="s">
        <v>29</v>
      </c>
      <c r="L39" s="4">
        <v>46227</v>
      </c>
      <c r="M39" s="2" t="s">
        <v>30</v>
      </c>
      <c r="N39" s="2" t="s">
        <v>80</v>
      </c>
      <c r="O39" s="2">
        <v>50000</v>
      </c>
      <c r="P39" s="2">
        <v>8.3350000000000009</v>
      </c>
      <c r="Q39" s="2">
        <v>19.03</v>
      </c>
      <c r="R39" s="2">
        <v>27.364000000000001</v>
      </c>
      <c r="S39" s="2">
        <v>2627.4303730000001</v>
      </c>
      <c r="T39" s="2">
        <v>184.83099999999999</v>
      </c>
      <c r="U39" s="2">
        <v>1.248</v>
      </c>
      <c r="V39" s="2">
        <v>186.07900000000001</v>
      </c>
      <c r="W39" s="2" t="s">
        <v>93</v>
      </c>
      <c r="X39" s="2">
        <v>0.2</v>
      </c>
      <c r="Y39" t="s">
        <v>33</v>
      </c>
      <c r="Z39" s="2" t="s">
        <v>34</v>
      </c>
      <c r="AA39" t="s">
        <v>35</v>
      </c>
      <c r="AB39">
        <v>627.31019900000001</v>
      </c>
      <c r="AC39">
        <v>0.62731000000000003</v>
      </c>
      <c r="AD39" s="2">
        <v>6</v>
      </c>
      <c r="AE39" s="10" t="s">
        <v>307</v>
      </c>
      <c r="AF39" s="2">
        <f t="shared" si="0"/>
        <v>3296.4266945732602</v>
      </c>
      <c r="AG39" s="2" cm="1">
        <f t="array" ref="AG39">_xlfn.IFS(D39="I",MIN('Datos pp I Región'!$K$7:$K$9),D39="II",MIN('Datos pp II Región'!$K$7:$K$9),D39="III",MIN('Datos pp III Región'!$K$7:$K$9),D39="IV",MIN('Datos pp IV Región'!$K$7:$K$9),D39="V",MIN('Datos pp V Región'!$K$7:$K$9),D39="RM",MIN('Datos pp RM'!$K$7:$K$9),D39="VI",MIN('Datos pp VI Región'!$K$7:$K$9))</f>
        <v>2</v>
      </c>
      <c r="AH39" s="2" cm="1">
        <f t="array" ref="AH39">_xlfn.IFS(Z39="Pavimentado",1-(AG39/(4*365)),Z39="No Pavimentado",1-(AG39/365))</f>
        <v>0.99863013698630132</v>
      </c>
      <c r="AI39" s="2" cm="1">
        <f t="array" ref="AI39">_xlfn.IFS(Z39="Pavimentado",8,Z39="No Pavimentado",R39)</f>
        <v>8</v>
      </c>
      <c r="AJ39" s="2">
        <v>0.15</v>
      </c>
      <c r="AK39" s="2">
        <v>0.62</v>
      </c>
      <c r="AL39" s="2">
        <v>0.15</v>
      </c>
      <c r="AM39" s="2">
        <v>1.5</v>
      </c>
      <c r="AN39" s="2"/>
      <c r="AO39" s="2" cm="1">
        <f t="array" ref="AO39">_xlfn.IFS($Z39=$AT$3,AJ39*($X39)^(0.91)*(8*1.1023)^1.02,$Z39=$AT$4,AL39*281.9*(8.5/12)^0.9*(4/2.72)^0.45)</f>
        <v>0.31939355285489546</v>
      </c>
      <c r="AP39" s="2" cm="1">
        <f t="array" ref="AP39">_xlfn.IFS($Z39=$AT$3,AK39*($X39)^(0.91)*(8*1.1023)^1.02,$Z39=$AT$4,AM39*281.9*(8.5/12)^0.9*(4/2.72)^0.45)</f>
        <v>1.3201600184669013</v>
      </c>
      <c r="AQ39" s="2" cm="1">
        <f t="array" ref="AQ39">_xlfn.IFS(Z39=$AT$3,(AF39*AO39*AH39)/1000000,Z39=$AT$4,(AF39*AH39*AO39*(1-AN39))/1000000)</f>
        <v>1.0514151632483419E-3</v>
      </c>
      <c r="AR39" s="2" cm="1">
        <f t="array" ref="AR39">_xlfn.IFS(Z39=$AT$3,(AF39*AP39*AH39)/1000000,Z39=$AT$4,(AF39*AH39*AP39*(1-AN39))/1000000)</f>
        <v>4.3458493414264814E-3</v>
      </c>
    </row>
    <row r="40" spans="1:44" ht="43.2" x14ac:dyDescent="0.3">
      <c r="A40" s="2">
        <v>6</v>
      </c>
      <c r="B40" t="s">
        <v>21</v>
      </c>
      <c r="C40" s="3" t="s">
        <v>74</v>
      </c>
      <c r="D40" t="s">
        <v>75</v>
      </c>
      <c r="E40" s="3" t="s">
        <v>87</v>
      </c>
      <c r="F40" s="2" t="s">
        <v>88</v>
      </c>
      <c r="G40" s="2" t="s">
        <v>89</v>
      </c>
      <c r="H40" s="2" t="s">
        <v>79</v>
      </c>
      <c r="I40" s="2" t="s">
        <v>28</v>
      </c>
      <c r="J40" s="2" t="s">
        <v>90</v>
      </c>
      <c r="K40" s="2" t="s">
        <v>29</v>
      </c>
      <c r="L40" s="4">
        <v>46227</v>
      </c>
      <c r="M40" s="2" t="s">
        <v>30</v>
      </c>
      <c r="N40" s="2" t="s">
        <v>80</v>
      </c>
      <c r="O40" s="2">
        <v>50000</v>
      </c>
      <c r="P40" s="2">
        <v>8.3350000000000009</v>
      </c>
      <c r="Q40" s="2">
        <v>19.03</v>
      </c>
      <c r="R40" s="2">
        <v>27.364000000000001</v>
      </c>
      <c r="S40" s="2">
        <v>2627.4303730000001</v>
      </c>
      <c r="T40" s="2">
        <v>184.83099999999999</v>
      </c>
      <c r="U40" s="2">
        <v>1.248</v>
      </c>
      <c r="V40" s="2">
        <v>186.07900000000001</v>
      </c>
      <c r="W40" s="2" t="s">
        <v>94</v>
      </c>
      <c r="X40" s="2">
        <v>0.2</v>
      </c>
      <c r="Y40" t="s">
        <v>33</v>
      </c>
      <c r="Z40" s="2" t="s">
        <v>34</v>
      </c>
      <c r="AA40" t="s">
        <v>35</v>
      </c>
      <c r="AB40">
        <v>16269.211329</v>
      </c>
      <c r="AC40">
        <v>16.269210999999999</v>
      </c>
      <c r="AD40" s="2">
        <v>6</v>
      </c>
      <c r="AE40" s="10" t="s">
        <v>307</v>
      </c>
      <c r="AF40" s="2">
        <f t="shared" si="0"/>
        <v>85492.438252291409</v>
      </c>
      <c r="AG40" s="2" cm="1">
        <f t="array" ref="AG40">_xlfn.IFS(D40="I",MIN('Datos pp I Región'!$K$7:$K$9),D40="II",MIN('Datos pp II Región'!$K$7:$K$9),D40="III",MIN('Datos pp III Región'!$K$7:$K$9),D40="IV",MIN('Datos pp IV Región'!$K$7:$K$9),D40="V",MIN('Datos pp V Región'!$K$7:$K$9),D40="RM",MIN('Datos pp RM'!$K$7:$K$9),D40="VI",MIN('Datos pp VI Región'!$K$7:$K$9))</f>
        <v>2</v>
      </c>
      <c r="AH40" s="2" cm="1">
        <f t="array" ref="AH40">_xlfn.IFS(Z40="Pavimentado",1-(AG40/(4*365)),Z40="No Pavimentado",1-(AG40/365))</f>
        <v>0.99863013698630132</v>
      </c>
      <c r="AI40" s="2" cm="1">
        <f t="array" ref="AI40">_xlfn.IFS(Z40="Pavimentado",8,Z40="No Pavimentado",R40)</f>
        <v>8</v>
      </c>
      <c r="AJ40" s="2">
        <v>0.15</v>
      </c>
      <c r="AK40" s="2">
        <v>0.62</v>
      </c>
      <c r="AL40" s="2">
        <v>0.15</v>
      </c>
      <c r="AM40" s="2">
        <v>1.5</v>
      </c>
      <c r="AN40" s="2"/>
      <c r="AO40" s="2" cm="1">
        <f t="array" ref="AO40">_xlfn.IFS($Z40=$AT$3,AJ40*($X40)^(0.91)*(8*1.1023)^1.02,$Z40=$AT$4,AL40*281.9*(8.5/12)^0.9*(4/2.72)^0.45)</f>
        <v>0.31939355285489546</v>
      </c>
      <c r="AP40" s="2" cm="1">
        <f t="array" ref="AP40">_xlfn.IFS($Z40=$AT$3,AK40*($X40)^(0.91)*(8*1.1023)^1.02,$Z40=$AT$4,AM40*281.9*(8.5/12)^0.9*(4/2.72)^0.45)</f>
        <v>1.3201600184669013</v>
      </c>
      <c r="AQ40" s="2" cm="1">
        <f t="array" ref="AQ40">_xlfn.IFS(Z40=$AT$3,(AF40*AO40*AH40)/1000000,Z40=$AT$4,(AF40*AH40*AO40*(1-AN40))/1000000)</f>
        <v>2.7268328481112564E-2</v>
      </c>
      <c r="AR40" s="2" cm="1">
        <f t="array" ref="AR40">_xlfn.IFS(Z40=$AT$3,(AF40*AP40*AH40)/1000000,Z40=$AT$4,(AF40*AH40*AP40*(1-AN40))/1000000)</f>
        <v>0.11270909105526528</v>
      </c>
    </row>
    <row r="41" spans="1:44" ht="43.2" x14ac:dyDescent="0.3">
      <c r="A41" s="2">
        <v>6</v>
      </c>
      <c r="B41" t="s">
        <v>21</v>
      </c>
      <c r="C41" s="3" t="s">
        <v>74</v>
      </c>
      <c r="D41" t="s">
        <v>75</v>
      </c>
      <c r="E41" s="3" t="s">
        <v>87</v>
      </c>
      <c r="F41" s="2" t="s">
        <v>88</v>
      </c>
      <c r="G41" s="2" t="s">
        <v>89</v>
      </c>
      <c r="H41" s="2" t="s">
        <v>79</v>
      </c>
      <c r="I41" s="2" t="s">
        <v>28</v>
      </c>
      <c r="J41" s="2" t="s">
        <v>90</v>
      </c>
      <c r="K41" s="2" t="s">
        <v>29</v>
      </c>
      <c r="L41" s="4">
        <v>46227</v>
      </c>
      <c r="M41" s="2" t="s">
        <v>30</v>
      </c>
      <c r="N41" s="2" t="s">
        <v>80</v>
      </c>
      <c r="O41" s="2">
        <v>50000</v>
      </c>
      <c r="P41" s="2">
        <v>8.3350000000000009</v>
      </c>
      <c r="Q41" s="2">
        <v>19.03</v>
      </c>
      <c r="R41" s="2">
        <v>27.364000000000001</v>
      </c>
      <c r="S41" s="2">
        <v>2627.4303730000001</v>
      </c>
      <c r="T41" s="2">
        <v>184.83099999999999</v>
      </c>
      <c r="U41" s="2">
        <v>1.248</v>
      </c>
      <c r="V41" s="2">
        <v>186.07900000000001</v>
      </c>
      <c r="W41" s="2" t="s">
        <v>95</v>
      </c>
      <c r="X41" s="2">
        <v>0.2</v>
      </c>
      <c r="Y41" t="s">
        <v>33</v>
      </c>
      <c r="Z41" s="2" t="s">
        <v>34</v>
      </c>
      <c r="AA41" t="s">
        <v>35</v>
      </c>
      <c r="AB41">
        <v>5155.9731689999999</v>
      </c>
      <c r="AC41">
        <v>5.1559730000000004</v>
      </c>
      <c r="AD41" s="2">
        <v>6</v>
      </c>
      <c r="AE41" s="10" t="s">
        <v>307</v>
      </c>
      <c r="AF41" s="2">
        <f t="shared" si="0"/>
        <v>27093.920125135861</v>
      </c>
      <c r="AG41" s="2" cm="1">
        <f t="array" ref="AG41">_xlfn.IFS(D41="I",MIN('Datos pp I Región'!$K$7:$K$9),D41="II",MIN('Datos pp II Región'!$K$7:$K$9),D41="III",MIN('Datos pp III Región'!$K$7:$K$9),D41="IV",MIN('Datos pp IV Región'!$K$7:$K$9),D41="V",MIN('Datos pp V Región'!$K$7:$K$9),D41="RM",MIN('Datos pp RM'!$K$7:$K$9),D41="VI",MIN('Datos pp VI Región'!$K$7:$K$9))</f>
        <v>2</v>
      </c>
      <c r="AH41" s="2" cm="1">
        <f t="array" ref="AH41">_xlfn.IFS(Z41="Pavimentado",1-(AG41/(4*365)),Z41="No Pavimentado",1-(AG41/365))</f>
        <v>0.99863013698630132</v>
      </c>
      <c r="AI41" s="2" cm="1">
        <f t="array" ref="AI41">_xlfn.IFS(Z41="Pavimentado",8,Z41="No Pavimentado",R41)</f>
        <v>8</v>
      </c>
      <c r="AJ41" s="2">
        <v>0.15</v>
      </c>
      <c r="AK41" s="2">
        <v>0.62</v>
      </c>
      <c r="AL41" s="2">
        <v>0.15</v>
      </c>
      <c r="AM41" s="2">
        <v>1.5</v>
      </c>
      <c r="AN41" s="2"/>
      <c r="AO41" s="2" cm="1">
        <f t="array" ref="AO41">_xlfn.IFS($Z41=$AT$3,AJ41*($X41)^(0.91)*(8*1.1023)^1.02,$Z41=$AT$4,AL41*281.9*(8.5/12)^0.9*(4/2.72)^0.45)</f>
        <v>0.31939355285489546</v>
      </c>
      <c r="AP41" s="2" cm="1">
        <f t="array" ref="AP41">_xlfn.IFS($Z41=$AT$3,AK41*($X41)^(0.91)*(8*1.1023)^1.02,$Z41=$AT$4,AM41*281.9*(8.5/12)^0.9*(4/2.72)^0.45)</f>
        <v>1.3201600184669013</v>
      </c>
      <c r="AQ41" s="2" cm="1">
        <f t="array" ref="AQ41">_xlfn.IFS(Z41=$AT$3,(AF41*AO41*AH41)/1000000,Z41=$AT$4,(AF41*AH41*AO41*(1-AN41))/1000000)</f>
        <v>8.6417691308906999E-3</v>
      </c>
      <c r="AR41" s="2" cm="1">
        <f t="array" ref="AR41">_xlfn.IFS(Z41=$AT$3,(AF41*AP41*AH41)/1000000,Z41=$AT$4,(AF41*AH41*AP41*(1-AN41))/1000000)</f>
        <v>3.5719312407681558E-2</v>
      </c>
    </row>
    <row r="42" spans="1:44" ht="43.2" x14ac:dyDescent="0.3">
      <c r="A42" s="2">
        <v>6</v>
      </c>
      <c r="B42" t="s">
        <v>21</v>
      </c>
      <c r="C42" s="3" t="s">
        <v>74</v>
      </c>
      <c r="D42" t="s">
        <v>75</v>
      </c>
      <c r="E42" s="3" t="s">
        <v>87</v>
      </c>
      <c r="F42" s="2" t="s">
        <v>88</v>
      </c>
      <c r="G42" s="2" t="s">
        <v>89</v>
      </c>
      <c r="H42" s="2" t="s">
        <v>79</v>
      </c>
      <c r="I42" s="2" t="s">
        <v>28</v>
      </c>
      <c r="J42" s="2" t="s">
        <v>90</v>
      </c>
      <c r="K42" s="2" t="s">
        <v>29</v>
      </c>
      <c r="L42" s="4">
        <v>46227</v>
      </c>
      <c r="M42" s="2" t="s">
        <v>30</v>
      </c>
      <c r="N42" s="2" t="s">
        <v>80</v>
      </c>
      <c r="O42" s="2">
        <v>50000</v>
      </c>
      <c r="P42" s="2">
        <v>8.3350000000000009</v>
      </c>
      <c r="Q42" s="2">
        <v>19.03</v>
      </c>
      <c r="R42" s="2">
        <v>27.364000000000001</v>
      </c>
      <c r="S42" s="2">
        <v>2627.4303730000001</v>
      </c>
      <c r="T42" s="2">
        <v>184.83099999999999</v>
      </c>
      <c r="U42" s="2">
        <v>1.248</v>
      </c>
      <c r="V42" s="2">
        <v>186.07900000000001</v>
      </c>
      <c r="W42" s="2" t="s">
        <v>96</v>
      </c>
      <c r="X42" s="2">
        <v>0.2</v>
      </c>
      <c r="Y42" t="s">
        <v>33</v>
      </c>
      <c r="Z42" s="2" t="s">
        <v>34</v>
      </c>
      <c r="AA42" t="s">
        <v>35</v>
      </c>
      <c r="AB42">
        <v>12987.257462</v>
      </c>
      <c r="AC42">
        <v>12.987257</v>
      </c>
      <c r="AD42" s="2">
        <v>6</v>
      </c>
      <c r="AE42" s="10" t="s">
        <v>307</v>
      </c>
      <c r="AF42" s="2">
        <f t="shared" si="0"/>
        <v>68246.22700751372</v>
      </c>
      <c r="AG42" s="2" cm="1">
        <f t="array" ref="AG42">_xlfn.IFS(D42="I",MIN('Datos pp I Región'!$K$7:$K$9),D42="II",MIN('Datos pp II Región'!$K$7:$K$9),D42="III",MIN('Datos pp III Región'!$K$7:$K$9),D42="IV",MIN('Datos pp IV Región'!$K$7:$K$9),D42="V",MIN('Datos pp V Región'!$K$7:$K$9),D42="RM",MIN('Datos pp RM'!$K$7:$K$9),D42="VI",MIN('Datos pp VI Región'!$K$7:$K$9))</f>
        <v>2</v>
      </c>
      <c r="AH42" s="2" cm="1">
        <f t="array" ref="AH42">_xlfn.IFS(Z42="Pavimentado",1-(AG42/(4*365)),Z42="No Pavimentado",1-(AG42/365))</f>
        <v>0.99863013698630132</v>
      </c>
      <c r="AI42" s="2" cm="1">
        <f t="array" ref="AI42">_xlfn.IFS(Z42="Pavimentado",8,Z42="No Pavimentado",R42)</f>
        <v>8</v>
      </c>
      <c r="AJ42" s="2">
        <v>0.15</v>
      </c>
      <c r="AK42" s="2">
        <v>0.62</v>
      </c>
      <c r="AL42" s="2">
        <v>0.15</v>
      </c>
      <c r="AM42" s="2">
        <v>1.5</v>
      </c>
      <c r="AN42" s="2"/>
      <c r="AO42" s="2" cm="1">
        <f t="array" ref="AO42">_xlfn.IFS($Z42=$AT$3,AJ42*($X42)^(0.91)*(8*1.1023)^1.02,$Z42=$AT$4,AL42*281.9*(8.5/12)^0.9*(4/2.72)^0.45)</f>
        <v>0.31939355285489546</v>
      </c>
      <c r="AP42" s="2" cm="1">
        <f t="array" ref="AP42">_xlfn.IFS($Z42=$AT$3,AK42*($X42)^(0.91)*(8*1.1023)^1.02,$Z42=$AT$4,AM42*281.9*(8.5/12)^0.9*(4/2.72)^0.45)</f>
        <v>1.3201600184669013</v>
      </c>
      <c r="AQ42" s="2" cm="1">
        <f t="array" ref="AQ42">_xlfn.IFS(Z42=$AT$3,(AF42*AO42*AH42)/1000000,Z42=$AT$4,(AF42*AH42*AO42*(1-AN42))/1000000)</f>
        <v>2.1767545454086767E-2</v>
      </c>
      <c r="AR42" s="2" cm="1">
        <f t="array" ref="AR42">_xlfn.IFS(Z42=$AT$3,(AF42*AP42*AH42)/1000000,Z42=$AT$4,(AF42*AH42*AP42*(1-AN42))/1000000)</f>
        <v>8.9972521210225323E-2</v>
      </c>
    </row>
    <row r="43" spans="1:44" ht="43.2" x14ac:dyDescent="0.3">
      <c r="A43" s="2">
        <v>6</v>
      </c>
      <c r="B43" t="s">
        <v>21</v>
      </c>
      <c r="C43" s="3" t="s">
        <v>74</v>
      </c>
      <c r="D43" t="s">
        <v>75</v>
      </c>
      <c r="E43" s="3" t="s">
        <v>87</v>
      </c>
      <c r="F43" s="2" t="s">
        <v>88</v>
      </c>
      <c r="G43" s="2" t="s">
        <v>89</v>
      </c>
      <c r="H43" s="2" t="s">
        <v>79</v>
      </c>
      <c r="I43" s="2" t="s">
        <v>28</v>
      </c>
      <c r="J43" s="2" t="s">
        <v>90</v>
      </c>
      <c r="K43" s="2" t="s">
        <v>29</v>
      </c>
      <c r="L43" s="4">
        <v>46227</v>
      </c>
      <c r="M43" s="2" t="s">
        <v>30</v>
      </c>
      <c r="N43" s="2" t="s">
        <v>80</v>
      </c>
      <c r="O43" s="2">
        <v>50000</v>
      </c>
      <c r="P43" s="2">
        <v>8.3350000000000009</v>
      </c>
      <c r="Q43" s="2">
        <v>19.03</v>
      </c>
      <c r="R43" s="2">
        <v>27.364000000000001</v>
      </c>
      <c r="S43" s="2">
        <v>2627.4303730000001</v>
      </c>
      <c r="T43" s="2">
        <v>184.83099999999999</v>
      </c>
      <c r="U43" s="2">
        <v>1.248</v>
      </c>
      <c r="V43" s="2">
        <v>186.07900000000001</v>
      </c>
      <c r="W43" s="2" t="s">
        <v>97</v>
      </c>
      <c r="X43" s="2">
        <v>0.2</v>
      </c>
      <c r="Y43" t="s">
        <v>33</v>
      </c>
      <c r="Z43" s="2" t="s">
        <v>34</v>
      </c>
      <c r="AA43" t="s">
        <v>35</v>
      </c>
      <c r="AB43">
        <v>19659.800995000001</v>
      </c>
      <c r="AC43">
        <v>19.659801000000002</v>
      </c>
      <c r="AD43" s="2">
        <v>6</v>
      </c>
      <c r="AE43" s="10" t="s">
        <v>307</v>
      </c>
      <c r="AF43" s="2">
        <f t="shared" si="0"/>
        <v>103309.51654907156</v>
      </c>
      <c r="AG43" s="2" cm="1">
        <f t="array" ref="AG43">_xlfn.IFS(D43="I",MIN('Datos pp I Región'!$K$7:$K$9),D43="II",MIN('Datos pp II Región'!$K$7:$K$9),D43="III",MIN('Datos pp III Región'!$K$7:$K$9),D43="IV",MIN('Datos pp IV Región'!$K$7:$K$9),D43="V",MIN('Datos pp V Región'!$K$7:$K$9),D43="RM",MIN('Datos pp RM'!$K$7:$K$9),D43="VI",MIN('Datos pp VI Región'!$K$7:$K$9))</f>
        <v>2</v>
      </c>
      <c r="AH43" s="2" cm="1">
        <f t="array" ref="AH43">_xlfn.IFS(Z43="Pavimentado",1-(AG43/(4*365)),Z43="No Pavimentado",1-(AG43/365))</f>
        <v>0.99863013698630132</v>
      </c>
      <c r="AI43" s="2" cm="1">
        <f t="array" ref="AI43">_xlfn.IFS(Z43="Pavimentado",8,Z43="No Pavimentado",R43)</f>
        <v>8</v>
      </c>
      <c r="AJ43" s="2">
        <v>0.15</v>
      </c>
      <c r="AK43" s="2">
        <v>0.62</v>
      </c>
      <c r="AL43" s="2">
        <v>0.15</v>
      </c>
      <c r="AM43" s="2">
        <v>1.5</v>
      </c>
      <c r="AN43" s="2"/>
      <c r="AO43" s="2" cm="1">
        <f t="array" ref="AO43">_xlfn.IFS($Z43=$AT$3,AJ43*($X43)^(0.91)*(8*1.1023)^1.02,$Z43=$AT$4,AL43*281.9*(8.5/12)^0.9*(4/2.72)^0.45)</f>
        <v>0.31939355285489546</v>
      </c>
      <c r="AP43" s="2" cm="1">
        <f t="array" ref="AP43">_xlfn.IFS($Z43=$AT$3,AK43*($X43)^(0.91)*(8*1.1023)^1.02,$Z43=$AT$4,AM43*281.9*(8.5/12)^0.9*(4/2.72)^0.45)</f>
        <v>1.3201600184669013</v>
      </c>
      <c r="AQ43" s="2" cm="1">
        <f t="array" ref="AQ43">_xlfn.IFS(Z43=$AT$3,(AF43*AO43*AH43)/1000000,Z43=$AT$4,(AF43*AH43*AO43*(1-AN43))/1000000)</f>
        <v>3.2951192995241456E-2</v>
      </c>
      <c r="AR43" s="2" cm="1">
        <f t="array" ref="AR43">_xlfn.IFS(Z43=$AT$3,(AF43*AP43*AH43)/1000000,Z43=$AT$4,(AF43*AH43*AP43*(1-AN43))/1000000)</f>
        <v>0.13619826438033139</v>
      </c>
    </row>
    <row r="44" spans="1:44" ht="43.2" x14ac:dyDescent="0.3">
      <c r="A44" s="2">
        <v>6</v>
      </c>
      <c r="B44" t="s">
        <v>21</v>
      </c>
      <c r="C44" s="3" t="s">
        <v>74</v>
      </c>
      <c r="D44" t="s">
        <v>75</v>
      </c>
      <c r="E44" s="3" t="s">
        <v>87</v>
      </c>
      <c r="F44" s="2" t="s">
        <v>88</v>
      </c>
      <c r="G44" s="2" t="s">
        <v>89</v>
      </c>
      <c r="H44" s="2" t="s">
        <v>79</v>
      </c>
      <c r="I44" s="2" t="s">
        <v>28</v>
      </c>
      <c r="J44" s="2" t="s">
        <v>90</v>
      </c>
      <c r="K44" s="2" t="s">
        <v>29</v>
      </c>
      <c r="L44" s="4">
        <v>46227</v>
      </c>
      <c r="M44" s="2" t="s">
        <v>30</v>
      </c>
      <c r="N44" s="2" t="s">
        <v>80</v>
      </c>
      <c r="O44" s="2">
        <v>50000</v>
      </c>
      <c r="P44" s="2">
        <v>8.3350000000000009</v>
      </c>
      <c r="Q44" s="2">
        <v>19.03</v>
      </c>
      <c r="R44" s="2">
        <v>27.364000000000001</v>
      </c>
      <c r="S44" s="2">
        <v>2627.4303730000001</v>
      </c>
      <c r="T44" s="2">
        <v>184.83099999999999</v>
      </c>
      <c r="U44" s="2">
        <v>1.248</v>
      </c>
      <c r="V44" s="2">
        <v>186.07900000000001</v>
      </c>
      <c r="W44" s="2" t="s">
        <v>98</v>
      </c>
      <c r="X44" s="2">
        <v>0.2</v>
      </c>
      <c r="Y44" t="s">
        <v>33</v>
      </c>
      <c r="Z44" s="2" t="s">
        <v>34</v>
      </c>
      <c r="AA44" t="s">
        <v>35</v>
      </c>
      <c r="AB44">
        <v>16489.146922</v>
      </c>
      <c r="AC44">
        <v>16.489146999999999</v>
      </c>
      <c r="AD44" s="2">
        <v>6</v>
      </c>
      <c r="AE44" s="10" t="s">
        <v>307</v>
      </c>
      <c r="AF44" s="2">
        <f t="shared" si="0"/>
        <v>86648.17130532366</v>
      </c>
      <c r="AG44" s="2" cm="1">
        <f t="array" ref="AG44">_xlfn.IFS(D44="I",MIN('Datos pp I Región'!$K$7:$K$9),D44="II",MIN('Datos pp II Región'!$K$7:$K$9),D44="III",MIN('Datos pp III Región'!$K$7:$K$9),D44="IV",MIN('Datos pp IV Región'!$K$7:$K$9),D44="V",MIN('Datos pp V Región'!$K$7:$K$9),D44="RM",MIN('Datos pp RM'!$K$7:$K$9),D44="VI",MIN('Datos pp VI Región'!$K$7:$K$9))</f>
        <v>2</v>
      </c>
      <c r="AH44" s="2" cm="1">
        <f t="array" ref="AH44">_xlfn.IFS(Z44="Pavimentado",1-(AG44/(4*365)),Z44="No Pavimentado",1-(AG44/365))</f>
        <v>0.99863013698630132</v>
      </c>
      <c r="AI44" s="2" cm="1">
        <f t="array" ref="AI44">_xlfn.IFS(Z44="Pavimentado",8,Z44="No Pavimentado",R44)</f>
        <v>8</v>
      </c>
      <c r="AJ44" s="2">
        <v>0.15</v>
      </c>
      <c r="AK44" s="2">
        <v>0.62</v>
      </c>
      <c r="AL44" s="2">
        <v>0.15</v>
      </c>
      <c r="AM44" s="2">
        <v>1.5</v>
      </c>
      <c r="AN44" s="2"/>
      <c r="AO44" s="2" cm="1">
        <f t="array" ref="AO44">_xlfn.IFS($Z44=$AT$3,AJ44*($X44)^(0.91)*(8*1.1023)^1.02,$Z44=$AT$4,AL44*281.9*(8.5/12)^0.9*(4/2.72)^0.45)</f>
        <v>0.31939355285489546</v>
      </c>
      <c r="AP44" s="2" cm="1">
        <f t="array" ref="AP44">_xlfn.IFS($Z44=$AT$3,AK44*($X44)^(0.91)*(8*1.1023)^1.02,$Z44=$AT$4,AM44*281.9*(8.5/12)^0.9*(4/2.72)^0.45)</f>
        <v>1.3201600184669013</v>
      </c>
      <c r="AQ44" s="2" cm="1">
        <f t="array" ref="AQ44">_xlfn.IFS(Z44=$AT$3,(AF44*AO44*AH44)/1000000,Z44=$AT$4,(AF44*AH44*AO44*(1-AN44))/1000000)</f>
        <v>2.7636956504488861E-2</v>
      </c>
      <c r="AR44" s="2" cm="1">
        <f t="array" ref="AR44">_xlfn.IFS(Z44=$AT$3,(AF44*AP44*AH44)/1000000,Z44=$AT$4,(AF44*AH44*AP44*(1-AN44))/1000000)</f>
        <v>0.11423275355188732</v>
      </c>
    </row>
    <row r="45" spans="1:44" ht="43.2" x14ac:dyDescent="0.3">
      <c r="A45" s="2">
        <v>6</v>
      </c>
      <c r="B45" t="s">
        <v>21</v>
      </c>
      <c r="C45" s="3" t="s">
        <v>74</v>
      </c>
      <c r="D45" t="s">
        <v>75</v>
      </c>
      <c r="E45" s="3" t="s">
        <v>87</v>
      </c>
      <c r="F45" s="2" t="s">
        <v>88</v>
      </c>
      <c r="G45" s="2" t="s">
        <v>89</v>
      </c>
      <c r="H45" s="2" t="s">
        <v>79</v>
      </c>
      <c r="I45" s="2" t="s">
        <v>28</v>
      </c>
      <c r="J45" s="2" t="s">
        <v>90</v>
      </c>
      <c r="K45" s="2" t="s">
        <v>29</v>
      </c>
      <c r="L45" s="4">
        <v>46227</v>
      </c>
      <c r="M45" s="2" t="s">
        <v>30</v>
      </c>
      <c r="N45" s="2" t="s">
        <v>80</v>
      </c>
      <c r="O45" s="2">
        <v>50000</v>
      </c>
      <c r="P45" s="2">
        <v>8.3350000000000009</v>
      </c>
      <c r="Q45" s="2">
        <v>19.03</v>
      </c>
      <c r="R45" s="2">
        <v>27.364000000000001</v>
      </c>
      <c r="S45" s="2">
        <v>2627.4303730000001</v>
      </c>
      <c r="T45" s="2">
        <v>184.83099999999999</v>
      </c>
      <c r="U45" s="2">
        <v>1.248</v>
      </c>
      <c r="V45" s="2">
        <v>186.07900000000001</v>
      </c>
      <c r="W45" s="2" t="s">
        <v>99</v>
      </c>
      <c r="X45" s="2">
        <v>0.2</v>
      </c>
      <c r="Y45" t="s">
        <v>33</v>
      </c>
      <c r="Z45" s="2" t="s">
        <v>34</v>
      </c>
      <c r="AA45" t="s">
        <v>35</v>
      </c>
      <c r="AB45">
        <v>2339.2840999999999</v>
      </c>
      <c r="AC45">
        <v>2.3392840000000001</v>
      </c>
      <c r="AD45" s="2">
        <v>6</v>
      </c>
      <c r="AE45" s="10" t="s">
        <v>307</v>
      </c>
      <c r="AF45" s="2">
        <f t="shared" si="0"/>
        <v>12292.611665345865</v>
      </c>
      <c r="AG45" s="2" cm="1">
        <f t="array" ref="AG45">_xlfn.IFS(D45="I",MIN('Datos pp I Región'!$K$7:$K$9),D45="II",MIN('Datos pp II Región'!$K$7:$K$9),D45="III",MIN('Datos pp III Región'!$K$7:$K$9),D45="IV",MIN('Datos pp IV Región'!$K$7:$K$9),D45="V",MIN('Datos pp V Región'!$K$7:$K$9),D45="RM",MIN('Datos pp RM'!$K$7:$K$9),D45="VI",MIN('Datos pp VI Región'!$K$7:$K$9))</f>
        <v>2</v>
      </c>
      <c r="AH45" s="2" cm="1">
        <f t="array" ref="AH45">_xlfn.IFS(Z45="Pavimentado",1-(AG45/(4*365)),Z45="No Pavimentado",1-(AG45/365))</f>
        <v>0.99863013698630132</v>
      </c>
      <c r="AI45" s="2" cm="1">
        <f t="array" ref="AI45">_xlfn.IFS(Z45="Pavimentado",8,Z45="No Pavimentado",R45)</f>
        <v>8</v>
      </c>
      <c r="AJ45" s="2">
        <v>0.15</v>
      </c>
      <c r="AK45" s="2">
        <v>0.62</v>
      </c>
      <c r="AL45" s="2">
        <v>0.15</v>
      </c>
      <c r="AM45" s="2">
        <v>1.5</v>
      </c>
      <c r="AN45" s="2"/>
      <c r="AO45" s="2" cm="1">
        <f t="array" ref="AO45">_xlfn.IFS($Z45=$AT$3,AJ45*($X45)^(0.91)*(8*1.1023)^1.02,$Z45=$AT$4,AL45*281.9*(8.5/12)^0.9*(4/2.72)^0.45)</f>
        <v>0.31939355285489546</v>
      </c>
      <c r="AP45" s="2" cm="1">
        <f t="array" ref="AP45">_xlfn.IFS($Z45=$AT$3,AK45*($X45)^(0.91)*(8*1.1023)^1.02,$Z45=$AT$4,AM45*281.9*(8.5/12)^0.9*(4/2.72)^0.45)</f>
        <v>1.3201600184669013</v>
      </c>
      <c r="AQ45" s="2" cm="1">
        <f t="array" ref="AQ45">_xlfn.IFS(Z45=$AT$3,(AF45*AO45*AH45)/1000000,Z45=$AT$4,(AF45*AH45*AO45*(1-AN45))/1000000)</f>
        <v>3.920802583641636E-3</v>
      </c>
      <c r="AR45" s="2" cm="1">
        <f t="array" ref="AR45">_xlfn.IFS(Z45=$AT$3,(AF45*AP45*AH45)/1000000,Z45=$AT$4,(AF45*AH45*AP45*(1-AN45))/1000000)</f>
        <v>1.6205984012385429E-2</v>
      </c>
    </row>
    <row r="46" spans="1:44" ht="43.2" x14ac:dyDescent="0.3">
      <c r="A46" s="2">
        <v>6</v>
      </c>
      <c r="B46" t="s">
        <v>21</v>
      </c>
      <c r="C46" s="3" t="s">
        <v>74</v>
      </c>
      <c r="D46" t="s">
        <v>75</v>
      </c>
      <c r="E46" s="3" t="s">
        <v>87</v>
      </c>
      <c r="F46" s="2" t="s">
        <v>88</v>
      </c>
      <c r="G46" s="2" t="s">
        <v>89</v>
      </c>
      <c r="H46" s="2" t="s">
        <v>79</v>
      </c>
      <c r="I46" s="2" t="s">
        <v>28</v>
      </c>
      <c r="J46" s="2" t="s">
        <v>90</v>
      </c>
      <c r="K46" s="2" t="s">
        <v>29</v>
      </c>
      <c r="L46" s="4">
        <v>46227</v>
      </c>
      <c r="M46" s="2" t="s">
        <v>30</v>
      </c>
      <c r="N46" s="2" t="s">
        <v>80</v>
      </c>
      <c r="O46" s="2">
        <v>50000</v>
      </c>
      <c r="P46" s="2">
        <v>8.3350000000000009</v>
      </c>
      <c r="Q46" s="2">
        <v>19.03</v>
      </c>
      <c r="R46" s="2">
        <v>27.364000000000001</v>
      </c>
      <c r="S46" s="2">
        <v>2627.4303730000001</v>
      </c>
      <c r="T46" s="2">
        <v>184.83099999999999</v>
      </c>
      <c r="U46" s="2">
        <v>1.248</v>
      </c>
      <c r="V46" s="2">
        <v>186.07900000000001</v>
      </c>
      <c r="W46" s="2" t="s">
        <v>100</v>
      </c>
      <c r="X46" s="2">
        <v>0.2</v>
      </c>
      <c r="Y46" t="s">
        <v>33</v>
      </c>
      <c r="Z46" s="2" t="s">
        <v>34</v>
      </c>
      <c r="AA46" t="s">
        <v>35</v>
      </c>
      <c r="AB46">
        <v>1700.383959</v>
      </c>
      <c r="AC46">
        <v>1.7003839999999999</v>
      </c>
      <c r="AD46" s="2">
        <v>6</v>
      </c>
      <c r="AE46" s="10" t="s">
        <v>307</v>
      </c>
      <c r="AF46" s="2">
        <f t="shared" si="0"/>
        <v>8935.2811347264633</v>
      </c>
      <c r="AG46" s="2" cm="1">
        <f t="array" ref="AG46">_xlfn.IFS(D46="I",MIN('Datos pp I Región'!$K$7:$K$9),D46="II",MIN('Datos pp II Región'!$K$7:$K$9),D46="III",MIN('Datos pp III Región'!$K$7:$K$9),D46="IV",MIN('Datos pp IV Región'!$K$7:$K$9),D46="V",MIN('Datos pp V Región'!$K$7:$K$9),D46="RM",MIN('Datos pp RM'!$K$7:$K$9),D46="VI",MIN('Datos pp VI Región'!$K$7:$K$9))</f>
        <v>2</v>
      </c>
      <c r="AH46" s="2" cm="1">
        <f t="array" ref="AH46">_xlfn.IFS(Z46="Pavimentado",1-(AG46/(4*365)),Z46="No Pavimentado",1-(AG46/365))</f>
        <v>0.99863013698630132</v>
      </c>
      <c r="AI46" s="2" cm="1">
        <f t="array" ref="AI46">_xlfn.IFS(Z46="Pavimentado",8,Z46="No Pavimentado",R46)</f>
        <v>8</v>
      </c>
      <c r="AJ46" s="2">
        <v>0.15</v>
      </c>
      <c r="AK46" s="2">
        <v>0.62</v>
      </c>
      <c r="AL46" s="2">
        <v>0.15</v>
      </c>
      <c r="AM46" s="2">
        <v>1.5</v>
      </c>
      <c r="AN46" s="2"/>
      <c r="AO46" s="2" cm="1">
        <f t="array" ref="AO46">_xlfn.IFS($Z46=$AT$3,AJ46*($X46)^(0.91)*(8*1.1023)^1.02,$Z46=$AT$4,AL46*281.9*(8.5/12)^0.9*(4/2.72)^0.45)</f>
        <v>0.31939355285489546</v>
      </c>
      <c r="AP46" s="2" cm="1">
        <f t="array" ref="AP46">_xlfn.IFS($Z46=$AT$3,AK46*($X46)^(0.91)*(8*1.1023)^1.02,$Z46=$AT$4,AM46*281.9*(8.5/12)^0.9*(4/2.72)^0.45)</f>
        <v>1.3201600184669013</v>
      </c>
      <c r="AQ46" s="2" cm="1">
        <f t="array" ref="AQ46">_xlfn.IFS(Z46=$AT$3,(AF46*AO46*AH46)/1000000,Z46=$AT$4,(AF46*AH46*AO46*(1-AN46))/1000000)</f>
        <v>2.8499617747921578E-3</v>
      </c>
      <c r="AR46" s="2" cm="1">
        <f t="array" ref="AR46">_xlfn.IFS(Z46=$AT$3,(AF46*AP46*AH46)/1000000,Z46=$AT$4,(AF46*AH46*AP46*(1-AN46))/1000000)</f>
        <v>1.1779842002474254E-2</v>
      </c>
    </row>
    <row r="47" spans="1:44" ht="57.6" x14ac:dyDescent="0.3">
      <c r="A47" s="2">
        <v>7</v>
      </c>
      <c r="B47" t="s">
        <v>21</v>
      </c>
      <c r="C47" s="3" t="s">
        <v>74</v>
      </c>
      <c r="D47" t="s">
        <v>75</v>
      </c>
      <c r="E47" s="3" t="s">
        <v>101</v>
      </c>
      <c r="F47" s="2" t="s">
        <v>102</v>
      </c>
      <c r="G47" s="2" t="s">
        <v>103</v>
      </c>
      <c r="H47" s="2" t="s">
        <v>79</v>
      </c>
      <c r="I47" s="2" t="s">
        <v>28</v>
      </c>
      <c r="J47" s="2" t="s">
        <v>104</v>
      </c>
      <c r="K47" s="2" t="s">
        <v>29</v>
      </c>
      <c r="L47" s="4">
        <v>46227</v>
      </c>
      <c r="M47" s="2" t="s">
        <v>30</v>
      </c>
      <c r="N47" s="2" t="s">
        <v>80</v>
      </c>
      <c r="O47" s="2">
        <v>230851</v>
      </c>
      <c r="P47" s="2">
        <v>8.3350000000000009</v>
      </c>
      <c r="Q47" s="2">
        <v>19.03</v>
      </c>
      <c r="R47" s="2">
        <v>27.364000000000001</v>
      </c>
      <c r="S47" s="2">
        <v>12130.898580999999</v>
      </c>
      <c r="T47" s="2">
        <v>532.46699999999998</v>
      </c>
      <c r="U47" s="2">
        <v>1.248</v>
      </c>
      <c r="V47" s="2">
        <v>533.71500000000003</v>
      </c>
      <c r="W47" s="2" t="s">
        <v>105</v>
      </c>
      <c r="X47" s="2">
        <v>0.2</v>
      </c>
      <c r="Y47" t="s">
        <v>33</v>
      </c>
      <c r="Z47" s="2" t="s">
        <v>34</v>
      </c>
      <c r="AA47" t="s">
        <v>35</v>
      </c>
      <c r="AB47">
        <v>1700.369408</v>
      </c>
      <c r="AC47">
        <v>1.700369</v>
      </c>
      <c r="AD47" s="2">
        <v>7</v>
      </c>
      <c r="AE47" s="10" t="s">
        <v>307</v>
      </c>
      <c r="AF47" s="2">
        <f t="shared" si="0"/>
        <v>41254.007778552776</v>
      </c>
      <c r="AG47" s="2" cm="1">
        <f t="array" ref="AG47">_xlfn.IFS(D47="I",MIN('Datos pp I Región'!$K$7:$K$9),D47="II",MIN('Datos pp II Región'!$K$7:$K$9),D47="III",MIN('Datos pp III Región'!$K$7:$K$9),D47="IV",MIN('Datos pp IV Región'!$K$7:$K$9),D47="V",MIN('Datos pp V Región'!$K$7:$K$9),D47="RM",MIN('Datos pp RM'!$K$7:$K$9),D47="VI",MIN('Datos pp VI Región'!$K$7:$K$9))</f>
        <v>2</v>
      </c>
      <c r="AH47" s="2" cm="1">
        <f t="array" ref="AH47">_xlfn.IFS(Z47="Pavimentado",1-(AG47/(4*365)),Z47="No Pavimentado",1-(AG47/365))</f>
        <v>0.99863013698630132</v>
      </c>
      <c r="AI47" s="2" cm="1">
        <f t="array" ref="AI47">_xlfn.IFS(Z47="Pavimentado",8,Z47="No Pavimentado",R47)</f>
        <v>8</v>
      </c>
      <c r="AJ47" s="2">
        <v>0.15</v>
      </c>
      <c r="AK47" s="2">
        <v>0.62</v>
      </c>
      <c r="AL47" s="2">
        <v>0.15</v>
      </c>
      <c r="AM47" s="2">
        <v>1.5</v>
      </c>
      <c r="AN47" s="2"/>
      <c r="AO47" s="2" cm="1">
        <f t="array" ref="AO47">_xlfn.IFS($Z47=$AT$3,AJ47*($X47)^(0.91)*(8*1.1023)^1.02,$Z47=$AT$4,AL47*281.9*(8.5/12)^0.9*(4/2.72)^0.45)</f>
        <v>0.31939355285489546</v>
      </c>
      <c r="AP47" s="2" cm="1">
        <f t="array" ref="AP47">_xlfn.IFS($Z47=$AT$3,AK47*($X47)^(0.91)*(8*1.1023)^1.02,$Z47=$AT$4,AM47*281.9*(8.5/12)^0.9*(4/2.72)^0.45)</f>
        <v>1.3201600184669013</v>
      </c>
      <c r="AQ47" s="2" cm="1">
        <f t="array" ref="AQ47">_xlfn.IFS(Z47=$AT$3,(AF47*AO47*AH47)/1000000,Z47=$AT$4,(AF47*AH47*AO47*(1-AN47))/1000000)</f>
        <v>1.3158214437027114E-2</v>
      </c>
      <c r="AR47" s="2" cm="1">
        <f t="array" ref="AR47">_xlfn.IFS(Z47=$AT$3,(AF47*AP47*AH47)/1000000,Z47=$AT$4,(AF47*AH47*AP47*(1-AN47))/1000000)</f>
        <v>5.4387286339712078E-2</v>
      </c>
    </row>
    <row r="48" spans="1:44" ht="57.6" x14ac:dyDescent="0.3">
      <c r="A48" s="2">
        <v>7</v>
      </c>
      <c r="B48" t="s">
        <v>21</v>
      </c>
      <c r="C48" s="3" t="s">
        <v>74</v>
      </c>
      <c r="D48" t="s">
        <v>75</v>
      </c>
      <c r="E48" s="3" t="s">
        <v>101</v>
      </c>
      <c r="F48" s="2" t="s">
        <v>102</v>
      </c>
      <c r="G48" s="2" t="s">
        <v>103</v>
      </c>
      <c r="H48" s="2" t="s">
        <v>79</v>
      </c>
      <c r="I48" s="2" t="s">
        <v>28</v>
      </c>
      <c r="J48" s="2" t="s">
        <v>104</v>
      </c>
      <c r="K48" s="2" t="s">
        <v>29</v>
      </c>
      <c r="L48" s="4">
        <v>46227</v>
      </c>
      <c r="M48" s="2" t="s">
        <v>30</v>
      </c>
      <c r="N48" s="2" t="s">
        <v>80</v>
      </c>
      <c r="O48" s="2">
        <v>230851</v>
      </c>
      <c r="P48" s="2">
        <v>8.3350000000000009</v>
      </c>
      <c r="Q48" s="2">
        <v>19.03</v>
      </c>
      <c r="R48" s="2">
        <v>27.364000000000001</v>
      </c>
      <c r="S48" s="2">
        <v>12130.898580999999</v>
      </c>
      <c r="T48" s="2">
        <v>532.46699999999998</v>
      </c>
      <c r="U48" s="2">
        <v>1.248</v>
      </c>
      <c r="V48" s="2">
        <v>533.71500000000003</v>
      </c>
      <c r="W48" s="2" t="s">
        <v>106</v>
      </c>
      <c r="X48" s="2">
        <v>0.2</v>
      </c>
      <c r="Y48" t="s">
        <v>33</v>
      </c>
      <c r="Z48" s="2" t="s">
        <v>34</v>
      </c>
      <c r="AA48" t="s">
        <v>35</v>
      </c>
      <c r="AB48">
        <v>2339.2764200000001</v>
      </c>
      <c r="AC48">
        <v>2.3392759999999999</v>
      </c>
      <c r="AD48" s="2">
        <v>7</v>
      </c>
      <c r="AE48" s="10" t="s">
        <v>307</v>
      </c>
      <c r="AF48" s="2">
        <f t="shared" si="0"/>
        <v>56755.03981793471</v>
      </c>
      <c r="AG48" s="2" cm="1">
        <f t="array" ref="AG48">_xlfn.IFS(D48="I",MIN('Datos pp I Región'!$K$7:$K$9),D48="II",MIN('Datos pp II Región'!$K$7:$K$9),D48="III",MIN('Datos pp III Región'!$K$7:$K$9),D48="IV",MIN('Datos pp IV Región'!$K$7:$K$9),D48="V",MIN('Datos pp V Región'!$K$7:$K$9),D48="RM",MIN('Datos pp RM'!$K$7:$K$9),D48="VI",MIN('Datos pp VI Región'!$K$7:$K$9))</f>
        <v>2</v>
      </c>
      <c r="AH48" s="2" cm="1">
        <f t="array" ref="AH48">_xlfn.IFS(Z48="Pavimentado",1-(AG48/(4*365)),Z48="No Pavimentado",1-(AG48/365))</f>
        <v>0.99863013698630132</v>
      </c>
      <c r="AI48" s="2" cm="1">
        <f t="array" ref="AI48">_xlfn.IFS(Z48="Pavimentado",8,Z48="No Pavimentado",R48)</f>
        <v>8</v>
      </c>
      <c r="AJ48" s="2">
        <v>0.15</v>
      </c>
      <c r="AK48" s="2">
        <v>0.62</v>
      </c>
      <c r="AL48" s="2">
        <v>0.15</v>
      </c>
      <c r="AM48" s="2">
        <v>1.5</v>
      </c>
      <c r="AN48" s="2"/>
      <c r="AO48" s="2" cm="1">
        <f t="array" ref="AO48">_xlfn.IFS($Z48=$AT$3,AJ48*($X48)^(0.91)*(8*1.1023)^1.02,$Z48=$AT$4,AL48*281.9*(8.5/12)^0.9*(4/2.72)^0.45)</f>
        <v>0.31939355285489546</v>
      </c>
      <c r="AP48" s="2" cm="1">
        <f t="array" ref="AP48">_xlfn.IFS($Z48=$AT$3,AK48*($X48)^(0.91)*(8*1.1023)^1.02,$Z48=$AT$4,AM48*281.9*(8.5/12)^0.9*(4/2.72)^0.45)</f>
        <v>1.3201600184669013</v>
      </c>
      <c r="AQ48" s="2" cm="1">
        <f t="array" ref="AQ48">_xlfn.IFS(Z48=$AT$3,(AF48*AO48*AH48)/1000000,Z48=$AT$4,(AF48*AH48*AO48*(1-AN48))/1000000)</f>
        <v>1.8102362037528935E-2</v>
      </c>
      <c r="AR48" s="2" cm="1">
        <f t="array" ref="AR48">_xlfn.IFS(Z48=$AT$3,(AF48*AP48*AH48)/1000000,Z48=$AT$4,(AF48*AH48*AP48*(1-AN48))/1000000)</f>
        <v>7.4823096421786278E-2</v>
      </c>
    </row>
    <row r="49" spans="1:44" ht="57.6" x14ac:dyDescent="0.3">
      <c r="A49" s="2">
        <v>7</v>
      </c>
      <c r="B49" t="s">
        <v>21</v>
      </c>
      <c r="C49" s="3" t="s">
        <v>74</v>
      </c>
      <c r="D49" t="s">
        <v>75</v>
      </c>
      <c r="E49" s="3" t="s">
        <v>101</v>
      </c>
      <c r="F49" s="2" t="s">
        <v>102</v>
      </c>
      <c r="G49" s="2" t="s">
        <v>103</v>
      </c>
      <c r="H49" s="2" t="s">
        <v>79</v>
      </c>
      <c r="I49" s="2" t="s">
        <v>28</v>
      </c>
      <c r="J49" s="2" t="s">
        <v>104</v>
      </c>
      <c r="K49" s="2" t="s">
        <v>29</v>
      </c>
      <c r="L49" s="4">
        <v>46227</v>
      </c>
      <c r="M49" s="2" t="s">
        <v>30</v>
      </c>
      <c r="N49" s="2" t="s">
        <v>80</v>
      </c>
      <c r="O49" s="2">
        <v>230851</v>
      </c>
      <c r="P49" s="2">
        <v>8.3350000000000009</v>
      </c>
      <c r="Q49" s="2">
        <v>19.03</v>
      </c>
      <c r="R49" s="2">
        <v>27.364000000000001</v>
      </c>
      <c r="S49" s="2">
        <v>12130.898580999999</v>
      </c>
      <c r="T49" s="2">
        <v>532.46699999999998</v>
      </c>
      <c r="U49" s="2">
        <v>1.248</v>
      </c>
      <c r="V49" s="2">
        <v>533.71500000000003</v>
      </c>
      <c r="W49" s="2" t="s">
        <v>107</v>
      </c>
      <c r="X49" s="2">
        <v>0.2</v>
      </c>
      <c r="Y49" t="s">
        <v>33</v>
      </c>
      <c r="Z49" s="2" t="s">
        <v>34</v>
      </c>
      <c r="AA49" t="s">
        <v>35</v>
      </c>
      <c r="AB49">
        <v>16489.085727000001</v>
      </c>
      <c r="AC49">
        <v>16.489086</v>
      </c>
      <c r="AD49" s="2">
        <v>7</v>
      </c>
      <c r="AE49" s="10" t="s">
        <v>307</v>
      </c>
      <c r="AF49" s="2">
        <f t="shared" si="0"/>
        <v>400054.85991877393</v>
      </c>
      <c r="AG49" s="2" cm="1">
        <f t="array" ref="AG49">_xlfn.IFS(D49="I",MIN('Datos pp I Región'!$K$7:$K$9),D49="II",MIN('Datos pp II Región'!$K$7:$K$9),D49="III",MIN('Datos pp III Región'!$K$7:$K$9),D49="IV",MIN('Datos pp IV Región'!$K$7:$K$9),D49="V",MIN('Datos pp V Región'!$K$7:$K$9),D49="RM",MIN('Datos pp RM'!$K$7:$K$9),D49="VI",MIN('Datos pp VI Región'!$K$7:$K$9))</f>
        <v>2</v>
      </c>
      <c r="AH49" s="2" cm="1">
        <f t="array" ref="AH49">_xlfn.IFS(Z49="Pavimentado",1-(AG49/(4*365)),Z49="No Pavimentado",1-(AG49/365))</f>
        <v>0.99863013698630132</v>
      </c>
      <c r="AI49" s="2" cm="1">
        <f t="array" ref="AI49">_xlfn.IFS(Z49="Pavimentado",8,Z49="No Pavimentado",R49)</f>
        <v>8</v>
      </c>
      <c r="AJ49" s="2">
        <v>0.15</v>
      </c>
      <c r="AK49" s="2">
        <v>0.62</v>
      </c>
      <c r="AL49" s="2">
        <v>0.15</v>
      </c>
      <c r="AM49" s="2">
        <v>1.5</v>
      </c>
      <c r="AN49" s="2"/>
      <c r="AO49" s="2" cm="1">
        <f t="array" ref="AO49">_xlfn.IFS($Z49=$AT$3,AJ49*($X49)^(0.91)*(8*1.1023)^1.02,$Z49=$AT$4,AL49*281.9*(8.5/12)^0.9*(4/2.72)^0.45)</f>
        <v>0.31939355285489546</v>
      </c>
      <c r="AP49" s="2" cm="1">
        <f t="array" ref="AP49">_xlfn.IFS($Z49=$AT$3,AK49*($X49)^(0.91)*(8*1.1023)^1.02,$Z49=$AT$4,AM49*281.9*(8.5/12)^0.9*(4/2.72)^0.45)</f>
        <v>1.3201600184669013</v>
      </c>
      <c r="AQ49" s="2" cm="1">
        <f t="array" ref="AQ49">_xlfn.IFS(Z49=$AT$3,(AF49*AO49*AH49)/1000000,Z49=$AT$4,(AF49*AH49*AO49*(1-AN49))/1000000)</f>
        <v>0.12759990887776812</v>
      </c>
      <c r="AR49" s="2" cm="1">
        <f t="array" ref="AR49">_xlfn.IFS(Z49=$AT$3,(AF49*AP49*AH49)/1000000,Z49=$AT$4,(AF49*AH49*AP49*(1-AN49))/1000000)</f>
        <v>0.52741295669477495</v>
      </c>
    </row>
    <row r="50" spans="1:44" ht="57.6" x14ac:dyDescent="0.3">
      <c r="A50" s="2">
        <v>7</v>
      </c>
      <c r="B50" t="s">
        <v>21</v>
      </c>
      <c r="C50" s="3" t="s">
        <v>74</v>
      </c>
      <c r="D50" t="s">
        <v>75</v>
      </c>
      <c r="E50" s="3" t="s">
        <v>101</v>
      </c>
      <c r="F50" s="2" t="s">
        <v>102</v>
      </c>
      <c r="G50" s="2" t="s">
        <v>103</v>
      </c>
      <c r="H50" s="2" t="s">
        <v>79</v>
      </c>
      <c r="I50" s="2" t="s">
        <v>28</v>
      </c>
      <c r="J50" s="2" t="s">
        <v>104</v>
      </c>
      <c r="K50" s="2" t="s">
        <v>29</v>
      </c>
      <c r="L50" s="4">
        <v>46227</v>
      </c>
      <c r="M50" s="2" t="s">
        <v>30</v>
      </c>
      <c r="N50" s="2" t="s">
        <v>80</v>
      </c>
      <c r="O50" s="2">
        <v>230851</v>
      </c>
      <c r="P50" s="2">
        <v>8.3350000000000009</v>
      </c>
      <c r="Q50" s="2">
        <v>19.03</v>
      </c>
      <c r="R50" s="2">
        <v>27.364000000000001</v>
      </c>
      <c r="S50" s="2">
        <v>12130.898580999999</v>
      </c>
      <c r="T50" s="2">
        <v>532.46699999999998</v>
      </c>
      <c r="U50" s="2">
        <v>1.248</v>
      </c>
      <c r="V50" s="2">
        <v>533.71500000000003</v>
      </c>
      <c r="W50" s="2" t="s">
        <v>108</v>
      </c>
      <c r="X50" s="2">
        <v>0.2</v>
      </c>
      <c r="Y50" t="s">
        <v>33</v>
      </c>
      <c r="Z50" s="2" t="s">
        <v>34</v>
      </c>
      <c r="AA50" t="s">
        <v>35</v>
      </c>
      <c r="AB50">
        <v>22477.319019999999</v>
      </c>
      <c r="AC50">
        <v>22.477319000000001</v>
      </c>
      <c r="AD50" s="2">
        <v>7</v>
      </c>
      <c r="AE50" s="10" t="s">
        <v>307</v>
      </c>
      <c r="AF50" s="2">
        <f t="shared" si="0"/>
        <v>545340.15432356868</v>
      </c>
      <c r="AG50" s="2" cm="1">
        <f t="array" ref="AG50">_xlfn.IFS(D50="I",MIN('Datos pp I Región'!$K$7:$K$9),D50="II",MIN('Datos pp II Región'!$K$7:$K$9),D50="III",MIN('Datos pp III Región'!$K$7:$K$9),D50="IV",MIN('Datos pp IV Región'!$K$7:$K$9),D50="V",MIN('Datos pp V Región'!$K$7:$K$9),D50="RM",MIN('Datos pp RM'!$K$7:$K$9),D50="VI",MIN('Datos pp VI Región'!$K$7:$K$9))</f>
        <v>2</v>
      </c>
      <c r="AH50" s="2" cm="1">
        <f t="array" ref="AH50">_xlfn.IFS(Z50="Pavimentado",1-(AG50/(4*365)),Z50="No Pavimentado",1-(AG50/365))</f>
        <v>0.99863013698630132</v>
      </c>
      <c r="AI50" s="2" cm="1">
        <f t="array" ref="AI50">_xlfn.IFS(Z50="Pavimentado",8,Z50="No Pavimentado",R50)</f>
        <v>8</v>
      </c>
      <c r="AJ50" s="2">
        <v>0.15</v>
      </c>
      <c r="AK50" s="2">
        <v>0.62</v>
      </c>
      <c r="AL50" s="2">
        <v>0.15</v>
      </c>
      <c r="AM50" s="2">
        <v>1.5</v>
      </c>
      <c r="AN50" s="2"/>
      <c r="AO50" s="2" cm="1">
        <f t="array" ref="AO50">_xlfn.IFS($Z50=$AT$3,AJ50*($X50)^(0.91)*(8*1.1023)^1.02,$Z50=$AT$4,AL50*281.9*(8.5/12)^0.9*(4/2.72)^0.45)</f>
        <v>0.31939355285489546</v>
      </c>
      <c r="AP50" s="2" cm="1">
        <f t="array" ref="AP50">_xlfn.IFS($Z50=$AT$3,AK50*($X50)^(0.91)*(8*1.1023)^1.02,$Z50=$AT$4,AM50*281.9*(8.5/12)^0.9*(4/2.72)^0.45)</f>
        <v>1.3201600184669013</v>
      </c>
      <c r="AQ50" s="2" cm="1">
        <f t="array" ref="AQ50">_xlfn.IFS(Z50=$AT$3,(AF50*AO50*AH50)/1000000,Z50=$AT$4,(AF50*AH50*AO50*(1-AN50))/1000000)</f>
        <v>0.17393952922657602</v>
      </c>
      <c r="AR50" s="2" cm="1">
        <f t="array" ref="AR50">_xlfn.IFS(Z50=$AT$3,(AF50*AP50*AH50)/1000000,Z50=$AT$4,(AF50*AH50*AP50*(1-AN50))/1000000)</f>
        <v>0.71895005413651436</v>
      </c>
    </row>
    <row r="51" spans="1:44" ht="57.6" x14ac:dyDescent="0.3">
      <c r="A51" s="2">
        <v>7</v>
      </c>
      <c r="B51" t="s">
        <v>21</v>
      </c>
      <c r="C51" s="3" t="s">
        <v>74</v>
      </c>
      <c r="D51" t="s">
        <v>75</v>
      </c>
      <c r="E51" s="3" t="s">
        <v>101</v>
      </c>
      <c r="F51" s="2" t="s">
        <v>102</v>
      </c>
      <c r="G51" s="2" t="s">
        <v>103</v>
      </c>
      <c r="H51" s="2" t="s">
        <v>79</v>
      </c>
      <c r="I51" s="2" t="s">
        <v>28</v>
      </c>
      <c r="J51" s="2" t="s">
        <v>104</v>
      </c>
      <c r="K51" s="2" t="s">
        <v>29</v>
      </c>
      <c r="L51" s="4">
        <v>46227</v>
      </c>
      <c r="M51" s="2" t="s">
        <v>30</v>
      </c>
      <c r="N51" s="2" t="s">
        <v>80</v>
      </c>
      <c r="O51" s="2">
        <v>230851</v>
      </c>
      <c r="P51" s="2">
        <v>8.3350000000000009</v>
      </c>
      <c r="Q51" s="2">
        <v>19.03</v>
      </c>
      <c r="R51" s="2">
        <v>27.364000000000001</v>
      </c>
      <c r="S51" s="2">
        <v>12130.898580999999</v>
      </c>
      <c r="T51" s="2">
        <v>532.46699999999998</v>
      </c>
      <c r="U51" s="2">
        <v>1.248</v>
      </c>
      <c r="V51" s="2">
        <v>533.71500000000003</v>
      </c>
      <c r="W51" s="2" t="s">
        <v>109</v>
      </c>
      <c r="X51" s="2">
        <v>0.2</v>
      </c>
      <c r="Y51" t="s">
        <v>33</v>
      </c>
      <c r="Z51" s="2" t="s">
        <v>34</v>
      </c>
      <c r="AA51" t="s">
        <v>35</v>
      </c>
      <c r="AB51">
        <v>33014.511782000001</v>
      </c>
      <c r="AC51">
        <v>33.014512000000003</v>
      </c>
      <c r="AD51" s="2">
        <v>7</v>
      </c>
      <c r="AE51" s="10" t="s">
        <v>307</v>
      </c>
      <c r="AF51" s="2">
        <f t="shared" si="0"/>
        <v>800991.39354641503</v>
      </c>
      <c r="AG51" s="2" cm="1">
        <f t="array" ref="AG51">_xlfn.IFS(D51="I",MIN('Datos pp I Región'!$K$7:$K$9),D51="II",MIN('Datos pp II Región'!$K$7:$K$9),D51="III",MIN('Datos pp III Región'!$K$7:$K$9),D51="IV",MIN('Datos pp IV Región'!$K$7:$K$9),D51="V",MIN('Datos pp V Región'!$K$7:$K$9),D51="RM",MIN('Datos pp RM'!$K$7:$K$9),D51="VI",MIN('Datos pp VI Región'!$K$7:$K$9))</f>
        <v>2</v>
      </c>
      <c r="AH51" s="2" cm="1">
        <f t="array" ref="AH51">_xlfn.IFS(Z51="Pavimentado",1-(AG51/(4*365)),Z51="No Pavimentado",1-(AG51/365))</f>
        <v>0.99863013698630132</v>
      </c>
      <c r="AI51" s="2" cm="1">
        <f t="array" ref="AI51">_xlfn.IFS(Z51="Pavimentado",8,Z51="No Pavimentado",R51)</f>
        <v>8</v>
      </c>
      <c r="AJ51" s="2">
        <v>0.15</v>
      </c>
      <c r="AK51" s="2">
        <v>0.62</v>
      </c>
      <c r="AL51" s="2">
        <v>0.15</v>
      </c>
      <c r="AM51" s="2">
        <v>1.5</v>
      </c>
      <c r="AN51" s="2"/>
      <c r="AO51" s="2" cm="1">
        <f t="array" ref="AO51">_xlfn.IFS($Z51=$AT$3,AJ51*($X51)^(0.91)*(8*1.1023)^1.02,$Z51=$AT$4,AL51*281.9*(8.5/12)^0.9*(4/2.72)^0.45)</f>
        <v>0.31939355285489546</v>
      </c>
      <c r="AP51" s="2" cm="1">
        <f t="array" ref="AP51">_xlfn.IFS($Z51=$AT$3,AK51*($X51)^(0.91)*(8*1.1023)^1.02,$Z51=$AT$4,AM51*281.9*(8.5/12)^0.9*(4/2.72)^0.45)</f>
        <v>1.3201600184669013</v>
      </c>
      <c r="AQ51" s="2" cm="1">
        <f t="array" ref="AQ51">_xlfn.IFS(Z51=$AT$3,(AF51*AO51*AH51)/1000000,Z51=$AT$4,(AF51*AH51*AO51*(1-AN51))/1000000)</f>
        <v>0.25548103289921481</v>
      </c>
      <c r="AR51" s="2" cm="1">
        <f t="array" ref="AR51">_xlfn.IFS(Z51=$AT$3,(AF51*AP51*AH51)/1000000,Z51=$AT$4,(AF51*AH51*AP51*(1-AN51))/1000000)</f>
        <v>1.0559882693167546</v>
      </c>
    </row>
    <row r="52" spans="1:44" ht="57.6" x14ac:dyDescent="0.3">
      <c r="A52" s="2">
        <v>7</v>
      </c>
      <c r="B52" t="s">
        <v>21</v>
      </c>
      <c r="C52" s="3" t="s">
        <v>74</v>
      </c>
      <c r="D52" t="s">
        <v>75</v>
      </c>
      <c r="E52" s="3" t="s">
        <v>101</v>
      </c>
      <c r="F52" s="2" t="s">
        <v>102</v>
      </c>
      <c r="G52" s="2" t="s">
        <v>103</v>
      </c>
      <c r="H52" s="2" t="s">
        <v>79</v>
      </c>
      <c r="I52" s="2" t="s">
        <v>28</v>
      </c>
      <c r="J52" s="2" t="s">
        <v>104</v>
      </c>
      <c r="K52" s="2" t="s">
        <v>29</v>
      </c>
      <c r="L52" s="4">
        <v>46227</v>
      </c>
      <c r="M52" s="2" t="s">
        <v>30</v>
      </c>
      <c r="N52" s="2" t="s">
        <v>80</v>
      </c>
      <c r="O52" s="2">
        <v>230851</v>
      </c>
      <c r="P52" s="2">
        <v>8.3350000000000009</v>
      </c>
      <c r="Q52" s="2">
        <v>19.03</v>
      </c>
      <c r="R52" s="2">
        <v>27.364000000000001</v>
      </c>
      <c r="S52" s="2">
        <v>12130.898580999999</v>
      </c>
      <c r="T52" s="2">
        <v>532.46699999999998</v>
      </c>
      <c r="U52" s="2">
        <v>1.248</v>
      </c>
      <c r="V52" s="2">
        <v>533.71500000000003</v>
      </c>
      <c r="W52" s="2" t="s">
        <v>110</v>
      </c>
      <c r="X52" s="2">
        <v>0.03</v>
      </c>
      <c r="Y52" t="s">
        <v>33</v>
      </c>
      <c r="Z52" s="2" t="s">
        <v>34</v>
      </c>
      <c r="AA52" t="s">
        <v>35</v>
      </c>
      <c r="AB52">
        <v>12588.474096</v>
      </c>
      <c r="AC52">
        <v>12.588474</v>
      </c>
      <c r="AD52" s="2">
        <v>7</v>
      </c>
      <c r="AE52" s="10" t="s">
        <v>307</v>
      </c>
      <c r="AF52" s="2">
        <f t="shared" si="0"/>
        <v>305419.00276711077</v>
      </c>
      <c r="AG52" s="2" cm="1">
        <f t="array" ref="AG52">_xlfn.IFS(D52="I",MIN('Datos pp I Región'!$K$7:$K$9),D52="II",MIN('Datos pp II Región'!$K$7:$K$9),D52="III",MIN('Datos pp III Región'!$K$7:$K$9),D52="IV",MIN('Datos pp IV Región'!$K$7:$K$9),D52="V",MIN('Datos pp V Región'!$K$7:$K$9),D52="RM",MIN('Datos pp RM'!$K$7:$K$9),D52="VI",MIN('Datos pp VI Región'!$K$7:$K$9))</f>
        <v>2</v>
      </c>
      <c r="AH52" s="2" cm="1">
        <f t="array" ref="AH52">_xlfn.IFS(Z52="Pavimentado",1-(AG52/(4*365)),Z52="No Pavimentado",1-(AG52/365))</f>
        <v>0.99863013698630132</v>
      </c>
      <c r="AI52" s="2" cm="1">
        <f t="array" ref="AI52">_xlfn.IFS(Z52="Pavimentado",8,Z52="No Pavimentado",R52)</f>
        <v>8</v>
      </c>
      <c r="AJ52" s="2">
        <v>0.15</v>
      </c>
      <c r="AK52" s="2">
        <v>0.62</v>
      </c>
      <c r="AL52" s="2">
        <v>0.15</v>
      </c>
      <c r="AM52" s="2">
        <v>1.5</v>
      </c>
      <c r="AN52" s="2"/>
      <c r="AO52" s="2" cm="1">
        <f t="array" ref="AO52">_xlfn.IFS($Z52=$AT$3,AJ52*($X52)^(0.91)*(8*1.1023)^1.02,$Z52=$AT$4,AL52*281.9*(8.5/12)^0.9*(4/2.72)^0.45)</f>
        <v>5.6828892328533019E-2</v>
      </c>
      <c r="AP52" s="2" cm="1">
        <f t="array" ref="AP52">_xlfn.IFS($Z52=$AT$3,AK52*($X52)^(0.91)*(8*1.1023)^1.02,$Z52=$AT$4,AM52*281.9*(8.5/12)^0.9*(4/2.72)^0.45)</f>
        <v>0.23489275495793649</v>
      </c>
      <c r="AQ52" s="2" cm="1">
        <f t="array" ref="AQ52">_xlfn.IFS(Z52=$AT$3,(AF52*AO52*AH52)/1000000,Z52=$AT$4,(AF52*AH52*AO52*(1-AN52))/1000000)</f>
        <v>1.7332847426595764E-2</v>
      </c>
      <c r="AR52" s="2" cm="1">
        <f t="array" ref="AR52">_xlfn.IFS(Z52=$AT$3,(AF52*AP52*AH52)/1000000,Z52=$AT$4,(AF52*AH52*AP52*(1-AN52))/1000000)</f>
        <v>7.164243602992916E-2</v>
      </c>
    </row>
    <row r="53" spans="1:44" ht="57.6" x14ac:dyDescent="0.3">
      <c r="A53" s="2">
        <v>7</v>
      </c>
      <c r="B53" t="s">
        <v>21</v>
      </c>
      <c r="C53" s="3" t="s">
        <v>74</v>
      </c>
      <c r="D53" t="s">
        <v>75</v>
      </c>
      <c r="E53" s="3" t="s">
        <v>101</v>
      </c>
      <c r="F53" s="2" t="s">
        <v>102</v>
      </c>
      <c r="G53" s="2" t="s">
        <v>103</v>
      </c>
      <c r="H53" s="2" t="s">
        <v>79</v>
      </c>
      <c r="I53" s="2" t="s">
        <v>28</v>
      </c>
      <c r="J53" s="2" t="s">
        <v>104</v>
      </c>
      <c r="K53" s="2" t="s">
        <v>29</v>
      </c>
      <c r="L53" s="4">
        <v>46227</v>
      </c>
      <c r="M53" s="2" t="s">
        <v>30</v>
      </c>
      <c r="N53" s="2" t="s">
        <v>80</v>
      </c>
      <c r="O53" s="2">
        <v>230851</v>
      </c>
      <c r="P53" s="2">
        <v>8.3350000000000009</v>
      </c>
      <c r="Q53" s="2">
        <v>19.03</v>
      </c>
      <c r="R53" s="2">
        <v>27.364000000000001</v>
      </c>
      <c r="S53" s="2">
        <v>12130.898580999999</v>
      </c>
      <c r="T53" s="2">
        <v>532.46699999999998</v>
      </c>
      <c r="U53" s="2">
        <v>1.248</v>
      </c>
      <c r="V53" s="2">
        <v>533.71500000000003</v>
      </c>
      <c r="W53" s="2" t="s">
        <v>111</v>
      </c>
      <c r="X53" s="2">
        <v>0.2</v>
      </c>
      <c r="Y53" t="s">
        <v>33</v>
      </c>
      <c r="Z53" s="2" t="s">
        <v>34</v>
      </c>
      <c r="AA53" t="s">
        <v>35</v>
      </c>
      <c r="AB53">
        <v>17174.510854</v>
      </c>
      <c r="AC53">
        <v>17.174510999999999</v>
      </c>
      <c r="AD53" s="2">
        <v>7</v>
      </c>
      <c r="AE53" s="10" t="s">
        <v>307</v>
      </c>
      <c r="AF53" s="2">
        <f t="shared" si="0"/>
        <v>416684.50223853777</v>
      </c>
      <c r="AG53" s="2" cm="1">
        <f t="array" ref="AG53">_xlfn.IFS(D53="I",MIN('Datos pp I Región'!$K$7:$K$9),D53="II",MIN('Datos pp II Región'!$K$7:$K$9),D53="III",MIN('Datos pp III Región'!$K$7:$K$9),D53="IV",MIN('Datos pp IV Región'!$K$7:$K$9),D53="V",MIN('Datos pp V Región'!$K$7:$K$9),D53="RM",MIN('Datos pp RM'!$K$7:$K$9),D53="VI",MIN('Datos pp VI Región'!$K$7:$K$9))</f>
        <v>2</v>
      </c>
      <c r="AH53" s="2" cm="1">
        <f t="array" ref="AH53">_xlfn.IFS(Z53="Pavimentado",1-(AG53/(4*365)),Z53="No Pavimentado",1-(AG53/365))</f>
        <v>0.99863013698630132</v>
      </c>
      <c r="AI53" s="2" cm="1">
        <f t="array" ref="AI53">_xlfn.IFS(Z53="Pavimentado",8,Z53="No Pavimentado",R53)</f>
        <v>8</v>
      </c>
      <c r="AJ53" s="2">
        <v>0.15</v>
      </c>
      <c r="AK53" s="2">
        <v>0.62</v>
      </c>
      <c r="AL53" s="2">
        <v>0.15</v>
      </c>
      <c r="AM53" s="2">
        <v>1.5</v>
      </c>
      <c r="AN53" s="2"/>
      <c r="AO53" s="2" cm="1">
        <f t="array" ref="AO53">_xlfn.IFS($Z53=$AT$3,AJ53*($X53)^(0.91)*(8*1.1023)^1.02,$Z53=$AT$4,AL53*281.9*(8.5/12)^0.9*(4/2.72)^0.45)</f>
        <v>0.31939355285489546</v>
      </c>
      <c r="AP53" s="2" cm="1">
        <f t="array" ref="AP53">_xlfn.IFS($Z53=$AT$3,AK53*($X53)^(0.91)*(8*1.1023)^1.02,$Z53=$AT$4,AM53*281.9*(8.5/12)^0.9*(4/2.72)^0.45)</f>
        <v>1.3201600184669013</v>
      </c>
      <c r="AQ53" s="2" cm="1">
        <f t="array" ref="AQ53">_xlfn.IFS(Z53=$AT$3,(AF53*AO53*AH53)/1000000,Z53=$AT$4,(AF53*AH53*AO53*(1-AN53))/1000000)</f>
        <v>0.13290403352982852</v>
      </c>
      <c r="AR53" s="2" cm="1">
        <f t="array" ref="AR53">_xlfn.IFS(Z53=$AT$3,(AF53*AP53*AH53)/1000000,Z53=$AT$4,(AF53*AH53*AP53*(1-AN53))/1000000)</f>
        <v>0.54933667192329128</v>
      </c>
    </row>
    <row r="54" spans="1:44" ht="57.6" x14ac:dyDescent="0.3">
      <c r="A54" s="2">
        <v>7</v>
      </c>
      <c r="B54" t="s">
        <v>21</v>
      </c>
      <c r="C54" s="3" t="s">
        <v>74</v>
      </c>
      <c r="D54" t="s">
        <v>75</v>
      </c>
      <c r="E54" s="3" t="s">
        <v>101</v>
      </c>
      <c r="F54" s="2" t="s">
        <v>102</v>
      </c>
      <c r="G54" s="2" t="s">
        <v>103</v>
      </c>
      <c r="H54" s="2" t="s">
        <v>79</v>
      </c>
      <c r="I54" s="2" t="s">
        <v>28</v>
      </c>
      <c r="J54" s="2" t="s">
        <v>104</v>
      </c>
      <c r="K54" s="2" t="s">
        <v>29</v>
      </c>
      <c r="L54" s="4">
        <v>46227</v>
      </c>
      <c r="M54" s="2" t="s">
        <v>30</v>
      </c>
      <c r="N54" s="2" t="s">
        <v>80</v>
      </c>
      <c r="O54" s="2">
        <v>230851</v>
      </c>
      <c r="P54" s="2">
        <v>8.3350000000000009</v>
      </c>
      <c r="Q54" s="2">
        <v>19.03</v>
      </c>
      <c r="R54" s="2">
        <v>27.364000000000001</v>
      </c>
      <c r="S54" s="2">
        <v>12130.898580999999</v>
      </c>
      <c r="T54" s="2">
        <v>532.46699999999998</v>
      </c>
      <c r="U54" s="2">
        <v>1.248</v>
      </c>
      <c r="V54" s="2">
        <v>533.71500000000003</v>
      </c>
      <c r="W54" s="2" t="s">
        <v>112</v>
      </c>
      <c r="X54" s="2">
        <v>0.2</v>
      </c>
      <c r="Y54" t="s">
        <v>33</v>
      </c>
      <c r="Z54" s="2" t="s">
        <v>34</v>
      </c>
      <c r="AA54" t="s">
        <v>35</v>
      </c>
      <c r="AB54">
        <v>4451.8454069999998</v>
      </c>
      <c r="AC54">
        <v>4.4518449999999996</v>
      </c>
      <c r="AD54" s="2">
        <v>7</v>
      </c>
      <c r="AE54" s="10" t="s">
        <v>307</v>
      </c>
      <c r="AF54" s="2">
        <f t="shared" si="0"/>
        <v>108009.76038666388</v>
      </c>
      <c r="AG54" s="2" cm="1">
        <f t="array" ref="AG54">_xlfn.IFS(D54="I",MIN('Datos pp I Región'!$K$7:$K$9),D54="II",MIN('Datos pp II Región'!$K$7:$K$9),D54="III",MIN('Datos pp III Región'!$K$7:$K$9),D54="IV",MIN('Datos pp IV Región'!$K$7:$K$9),D54="V",MIN('Datos pp V Región'!$K$7:$K$9),D54="RM",MIN('Datos pp RM'!$K$7:$K$9),D54="VI",MIN('Datos pp VI Región'!$K$7:$K$9))</f>
        <v>2</v>
      </c>
      <c r="AH54" s="2" cm="1">
        <f t="array" ref="AH54">_xlfn.IFS(Z54="Pavimentado",1-(AG54/(4*365)),Z54="No Pavimentado",1-(AG54/365))</f>
        <v>0.99863013698630132</v>
      </c>
      <c r="AI54" s="2" cm="1">
        <f t="array" ref="AI54">_xlfn.IFS(Z54="Pavimentado",8,Z54="No Pavimentado",R54)</f>
        <v>8</v>
      </c>
      <c r="AJ54" s="2">
        <v>0.15</v>
      </c>
      <c r="AK54" s="2">
        <v>0.62</v>
      </c>
      <c r="AL54" s="2">
        <v>0.15</v>
      </c>
      <c r="AM54" s="2">
        <v>1.5</v>
      </c>
      <c r="AN54" s="2"/>
      <c r="AO54" s="2" cm="1">
        <f t="array" ref="AO54">_xlfn.IFS($Z54=$AT$3,AJ54*($X54)^(0.91)*(8*1.1023)^1.02,$Z54=$AT$4,AL54*281.9*(8.5/12)^0.9*(4/2.72)^0.45)</f>
        <v>0.31939355285489546</v>
      </c>
      <c r="AP54" s="2" cm="1">
        <f t="array" ref="AP54">_xlfn.IFS($Z54=$AT$3,AK54*($X54)^(0.91)*(8*1.1023)^1.02,$Z54=$AT$4,AM54*281.9*(8.5/12)^0.9*(4/2.72)^0.45)</f>
        <v>1.3201600184669013</v>
      </c>
      <c r="AQ54" s="2" cm="1">
        <f t="array" ref="AQ54">_xlfn.IFS(Z54=$AT$3,(AF54*AO54*AH54)/1000000,Z54=$AT$4,(AF54*AH54*AO54*(1-AN54))/1000000)</f>
        <v>3.4450364097679369E-2</v>
      </c>
      <c r="AR54" s="2" cm="1">
        <f t="array" ref="AR54">_xlfn.IFS(Z54=$AT$3,(AF54*AP54*AH54)/1000000,Z54=$AT$4,(AF54*AH54*AP54*(1-AN54))/1000000)</f>
        <v>0.14239483827040808</v>
      </c>
    </row>
    <row r="55" spans="1:44" ht="57.6" x14ac:dyDescent="0.3">
      <c r="A55" s="2">
        <v>7</v>
      </c>
      <c r="B55" t="s">
        <v>21</v>
      </c>
      <c r="C55" s="3" t="s">
        <v>74</v>
      </c>
      <c r="D55" t="s">
        <v>75</v>
      </c>
      <c r="E55" s="3" t="s">
        <v>101</v>
      </c>
      <c r="F55" s="2" t="s">
        <v>102</v>
      </c>
      <c r="G55" s="2" t="s">
        <v>103</v>
      </c>
      <c r="H55" s="2" t="s">
        <v>79</v>
      </c>
      <c r="I55" s="2" t="s">
        <v>28</v>
      </c>
      <c r="J55" s="2" t="s">
        <v>104</v>
      </c>
      <c r="K55" s="2" t="s">
        <v>29</v>
      </c>
      <c r="L55" s="4">
        <v>46227</v>
      </c>
      <c r="M55" s="2" t="s">
        <v>30</v>
      </c>
      <c r="N55" s="2" t="s">
        <v>80</v>
      </c>
      <c r="O55" s="2">
        <v>230851</v>
      </c>
      <c r="P55" s="2">
        <v>8.3350000000000009</v>
      </c>
      <c r="Q55" s="2">
        <v>19.03</v>
      </c>
      <c r="R55" s="2">
        <v>27.364000000000001</v>
      </c>
      <c r="S55" s="2">
        <v>12130.898580999999</v>
      </c>
      <c r="T55" s="2">
        <v>532.46699999999998</v>
      </c>
      <c r="U55" s="2">
        <v>1.248</v>
      </c>
      <c r="V55" s="2">
        <v>533.71500000000003</v>
      </c>
      <c r="W55" s="2" t="s">
        <v>113</v>
      </c>
      <c r="X55" s="2">
        <v>0.03</v>
      </c>
      <c r="Y55" t="s">
        <v>33</v>
      </c>
      <c r="Z55" s="2" t="s">
        <v>34</v>
      </c>
      <c r="AA55" t="s">
        <v>35</v>
      </c>
      <c r="AB55">
        <v>413189.79190100002</v>
      </c>
      <c r="AC55">
        <v>413.18979200000001</v>
      </c>
      <c r="AD55" s="2">
        <v>7</v>
      </c>
      <c r="AE55" s="10" t="s">
        <v>307</v>
      </c>
      <c r="AF55" s="2">
        <f t="shared" si="0"/>
        <v>10024726.92291297</v>
      </c>
      <c r="AG55" s="2" cm="1">
        <f t="array" ref="AG55">_xlfn.IFS(D55="I",MIN('Datos pp I Región'!$K$7:$K$9),D55="II",MIN('Datos pp II Región'!$K$7:$K$9),D55="III",MIN('Datos pp III Región'!$K$7:$K$9),D55="IV",MIN('Datos pp IV Región'!$K$7:$K$9),D55="V",MIN('Datos pp V Región'!$K$7:$K$9),D55="RM",MIN('Datos pp RM'!$K$7:$K$9),D55="VI",MIN('Datos pp VI Región'!$K$7:$K$9))</f>
        <v>2</v>
      </c>
      <c r="AH55" s="2" cm="1">
        <f t="array" ref="AH55">_xlfn.IFS(Z55="Pavimentado",1-(AG55/(4*365)),Z55="No Pavimentado",1-(AG55/365))</f>
        <v>0.99863013698630132</v>
      </c>
      <c r="AI55" s="2" cm="1">
        <f t="array" ref="AI55">_xlfn.IFS(Z55="Pavimentado",8,Z55="No Pavimentado",R55)</f>
        <v>8</v>
      </c>
      <c r="AJ55" s="2">
        <v>0.15</v>
      </c>
      <c r="AK55" s="2">
        <v>0.62</v>
      </c>
      <c r="AL55" s="2">
        <v>0.15</v>
      </c>
      <c r="AM55" s="2">
        <v>1.5</v>
      </c>
      <c r="AN55" s="2"/>
      <c r="AO55" s="2" cm="1">
        <f t="array" ref="AO55">_xlfn.IFS($Z55=$AT$3,AJ55*($X55)^(0.91)*(8*1.1023)^1.02,$Z55=$AT$4,AL55*281.9*(8.5/12)^0.9*(4/2.72)^0.45)</f>
        <v>5.6828892328533019E-2</v>
      </c>
      <c r="AP55" s="2" cm="1">
        <f t="array" ref="AP55">_xlfn.IFS($Z55=$AT$3,AK55*($X55)^(0.91)*(8*1.1023)^1.02,$Z55=$AT$4,AM55*281.9*(8.5/12)^0.9*(4/2.72)^0.45)</f>
        <v>0.23489275495793649</v>
      </c>
      <c r="AQ55" s="2" cm="1">
        <f t="array" ref="AQ55">_xlfn.IFS(Z55=$AT$3,(AF55*AO55*AH55)/1000000,Z55=$AT$4,(AF55*AH55*AO55*(1-AN55))/1000000)</f>
        <v>0.56891372401157114</v>
      </c>
      <c r="AR55" s="2" cm="1">
        <f t="array" ref="AR55">_xlfn.IFS(Z55=$AT$3,(AF55*AP55*AH55)/1000000,Z55=$AT$4,(AF55*AH55*AP55*(1-AN55))/1000000)</f>
        <v>2.3515100592478277</v>
      </c>
    </row>
    <row r="56" spans="1:44" ht="57.6" x14ac:dyDescent="0.3">
      <c r="A56" s="2">
        <v>8</v>
      </c>
      <c r="B56" t="s">
        <v>21</v>
      </c>
      <c r="C56" s="3" t="s">
        <v>74</v>
      </c>
      <c r="D56" t="s">
        <v>75</v>
      </c>
      <c r="E56" s="3" t="s">
        <v>114</v>
      </c>
      <c r="F56" s="2" t="s">
        <v>115</v>
      </c>
      <c r="G56" s="2" t="s">
        <v>116</v>
      </c>
      <c r="H56" s="2" t="s">
        <v>79</v>
      </c>
      <c r="I56" s="2" t="s">
        <v>28</v>
      </c>
      <c r="J56" s="2" t="s">
        <v>104</v>
      </c>
      <c r="K56" s="2" t="s">
        <v>29</v>
      </c>
      <c r="L56" s="4">
        <v>46227</v>
      </c>
      <c r="M56" s="2" t="s">
        <v>30</v>
      </c>
      <c r="N56" s="2" t="s">
        <v>80</v>
      </c>
      <c r="O56" s="2">
        <v>230851</v>
      </c>
      <c r="P56" s="2">
        <v>8.3350000000000009</v>
      </c>
      <c r="Q56" s="2">
        <v>19.03</v>
      </c>
      <c r="R56" s="2">
        <v>27.364000000000001</v>
      </c>
      <c r="S56" s="2">
        <v>12130.898580999999</v>
      </c>
      <c r="T56" s="2">
        <v>432.38299999999998</v>
      </c>
      <c r="U56" s="2">
        <v>1.248</v>
      </c>
      <c r="V56" s="2">
        <v>433.63099999999997</v>
      </c>
      <c r="W56" s="2" t="s">
        <v>117</v>
      </c>
      <c r="X56" s="2">
        <v>0.03</v>
      </c>
      <c r="Y56" t="s">
        <v>33</v>
      </c>
      <c r="Z56" s="2" t="s">
        <v>34</v>
      </c>
      <c r="AA56" t="s">
        <v>35</v>
      </c>
      <c r="AB56">
        <v>380596.055238</v>
      </c>
      <c r="AC56">
        <v>380.59605499999998</v>
      </c>
      <c r="AD56" s="2">
        <v>8</v>
      </c>
      <c r="AE56" s="10" t="s">
        <v>307</v>
      </c>
      <c r="AF56" s="2">
        <f t="shared" si="0"/>
        <v>9233944.2870673947</v>
      </c>
      <c r="AG56" s="2" cm="1">
        <f t="array" ref="AG56">_xlfn.IFS(D56="I",MIN('Datos pp I Región'!$K$7:$K$9),D56="II",MIN('Datos pp II Región'!$K$7:$K$9),D56="III",MIN('Datos pp III Región'!$K$7:$K$9),D56="IV",MIN('Datos pp IV Región'!$K$7:$K$9),D56="V",MIN('Datos pp V Región'!$K$7:$K$9),D56="RM",MIN('Datos pp RM'!$K$7:$K$9),D56="VI",MIN('Datos pp VI Región'!$K$7:$K$9))</f>
        <v>2</v>
      </c>
      <c r="AH56" s="2" cm="1">
        <f t="array" ref="AH56">_xlfn.IFS(Z56="Pavimentado",1-(AG56/(4*365)),Z56="No Pavimentado",1-(AG56/365))</f>
        <v>0.99863013698630132</v>
      </c>
      <c r="AI56" s="2" cm="1">
        <f t="array" ref="AI56">_xlfn.IFS(Z56="Pavimentado",8,Z56="No Pavimentado",R56)</f>
        <v>8</v>
      </c>
      <c r="AJ56" s="2">
        <v>0.15</v>
      </c>
      <c r="AK56" s="2">
        <v>0.62</v>
      </c>
      <c r="AL56" s="2">
        <v>0.15</v>
      </c>
      <c r="AM56" s="2">
        <v>1.5</v>
      </c>
      <c r="AN56" s="2"/>
      <c r="AO56" s="2" cm="1">
        <f t="array" ref="AO56">_xlfn.IFS($Z56=$AT$3,AJ56*($X56)^(0.91)*(8*1.1023)^1.02,$Z56=$AT$4,AL56*281.9*(8.5/12)^0.9*(4/2.72)^0.45)</f>
        <v>5.6828892328533019E-2</v>
      </c>
      <c r="AP56" s="2" cm="1">
        <f t="array" ref="AP56">_xlfn.IFS($Z56=$AT$3,AK56*($X56)^(0.91)*(8*1.1023)^1.02,$Z56=$AT$4,AM56*281.9*(8.5/12)^0.9*(4/2.72)^0.45)</f>
        <v>0.23489275495793649</v>
      </c>
      <c r="AQ56" s="2" cm="1">
        <f t="array" ref="AQ56">_xlfn.IFS(Z56=$AT$3,(AF56*AO56*AH56)/1000000,Z56=$AT$4,(AF56*AH56*AO56*(1-AN56))/1000000)</f>
        <v>0.52403598343049762</v>
      </c>
      <c r="AR56" s="2" cm="1">
        <f t="array" ref="AR56">_xlfn.IFS(Z56=$AT$3,(AF56*AP56*AH56)/1000000,Z56=$AT$4,(AF56*AH56*AP56*(1-AN56))/1000000)</f>
        <v>2.1660153981793902</v>
      </c>
    </row>
    <row r="57" spans="1:44" ht="57.6" x14ac:dyDescent="0.3">
      <c r="A57" s="2">
        <v>8</v>
      </c>
      <c r="B57" t="s">
        <v>21</v>
      </c>
      <c r="C57" s="3" t="s">
        <v>74</v>
      </c>
      <c r="D57" t="s">
        <v>75</v>
      </c>
      <c r="E57" s="3" t="s">
        <v>114</v>
      </c>
      <c r="F57" s="2" t="s">
        <v>115</v>
      </c>
      <c r="G57" s="2" t="s">
        <v>116</v>
      </c>
      <c r="H57" s="2" t="s">
        <v>79</v>
      </c>
      <c r="I57" s="2" t="s">
        <v>28</v>
      </c>
      <c r="J57" s="2" t="s">
        <v>104</v>
      </c>
      <c r="K57" s="2" t="s">
        <v>29</v>
      </c>
      <c r="L57" s="4">
        <v>46227</v>
      </c>
      <c r="M57" s="2" t="s">
        <v>30</v>
      </c>
      <c r="N57" s="2" t="s">
        <v>80</v>
      </c>
      <c r="O57" s="2">
        <v>230851</v>
      </c>
      <c r="P57" s="2">
        <v>8.3350000000000009</v>
      </c>
      <c r="Q57" s="2">
        <v>19.03</v>
      </c>
      <c r="R57" s="2">
        <v>27.364000000000001</v>
      </c>
      <c r="S57" s="2">
        <v>12130.898580999999</v>
      </c>
      <c r="T57" s="2">
        <v>432.38299999999998</v>
      </c>
      <c r="U57" s="2">
        <v>1.248</v>
      </c>
      <c r="V57" s="2">
        <v>433.63099999999997</v>
      </c>
      <c r="W57" s="2" t="s">
        <v>118</v>
      </c>
      <c r="X57" s="2">
        <v>0.2</v>
      </c>
      <c r="Y57" t="s">
        <v>33</v>
      </c>
      <c r="Z57" s="2" t="s">
        <v>34</v>
      </c>
      <c r="AA57" t="s">
        <v>35</v>
      </c>
      <c r="AB57">
        <v>22477.319019999999</v>
      </c>
      <c r="AC57">
        <v>22.477319000000001</v>
      </c>
      <c r="AD57" s="2">
        <v>8</v>
      </c>
      <c r="AE57" s="10" t="s">
        <v>307</v>
      </c>
      <c r="AF57" s="2">
        <f>IF(AE57="Si",AC57*S57*2,AC57*S57)</f>
        <v>545340.15432356868</v>
      </c>
      <c r="AG57" s="2" cm="1">
        <f t="array" ref="AG57">_xlfn.IFS(D57="I",MIN('Datos pp I Región'!$K$7:$K$9),D57="II",MIN('Datos pp II Región'!$K$7:$K$9),D57="III",MIN('Datos pp III Región'!$K$7:$K$9),D57="IV",MIN('Datos pp IV Región'!$K$7:$K$9),D57="V",MIN('Datos pp V Región'!$K$7:$K$9),D57="RM",MIN('Datos pp RM'!$K$7:$K$9),D57="VI",MIN('Datos pp VI Región'!$K$7:$K$9))</f>
        <v>2</v>
      </c>
      <c r="AH57" s="2" cm="1">
        <f t="array" ref="AH57">_xlfn.IFS(Z57="Pavimentado",1-(AG57/(4*365)),Z57="No Pavimentado",1-(AG57/365))</f>
        <v>0.99863013698630132</v>
      </c>
      <c r="AI57" s="2" cm="1">
        <f t="array" ref="AI57">_xlfn.IFS(Z57="Pavimentado",8,Z57="No Pavimentado",R57)</f>
        <v>8</v>
      </c>
      <c r="AJ57" s="2">
        <v>0.15</v>
      </c>
      <c r="AK57" s="2">
        <v>0.62</v>
      </c>
      <c r="AL57" s="2">
        <v>0.15</v>
      </c>
      <c r="AM57" s="2">
        <v>1.5</v>
      </c>
      <c r="AN57" s="2"/>
      <c r="AO57" s="2" cm="1">
        <f t="array" ref="AO57">_xlfn.IFS($Z57=$AT$3,AJ57*($X57)^(0.91)*(8*1.1023)^1.02,$Z57=$AT$4,AL57*281.9*(8.5/12)^0.9*(4/2.72)^0.45)</f>
        <v>0.31939355285489546</v>
      </c>
      <c r="AP57" s="2" cm="1">
        <f t="array" ref="AP57">_xlfn.IFS($Z57=$AT$3,AK57*($X57)^(0.91)*(8*1.1023)^1.02,$Z57=$AT$4,AM57*281.9*(8.5/12)^0.9*(4/2.72)^0.45)</f>
        <v>1.3201600184669013</v>
      </c>
      <c r="AQ57" s="2" cm="1">
        <f t="array" ref="AQ57">_xlfn.IFS(Z57=$AT$3,(AF57*AO57*AH57)/1000000,Z57=$AT$4,(AF57*AH57*AO57*(1-AN57))/1000000)</f>
        <v>0.17393952922657602</v>
      </c>
      <c r="AR57" s="2" cm="1">
        <f t="array" ref="AR57">_xlfn.IFS(Z57=$AT$3,(AF57*AP57*AH57)/1000000,Z57=$AT$4,(AF57*AH57*AP57*(1-AN57))/1000000)</f>
        <v>0.71895005413651436</v>
      </c>
    </row>
    <row r="58" spans="1:44" ht="57.6" x14ac:dyDescent="0.3">
      <c r="A58" s="2">
        <v>8</v>
      </c>
      <c r="B58" t="s">
        <v>21</v>
      </c>
      <c r="C58" s="3" t="s">
        <v>74</v>
      </c>
      <c r="D58" t="s">
        <v>75</v>
      </c>
      <c r="E58" s="3" t="s">
        <v>114</v>
      </c>
      <c r="F58" s="2" t="s">
        <v>115</v>
      </c>
      <c r="G58" s="2" t="s">
        <v>116</v>
      </c>
      <c r="H58" s="2" t="s">
        <v>79</v>
      </c>
      <c r="I58" s="2" t="s">
        <v>28</v>
      </c>
      <c r="J58" s="2" t="s">
        <v>104</v>
      </c>
      <c r="K58" s="2" t="s">
        <v>29</v>
      </c>
      <c r="L58" s="4">
        <v>46227</v>
      </c>
      <c r="M58" s="2" t="s">
        <v>30</v>
      </c>
      <c r="N58" s="2" t="s">
        <v>80</v>
      </c>
      <c r="O58" s="2">
        <v>230851</v>
      </c>
      <c r="P58" s="2">
        <v>8.3350000000000009</v>
      </c>
      <c r="Q58" s="2">
        <v>19.03</v>
      </c>
      <c r="R58" s="2">
        <v>27.364000000000001</v>
      </c>
      <c r="S58" s="2">
        <v>12130.898580999999</v>
      </c>
      <c r="T58" s="2">
        <v>432.38299999999998</v>
      </c>
      <c r="U58" s="2">
        <v>1.248</v>
      </c>
      <c r="V58" s="2">
        <v>433.63099999999997</v>
      </c>
      <c r="W58" s="2" t="s">
        <v>119</v>
      </c>
      <c r="X58" s="2">
        <v>0.2</v>
      </c>
      <c r="Y58" t="s">
        <v>33</v>
      </c>
      <c r="Z58" s="2" t="s">
        <v>34</v>
      </c>
      <c r="AA58" t="s">
        <v>35</v>
      </c>
      <c r="AB58">
        <v>2339.2764200000001</v>
      </c>
      <c r="AC58">
        <v>2.3392759999999999</v>
      </c>
      <c r="AD58" s="2">
        <v>8</v>
      </c>
      <c r="AE58" s="10" t="s">
        <v>307</v>
      </c>
      <c r="AF58" s="2">
        <f t="shared" si="0"/>
        <v>56755.03981793471</v>
      </c>
      <c r="AG58" s="2" cm="1">
        <f t="array" ref="AG58">_xlfn.IFS(D58="I",MIN('Datos pp I Región'!$K$7:$K$9),D58="II",MIN('Datos pp II Región'!$K$7:$K$9),D58="III",MIN('Datos pp III Región'!$K$7:$K$9),D58="IV",MIN('Datos pp IV Región'!$K$7:$K$9),D58="V",MIN('Datos pp V Región'!$K$7:$K$9),D58="RM",MIN('Datos pp RM'!$K$7:$K$9),D58="VI",MIN('Datos pp VI Región'!$K$7:$K$9))</f>
        <v>2</v>
      </c>
      <c r="AH58" s="2" cm="1">
        <f t="array" ref="AH58">_xlfn.IFS(Z58="Pavimentado",1-(AG58/(4*365)),Z58="No Pavimentado",1-(AG58/365))</f>
        <v>0.99863013698630132</v>
      </c>
      <c r="AI58" s="2" cm="1">
        <f t="array" ref="AI58">_xlfn.IFS(Z58="Pavimentado",8,Z58="No Pavimentado",R58)</f>
        <v>8</v>
      </c>
      <c r="AJ58" s="2">
        <v>0.15</v>
      </c>
      <c r="AK58" s="2">
        <v>0.62</v>
      </c>
      <c r="AL58" s="2">
        <v>0.15</v>
      </c>
      <c r="AM58" s="2">
        <v>1.5</v>
      </c>
      <c r="AN58" s="2"/>
      <c r="AO58" s="2" cm="1">
        <f t="array" ref="AO58">_xlfn.IFS($Z58=$AT$3,AJ58*($X58)^(0.91)*(8*1.1023)^1.02,$Z58=$AT$4,AL58*281.9*(8.5/12)^0.9*(4/2.72)^0.45)</f>
        <v>0.31939355285489546</v>
      </c>
      <c r="AP58" s="2" cm="1">
        <f t="array" ref="AP58">_xlfn.IFS($Z58=$AT$3,AK58*($X58)^(0.91)*(8*1.1023)^1.02,$Z58=$AT$4,AM58*281.9*(8.5/12)^0.9*(4/2.72)^0.45)</f>
        <v>1.3201600184669013</v>
      </c>
      <c r="AQ58" s="2" cm="1">
        <f t="array" ref="AQ58">_xlfn.IFS(Z58=$AT$3,(AF58*AO58*AH58)/1000000,Z58=$AT$4,(AF58*AH58*AO58*(1-AN58))/1000000)</f>
        <v>1.8102362037528935E-2</v>
      </c>
      <c r="AR58" s="2" cm="1">
        <f t="array" ref="AR58">_xlfn.IFS(Z58=$AT$3,(AF58*AP58*AH58)/1000000,Z58=$AT$4,(AF58*AH58*AP58*(1-AN58))/1000000)</f>
        <v>7.4823096421786278E-2</v>
      </c>
    </row>
    <row r="59" spans="1:44" ht="57.6" x14ac:dyDescent="0.3">
      <c r="A59" s="2">
        <v>8</v>
      </c>
      <c r="B59" t="s">
        <v>21</v>
      </c>
      <c r="C59" s="3" t="s">
        <v>74</v>
      </c>
      <c r="D59" t="s">
        <v>75</v>
      </c>
      <c r="E59" s="3" t="s">
        <v>114</v>
      </c>
      <c r="F59" s="2" t="s">
        <v>115</v>
      </c>
      <c r="G59" s="2" t="s">
        <v>116</v>
      </c>
      <c r="H59" s="2" t="s">
        <v>79</v>
      </c>
      <c r="I59" s="2" t="s">
        <v>28</v>
      </c>
      <c r="J59" s="2" t="s">
        <v>104</v>
      </c>
      <c r="K59" s="2" t="s">
        <v>29</v>
      </c>
      <c r="L59" s="4">
        <v>46227</v>
      </c>
      <c r="M59" s="2" t="s">
        <v>30</v>
      </c>
      <c r="N59" s="2" t="s">
        <v>80</v>
      </c>
      <c r="O59" s="2">
        <v>230851</v>
      </c>
      <c r="P59" s="2">
        <v>8.3350000000000009</v>
      </c>
      <c r="Q59" s="2">
        <v>19.03</v>
      </c>
      <c r="R59" s="2">
        <v>27.364000000000001</v>
      </c>
      <c r="S59" s="2">
        <v>12130.898580999999</v>
      </c>
      <c r="T59" s="2">
        <v>432.38299999999998</v>
      </c>
      <c r="U59" s="2">
        <v>1.248</v>
      </c>
      <c r="V59" s="2">
        <v>433.63099999999997</v>
      </c>
      <c r="W59" s="2" t="s">
        <v>120</v>
      </c>
      <c r="X59" s="2">
        <v>0.2</v>
      </c>
      <c r="Y59" t="s">
        <v>33</v>
      </c>
      <c r="Z59" s="2" t="s">
        <v>34</v>
      </c>
      <c r="AA59" t="s">
        <v>35</v>
      </c>
      <c r="AB59">
        <v>1700.369408</v>
      </c>
      <c r="AC59">
        <v>1.700369</v>
      </c>
      <c r="AD59" s="2">
        <v>8</v>
      </c>
      <c r="AE59" s="10" t="s">
        <v>307</v>
      </c>
      <c r="AF59" s="2">
        <f>IF(AE59="Si",AC59*S59*2,AC59*S59)</f>
        <v>41254.007778552776</v>
      </c>
      <c r="AG59" s="2" cm="1">
        <f t="array" ref="AG59">_xlfn.IFS(D59="I",MIN('Datos pp I Región'!$K$7:$K$9),D59="II",MIN('Datos pp II Región'!$K$7:$K$9),D59="III",MIN('Datos pp III Región'!$K$7:$K$9),D59="IV",MIN('Datos pp IV Región'!$K$7:$K$9),D59="V",MIN('Datos pp V Región'!$K$7:$K$9),D59="RM",MIN('Datos pp RM'!$K$7:$K$9),D59="VI",MIN('Datos pp VI Región'!$K$7:$K$9))</f>
        <v>2</v>
      </c>
      <c r="AH59" s="2" cm="1">
        <f t="array" ref="AH59">_xlfn.IFS(Z59="Pavimentado",1-(AG59/(4*365)),Z59="No Pavimentado",1-(AG59/365))</f>
        <v>0.99863013698630132</v>
      </c>
      <c r="AI59" s="2" cm="1">
        <f t="array" ref="AI59">_xlfn.IFS(Z59="Pavimentado",8,Z59="No Pavimentado",R59)</f>
        <v>8</v>
      </c>
      <c r="AJ59" s="2">
        <v>0.15</v>
      </c>
      <c r="AK59" s="2">
        <v>0.62</v>
      </c>
      <c r="AL59" s="2">
        <v>0.15</v>
      </c>
      <c r="AM59" s="2">
        <v>1.5</v>
      </c>
      <c r="AN59" s="2"/>
      <c r="AO59" s="2" cm="1">
        <f t="array" ref="AO59">_xlfn.IFS($Z59=$AT$3,AJ59*($X59)^(0.91)*(8*1.1023)^1.02,$Z59=$AT$4,AL59*281.9*(8.5/12)^0.9*(4/2.72)^0.45)</f>
        <v>0.31939355285489546</v>
      </c>
      <c r="AP59" s="2" cm="1">
        <f t="array" ref="AP59">_xlfn.IFS($Z59=$AT$3,AK59*($X59)^(0.91)*(8*1.1023)^1.02,$Z59=$AT$4,AM59*281.9*(8.5/12)^0.9*(4/2.72)^0.45)</f>
        <v>1.3201600184669013</v>
      </c>
      <c r="AQ59" s="2" cm="1">
        <f t="array" ref="AQ59">_xlfn.IFS(Z59=$AT$3,(AF59*AO59*AH59)/1000000,Z59=$AT$4,(AF59*AH59*AO59*(1-AN59))/1000000)</f>
        <v>1.3158214437027114E-2</v>
      </c>
      <c r="AR59" s="2" cm="1">
        <f t="array" ref="AR59">_xlfn.IFS(Z59=$AT$3,(AF59*AP59*AH59)/1000000,Z59=$AT$4,(AF59*AH59*AP59*(1-AN59))/1000000)</f>
        <v>5.4387286339712078E-2</v>
      </c>
    </row>
    <row r="60" spans="1:44" ht="57.6" x14ac:dyDescent="0.3">
      <c r="A60" s="2">
        <v>8</v>
      </c>
      <c r="B60" t="s">
        <v>21</v>
      </c>
      <c r="C60" s="3" t="s">
        <v>74</v>
      </c>
      <c r="D60" t="s">
        <v>75</v>
      </c>
      <c r="E60" s="3" t="s">
        <v>114</v>
      </c>
      <c r="F60" s="2" t="s">
        <v>115</v>
      </c>
      <c r="G60" s="2" t="s">
        <v>116</v>
      </c>
      <c r="H60" s="2" t="s">
        <v>79</v>
      </c>
      <c r="I60" s="2" t="s">
        <v>28</v>
      </c>
      <c r="J60" s="2" t="s">
        <v>104</v>
      </c>
      <c r="K60" s="2" t="s">
        <v>29</v>
      </c>
      <c r="L60" s="4">
        <v>46227</v>
      </c>
      <c r="M60" s="2" t="s">
        <v>30</v>
      </c>
      <c r="N60" s="2" t="s">
        <v>80</v>
      </c>
      <c r="O60" s="2">
        <v>230851</v>
      </c>
      <c r="P60" s="2">
        <v>8.3350000000000009</v>
      </c>
      <c r="Q60" s="2">
        <v>19.03</v>
      </c>
      <c r="R60" s="2">
        <v>27.364000000000001</v>
      </c>
      <c r="S60" s="2">
        <v>12130.898580999999</v>
      </c>
      <c r="T60" s="2">
        <v>432.38299999999998</v>
      </c>
      <c r="U60" s="2">
        <v>1.248</v>
      </c>
      <c r="V60" s="2">
        <v>433.63099999999997</v>
      </c>
      <c r="W60" s="2" t="s">
        <v>121</v>
      </c>
      <c r="X60" s="2">
        <v>0.2</v>
      </c>
      <c r="Y60" t="s">
        <v>33</v>
      </c>
      <c r="Z60" s="2" t="s">
        <v>34</v>
      </c>
      <c r="AA60" t="s">
        <v>35</v>
      </c>
      <c r="AB60">
        <v>16489.085727000001</v>
      </c>
      <c r="AC60">
        <v>16.489086</v>
      </c>
      <c r="AD60" s="2">
        <v>8</v>
      </c>
      <c r="AE60" s="10" t="s">
        <v>307</v>
      </c>
      <c r="AF60" s="2">
        <f t="shared" si="0"/>
        <v>400054.85991877393</v>
      </c>
      <c r="AG60" s="2" cm="1">
        <f t="array" ref="AG60">_xlfn.IFS(D60="I",MIN('Datos pp I Región'!$K$7:$K$9),D60="II",MIN('Datos pp II Región'!$K$7:$K$9),D60="III",MIN('Datos pp III Región'!$K$7:$K$9),D60="IV",MIN('Datos pp IV Región'!$K$7:$K$9),D60="V",MIN('Datos pp V Región'!$K$7:$K$9),D60="RM",MIN('Datos pp RM'!$K$7:$K$9),D60="VI",MIN('Datos pp VI Región'!$K$7:$K$9))</f>
        <v>2</v>
      </c>
      <c r="AH60" s="2" cm="1">
        <f t="array" ref="AH60">_xlfn.IFS(Z60="Pavimentado",1-(AG60/(4*365)),Z60="No Pavimentado",1-(AG60/365))</f>
        <v>0.99863013698630132</v>
      </c>
      <c r="AI60" s="2" cm="1">
        <f t="array" ref="AI60">_xlfn.IFS(Z60="Pavimentado",8,Z60="No Pavimentado",R60)</f>
        <v>8</v>
      </c>
      <c r="AJ60" s="2">
        <v>0.15</v>
      </c>
      <c r="AK60" s="2">
        <v>0.62</v>
      </c>
      <c r="AL60" s="2">
        <v>0.15</v>
      </c>
      <c r="AM60" s="2">
        <v>1.5</v>
      </c>
      <c r="AN60" s="2"/>
      <c r="AO60" s="2" cm="1">
        <f t="array" ref="AO60">_xlfn.IFS($Z60=$AT$3,AJ60*($X60)^(0.91)*(8*1.1023)^1.02,$Z60=$AT$4,AL60*281.9*(8.5/12)^0.9*(4/2.72)^0.45)</f>
        <v>0.31939355285489546</v>
      </c>
      <c r="AP60" s="2" cm="1">
        <f t="array" ref="AP60">_xlfn.IFS($Z60=$AT$3,AK60*($X60)^(0.91)*(8*1.1023)^1.02,$Z60=$AT$4,AM60*281.9*(8.5/12)^0.9*(4/2.72)^0.45)</f>
        <v>1.3201600184669013</v>
      </c>
      <c r="AQ60" s="2" cm="1">
        <f t="array" ref="AQ60">_xlfn.IFS(Z60=$AT$3,(AF60*AO60*AH60)/1000000,Z60=$AT$4,(AF60*AH60*AO60*(1-AN60))/1000000)</f>
        <v>0.12759990887776812</v>
      </c>
      <c r="AR60" s="2" cm="1">
        <f t="array" ref="AR60">_xlfn.IFS(Z60=$AT$3,(AF60*AP60*AH60)/1000000,Z60=$AT$4,(AF60*AH60*AP60*(1-AN60))/1000000)</f>
        <v>0.52741295669477495</v>
      </c>
    </row>
    <row r="61" spans="1:44" ht="57.6" x14ac:dyDescent="0.3">
      <c r="A61" s="2">
        <v>9</v>
      </c>
      <c r="B61" t="s">
        <v>21</v>
      </c>
      <c r="C61" s="3" t="s">
        <v>74</v>
      </c>
      <c r="D61" t="s">
        <v>75</v>
      </c>
      <c r="E61" s="3" t="s">
        <v>122</v>
      </c>
      <c r="F61" s="2" t="s">
        <v>123</v>
      </c>
      <c r="G61" s="2" t="s">
        <v>124</v>
      </c>
      <c r="H61" s="2" t="s">
        <v>79</v>
      </c>
      <c r="I61" s="2" t="s">
        <v>28</v>
      </c>
      <c r="J61" s="2" t="s">
        <v>90</v>
      </c>
      <c r="K61" s="2" t="s">
        <v>29</v>
      </c>
      <c r="L61" s="4">
        <v>46227</v>
      </c>
      <c r="M61" s="2" t="s">
        <v>30</v>
      </c>
      <c r="N61" s="2" t="s">
        <v>80</v>
      </c>
      <c r="O61" s="2">
        <v>50000</v>
      </c>
      <c r="P61" s="2">
        <v>8.3350000000000009</v>
      </c>
      <c r="Q61" s="2">
        <v>19.03</v>
      </c>
      <c r="R61" s="2">
        <v>27.364000000000001</v>
      </c>
      <c r="S61" s="2">
        <v>2627.4303730000001</v>
      </c>
      <c r="T61" s="2">
        <v>520.62300000000005</v>
      </c>
      <c r="U61" s="2">
        <v>48.642000000000003</v>
      </c>
      <c r="V61" s="2">
        <v>569.26499999999999</v>
      </c>
      <c r="W61" s="2" t="s">
        <v>125</v>
      </c>
      <c r="X61" s="2">
        <v>0.2</v>
      </c>
      <c r="Y61" t="s">
        <v>33</v>
      </c>
      <c r="Z61" s="2" t="s">
        <v>34</v>
      </c>
      <c r="AA61" t="s">
        <v>35</v>
      </c>
      <c r="AB61">
        <v>20149.707483999999</v>
      </c>
      <c r="AC61">
        <v>20.149706999999999</v>
      </c>
      <c r="AD61" s="2">
        <v>9</v>
      </c>
      <c r="AE61" s="10" t="s">
        <v>307</v>
      </c>
      <c r="AF61" s="2">
        <f t="shared" si="0"/>
        <v>105883.90435770142</v>
      </c>
      <c r="AG61" s="2" cm="1">
        <f t="array" ref="AG61">_xlfn.IFS(D61="I",MIN('Datos pp I Región'!$K$7:$K$9),D61="II",MIN('Datos pp II Región'!$K$7:$K$9),D61="III",MIN('Datos pp III Región'!$K$7:$K$9),D61="IV",MIN('Datos pp IV Región'!$K$7:$K$9),D61="V",MIN('Datos pp V Región'!$K$7:$K$9),D61="RM",MIN('Datos pp RM'!$K$7:$K$9),D61="VI",MIN('Datos pp VI Región'!$K$7:$K$9))</f>
        <v>2</v>
      </c>
      <c r="AH61" s="2" cm="1">
        <f t="array" ref="AH61">_xlfn.IFS(Z61="Pavimentado",1-(AG61/(4*365)),Z61="No Pavimentado",1-(AG61/365))</f>
        <v>0.99863013698630132</v>
      </c>
      <c r="AI61" s="2" cm="1">
        <f t="array" ref="AI61">_xlfn.IFS(Z61="Pavimentado",8,Z61="No Pavimentado",R61)</f>
        <v>8</v>
      </c>
      <c r="AJ61" s="2">
        <v>0.15</v>
      </c>
      <c r="AK61" s="2">
        <v>0.62</v>
      </c>
      <c r="AL61" s="2">
        <v>0.15</v>
      </c>
      <c r="AM61" s="2">
        <v>1.5</v>
      </c>
      <c r="AN61" s="2"/>
      <c r="AO61" s="2" cm="1">
        <f t="array" ref="AO61">_xlfn.IFS($Z61=$AT$3,AJ61*($X61)^(0.91)*(8*1.1023)^1.02,$Z61=$AT$4,AL61*281.9*(8.5/12)^0.9*(4/2.72)^0.45)</f>
        <v>0.31939355285489546</v>
      </c>
      <c r="AP61" s="2" cm="1">
        <f t="array" ref="AP61">_xlfn.IFS($Z61=$AT$3,AK61*($X61)^(0.91)*(8*1.1023)^1.02,$Z61=$AT$4,AM61*281.9*(8.5/12)^0.9*(4/2.72)^0.45)</f>
        <v>1.3201600184669013</v>
      </c>
      <c r="AQ61" s="2" cm="1">
        <f t="array" ref="AQ61">_xlfn.IFS(Z61=$AT$3,(AF61*AO61*AH61)/1000000,Z61=$AT$4,(AF61*AH61*AO61*(1-AN61))/1000000)</f>
        <v>3.3772309503772073E-2</v>
      </c>
      <c r="AR61" s="2" cm="1">
        <f t="array" ref="AR61">_xlfn.IFS(Z61=$AT$3,(AF61*AP61*AH61)/1000000,Z61=$AT$4,(AF61*AH61*AP61*(1-AN61))/1000000)</f>
        <v>0.13959221261559124</v>
      </c>
    </row>
    <row r="62" spans="1:44" ht="57.6" x14ac:dyDescent="0.3">
      <c r="A62" s="2">
        <v>9</v>
      </c>
      <c r="B62" t="s">
        <v>21</v>
      </c>
      <c r="C62" s="3" t="s">
        <v>74</v>
      </c>
      <c r="D62" t="s">
        <v>75</v>
      </c>
      <c r="E62" s="3" t="s">
        <v>122</v>
      </c>
      <c r="F62" s="2" t="s">
        <v>126</v>
      </c>
      <c r="G62" s="2" t="s">
        <v>124</v>
      </c>
      <c r="H62" s="2" t="s">
        <v>79</v>
      </c>
      <c r="I62" s="2" t="s">
        <v>28</v>
      </c>
      <c r="J62" s="2" t="s">
        <v>90</v>
      </c>
      <c r="K62" s="2" t="s">
        <v>29</v>
      </c>
      <c r="L62" s="4">
        <v>46227</v>
      </c>
      <c r="M62" s="2" t="s">
        <v>30</v>
      </c>
      <c r="N62" s="2" t="s">
        <v>80</v>
      </c>
      <c r="O62" s="2">
        <v>50000</v>
      </c>
      <c r="P62" s="2">
        <v>8.3350000000000009</v>
      </c>
      <c r="Q62" s="2">
        <v>19.03</v>
      </c>
      <c r="R62" s="2">
        <v>27.364000000000001</v>
      </c>
      <c r="S62" s="2">
        <v>2627.4303730000001</v>
      </c>
      <c r="T62" s="2">
        <v>520.62300000000005</v>
      </c>
      <c r="U62" s="2">
        <v>48.642000000000003</v>
      </c>
      <c r="V62" s="2">
        <v>569.26499999999999</v>
      </c>
      <c r="W62" s="2" t="s">
        <v>127</v>
      </c>
      <c r="X62" s="2">
        <v>0.6</v>
      </c>
      <c r="Y62" t="s">
        <v>33</v>
      </c>
      <c r="Z62" s="2" t="s">
        <v>34</v>
      </c>
      <c r="AA62" t="s">
        <v>35</v>
      </c>
      <c r="AB62">
        <v>70114.630157000007</v>
      </c>
      <c r="AC62">
        <v>70.114630000000005</v>
      </c>
      <c r="AD62" s="2">
        <v>9</v>
      </c>
      <c r="AE62" s="10" t="s">
        <v>307</v>
      </c>
      <c r="AF62" s="2">
        <f t="shared" si="0"/>
        <v>368442.61690731405</v>
      </c>
      <c r="AG62" s="2" cm="1">
        <f t="array" ref="AG62">_xlfn.IFS(D62="I",MIN('Datos pp I Región'!$K$7:$K$9),D62="II",MIN('Datos pp II Región'!$K$7:$K$9),D62="III",MIN('Datos pp III Región'!$K$7:$K$9),D62="IV",MIN('Datos pp IV Región'!$K$7:$K$9),D62="V",MIN('Datos pp V Región'!$K$7:$K$9),D62="RM",MIN('Datos pp RM'!$K$7:$K$9),D62="VI",MIN('Datos pp VI Región'!$K$7:$K$9))</f>
        <v>2</v>
      </c>
      <c r="AH62" s="2" cm="1">
        <f t="array" ref="AH62">_xlfn.IFS(Z62="Pavimentado",1-(AG62/(4*365)),Z62="No Pavimentado",1-(AG62/365))</f>
        <v>0.99863013698630132</v>
      </c>
      <c r="AI62" s="2" cm="1">
        <f t="array" ref="AI62">_xlfn.IFS(Z62="Pavimentado",8,Z62="No Pavimentado",R62)</f>
        <v>8</v>
      </c>
      <c r="AJ62" s="2">
        <v>0.15</v>
      </c>
      <c r="AK62" s="2">
        <v>0.62</v>
      </c>
      <c r="AL62" s="2">
        <v>0.15</v>
      </c>
      <c r="AM62" s="2">
        <v>1.5</v>
      </c>
      <c r="AN62" s="2"/>
      <c r="AO62" s="2" cm="1">
        <f t="array" ref="AO62">_xlfn.IFS($Z62=$AT$3,AJ62*($X62)^(0.91)*(8*1.1023)^1.02,$Z62=$AT$4,AL62*281.9*(8.5/12)^0.9*(4/2.72)^0.45)</f>
        <v>0.86797354239974944</v>
      </c>
      <c r="AP62" s="2" cm="1">
        <f t="array" ref="AP62">_xlfn.IFS($Z62=$AT$3,AK62*($X62)^(0.91)*(8*1.1023)^1.02,$Z62=$AT$4,AM62*281.9*(8.5/12)^0.9*(4/2.72)^0.45)</f>
        <v>3.5876239752522978</v>
      </c>
      <c r="AQ62" s="2" cm="1">
        <f t="array" ref="AQ62">_xlfn.IFS(Z62=$AT$3,(AF62*AO62*AH62)/1000000,Z62=$AT$4,(AF62*AH62*AO62*(1-AN62))/1000000)</f>
        <v>0.31936036330866685</v>
      </c>
      <c r="AR62" s="2" cm="1">
        <f t="array" ref="AR62">_xlfn.IFS(Z62=$AT$3,(AF62*AP62*AH62)/1000000,Z62=$AT$4,(AF62*AH62*AP62*(1-AN62))/1000000)</f>
        <v>1.3200228350091563</v>
      </c>
    </row>
    <row r="63" spans="1:44" ht="57.6" x14ac:dyDescent="0.3">
      <c r="A63" s="2">
        <v>9</v>
      </c>
      <c r="B63" t="s">
        <v>21</v>
      </c>
      <c r="C63" s="3" t="s">
        <v>74</v>
      </c>
      <c r="D63" t="s">
        <v>75</v>
      </c>
      <c r="E63" s="3" t="s">
        <v>122</v>
      </c>
      <c r="F63" s="2" t="s">
        <v>128</v>
      </c>
      <c r="G63" s="2" t="s">
        <v>124</v>
      </c>
      <c r="H63" s="2" t="s">
        <v>79</v>
      </c>
      <c r="I63" s="2" t="s">
        <v>28</v>
      </c>
      <c r="J63" s="2" t="s">
        <v>90</v>
      </c>
      <c r="K63" s="2" t="s">
        <v>29</v>
      </c>
      <c r="L63" s="4">
        <v>46227</v>
      </c>
      <c r="M63" s="2" t="s">
        <v>30</v>
      </c>
      <c r="N63" s="2" t="s">
        <v>80</v>
      </c>
      <c r="O63" s="2">
        <v>50000</v>
      </c>
      <c r="P63" s="2">
        <v>8.3350000000000009</v>
      </c>
      <c r="Q63" s="2">
        <v>19.03</v>
      </c>
      <c r="R63" s="2">
        <v>27.364000000000001</v>
      </c>
      <c r="S63" s="2">
        <v>2627.4303730000001</v>
      </c>
      <c r="T63" s="2">
        <v>520.62300000000005</v>
      </c>
      <c r="U63" s="2">
        <v>48.642000000000003</v>
      </c>
      <c r="V63" s="2">
        <v>569.26499999999999</v>
      </c>
      <c r="W63" s="2" t="s">
        <v>129</v>
      </c>
      <c r="X63" s="2">
        <v>0.6</v>
      </c>
      <c r="Y63" t="s">
        <v>33</v>
      </c>
      <c r="Z63" s="2" t="s">
        <v>34</v>
      </c>
      <c r="AA63" t="s">
        <v>35</v>
      </c>
      <c r="AB63">
        <v>122314.87086</v>
      </c>
      <c r="AC63">
        <v>122.314871</v>
      </c>
      <c r="AD63" s="2">
        <v>9</v>
      </c>
      <c r="AE63" s="10" t="s">
        <v>307</v>
      </c>
      <c r="AF63" s="2">
        <f t="shared" si="0"/>
        <v>642747.6142699538</v>
      </c>
      <c r="AG63" s="2" cm="1">
        <f t="array" ref="AG63">_xlfn.IFS(D63="I",MIN('Datos pp I Región'!$K$7:$K$9),D63="II",MIN('Datos pp II Región'!$K$7:$K$9),D63="III",MIN('Datos pp III Región'!$K$7:$K$9),D63="IV",MIN('Datos pp IV Región'!$K$7:$K$9),D63="V",MIN('Datos pp V Región'!$K$7:$K$9),D63="RM",MIN('Datos pp RM'!$K$7:$K$9),D63="VI",MIN('Datos pp VI Región'!$K$7:$K$9))</f>
        <v>2</v>
      </c>
      <c r="AH63" s="2" cm="1">
        <f t="array" ref="AH63">_xlfn.IFS(Z63="Pavimentado",1-(AG63/(4*365)),Z63="No Pavimentado",1-(AG63/365))</f>
        <v>0.99863013698630132</v>
      </c>
      <c r="AI63" s="2" cm="1">
        <f t="array" ref="AI63">_xlfn.IFS(Z63="Pavimentado",8,Z63="No Pavimentado",R63)</f>
        <v>8</v>
      </c>
      <c r="AJ63" s="2">
        <v>0.15</v>
      </c>
      <c r="AK63" s="2">
        <v>0.62</v>
      </c>
      <c r="AL63" s="2">
        <v>0.15</v>
      </c>
      <c r="AM63" s="2">
        <v>1.5</v>
      </c>
      <c r="AN63" s="2"/>
      <c r="AO63" s="2" cm="1">
        <f t="array" ref="AO63">_xlfn.IFS($Z63=$AT$3,AJ63*($X63)^(0.91)*(8*1.1023)^1.02,$Z63=$AT$4,AL63*281.9*(8.5/12)^0.9*(4/2.72)^0.45)</f>
        <v>0.86797354239974944</v>
      </c>
      <c r="AP63" s="2" cm="1">
        <f t="array" ref="AP63">_xlfn.IFS($Z63=$AT$3,AK63*($X63)^(0.91)*(8*1.1023)^1.02,$Z63=$AT$4,AM63*281.9*(8.5/12)^0.9*(4/2.72)^0.45)</f>
        <v>3.5876239752522978</v>
      </c>
      <c r="AQ63" s="2" cm="1">
        <f t="array" ref="AQ63">_xlfn.IFS(Z63=$AT$3,(AF63*AO63*AH63)/1000000,Z63=$AT$4,(AF63*AH63*AO63*(1-AN63))/1000000)</f>
        <v>0.55712369359451397</v>
      </c>
      <c r="AR63" s="2" cm="1">
        <f t="array" ref="AR63">_xlfn.IFS(Z63=$AT$3,(AF63*AP63*AH63)/1000000,Z63=$AT$4,(AF63*AH63*AP63*(1-AN63))/1000000)</f>
        <v>2.3027779335239913</v>
      </c>
    </row>
    <row r="64" spans="1:44" ht="57.6" x14ac:dyDescent="0.3">
      <c r="A64" s="2">
        <v>9</v>
      </c>
      <c r="B64" t="s">
        <v>21</v>
      </c>
      <c r="C64" s="3" t="s">
        <v>74</v>
      </c>
      <c r="D64" t="s">
        <v>75</v>
      </c>
      <c r="E64" s="3" t="s">
        <v>122</v>
      </c>
      <c r="F64" s="2" t="s">
        <v>128</v>
      </c>
      <c r="G64" s="2" t="s">
        <v>124</v>
      </c>
      <c r="H64" s="2" t="s">
        <v>79</v>
      </c>
      <c r="I64" s="2" t="s">
        <v>28</v>
      </c>
      <c r="J64" s="2" t="s">
        <v>90</v>
      </c>
      <c r="K64" s="2" t="s">
        <v>29</v>
      </c>
      <c r="L64" s="4">
        <v>46227</v>
      </c>
      <c r="M64" s="2" t="s">
        <v>30</v>
      </c>
      <c r="N64" s="2" t="s">
        <v>80</v>
      </c>
      <c r="O64" s="2">
        <v>50000</v>
      </c>
      <c r="P64" s="2">
        <v>8.3350000000000009</v>
      </c>
      <c r="Q64" s="2">
        <v>19.03</v>
      </c>
      <c r="R64" s="2">
        <v>27.364000000000001</v>
      </c>
      <c r="S64" s="2">
        <v>2627.4303730000001</v>
      </c>
      <c r="T64" s="2">
        <v>520.62300000000005</v>
      </c>
      <c r="U64" s="2">
        <v>48.642000000000003</v>
      </c>
      <c r="V64" s="2">
        <v>569.26499999999999</v>
      </c>
      <c r="W64" s="2" t="s">
        <v>130</v>
      </c>
      <c r="X64" s="2">
        <v>0.03</v>
      </c>
      <c r="Y64" t="s">
        <v>33</v>
      </c>
      <c r="Z64" s="2" t="s">
        <v>34</v>
      </c>
      <c r="AA64" t="s">
        <v>35</v>
      </c>
      <c r="AB64">
        <v>42080.245447000001</v>
      </c>
      <c r="AC64">
        <v>42.080244999999998</v>
      </c>
      <c r="AD64" s="2">
        <v>9</v>
      </c>
      <c r="AE64" s="10" t="s">
        <v>307</v>
      </c>
      <c r="AF64" s="2">
        <f t="shared" si="0"/>
        <v>221125.82763256278</v>
      </c>
      <c r="AG64" s="2" cm="1">
        <f t="array" ref="AG64">_xlfn.IFS(D64="I",MIN('Datos pp I Región'!$K$7:$K$9),D64="II",MIN('Datos pp II Región'!$K$7:$K$9),D64="III",MIN('Datos pp III Región'!$K$7:$K$9),D64="IV",MIN('Datos pp IV Región'!$K$7:$K$9),D64="V",MIN('Datos pp V Región'!$K$7:$K$9),D64="RM",MIN('Datos pp RM'!$K$7:$K$9),D64="VI",MIN('Datos pp VI Región'!$K$7:$K$9))</f>
        <v>2</v>
      </c>
      <c r="AH64" s="2" cm="1">
        <f t="array" ref="AH64">_xlfn.IFS(Z64="Pavimentado",1-(AG64/(4*365)),Z64="No Pavimentado",1-(AG64/365))</f>
        <v>0.99863013698630132</v>
      </c>
      <c r="AI64" s="2" cm="1">
        <f t="array" ref="AI64">_xlfn.IFS(Z64="Pavimentado",8,Z64="No Pavimentado",R64)</f>
        <v>8</v>
      </c>
      <c r="AJ64" s="2">
        <v>0.15</v>
      </c>
      <c r="AK64" s="2">
        <v>0.62</v>
      </c>
      <c r="AL64" s="2">
        <v>0.15</v>
      </c>
      <c r="AM64" s="2">
        <v>1.5</v>
      </c>
      <c r="AN64" s="2"/>
      <c r="AO64" s="2" cm="1">
        <f t="array" ref="AO64">_xlfn.IFS($Z64=$AT$3,AJ64*($X64)^(0.91)*(8*1.1023)^1.02,$Z64=$AT$4,AL64*281.9*(8.5/12)^0.9*(4/2.72)^0.45)</f>
        <v>5.6828892328533019E-2</v>
      </c>
      <c r="AP64" s="2" cm="1">
        <f t="array" ref="AP64">_xlfn.IFS($Z64=$AT$3,AK64*($X64)^(0.91)*(8*1.1023)^1.02,$Z64=$AT$4,AM64*281.9*(8.5/12)^0.9*(4/2.72)^0.45)</f>
        <v>0.23489275495793649</v>
      </c>
      <c r="AQ64" s="2" cm="1">
        <f t="array" ref="AQ64">_xlfn.IFS(Z64=$AT$3,(AF64*AO64*AH64)/1000000,Z64=$AT$4,(AF64*AH64*AO64*(1-AN64))/1000000)</f>
        <v>1.2549121690890595E-2</v>
      </c>
      <c r="AR64" s="2" cm="1">
        <f t="array" ref="AR64">_xlfn.IFS(Z64=$AT$3,(AF64*AP64*AH64)/1000000,Z64=$AT$4,(AF64*AH64*AP64*(1-AN64))/1000000)</f>
        <v>5.1869702989014464E-2</v>
      </c>
    </row>
    <row r="65" spans="1:44" ht="57.6" x14ac:dyDescent="0.3">
      <c r="A65" s="2">
        <v>9</v>
      </c>
      <c r="B65" t="s">
        <v>21</v>
      </c>
      <c r="C65" s="3" t="s">
        <v>74</v>
      </c>
      <c r="D65" t="s">
        <v>75</v>
      </c>
      <c r="E65" s="3" t="s">
        <v>122</v>
      </c>
      <c r="F65" s="2" t="s">
        <v>128</v>
      </c>
      <c r="G65" s="2" t="s">
        <v>124</v>
      </c>
      <c r="H65" s="2" t="s">
        <v>79</v>
      </c>
      <c r="I65" s="2" t="s">
        <v>28</v>
      </c>
      <c r="J65" s="2" t="s">
        <v>90</v>
      </c>
      <c r="K65" s="2" t="s">
        <v>29</v>
      </c>
      <c r="L65" s="4">
        <v>46227</v>
      </c>
      <c r="M65" s="2" t="s">
        <v>30</v>
      </c>
      <c r="N65" s="2" t="s">
        <v>80</v>
      </c>
      <c r="O65" s="2">
        <v>50000</v>
      </c>
      <c r="P65" s="2">
        <v>8.3350000000000009</v>
      </c>
      <c r="Q65" s="2">
        <v>19.03</v>
      </c>
      <c r="R65" s="2">
        <v>27.364000000000001</v>
      </c>
      <c r="S65" s="2">
        <v>2627.4303730000001</v>
      </c>
      <c r="T65" s="2">
        <v>520.62300000000005</v>
      </c>
      <c r="U65" s="2">
        <v>48.642000000000003</v>
      </c>
      <c r="V65" s="2">
        <v>569.26499999999999</v>
      </c>
      <c r="W65" s="2" t="s">
        <v>131</v>
      </c>
      <c r="X65" s="2">
        <v>0.6</v>
      </c>
      <c r="Y65" t="s">
        <v>33</v>
      </c>
      <c r="Z65" s="2" t="s">
        <v>34</v>
      </c>
      <c r="AA65" t="s">
        <v>35</v>
      </c>
      <c r="AB65">
        <v>11181.292691000001</v>
      </c>
      <c r="AC65">
        <v>11.181293</v>
      </c>
      <c r="AD65" s="2">
        <v>9</v>
      </c>
      <c r="AE65" s="10" t="s">
        <v>307</v>
      </c>
      <c r="AF65" s="2">
        <f t="shared" si="0"/>
        <v>58756.137675224585</v>
      </c>
      <c r="AG65" s="2" cm="1">
        <f t="array" ref="AG65">_xlfn.IFS(D65="I",MIN('Datos pp I Región'!$K$7:$K$9),D65="II",MIN('Datos pp II Región'!$K$7:$K$9),D65="III",MIN('Datos pp III Región'!$K$7:$K$9),D65="IV",MIN('Datos pp IV Región'!$K$7:$K$9),D65="V",MIN('Datos pp V Región'!$K$7:$K$9),D65="RM",MIN('Datos pp RM'!$K$7:$K$9),D65="VI",MIN('Datos pp VI Región'!$K$7:$K$9))</f>
        <v>2</v>
      </c>
      <c r="AH65" s="2" cm="1">
        <f t="array" ref="AH65">_xlfn.IFS(Z65="Pavimentado",1-(AG65/(4*365)),Z65="No Pavimentado",1-(AG65/365))</f>
        <v>0.99863013698630132</v>
      </c>
      <c r="AI65" s="2" cm="1">
        <f t="array" ref="AI65">_xlfn.IFS(Z65="Pavimentado",8,Z65="No Pavimentado",R65)</f>
        <v>8</v>
      </c>
      <c r="AJ65" s="2">
        <v>0.15</v>
      </c>
      <c r="AK65" s="2">
        <v>0.62</v>
      </c>
      <c r="AL65" s="2">
        <v>0.15</v>
      </c>
      <c r="AM65" s="2">
        <v>1.5</v>
      </c>
      <c r="AN65" s="2"/>
      <c r="AO65" s="2" cm="1">
        <f t="array" ref="AO65">_xlfn.IFS($Z65=$AT$3,AJ65*($X65)^(0.91)*(8*1.1023)^1.02,$Z65=$AT$4,AL65*281.9*(8.5/12)^0.9*(4/2.72)^0.45)</f>
        <v>0.86797354239974944</v>
      </c>
      <c r="AP65" s="2" cm="1">
        <f t="array" ref="AP65">_xlfn.IFS($Z65=$AT$3,AK65*($X65)^(0.91)*(8*1.1023)^1.02,$Z65=$AT$4,AM65*281.9*(8.5/12)^0.9*(4/2.72)^0.45)</f>
        <v>3.5876239752522978</v>
      </c>
      <c r="AQ65" s="2" cm="1">
        <f t="array" ref="AQ65">_xlfn.IFS(Z65=$AT$3,(AF65*AO65*AH65)/1000000,Z65=$AT$4,(AF65*AH65*AO65*(1-AN65))/1000000)</f>
        <v>5.0928911622876043E-2</v>
      </c>
      <c r="AR65" s="2" cm="1">
        <f t="array" ref="AR65">_xlfn.IFS(Z65=$AT$3,(AF65*AP65*AH65)/1000000,Z65=$AT$4,(AF65*AH65*AP65*(1-AN65))/1000000)</f>
        <v>0.21050616804122099</v>
      </c>
    </row>
    <row r="66" spans="1:44" ht="57.6" x14ac:dyDescent="0.3">
      <c r="A66" s="2">
        <v>9</v>
      </c>
      <c r="B66" t="s">
        <v>21</v>
      </c>
      <c r="C66" s="3" t="s">
        <v>74</v>
      </c>
      <c r="D66" t="s">
        <v>75</v>
      </c>
      <c r="E66" s="3" t="s">
        <v>122</v>
      </c>
      <c r="F66" s="2" t="s">
        <v>128</v>
      </c>
      <c r="G66" s="2" t="s">
        <v>124</v>
      </c>
      <c r="H66" s="2" t="s">
        <v>79</v>
      </c>
      <c r="I66" s="2" t="s">
        <v>28</v>
      </c>
      <c r="J66" s="2" t="s">
        <v>90</v>
      </c>
      <c r="K66" s="2" t="s">
        <v>29</v>
      </c>
      <c r="L66" s="4">
        <v>46227</v>
      </c>
      <c r="M66" s="2" t="s">
        <v>30</v>
      </c>
      <c r="N66" s="2" t="s">
        <v>80</v>
      </c>
      <c r="O66" s="2">
        <v>50000</v>
      </c>
      <c r="P66" s="2">
        <v>8.3350000000000009</v>
      </c>
      <c r="Q66" s="2">
        <v>19.03</v>
      </c>
      <c r="R66" s="2">
        <v>27.364000000000001</v>
      </c>
      <c r="S66" s="2">
        <v>2627.4303730000001</v>
      </c>
      <c r="T66" s="2">
        <v>520.62300000000005</v>
      </c>
      <c r="U66" s="2">
        <v>48.642000000000003</v>
      </c>
      <c r="V66" s="2">
        <v>569.26499999999999</v>
      </c>
      <c r="W66" s="2" t="s">
        <v>132</v>
      </c>
      <c r="X66" s="2">
        <v>0.2</v>
      </c>
      <c r="Y66" t="s">
        <v>33</v>
      </c>
      <c r="Z66" s="2" t="s">
        <v>34</v>
      </c>
      <c r="AA66" t="s">
        <v>35</v>
      </c>
      <c r="AB66">
        <v>25626.720585999999</v>
      </c>
      <c r="AC66">
        <v>25.626721</v>
      </c>
      <c r="AD66" s="2">
        <v>9</v>
      </c>
      <c r="AE66" s="10" t="s">
        <v>307</v>
      </c>
      <c r="AF66" s="2">
        <f t="shared" si="0"/>
        <v>134664.85023159388</v>
      </c>
      <c r="AG66" s="2" cm="1">
        <f t="array" ref="AG66">_xlfn.IFS(D66="I",MIN('Datos pp I Región'!$K$7:$K$9),D66="II",MIN('Datos pp II Región'!$K$7:$K$9),D66="III",MIN('Datos pp III Región'!$K$7:$K$9),D66="IV",MIN('Datos pp IV Región'!$K$7:$K$9),D66="V",MIN('Datos pp V Región'!$K$7:$K$9),D66="RM",MIN('Datos pp RM'!$K$7:$K$9),D66="VI",MIN('Datos pp VI Región'!$K$7:$K$9))</f>
        <v>2</v>
      </c>
      <c r="AH66" s="2" cm="1">
        <f t="array" ref="AH66">_xlfn.IFS(Z66="Pavimentado",1-(AG66/(4*365)),Z66="No Pavimentado",1-(AG66/365))</f>
        <v>0.99863013698630132</v>
      </c>
      <c r="AI66" s="2" cm="1">
        <f t="array" ref="AI66">_xlfn.IFS(Z66="Pavimentado",8,Z66="No Pavimentado",R66)</f>
        <v>8</v>
      </c>
      <c r="AJ66" s="2">
        <v>0.15</v>
      </c>
      <c r="AK66" s="2">
        <v>0.62</v>
      </c>
      <c r="AL66" s="2">
        <v>0.15</v>
      </c>
      <c r="AM66" s="2">
        <v>1.5</v>
      </c>
      <c r="AN66" s="2"/>
      <c r="AO66" s="2" cm="1">
        <f t="array" ref="AO66">_xlfn.IFS($Z66=$AT$3,AJ66*($X66)^(0.91)*(8*1.1023)^1.02,$Z66=$AT$4,AL66*281.9*(8.5/12)^0.9*(4/2.72)^0.45)</f>
        <v>0.31939355285489546</v>
      </c>
      <c r="AP66" s="2" cm="1">
        <f t="array" ref="AP66">_xlfn.IFS($Z66=$AT$3,AK66*($X66)^(0.91)*(8*1.1023)^1.02,$Z66=$AT$4,AM66*281.9*(8.5/12)^0.9*(4/2.72)^0.45)</f>
        <v>1.3201600184669013</v>
      </c>
      <c r="AQ66" s="2" cm="1">
        <f t="array" ref="AQ66">_xlfn.IFS(Z66=$AT$3,(AF66*AO66*AH66)/1000000,Z66=$AT$4,(AF66*AH66*AO66*(1-AN66))/1000000)</f>
        <v>4.295216566567521E-2</v>
      </c>
      <c r="AR66" s="2" cm="1">
        <f t="array" ref="AR66">_xlfn.IFS(Z66=$AT$3,(AF66*AP66*AH66)/1000000,Z66=$AT$4,(AF66*AH66*AP66*(1-AN66))/1000000)</f>
        <v>0.17753561808479087</v>
      </c>
    </row>
    <row r="67" spans="1:44" ht="57.6" x14ac:dyDescent="0.3">
      <c r="A67" s="2">
        <v>9</v>
      </c>
      <c r="B67" t="s">
        <v>21</v>
      </c>
      <c r="C67" s="3" t="s">
        <v>74</v>
      </c>
      <c r="D67" t="s">
        <v>75</v>
      </c>
      <c r="E67" s="3" t="s">
        <v>122</v>
      </c>
      <c r="F67" s="2" t="s">
        <v>128</v>
      </c>
      <c r="G67" s="2" t="s">
        <v>124</v>
      </c>
      <c r="H67" s="2" t="s">
        <v>79</v>
      </c>
      <c r="I67" s="2" t="s">
        <v>28</v>
      </c>
      <c r="J67" s="2" t="s">
        <v>90</v>
      </c>
      <c r="K67" s="2" t="s">
        <v>29</v>
      </c>
      <c r="L67" s="4">
        <v>46227</v>
      </c>
      <c r="M67" s="2" t="s">
        <v>30</v>
      </c>
      <c r="N67" s="2" t="s">
        <v>80</v>
      </c>
      <c r="O67" s="2">
        <v>50000</v>
      </c>
      <c r="P67" s="2">
        <v>8.3350000000000009</v>
      </c>
      <c r="Q67" s="2">
        <v>19.03</v>
      </c>
      <c r="R67" s="2">
        <v>27.364000000000001</v>
      </c>
      <c r="S67" s="2">
        <v>2627.4303730000001</v>
      </c>
      <c r="T67" s="2">
        <v>520.62300000000005</v>
      </c>
      <c r="U67" s="2">
        <v>48.642000000000003</v>
      </c>
      <c r="V67" s="2">
        <v>569.26499999999999</v>
      </c>
      <c r="W67" s="2" t="s">
        <v>133</v>
      </c>
      <c r="X67" s="2">
        <v>0.2</v>
      </c>
      <c r="Y67" t="s">
        <v>33</v>
      </c>
      <c r="Z67" s="2" t="s">
        <v>34</v>
      </c>
      <c r="AA67" t="s">
        <v>35</v>
      </c>
      <c r="AB67">
        <v>1696.8211650000001</v>
      </c>
      <c r="AC67">
        <v>1.6968209999999999</v>
      </c>
      <c r="AD67" s="2">
        <v>9</v>
      </c>
      <c r="AE67" s="10" t="s">
        <v>307</v>
      </c>
      <c r="AF67" s="2">
        <f t="shared" ref="AF67:AF130" si="1">IF(AE67="Si",AC67*S67*2,AC67*S67)</f>
        <v>8916.5580658884664</v>
      </c>
      <c r="AG67" s="2" cm="1">
        <f t="array" ref="AG67">_xlfn.IFS(D67="I",MIN('Datos pp I Región'!$K$7:$K$9),D67="II",MIN('Datos pp II Región'!$K$7:$K$9),D67="III",MIN('Datos pp III Región'!$K$7:$K$9),D67="IV",MIN('Datos pp IV Región'!$K$7:$K$9),D67="V",MIN('Datos pp V Región'!$K$7:$K$9),D67="RM",MIN('Datos pp RM'!$K$7:$K$9),D67="VI",MIN('Datos pp VI Región'!$K$7:$K$9))</f>
        <v>2</v>
      </c>
      <c r="AH67" s="2" cm="1">
        <f t="array" ref="AH67">_xlfn.IFS(Z67="Pavimentado",1-(AG67/(4*365)),Z67="No Pavimentado",1-(AG67/365))</f>
        <v>0.99863013698630132</v>
      </c>
      <c r="AI67" s="2" cm="1">
        <f t="array" ref="AI67">_xlfn.IFS(Z67="Pavimentado",8,Z67="No Pavimentado",R67)</f>
        <v>8</v>
      </c>
      <c r="AJ67" s="2">
        <v>0.15</v>
      </c>
      <c r="AK67" s="2">
        <v>0.62</v>
      </c>
      <c r="AL67" s="2">
        <v>0.15</v>
      </c>
      <c r="AM67" s="2">
        <v>1.5</v>
      </c>
      <c r="AN67" s="2"/>
      <c r="AO67" s="2" cm="1">
        <f t="array" ref="AO67">_xlfn.IFS($Z67=$AT$3,AJ67*($X67)^(0.91)*(8*1.1023)^1.02,$Z67=$AT$4,AL67*281.9*(8.5/12)^0.9*(4/2.72)^0.45)</f>
        <v>0.31939355285489546</v>
      </c>
      <c r="AP67" s="2" cm="1">
        <f t="array" ref="AP67">_xlfn.IFS($Z67=$AT$3,AK67*($X67)^(0.91)*(8*1.1023)^1.02,$Z67=$AT$4,AM67*281.9*(8.5/12)^0.9*(4/2.72)^0.45)</f>
        <v>1.3201600184669013</v>
      </c>
      <c r="AQ67" s="2" cm="1">
        <f t="array" ref="AQ67">_xlfn.IFS(Z67=$AT$3,(AF67*AO67*AH67)/1000000,Z67=$AT$4,(AF67*AH67*AO67*(1-AN67))/1000000)</f>
        <v>2.8439899391341041E-3</v>
      </c>
      <c r="AR67" s="2" cm="1">
        <f t="array" ref="AR67">_xlfn.IFS(Z67=$AT$3,(AF67*AP67*AH67)/1000000,Z67=$AT$4,(AF67*AH67*AP67*(1-AN67))/1000000)</f>
        <v>1.1755158415087633E-2</v>
      </c>
    </row>
    <row r="68" spans="1:44" ht="57.6" x14ac:dyDescent="0.3">
      <c r="A68" s="2">
        <v>9</v>
      </c>
      <c r="B68" t="s">
        <v>21</v>
      </c>
      <c r="C68" s="3" t="s">
        <v>74</v>
      </c>
      <c r="D68" t="s">
        <v>75</v>
      </c>
      <c r="E68" s="3" t="s">
        <v>122</v>
      </c>
      <c r="F68" s="2" t="s">
        <v>126</v>
      </c>
      <c r="G68" s="2" t="s">
        <v>124</v>
      </c>
      <c r="H68" s="2" t="s">
        <v>79</v>
      </c>
      <c r="I68" s="2" t="s">
        <v>28</v>
      </c>
      <c r="J68" s="2" t="s">
        <v>90</v>
      </c>
      <c r="K68" s="2" t="s">
        <v>29</v>
      </c>
      <c r="L68" s="4">
        <v>46227</v>
      </c>
      <c r="M68" s="2" t="s">
        <v>30</v>
      </c>
      <c r="N68" s="2" t="s">
        <v>80</v>
      </c>
      <c r="O68" s="2">
        <v>50000</v>
      </c>
      <c r="P68" s="2">
        <v>8.3350000000000009</v>
      </c>
      <c r="Q68" s="2">
        <v>19.03</v>
      </c>
      <c r="R68" s="2">
        <v>27.364000000000001</v>
      </c>
      <c r="S68" s="2">
        <v>2627.4303730000001</v>
      </c>
      <c r="T68" s="2">
        <v>520.62300000000005</v>
      </c>
      <c r="U68" s="2">
        <v>48.642000000000003</v>
      </c>
      <c r="V68" s="2">
        <v>569.26499999999999</v>
      </c>
      <c r="W68" s="2" t="s">
        <v>134</v>
      </c>
      <c r="X68" s="2">
        <v>0.2</v>
      </c>
      <c r="Y68" t="s">
        <v>33</v>
      </c>
      <c r="Z68" s="2" t="s">
        <v>34</v>
      </c>
      <c r="AA68" t="s">
        <v>35</v>
      </c>
      <c r="AB68">
        <v>3338.8051529999998</v>
      </c>
      <c r="AC68">
        <v>3.3388049999999998</v>
      </c>
      <c r="AD68" s="2">
        <v>9</v>
      </c>
      <c r="AE68" s="10" t="s">
        <v>307</v>
      </c>
      <c r="AF68" s="2">
        <f t="shared" si="1"/>
        <v>17544.955333048529</v>
      </c>
      <c r="AG68" s="2" cm="1">
        <f t="array" ref="AG68">_xlfn.IFS(D68="I",MIN('Datos pp I Región'!$K$7:$K$9),D68="II",MIN('Datos pp II Región'!$K$7:$K$9),D68="III",MIN('Datos pp III Región'!$K$7:$K$9),D68="IV",MIN('Datos pp IV Región'!$K$7:$K$9),D68="V",MIN('Datos pp V Región'!$K$7:$K$9),D68="RM",MIN('Datos pp RM'!$K$7:$K$9),D68="VI",MIN('Datos pp VI Región'!$K$7:$K$9))</f>
        <v>2</v>
      </c>
      <c r="AH68" s="2" cm="1">
        <f t="array" ref="AH68">_xlfn.IFS(Z68="Pavimentado",1-(AG68/(4*365)),Z68="No Pavimentado",1-(AG68/365))</f>
        <v>0.99863013698630132</v>
      </c>
      <c r="AI68" s="2" cm="1">
        <f t="array" ref="AI68">_xlfn.IFS(Z68="Pavimentado",8,Z68="No Pavimentado",R68)</f>
        <v>8</v>
      </c>
      <c r="AJ68" s="2">
        <v>0.15</v>
      </c>
      <c r="AK68" s="2">
        <v>0.62</v>
      </c>
      <c r="AL68" s="2">
        <v>0.15</v>
      </c>
      <c r="AM68" s="2">
        <v>1.5</v>
      </c>
      <c r="AN68" s="2"/>
      <c r="AO68" s="2" cm="1">
        <f t="array" ref="AO68">_xlfn.IFS($Z68=$AT$3,AJ68*($X68)^(0.91)*(8*1.1023)^1.02,$Z68=$AT$4,AL68*281.9*(8.5/12)^0.9*(4/2.72)^0.45)</f>
        <v>0.31939355285489546</v>
      </c>
      <c r="AP68" s="2" cm="1">
        <f t="array" ref="AP68">_xlfn.IFS($Z68=$AT$3,AK68*($X68)^(0.91)*(8*1.1023)^1.02,$Z68=$AT$4,AM68*281.9*(8.5/12)^0.9*(4/2.72)^0.45)</f>
        <v>1.3201600184669013</v>
      </c>
      <c r="AQ68" s="2" cm="1">
        <f t="array" ref="AQ68">_xlfn.IFS(Z68=$AT$3,(AF68*AO68*AH68)/1000000,Z68=$AT$4,(AF68*AH68*AO68*(1-AN68))/1000000)</f>
        <v>5.5960692546418523E-3</v>
      </c>
      <c r="AR68" s="2" cm="1">
        <f t="array" ref="AR68">_xlfn.IFS(Z68=$AT$3,(AF68*AP68*AH68)/1000000,Z68=$AT$4,(AF68*AH68*AP68*(1-AN68))/1000000)</f>
        <v>2.313041958585299E-2</v>
      </c>
    </row>
    <row r="69" spans="1:44" ht="57.6" x14ac:dyDescent="0.3">
      <c r="A69" s="2">
        <v>9</v>
      </c>
      <c r="B69" t="s">
        <v>21</v>
      </c>
      <c r="C69" s="3" t="s">
        <v>74</v>
      </c>
      <c r="D69" t="s">
        <v>75</v>
      </c>
      <c r="E69" s="3" t="s">
        <v>122</v>
      </c>
      <c r="F69" s="2" t="s">
        <v>135</v>
      </c>
      <c r="G69" s="2" t="s">
        <v>124</v>
      </c>
      <c r="H69" s="2" t="s">
        <v>79</v>
      </c>
      <c r="I69" s="2" t="s">
        <v>28</v>
      </c>
      <c r="J69" s="2" t="s">
        <v>90</v>
      </c>
      <c r="K69" s="2" t="s">
        <v>29</v>
      </c>
      <c r="L69" s="4">
        <v>46227</v>
      </c>
      <c r="M69" s="2" t="s">
        <v>30</v>
      </c>
      <c r="N69" s="2" t="s">
        <v>80</v>
      </c>
      <c r="O69" s="2">
        <v>50000</v>
      </c>
      <c r="P69" s="2">
        <v>8.3350000000000009</v>
      </c>
      <c r="Q69" s="2">
        <v>19.03</v>
      </c>
      <c r="R69" s="2">
        <v>27.364000000000001</v>
      </c>
      <c r="S69" s="2">
        <v>2627.4303730000001</v>
      </c>
      <c r="T69" s="2">
        <v>520.62300000000005</v>
      </c>
      <c r="U69" s="2">
        <v>48.642000000000003</v>
      </c>
      <c r="V69" s="2">
        <v>569.26499999999999</v>
      </c>
      <c r="W69" s="2" t="s">
        <v>136</v>
      </c>
      <c r="X69" s="2">
        <v>0</v>
      </c>
      <c r="Y69" t="s">
        <v>33</v>
      </c>
      <c r="Z69" s="2" t="s">
        <v>34</v>
      </c>
      <c r="AA69" t="s">
        <v>35</v>
      </c>
      <c r="AB69">
        <v>13730.452009000001</v>
      </c>
      <c r="AC69">
        <v>13.730452</v>
      </c>
      <c r="AD69" s="2">
        <v>9</v>
      </c>
      <c r="AE69" s="10" t="s">
        <v>307</v>
      </c>
      <c r="AF69" s="2">
        <f t="shared" si="1"/>
        <v>72151.613239637198</v>
      </c>
      <c r="AG69" s="2" cm="1">
        <f t="array" ref="AG69">_xlfn.IFS(D69="I",MIN('Datos pp I Región'!$K$7:$K$9),D69="II",MIN('Datos pp II Región'!$K$7:$K$9),D69="III",MIN('Datos pp III Región'!$K$7:$K$9),D69="IV",MIN('Datos pp IV Región'!$K$7:$K$9),D69="V",MIN('Datos pp V Región'!$K$7:$K$9),D69="RM",MIN('Datos pp RM'!$K$7:$K$9),D69="VI",MIN('Datos pp VI Región'!$K$7:$K$9))</f>
        <v>2</v>
      </c>
      <c r="AH69" s="2" cm="1">
        <f t="array" ref="AH69">_xlfn.IFS(Z69="Pavimentado",1-(AG69/(4*365)),Z69="No Pavimentado",1-(AG69/365))</f>
        <v>0.99863013698630132</v>
      </c>
      <c r="AI69" s="2" cm="1">
        <f t="array" ref="AI69">_xlfn.IFS(Z69="Pavimentado",8,Z69="No Pavimentado",R69)</f>
        <v>8</v>
      </c>
      <c r="AJ69" s="2">
        <v>0.15</v>
      </c>
      <c r="AK69" s="2">
        <v>0.62</v>
      </c>
      <c r="AL69" s="2">
        <v>0.15</v>
      </c>
      <c r="AM69" s="2">
        <v>1.5</v>
      </c>
      <c r="AN69" s="2"/>
      <c r="AO69" s="2" cm="1">
        <f t="array" ref="AO69">_xlfn.IFS($Z69=$AT$3,AJ69*($X69)^(0.91)*(8*1.1023)^1.02,$Z69=$AT$4,AL69*281.9*(8.5/12)^0.9*(4/2.72)^0.45)</f>
        <v>0</v>
      </c>
      <c r="AP69" s="2" cm="1">
        <f t="array" ref="AP69">_xlfn.IFS($Z69=$AT$3,AK69*($X69)^(0.91)*(8*1.1023)^1.02,$Z69=$AT$4,AM69*281.9*(8.5/12)^0.9*(4/2.72)^0.45)</f>
        <v>0</v>
      </c>
      <c r="AQ69" s="2" cm="1">
        <f t="array" ref="AQ69">_xlfn.IFS(Z69=$AT$3,(AF69*AO69*AH69)/1000000,Z69=$AT$4,(AF69*AH69*AO69*(1-AN69))/1000000)</f>
        <v>0</v>
      </c>
      <c r="AR69" s="2" cm="1">
        <f t="array" ref="AR69">_xlfn.IFS(Z69=$AT$3,(AF69*AP69*AH69)/1000000,Z69=$AT$4,(AF69*AH69*AP69*(1-AN69))/1000000)</f>
        <v>0</v>
      </c>
    </row>
    <row r="70" spans="1:44" ht="57.6" x14ac:dyDescent="0.3">
      <c r="A70" s="2">
        <v>9</v>
      </c>
      <c r="B70" t="s">
        <v>21</v>
      </c>
      <c r="C70" s="3" t="s">
        <v>74</v>
      </c>
      <c r="D70" t="s">
        <v>75</v>
      </c>
      <c r="E70" s="3" t="s">
        <v>122</v>
      </c>
      <c r="F70" s="2" t="s">
        <v>126</v>
      </c>
      <c r="G70" s="2" t="s">
        <v>124</v>
      </c>
      <c r="H70" s="2" t="s">
        <v>79</v>
      </c>
      <c r="I70" s="2" t="s">
        <v>28</v>
      </c>
      <c r="J70" s="2" t="s">
        <v>90</v>
      </c>
      <c r="K70" s="2" t="s">
        <v>29</v>
      </c>
      <c r="L70" s="4">
        <v>46227</v>
      </c>
      <c r="M70" s="2" t="s">
        <v>30</v>
      </c>
      <c r="N70" s="2" t="s">
        <v>80</v>
      </c>
      <c r="O70" s="2">
        <v>50000</v>
      </c>
      <c r="P70" s="2">
        <v>8.3350000000000009</v>
      </c>
      <c r="Q70" s="2">
        <v>19.03</v>
      </c>
      <c r="R70" s="2">
        <v>27.364000000000001</v>
      </c>
      <c r="S70" s="2">
        <v>2627.4303730000001</v>
      </c>
      <c r="T70" s="2">
        <v>520.62300000000005</v>
      </c>
      <c r="U70" s="2">
        <v>48.642000000000003</v>
      </c>
      <c r="V70" s="2">
        <v>569.26499999999999</v>
      </c>
      <c r="W70" s="2" t="s">
        <v>127</v>
      </c>
      <c r="X70" s="2">
        <v>0.6</v>
      </c>
      <c r="Y70" t="s">
        <v>33</v>
      </c>
      <c r="Z70" s="2" t="s">
        <v>34</v>
      </c>
      <c r="AA70" t="s">
        <v>35</v>
      </c>
      <c r="AB70">
        <v>20057.033442</v>
      </c>
      <c r="AC70">
        <v>20.057033000000001</v>
      </c>
      <c r="AD70" s="2">
        <v>9</v>
      </c>
      <c r="AE70" s="10" t="s">
        <v>307</v>
      </c>
      <c r="AF70" s="2">
        <f t="shared" si="1"/>
        <v>105396.91539292663</v>
      </c>
      <c r="AG70" s="2" cm="1">
        <f t="array" ref="AG70">_xlfn.IFS(D70="I",MIN('Datos pp I Región'!$K$7:$K$9),D70="II",MIN('Datos pp II Región'!$K$7:$K$9),D70="III",MIN('Datos pp III Región'!$K$7:$K$9),D70="IV",MIN('Datos pp IV Región'!$K$7:$K$9),D70="V",MIN('Datos pp V Región'!$K$7:$K$9),D70="RM",MIN('Datos pp RM'!$K$7:$K$9),D70="VI",MIN('Datos pp VI Región'!$K$7:$K$9))</f>
        <v>2</v>
      </c>
      <c r="AH70" s="2" cm="1">
        <f t="array" ref="AH70">_xlfn.IFS(Z70="Pavimentado",1-(AG70/(4*365)),Z70="No Pavimentado",1-(AG70/365))</f>
        <v>0.99863013698630132</v>
      </c>
      <c r="AI70" s="2" cm="1">
        <f t="array" ref="AI70">_xlfn.IFS(Z70="Pavimentado",8,Z70="No Pavimentado",R70)</f>
        <v>8</v>
      </c>
      <c r="AJ70" s="2">
        <v>0.15</v>
      </c>
      <c r="AK70" s="2">
        <v>0.62</v>
      </c>
      <c r="AL70" s="2">
        <v>0.15</v>
      </c>
      <c r="AM70" s="2">
        <v>1.5</v>
      </c>
      <c r="AN70" s="2"/>
      <c r="AO70" s="2" cm="1">
        <f t="array" ref="AO70">_xlfn.IFS($Z70=$AT$3,AJ70*($X70)^(0.91)*(8*1.1023)^1.02,$Z70=$AT$4,AL70*281.9*(8.5/12)^0.9*(4/2.72)^0.45)</f>
        <v>0.86797354239974944</v>
      </c>
      <c r="AP70" s="2" cm="1">
        <f t="array" ref="AP70">_xlfn.IFS($Z70=$AT$3,AK70*($X70)^(0.91)*(8*1.1023)^1.02,$Z70=$AT$4,AM70*281.9*(8.5/12)^0.9*(4/2.72)^0.45)</f>
        <v>3.5876239752522978</v>
      </c>
      <c r="AQ70" s="2" cm="1">
        <f t="array" ref="AQ70">_xlfn.IFS(Z70=$AT$3,(AF70*AO70*AH70)/1000000,Z70=$AT$4,(AF70*AH70*AO70*(1-AN70))/1000000)</f>
        <v>9.1356416567753701E-2</v>
      </c>
      <c r="AR70" s="2" cm="1">
        <f t="array" ref="AR70">_xlfn.IFS(Z70=$AT$3,(AF70*AP70*AH70)/1000000,Z70=$AT$4,(AF70*AH70*AP70*(1-AN70))/1000000)</f>
        <v>0.37760652181338195</v>
      </c>
    </row>
    <row r="71" spans="1:44" ht="57.6" x14ac:dyDescent="0.3">
      <c r="A71" s="2">
        <v>9</v>
      </c>
      <c r="B71" t="s">
        <v>21</v>
      </c>
      <c r="C71" s="3" t="s">
        <v>74</v>
      </c>
      <c r="D71" t="s">
        <v>75</v>
      </c>
      <c r="E71" s="3" t="s">
        <v>122</v>
      </c>
      <c r="F71" s="2" t="s">
        <v>126</v>
      </c>
      <c r="G71" s="2" t="s">
        <v>124</v>
      </c>
      <c r="H71" s="2" t="s">
        <v>79</v>
      </c>
      <c r="I71" s="2" t="s">
        <v>28</v>
      </c>
      <c r="J71" s="2" t="s">
        <v>90</v>
      </c>
      <c r="K71" s="2" t="s">
        <v>29</v>
      </c>
      <c r="L71" s="4">
        <v>46227</v>
      </c>
      <c r="M71" s="2" t="s">
        <v>30</v>
      </c>
      <c r="N71" s="2" t="s">
        <v>80</v>
      </c>
      <c r="O71" s="2">
        <v>50000</v>
      </c>
      <c r="P71" s="2">
        <v>8.3350000000000009</v>
      </c>
      <c r="Q71" s="2">
        <v>19.03</v>
      </c>
      <c r="R71" s="2">
        <v>27.364000000000001</v>
      </c>
      <c r="S71" s="2">
        <v>2627.4303730000001</v>
      </c>
      <c r="T71" s="2">
        <v>520.62300000000005</v>
      </c>
      <c r="U71" s="2">
        <v>48.642000000000003</v>
      </c>
      <c r="V71" s="2">
        <v>569.26499999999999</v>
      </c>
      <c r="W71" s="2" t="s">
        <v>137</v>
      </c>
      <c r="X71" s="2">
        <v>0.2</v>
      </c>
      <c r="Y71" t="s">
        <v>33</v>
      </c>
      <c r="Z71" s="2" t="s">
        <v>34</v>
      </c>
      <c r="AA71" t="s">
        <v>35</v>
      </c>
      <c r="AB71">
        <v>16488.551564000001</v>
      </c>
      <c r="AC71">
        <v>16.488551999999999</v>
      </c>
      <c r="AD71" s="2">
        <v>9</v>
      </c>
      <c r="AE71" s="10" t="s">
        <v>307</v>
      </c>
      <c r="AF71" s="2">
        <f t="shared" si="1"/>
        <v>86645.044663179782</v>
      </c>
      <c r="AG71" s="2" cm="1">
        <f t="array" ref="AG71">_xlfn.IFS(D71="I",MIN('Datos pp I Región'!$K$7:$K$9),D71="II",MIN('Datos pp II Región'!$K$7:$K$9),D71="III",MIN('Datos pp III Región'!$K$7:$K$9),D71="IV",MIN('Datos pp IV Región'!$K$7:$K$9),D71="V",MIN('Datos pp V Región'!$K$7:$K$9),D71="RM",MIN('Datos pp RM'!$K$7:$K$9),D71="VI",MIN('Datos pp VI Región'!$K$7:$K$9))</f>
        <v>2</v>
      </c>
      <c r="AH71" s="2" cm="1">
        <f t="array" ref="AH71">_xlfn.IFS(Z71="Pavimentado",1-(AG71/(4*365)),Z71="No Pavimentado",1-(AG71/365))</f>
        <v>0.99863013698630132</v>
      </c>
      <c r="AI71" s="2" cm="1">
        <f t="array" ref="AI71">_xlfn.IFS(Z71="Pavimentado",8,Z71="No Pavimentado",R71)</f>
        <v>8</v>
      </c>
      <c r="AJ71" s="2">
        <v>0.15</v>
      </c>
      <c r="AK71" s="2">
        <v>0.62</v>
      </c>
      <c r="AL71" s="2">
        <v>0.15</v>
      </c>
      <c r="AM71" s="2">
        <v>1.5</v>
      </c>
      <c r="AN71" s="2"/>
      <c r="AO71" s="2" cm="1">
        <f t="array" ref="AO71">_xlfn.IFS($Z71=$AT$3,AJ71*($X71)^(0.91)*(8*1.1023)^1.02,$Z71=$AT$4,AL71*281.9*(8.5/12)^0.9*(4/2.72)^0.45)</f>
        <v>0.31939355285489546</v>
      </c>
      <c r="AP71" s="2" cm="1">
        <f t="array" ref="AP71">_xlfn.IFS($Z71=$AT$3,AK71*($X71)^(0.91)*(8*1.1023)^1.02,$Z71=$AT$4,AM71*281.9*(8.5/12)^0.9*(4/2.72)^0.45)</f>
        <v>1.3201600184669013</v>
      </c>
      <c r="AQ71" s="2" cm="1">
        <f t="array" ref="AQ71">_xlfn.IFS(Z71=$AT$3,(AF71*AO71*AH71)/1000000,Z71=$AT$4,(AF71*AH71*AO71*(1-AN71))/1000000)</f>
        <v>2.7635959243131423E-2</v>
      </c>
      <c r="AR71" s="2" cm="1">
        <f t="array" ref="AR71">_xlfn.IFS(Z71=$AT$3,(AF71*AP71*AH71)/1000000,Z71=$AT$4,(AF71*AH71*AP71*(1-AN71))/1000000)</f>
        <v>0.11422863153827656</v>
      </c>
    </row>
    <row r="72" spans="1:44" ht="57.6" x14ac:dyDescent="0.3">
      <c r="A72" s="2">
        <v>9</v>
      </c>
      <c r="B72" t="s">
        <v>21</v>
      </c>
      <c r="C72" s="3" t="s">
        <v>74</v>
      </c>
      <c r="D72" t="s">
        <v>75</v>
      </c>
      <c r="E72" s="3" t="s">
        <v>122</v>
      </c>
      <c r="F72" s="2" t="s">
        <v>126</v>
      </c>
      <c r="G72" s="2" t="s">
        <v>124</v>
      </c>
      <c r="H72" s="2" t="s">
        <v>79</v>
      </c>
      <c r="I72" s="2" t="s">
        <v>28</v>
      </c>
      <c r="J72" s="2" t="s">
        <v>90</v>
      </c>
      <c r="K72" s="2" t="s">
        <v>29</v>
      </c>
      <c r="L72" s="4">
        <v>46227</v>
      </c>
      <c r="M72" s="2" t="s">
        <v>30</v>
      </c>
      <c r="N72" s="2" t="s">
        <v>80</v>
      </c>
      <c r="O72" s="2">
        <v>50000</v>
      </c>
      <c r="P72" s="2">
        <v>8.3350000000000009</v>
      </c>
      <c r="Q72" s="2">
        <v>19.03</v>
      </c>
      <c r="R72" s="2">
        <v>27.364000000000001</v>
      </c>
      <c r="S72" s="2">
        <v>2627.4303730000001</v>
      </c>
      <c r="T72" s="2">
        <v>520.62300000000005</v>
      </c>
      <c r="U72" s="2">
        <v>48.642000000000003</v>
      </c>
      <c r="V72" s="2">
        <v>569.26499999999999</v>
      </c>
      <c r="W72" s="2" t="s">
        <v>138</v>
      </c>
      <c r="X72" s="2">
        <v>0.2</v>
      </c>
      <c r="Y72" t="s">
        <v>33</v>
      </c>
      <c r="Z72" s="2" t="s">
        <v>34</v>
      </c>
      <c r="AA72" t="s">
        <v>35</v>
      </c>
      <c r="AB72">
        <v>2339.123689</v>
      </c>
      <c r="AC72">
        <v>2.339124</v>
      </c>
      <c r="AD72" s="2">
        <v>9</v>
      </c>
      <c r="AE72" s="10" t="s">
        <v>307</v>
      </c>
      <c r="AF72" s="2">
        <f t="shared" si="1"/>
        <v>12291.770887626504</v>
      </c>
      <c r="AG72" s="2" cm="1">
        <f t="array" ref="AG72">_xlfn.IFS(D72="I",MIN('Datos pp I Región'!$K$7:$K$9),D72="II",MIN('Datos pp II Región'!$K$7:$K$9),D72="III",MIN('Datos pp III Región'!$K$7:$K$9),D72="IV",MIN('Datos pp IV Región'!$K$7:$K$9),D72="V",MIN('Datos pp V Región'!$K$7:$K$9),D72="RM",MIN('Datos pp RM'!$K$7:$K$9),D72="VI",MIN('Datos pp VI Región'!$K$7:$K$9))</f>
        <v>2</v>
      </c>
      <c r="AH72" s="2" cm="1">
        <f t="array" ref="AH72">_xlfn.IFS(Z72="Pavimentado",1-(AG72/(4*365)),Z72="No Pavimentado",1-(AG72/365))</f>
        <v>0.99863013698630132</v>
      </c>
      <c r="AI72" s="2" cm="1">
        <f t="array" ref="AI72">_xlfn.IFS(Z72="Pavimentado",8,Z72="No Pavimentado",R72)</f>
        <v>8</v>
      </c>
      <c r="AJ72" s="2">
        <v>0.15</v>
      </c>
      <c r="AK72" s="2">
        <v>0.62</v>
      </c>
      <c r="AL72" s="2">
        <v>0.15</v>
      </c>
      <c r="AM72" s="2">
        <v>1.5</v>
      </c>
      <c r="AN72" s="2"/>
      <c r="AO72" s="2" cm="1">
        <f t="array" ref="AO72">_xlfn.IFS($Z72=$AT$3,AJ72*($X72)^(0.91)*(8*1.1023)^1.02,$Z72=$AT$4,AL72*281.9*(8.5/12)^0.9*(4/2.72)^0.45)</f>
        <v>0.31939355285489546</v>
      </c>
      <c r="AP72" s="2" cm="1">
        <f t="array" ref="AP72">_xlfn.IFS($Z72=$AT$3,AK72*($X72)^(0.91)*(8*1.1023)^1.02,$Z72=$AT$4,AM72*281.9*(8.5/12)^0.9*(4/2.72)^0.45)</f>
        <v>1.3201600184669013</v>
      </c>
      <c r="AQ72" s="2" cm="1">
        <f t="array" ref="AQ72">_xlfn.IFS(Z72=$AT$3,(AF72*AO72*AH72)/1000000,Z72=$AT$4,(AF72*AH72*AO72*(1-AN72))/1000000)</f>
        <v>3.9205344125203085E-3</v>
      </c>
      <c r="AR72" s="2" cm="1">
        <f t="array" ref="AR72">_xlfn.IFS(Z72=$AT$3,(AF72*AP72*AH72)/1000000,Z72=$AT$4,(AF72*AH72*AP72*(1-AN72))/1000000)</f>
        <v>1.6204875571750609E-2</v>
      </c>
    </row>
    <row r="73" spans="1:44" ht="57.6" x14ac:dyDescent="0.3">
      <c r="A73" s="2">
        <v>9</v>
      </c>
      <c r="B73" t="s">
        <v>21</v>
      </c>
      <c r="C73" s="3" t="s">
        <v>74</v>
      </c>
      <c r="D73" t="s">
        <v>75</v>
      </c>
      <c r="E73" s="3" t="s">
        <v>122</v>
      </c>
      <c r="F73" s="2" t="s">
        <v>126</v>
      </c>
      <c r="G73" s="2" t="s">
        <v>124</v>
      </c>
      <c r="H73" s="2" t="s">
        <v>79</v>
      </c>
      <c r="I73" s="2" t="s">
        <v>28</v>
      </c>
      <c r="J73" s="2" t="s">
        <v>90</v>
      </c>
      <c r="K73" s="2" t="s">
        <v>29</v>
      </c>
      <c r="L73" s="4">
        <v>46227</v>
      </c>
      <c r="M73" s="2" t="s">
        <v>30</v>
      </c>
      <c r="N73" s="2" t="s">
        <v>80</v>
      </c>
      <c r="O73" s="2">
        <v>50000</v>
      </c>
      <c r="P73" s="2">
        <v>8.3350000000000009</v>
      </c>
      <c r="Q73" s="2">
        <v>19.03</v>
      </c>
      <c r="R73" s="2">
        <v>27.364000000000001</v>
      </c>
      <c r="S73" s="2">
        <v>2627.4303730000001</v>
      </c>
      <c r="T73" s="2">
        <v>520.62300000000005</v>
      </c>
      <c r="U73" s="2">
        <v>48.642000000000003</v>
      </c>
      <c r="V73" s="2">
        <v>569.26499999999999</v>
      </c>
      <c r="W73" s="2" t="s">
        <v>139</v>
      </c>
      <c r="X73" s="2">
        <v>0.2</v>
      </c>
      <c r="Y73" t="s">
        <v>33</v>
      </c>
      <c r="Z73" s="2" t="s">
        <v>34</v>
      </c>
      <c r="AA73" t="s">
        <v>35</v>
      </c>
      <c r="AB73">
        <v>1700.4278609999999</v>
      </c>
      <c r="AC73">
        <v>1.7004280000000001</v>
      </c>
      <c r="AD73" s="2">
        <v>9</v>
      </c>
      <c r="AE73" s="10" t="s">
        <v>307</v>
      </c>
      <c r="AF73" s="2">
        <f t="shared" si="1"/>
        <v>8935.5123485992881</v>
      </c>
      <c r="AG73" s="2" cm="1">
        <f t="array" ref="AG73">_xlfn.IFS(D73="I",MIN('Datos pp I Región'!$K$7:$K$9),D73="II",MIN('Datos pp II Región'!$K$7:$K$9),D73="III",MIN('Datos pp III Región'!$K$7:$K$9),D73="IV",MIN('Datos pp IV Región'!$K$7:$K$9),D73="V",MIN('Datos pp V Región'!$K$7:$K$9),D73="RM",MIN('Datos pp RM'!$K$7:$K$9),D73="VI",MIN('Datos pp VI Región'!$K$7:$K$9))</f>
        <v>2</v>
      </c>
      <c r="AH73" s="2" cm="1">
        <f t="array" ref="AH73">_xlfn.IFS(Z73="Pavimentado",1-(AG73/(4*365)),Z73="No Pavimentado",1-(AG73/365))</f>
        <v>0.99863013698630132</v>
      </c>
      <c r="AI73" s="2" cm="1">
        <f t="array" ref="AI73">_xlfn.IFS(Z73="Pavimentado",8,Z73="No Pavimentado",R73)</f>
        <v>8</v>
      </c>
      <c r="AJ73" s="2">
        <v>0.15</v>
      </c>
      <c r="AK73" s="2">
        <v>0.62</v>
      </c>
      <c r="AL73" s="2">
        <v>0.15</v>
      </c>
      <c r="AM73" s="2">
        <v>1.5</v>
      </c>
      <c r="AN73" s="2"/>
      <c r="AO73" s="2" cm="1">
        <f t="array" ref="AO73">_xlfn.IFS($Z73=$AT$3,AJ73*($X73)^(0.91)*(8*1.1023)^1.02,$Z73=$AT$4,AL73*281.9*(8.5/12)^0.9*(4/2.72)^0.45)</f>
        <v>0.31939355285489546</v>
      </c>
      <c r="AP73" s="2" cm="1">
        <f t="array" ref="AP73">_xlfn.IFS($Z73=$AT$3,AK73*($X73)^(0.91)*(8*1.1023)^1.02,$Z73=$AT$4,AM73*281.9*(8.5/12)^0.9*(4/2.72)^0.45)</f>
        <v>1.3201600184669013</v>
      </c>
      <c r="AQ73" s="2" cm="1">
        <f t="array" ref="AQ73">_xlfn.IFS(Z73=$AT$3,(AF73*AO73*AH73)/1000000,Z73=$AT$4,(AF73*AH73*AO73*(1-AN73))/1000000)</f>
        <v>2.8500355218505232E-3</v>
      </c>
      <c r="AR73" s="2" cm="1">
        <f t="array" ref="AR73">_xlfn.IFS(Z73=$AT$3,(AF73*AP73*AH73)/1000000,Z73=$AT$4,(AF73*AH73*AP73*(1-AN73))/1000000)</f>
        <v>1.178014682364883E-2</v>
      </c>
    </row>
    <row r="74" spans="1:44" ht="57.6" x14ac:dyDescent="0.3">
      <c r="A74" s="2">
        <v>9</v>
      </c>
      <c r="B74" t="s">
        <v>21</v>
      </c>
      <c r="C74" s="3" t="s">
        <v>74</v>
      </c>
      <c r="D74" t="s">
        <v>75</v>
      </c>
      <c r="E74" s="3" t="s">
        <v>122</v>
      </c>
      <c r="F74" s="2" t="s">
        <v>123</v>
      </c>
      <c r="G74" s="2" t="s">
        <v>124</v>
      </c>
      <c r="H74" s="2" t="s">
        <v>79</v>
      </c>
      <c r="I74" s="2" t="s">
        <v>28</v>
      </c>
      <c r="J74" s="2" t="s">
        <v>90</v>
      </c>
      <c r="K74" s="2" t="s">
        <v>29</v>
      </c>
      <c r="L74" s="4">
        <v>46227</v>
      </c>
      <c r="M74" s="2" t="s">
        <v>30</v>
      </c>
      <c r="N74" s="2" t="s">
        <v>80</v>
      </c>
      <c r="O74" s="2">
        <v>50000</v>
      </c>
      <c r="P74" s="2">
        <v>8.3350000000000009</v>
      </c>
      <c r="Q74" s="2">
        <v>19.03</v>
      </c>
      <c r="R74" s="2">
        <v>27.364000000000001</v>
      </c>
      <c r="S74" s="2">
        <v>2627.4303730000001</v>
      </c>
      <c r="T74" s="2">
        <v>520.62300000000005</v>
      </c>
      <c r="U74" s="2">
        <v>48.642000000000003</v>
      </c>
      <c r="V74" s="2">
        <v>569.26499999999999</v>
      </c>
      <c r="W74" s="2" t="s">
        <v>140</v>
      </c>
      <c r="X74" s="2">
        <v>0.6</v>
      </c>
      <c r="Y74" t="s">
        <v>33</v>
      </c>
      <c r="Z74" s="2" t="s">
        <v>34</v>
      </c>
      <c r="AA74" t="s">
        <v>35</v>
      </c>
      <c r="AB74">
        <v>70116.495576999994</v>
      </c>
      <c r="AC74">
        <v>70.116495999999998</v>
      </c>
      <c r="AD74" s="2">
        <v>9</v>
      </c>
      <c r="AE74" s="10" t="s">
        <v>307</v>
      </c>
      <c r="AF74" s="2">
        <f t="shared" si="1"/>
        <v>368452.42247746605</v>
      </c>
      <c r="AG74" s="2" cm="1">
        <f t="array" ref="AG74">_xlfn.IFS(D74="I",MIN('Datos pp I Región'!$K$7:$K$9),D74="II",MIN('Datos pp II Región'!$K$7:$K$9),D74="III",MIN('Datos pp III Región'!$K$7:$K$9),D74="IV",MIN('Datos pp IV Región'!$K$7:$K$9),D74="V",MIN('Datos pp V Región'!$K$7:$K$9),D74="RM",MIN('Datos pp RM'!$K$7:$K$9),D74="VI",MIN('Datos pp VI Región'!$K$7:$K$9))</f>
        <v>2</v>
      </c>
      <c r="AH74" s="2" cm="1">
        <f t="array" ref="AH74">_xlfn.IFS(Z74="Pavimentado",1-(AG74/(4*365)),Z74="No Pavimentado",1-(AG74/365))</f>
        <v>0.99863013698630132</v>
      </c>
      <c r="AI74" s="2" cm="1">
        <f t="array" ref="AI74">_xlfn.IFS(Z74="Pavimentado",8,Z74="No Pavimentado",R74)</f>
        <v>8</v>
      </c>
      <c r="AJ74" s="2">
        <v>0.15</v>
      </c>
      <c r="AK74" s="2">
        <v>0.62</v>
      </c>
      <c r="AL74" s="2">
        <v>0.15</v>
      </c>
      <c r="AM74" s="2">
        <v>1.5</v>
      </c>
      <c r="AN74" s="2"/>
      <c r="AO74" s="2" cm="1">
        <f t="array" ref="AO74">_xlfn.IFS($Z74=$AT$3,AJ74*($X74)^(0.91)*(8*1.1023)^1.02,$Z74=$AT$4,AL74*281.9*(8.5/12)^0.9*(4/2.72)^0.45)</f>
        <v>0.86797354239974944</v>
      </c>
      <c r="AP74" s="2" cm="1">
        <f t="array" ref="AP74">_xlfn.IFS($Z74=$AT$3,AK74*($X74)^(0.91)*(8*1.1023)^1.02,$Z74=$AT$4,AM74*281.9*(8.5/12)^0.9*(4/2.72)^0.45)</f>
        <v>3.5876239752522978</v>
      </c>
      <c r="AQ74" s="2" cm="1">
        <f t="array" ref="AQ74">_xlfn.IFS(Z74=$AT$3,(AF74*AO74*AH74)/1000000,Z74=$AT$4,(AF74*AH74*AO74*(1-AN74))/1000000)</f>
        <v>0.31936886262525649</v>
      </c>
      <c r="AR74" s="2" cm="1">
        <f t="array" ref="AR74">_xlfn.IFS(Z74=$AT$3,(AF74*AP74*AH74)/1000000,Z74=$AT$4,(AF74*AH74*AP74*(1-AN74))/1000000)</f>
        <v>1.3200579655177265</v>
      </c>
    </row>
    <row r="75" spans="1:44" ht="57.6" x14ac:dyDescent="0.3">
      <c r="A75" s="2">
        <v>9</v>
      </c>
      <c r="B75" t="s">
        <v>21</v>
      </c>
      <c r="C75" s="3" t="s">
        <v>74</v>
      </c>
      <c r="D75" t="s">
        <v>75</v>
      </c>
      <c r="E75" s="3" t="s">
        <v>122</v>
      </c>
      <c r="F75" s="2" t="s">
        <v>123</v>
      </c>
      <c r="G75" s="2" t="s">
        <v>124</v>
      </c>
      <c r="H75" s="2" t="s">
        <v>79</v>
      </c>
      <c r="I75" s="2" t="s">
        <v>28</v>
      </c>
      <c r="J75" s="2" t="s">
        <v>90</v>
      </c>
      <c r="K75" s="2" t="s">
        <v>29</v>
      </c>
      <c r="L75" s="4">
        <v>46227</v>
      </c>
      <c r="M75" s="2" t="s">
        <v>30</v>
      </c>
      <c r="N75" s="2" t="s">
        <v>80</v>
      </c>
      <c r="O75" s="2">
        <v>50000</v>
      </c>
      <c r="P75" s="2">
        <v>8.3350000000000009</v>
      </c>
      <c r="Q75" s="2">
        <v>19.03</v>
      </c>
      <c r="R75" s="2">
        <v>27.364000000000001</v>
      </c>
      <c r="S75" s="2">
        <v>2627.4303730000001</v>
      </c>
      <c r="T75" s="2">
        <v>520.62300000000005</v>
      </c>
      <c r="U75" s="2">
        <v>48.642000000000003</v>
      </c>
      <c r="V75" s="2">
        <v>569.26499999999999</v>
      </c>
      <c r="W75" s="2" t="s">
        <v>141</v>
      </c>
      <c r="X75" s="2">
        <v>0.2</v>
      </c>
      <c r="Y75" t="s">
        <v>33</v>
      </c>
      <c r="Z75" s="2" t="s">
        <v>34</v>
      </c>
      <c r="AA75" t="s">
        <v>35</v>
      </c>
      <c r="AB75">
        <v>81850.468148</v>
      </c>
      <c r="AC75">
        <v>81.850468000000006</v>
      </c>
      <c r="AD75" s="2">
        <v>9</v>
      </c>
      <c r="AE75" s="10" t="s">
        <v>307</v>
      </c>
      <c r="AF75" s="2">
        <f t="shared" si="1"/>
        <v>430112.8113349292</v>
      </c>
      <c r="AG75" s="2" cm="1">
        <f t="array" ref="AG75">_xlfn.IFS(D75="I",MIN('Datos pp I Región'!$K$7:$K$9),D75="II",MIN('Datos pp II Región'!$K$7:$K$9),D75="III",MIN('Datos pp III Región'!$K$7:$K$9),D75="IV",MIN('Datos pp IV Región'!$K$7:$K$9),D75="V",MIN('Datos pp V Región'!$K$7:$K$9),D75="RM",MIN('Datos pp RM'!$K$7:$K$9),D75="VI",MIN('Datos pp VI Región'!$K$7:$K$9))</f>
        <v>2</v>
      </c>
      <c r="AH75" s="2" cm="1">
        <f t="array" ref="AH75">_xlfn.IFS(Z75="Pavimentado",1-(AG75/(4*365)),Z75="No Pavimentado",1-(AG75/365))</f>
        <v>0.99863013698630132</v>
      </c>
      <c r="AI75" s="2" cm="1">
        <f t="array" ref="AI75">_xlfn.IFS(Z75="Pavimentado",8,Z75="No Pavimentado",R75)</f>
        <v>8</v>
      </c>
      <c r="AJ75" s="2">
        <v>0.15</v>
      </c>
      <c r="AK75" s="2">
        <v>0.62</v>
      </c>
      <c r="AL75" s="2">
        <v>0.15</v>
      </c>
      <c r="AM75" s="2">
        <v>1.5</v>
      </c>
      <c r="AN75" s="2"/>
      <c r="AO75" s="2" cm="1">
        <f t="array" ref="AO75">_xlfn.IFS($Z75=$AT$3,AJ75*($X75)^(0.91)*(8*1.1023)^1.02,$Z75=$AT$4,AL75*281.9*(8.5/12)^0.9*(4/2.72)^0.45)</f>
        <v>0.31939355285489546</v>
      </c>
      <c r="AP75" s="2" cm="1">
        <f t="array" ref="AP75">_xlfn.IFS($Z75=$AT$3,AK75*($X75)^(0.91)*(8*1.1023)^1.02,$Z75=$AT$4,AM75*281.9*(8.5/12)^0.9*(4/2.72)^0.45)</f>
        <v>1.3201600184669013</v>
      </c>
      <c r="AQ75" s="2" cm="1">
        <f t="array" ref="AQ75">_xlfn.IFS(Z75=$AT$3,(AF75*AO75*AH75)/1000000,Z75=$AT$4,(AF75*AH75*AO75*(1-AN75))/1000000)</f>
        <v>0.13718707365445026</v>
      </c>
      <c r="AR75" s="2" cm="1">
        <f t="array" ref="AR75">_xlfn.IFS(Z75=$AT$3,(AF75*AP75*AH75)/1000000,Z75=$AT$4,(AF75*AH75*AP75*(1-AN75))/1000000)</f>
        <v>0.56703990443839458</v>
      </c>
    </row>
    <row r="76" spans="1:44" ht="57.6" x14ac:dyDescent="0.3">
      <c r="A76" s="2">
        <v>9</v>
      </c>
      <c r="B76" t="s">
        <v>21</v>
      </c>
      <c r="C76" s="3" t="s">
        <v>74</v>
      </c>
      <c r="D76" t="s">
        <v>75</v>
      </c>
      <c r="E76" s="3" t="s">
        <v>122</v>
      </c>
      <c r="F76" s="2" t="s">
        <v>123</v>
      </c>
      <c r="G76" s="2" t="s">
        <v>124</v>
      </c>
      <c r="H76" s="2" t="s">
        <v>79</v>
      </c>
      <c r="I76" s="2" t="s">
        <v>28</v>
      </c>
      <c r="J76" s="2" t="s">
        <v>90</v>
      </c>
      <c r="K76" s="2" t="s">
        <v>29</v>
      </c>
      <c r="L76" s="4">
        <v>46227</v>
      </c>
      <c r="M76" s="2" t="s">
        <v>30</v>
      </c>
      <c r="N76" s="2" t="s">
        <v>80</v>
      </c>
      <c r="O76" s="2">
        <v>50000</v>
      </c>
      <c r="P76" s="2">
        <v>8.3350000000000009</v>
      </c>
      <c r="Q76" s="2">
        <v>19.03</v>
      </c>
      <c r="R76" s="2">
        <v>27.364000000000001</v>
      </c>
      <c r="S76" s="2">
        <v>2627.4303730000001</v>
      </c>
      <c r="T76" s="2">
        <v>520.62300000000005</v>
      </c>
      <c r="U76" s="2">
        <v>48.642000000000003</v>
      </c>
      <c r="V76" s="2">
        <v>569.26499999999999</v>
      </c>
      <c r="W76" s="2" t="s">
        <v>125</v>
      </c>
      <c r="X76" s="2">
        <v>0.2</v>
      </c>
      <c r="Y76" t="s">
        <v>33</v>
      </c>
      <c r="Z76" s="2" t="s">
        <v>34</v>
      </c>
      <c r="AA76" t="s">
        <v>35</v>
      </c>
      <c r="AB76">
        <v>37190.623789999998</v>
      </c>
      <c r="AC76">
        <v>37.190624</v>
      </c>
      <c r="AD76" s="2">
        <v>9</v>
      </c>
      <c r="AE76" s="10" t="s">
        <v>307</v>
      </c>
      <c r="AF76" s="2">
        <f t="shared" si="1"/>
        <v>195431.55017684551</v>
      </c>
      <c r="AG76" s="2" cm="1">
        <f t="array" ref="AG76">_xlfn.IFS(D76="I",MIN('Datos pp I Región'!$K$7:$K$9),D76="II",MIN('Datos pp II Región'!$K$7:$K$9),D76="III",MIN('Datos pp III Región'!$K$7:$K$9),D76="IV",MIN('Datos pp IV Región'!$K$7:$K$9),D76="V",MIN('Datos pp V Región'!$K$7:$K$9),D76="RM",MIN('Datos pp RM'!$K$7:$K$9),D76="VI",MIN('Datos pp VI Región'!$K$7:$K$9))</f>
        <v>2</v>
      </c>
      <c r="AH76" s="2" cm="1">
        <f t="array" ref="AH76">_xlfn.IFS(Z76="Pavimentado",1-(AG76/(4*365)),Z76="No Pavimentado",1-(AG76/365))</f>
        <v>0.99863013698630132</v>
      </c>
      <c r="AI76" s="2" cm="1">
        <f t="array" ref="AI76">_xlfn.IFS(Z76="Pavimentado",8,Z76="No Pavimentado",R76)</f>
        <v>8</v>
      </c>
      <c r="AJ76" s="2">
        <v>0.15</v>
      </c>
      <c r="AK76" s="2">
        <v>0.62</v>
      </c>
      <c r="AL76" s="2">
        <v>0.15</v>
      </c>
      <c r="AM76" s="2">
        <v>1.5</v>
      </c>
      <c r="AN76" s="2"/>
      <c r="AO76" s="2" cm="1">
        <f t="array" ref="AO76">_xlfn.IFS($Z76=$AT$3,AJ76*($X76)^(0.91)*(8*1.1023)^1.02,$Z76=$AT$4,AL76*281.9*(8.5/12)^0.9*(4/2.72)^0.45)</f>
        <v>0.31939355285489546</v>
      </c>
      <c r="AP76" s="2" cm="1">
        <f t="array" ref="AP76">_xlfn.IFS($Z76=$AT$3,AK76*($X76)^(0.91)*(8*1.1023)^1.02,$Z76=$AT$4,AM76*281.9*(8.5/12)^0.9*(4/2.72)^0.45)</f>
        <v>1.3201600184669013</v>
      </c>
      <c r="AQ76" s="2" cm="1">
        <f t="array" ref="AQ76">_xlfn.IFS(Z76=$AT$3,(AF76*AO76*AH76)/1000000,Z76=$AT$4,(AF76*AH76*AO76*(1-AN76))/1000000)</f>
        <v>6.2334070880852695E-2</v>
      </c>
      <c r="AR76" s="2" cm="1">
        <f t="array" ref="AR76">_xlfn.IFS(Z76=$AT$3,(AF76*AP76*AH76)/1000000,Z76=$AT$4,(AF76*AH76*AP76*(1-AN76))/1000000)</f>
        <v>0.25764749297419121</v>
      </c>
    </row>
    <row r="77" spans="1:44" ht="57.6" x14ac:dyDescent="0.3">
      <c r="A77" s="2">
        <v>9</v>
      </c>
      <c r="B77" t="s">
        <v>21</v>
      </c>
      <c r="C77" s="3" t="s">
        <v>74</v>
      </c>
      <c r="D77" t="s">
        <v>75</v>
      </c>
      <c r="E77" s="3" t="s">
        <v>122</v>
      </c>
      <c r="F77" s="2" t="s">
        <v>142</v>
      </c>
      <c r="G77" s="2" t="s">
        <v>124</v>
      </c>
      <c r="H77" s="2" t="s">
        <v>79</v>
      </c>
      <c r="I77" s="2" t="s">
        <v>28</v>
      </c>
      <c r="J77" s="2" t="s">
        <v>90</v>
      </c>
      <c r="K77" s="2" t="s">
        <v>29</v>
      </c>
      <c r="L77" s="4">
        <v>46227</v>
      </c>
      <c r="M77" s="2" t="s">
        <v>30</v>
      </c>
      <c r="N77" s="2" t="s">
        <v>80</v>
      </c>
      <c r="O77" s="2">
        <v>50000</v>
      </c>
      <c r="P77" s="2">
        <v>8.3350000000000009</v>
      </c>
      <c r="Q77" s="2">
        <v>19.03</v>
      </c>
      <c r="R77" s="2">
        <v>27.364000000000001</v>
      </c>
      <c r="S77" s="2">
        <v>2627.4303730000001</v>
      </c>
      <c r="T77" s="2">
        <v>520.62300000000005</v>
      </c>
      <c r="U77" s="2">
        <v>48.642000000000003</v>
      </c>
      <c r="V77" s="2">
        <v>569.26499999999999</v>
      </c>
      <c r="W77" s="2" t="s">
        <v>143</v>
      </c>
      <c r="X77" s="2">
        <v>0</v>
      </c>
      <c r="Y77" t="s">
        <v>33</v>
      </c>
      <c r="Z77" s="2" t="s">
        <v>34</v>
      </c>
      <c r="AA77" t="s">
        <v>35</v>
      </c>
      <c r="AB77">
        <v>9683.8964990000004</v>
      </c>
      <c r="AC77">
        <v>9.6838960000000007</v>
      </c>
      <c r="AD77" s="2">
        <v>9</v>
      </c>
      <c r="AE77" s="10" t="s">
        <v>307</v>
      </c>
      <c r="AF77" s="2">
        <f t="shared" si="1"/>
        <v>50887.52495874642</v>
      </c>
      <c r="AG77" s="2" cm="1">
        <f t="array" ref="AG77">_xlfn.IFS(D77="I",MIN('Datos pp I Región'!$K$7:$K$9),D77="II",MIN('Datos pp II Región'!$K$7:$K$9),D77="III",MIN('Datos pp III Región'!$K$7:$K$9),D77="IV",MIN('Datos pp IV Región'!$K$7:$K$9),D77="V",MIN('Datos pp V Región'!$K$7:$K$9),D77="RM",MIN('Datos pp RM'!$K$7:$K$9),D77="VI",MIN('Datos pp VI Región'!$K$7:$K$9))</f>
        <v>2</v>
      </c>
      <c r="AH77" s="2" cm="1">
        <f t="array" ref="AH77">_xlfn.IFS(Z77="Pavimentado",1-(AG77/(4*365)),Z77="No Pavimentado",1-(AG77/365))</f>
        <v>0.99863013698630132</v>
      </c>
      <c r="AI77" s="2" cm="1">
        <f t="array" ref="AI77">_xlfn.IFS(Z77="Pavimentado",8,Z77="No Pavimentado",R77)</f>
        <v>8</v>
      </c>
      <c r="AJ77" s="2">
        <v>0.15</v>
      </c>
      <c r="AK77" s="2">
        <v>0.62</v>
      </c>
      <c r="AL77" s="2">
        <v>0.15</v>
      </c>
      <c r="AM77" s="2">
        <v>1.5</v>
      </c>
      <c r="AN77" s="2"/>
      <c r="AO77" s="2" cm="1">
        <f t="array" ref="AO77">_xlfn.IFS($Z77=$AT$3,AJ77*($X77)^(0.91)*(8*1.1023)^1.02,$Z77=$AT$4,AL77*281.9*(8.5/12)^0.9*(4/2.72)^0.45)</f>
        <v>0</v>
      </c>
      <c r="AP77" s="2" cm="1">
        <f t="array" ref="AP77">_xlfn.IFS($Z77=$AT$3,AK77*($X77)^(0.91)*(8*1.1023)^1.02,$Z77=$AT$4,AM77*281.9*(8.5/12)^0.9*(4/2.72)^0.45)</f>
        <v>0</v>
      </c>
      <c r="AQ77" s="2" cm="1">
        <f t="array" ref="AQ77">_xlfn.IFS(Z77=$AT$3,(AF77*AO77*AH77)/1000000,Z77=$AT$4,(AF77*AH77*AO77*(1-AN77))/1000000)</f>
        <v>0</v>
      </c>
      <c r="AR77" s="2" cm="1">
        <f t="array" ref="AR77">_xlfn.IFS(Z77=$AT$3,(AF77*AP77*AH77)/1000000,Z77=$AT$4,(AF77*AH77*AP77*(1-AN77))/1000000)</f>
        <v>0</v>
      </c>
    </row>
    <row r="78" spans="1:44" ht="57.6" x14ac:dyDescent="0.3">
      <c r="A78" s="2">
        <v>9</v>
      </c>
      <c r="B78" t="s">
        <v>21</v>
      </c>
      <c r="C78" s="3" t="s">
        <v>74</v>
      </c>
      <c r="D78" t="s">
        <v>75</v>
      </c>
      <c r="E78" s="3" t="s">
        <v>122</v>
      </c>
      <c r="F78" s="2" t="s">
        <v>123</v>
      </c>
      <c r="G78" s="2" t="s">
        <v>124</v>
      </c>
      <c r="H78" s="2" t="s">
        <v>79</v>
      </c>
      <c r="I78" s="2" t="s">
        <v>28</v>
      </c>
      <c r="J78" s="2" t="s">
        <v>90</v>
      </c>
      <c r="K78" s="2" t="s">
        <v>29</v>
      </c>
      <c r="L78" s="4">
        <v>46227</v>
      </c>
      <c r="M78" s="2" t="s">
        <v>30</v>
      </c>
      <c r="N78" s="2" t="s">
        <v>80</v>
      </c>
      <c r="O78" s="2">
        <v>50000</v>
      </c>
      <c r="P78" s="2">
        <v>8.3350000000000009</v>
      </c>
      <c r="Q78" s="2">
        <v>19.03</v>
      </c>
      <c r="R78" s="2">
        <v>27.364000000000001</v>
      </c>
      <c r="S78" s="2">
        <v>2627.4303730000001</v>
      </c>
      <c r="T78" s="2">
        <v>520.62300000000005</v>
      </c>
      <c r="U78" s="2">
        <v>48.642000000000003</v>
      </c>
      <c r="V78" s="2">
        <v>569.26499999999999</v>
      </c>
      <c r="W78" s="2" t="s">
        <v>144</v>
      </c>
      <c r="X78" s="2">
        <v>0.6</v>
      </c>
      <c r="Y78" t="s">
        <v>33</v>
      </c>
      <c r="Z78" s="2" t="s">
        <v>34</v>
      </c>
      <c r="AA78" t="s">
        <v>35</v>
      </c>
      <c r="AB78">
        <v>17556.286801999999</v>
      </c>
      <c r="AC78">
        <v>17.556287000000001</v>
      </c>
      <c r="AD78" s="2">
        <v>9</v>
      </c>
      <c r="AE78" s="10" t="s">
        <v>307</v>
      </c>
      <c r="AF78" s="2">
        <f t="shared" si="1"/>
        <v>92255.843401810111</v>
      </c>
      <c r="AG78" s="2" cm="1">
        <f t="array" ref="AG78">_xlfn.IFS(D78="I",MIN('Datos pp I Región'!$K$7:$K$9),D78="II",MIN('Datos pp II Región'!$K$7:$K$9),D78="III",MIN('Datos pp III Región'!$K$7:$K$9),D78="IV",MIN('Datos pp IV Región'!$K$7:$K$9),D78="V",MIN('Datos pp V Región'!$K$7:$K$9),D78="RM",MIN('Datos pp RM'!$K$7:$K$9),D78="VI",MIN('Datos pp VI Región'!$K$7:$K$9))</f>
        <v>2</v>
      </c>
      <c r="AH78" s="2" cm="1">
        <f t="array" ref="AH78">_xlfn.IFS(Z78="Pavimentado",1-(AG78/(4*365)),Z78="No Pavimentado",1-(AG78/365))</f>
        <v>0.99863013698630132</v>
      </c>
      <c r="AI78" s="2" cm="1">
        <f t="array" ref="AI78">_xlfn.IFS(Z78="Pavimentado",8,Z78="No Pavimentado",R78)</f>
        <v>8</v>
      </c>
      <c r="AJ78" s="2">
        <v>0.15</v>
      </c>
      <c r="AK78" s="2">
        <v>0.62</v>
      </c>
      <c r="AL78" s="2">
        <v>0.15</v>
      </c>
      <c r="AM78" s="2">
        <v>1.5</v>
      </c>
      <c r="AN78" s="2"/>
      <c r="AO78" s="2" cm="1">
        <f t="array" ref="AO78">_xlfn.IFS($Z78=$AT$3,AJ78*($X78)^(0.91)*(8*1.1023)^1.02,$Z78=$AT$4,AL78*281.9*(8.5/12)^0.9*(4/2.72)^0.45)</f>
        <v>0.86797354239974944</v>
      </c>
      <c r="AP78" s="2" cm="1">
        <f t="array" ref="AP78">_xlfn.IFS($Z78=$AT$3,AK78*($X78)^(0.91)*(8*1.1023)^1.02,$Z78=$AT$4,AM78*281.9*(8.5/12)^0.9*(4/2.72)^0.45)</f>
        <v>3.5876239752522978</v>
      </c>
      <c r="AQ78" s="2" cm="1">
        <f t="array" ref="AQ78">_xlfn.IFS(Z78=$AT$3,(AF78*AO78*AH78)/1000000,Z78=$AT$4,(AF78*AH78*AO78*(1-AN78))/1000000)</f>
        <v>7.9965938559059979E-2</v>
      </c>
      <c r="AR78" s="2" cm="1">
        <f t="array" ref="AR78">_xlfn.IFS(Z78=$AT$3,(AF78*AP78*AH78)/1000000,Z78=$AT$4,(AF78*AH78*AP78*(1-AN78))/1000000)</f>
        <v>0.33052587937744798</v>
      </c>
    </row>
    <row r="79" spans="1:44" ht="57.6" x14ac:dyDescent="0.3">
      <c r="A79" s="2">
        <v>9</v>
      </c>
      <c r="B79" t="s">
        <v>21</v>
      </c>
      <c r="C79" s="3" t="s">
        <v>74</v>
      </c>
      <c r="D79" t="s">
        <v>75</v>
      </c>
      <c r="E79" s="3" t="s">
        <v>122</v>
      </c>
      <c r="F79" s="2" t="s">
        <v>123</v>
      </c>
      <c r="G79" s="2" t="s">
        <v>124</v>
      </c>
      <c r="H79" s="2" t="s">
        <v>79</v>
      </c>
      <c r="I79" s="2" t="s">
        <v>28</v>
      </c>
      <c r="J79" s="2" t="s">
        <v>90</v>
      </c>
      <c r="K79" s="2" t="s">
        <v>29</v>
      </c>
      <c r="L79" s="4">
        <v>46227</v>
      </c>
      <c r="M79" s="2" t="s">
        <v>30</v>
      </c>
      <c r="N79" s="2" t="s">
        <v>80</v>
      </c>
      <c r="O79" s="2">
        <v>50000</v>
      </c>
      <c r="P79" s="2">
        <v>8.3350000000000009</v>
      </c>
      <c r="Q79" s="2">
        <v>19.03</v>
      </c>
      <c r="R79" s="2">
        <v>27.364000000000001</v>
      </c>
      <c r="S79" s="2">
        <v>2627.4303730000001</v>
      </c>
      <c r="T79" s="2">
        <v>520.62300000000005</v>
      </c>
      <c r="U79" s="2">
        <v>48.642000000000003</v>
      </c>
      <c r="V79" s="2">
        <v>569.26499999999999</v>
      </c>
      <c r="W79" s="2" t="s">
        <v>145</v>
      </c>
      <c r="X79" s="2">
        <v>0.2</v>
      </c>
      <c r="Y79" t="s">
        <v>33</v>
      </c>
      <c r="Z79" s="2" t="s">
        <v>34</v>
      </c>
      <c r="AA79" t="s">
        <v>35</v>
      </c>
      <c r="AB79">
        <v>1700.3613359999999</v>
      </c>
      <c r="AC79">
        <v>1.700361</v>
      </c>
      <c r="AD79" s="2">
        <v>9</v>
      </c>
      <c r="AE79" s="10" t="s">
        <v>307</v>
      </c>
      <c r="AF79" s="2">
        <f t="shared" si="1"/>
        <v>8935.1602729293063</v>
      </c>
      <c r="AG79" s="2" cm="1">
        <f t="array" ref="AG79">_xlfn.IFS(D79="I",MIN('Datos pp I Región'!$K$7:$K$9),D79="II",MIN('Datos pp II Región'!$K$7:$K$9),D79="III",MIN('Datos pp III Región'!$K$7:$K$9),D79="IV",MIN('Datos pp IV Región'!$K$7:$K$9),D79="V",MIN('Datos pp V Región'!$K$7:$K$9),D79="RM",MIN('Datos pp RM'!$K$7:$K$9),D79="VI",MIN('Datos pp VI Región'!$K$7:$K$9))</f>
        <v>2</v>
      </c>
      <c r="AH79" s="2" cm="1">
        <f t="array" ref="AH79">_xlfn.IFS(Z79="Pavimentado",1-(AG79/(4*365)),Z79="No Pavimentado",1-(AG79/365))</f>
        <v>0.99863013698630132</v>
      </c>
      <c r="AI79" s="2" cm="1">
        <f t="array" ref="AI79">_xlfn.IFS(Z79="Pavimentado",8,Z79="No Pavimentado",R79)</f>
        <v>8</v>
      </c>
      <c r="AJ79" s="2">
        <v>0.15</v>
      </c>
      <c r="AK79" s="2">
        <v>0.62</v>
      </c>
      <c r="AL79" s="2">
        <v>0.15</v>
      </c>
      <c r="AM79" s="2">
        <v>1.5</v>
      </c>
      <c r="AN79" s="2"/>
      <c r="AO79" s="2" cm="1">
        <f t="array" ref="AO79">_xlfn.IFS($Z79=$AT$3,AJ79*($X79)^(0.91)*(8*1.1023)^1.02,$Z79=$AT$4,AL79*281.9*(8.5/12)^0.9*(4/2.72)^0.45)</f>
        <v>0.31939355285489546</v>
      </c>
      <c r="AP79" s="2" cm="1">
        <f t="array" ref="AP79">_xlfn.IFS($Z79=$AT$3,AK79*($X79)^(0.91)*(8*1.1023)^1.02,$Z79=$AT$4,AM79*281.9*(8.5/12)^0.9*(4/2.72)^0.45)</f>
        <v>1.3201600184669013</v>
      </c>
      <c r="AQ79" s="2" cm="1">
        <f t="array" ref="AQ79">_xlfn.IFS(Z79=$AT$3,(AF79*AO79*AH79)/1000000,Z79=$AT$4,(AF79*AH79*AO79*(1-AN79))/1000000)</f>
        <v>2.8499232251934675E-3</v>
      </c>
      <c r="AR79" s="2" cm="1">
        <f t="array" ref="AR79">_xlfn.IFS(Z79=$AT$3,(AF79*AP79*AH79)/1000000,Z79=$AT$4,(AF79*AH79*AP79*(1-AN79))/1000000)</f>
        <v>1.1779682664133E-2</v>
      </c>
    </row>
    <row r="80" spans="1:44" ht="43.2" x14ac:dyDescent="0.3">
      <c r="A80" s="2">
        <v>10</v>
      </c>
      <c r="B80" t="s">
        <v>21</v>
      </c>
      <c r="C80" s="3" t="s">
        <v>74</v>
      </c>
      <c r="D80" t="s">
        <v>75</v>
      </c>
      <c r="E80" s="3" t="s">
        <v>146</v>
      </c>
      <c r="F80" s="2" t="s">
        <v>147</v>
      </c>
      <c r="G80" s="2" t="s">
        <v>148</v>
      </c>
      <c r="H80" s="2" t="s">
        <v>79</v>
      </c>
      <c r="I80" s="2" t="s">
        <v>28</v>
      </c>
      <c r="J80" s="2" t="s">
        <v>90</v>
      </c>
      <c r="K80" s="2" t="s">
        <v>29</v>
      </c>
      <c r="L80" s="4">
        <v>46227</v>
      </c>
      <c r="M80" s="2" t="s">
        <v>30</v>
      </c>
      <c r="N80" s="2" t="s">
        <v>80</v>
      </c>
      <c r="O80" s="2">
        <v>50000</v>
      </c>
      <c r="P80" s="2">
        <v>8.3350000000000009</v>
      </c>
      <c r="Q80" s="2">
        <v>19.03</v>
      </c>
      <c r="R80" s="2">
        <v>27.364000000000001</v>
      </c>
      <c r="S80" s="2">
        <v>2627.4303730000001</v>
      </c>
      <c r="T80" s="2">
        <v>682.97299999999996</v>
      </c>
      <c r="U80" s="2">
        <v>1.248</v>
      </c>
      <c r="V80" s="2">
        <v>684.221</v>
      </c>
      <c r="W80" s="2" t="s">
        <v>149</v>
      </c>
      <c r="X80" s="2">
        <v>0.2</v>
      </c>
      <c r="Y80" t="s">
        <v>33</v>
      </c>
      <c r="Z80" s="2" t="s">
        <v>34</v>
      </c>
      <c r="AA80" t="s">
        <v>35</v>
      </c>
      <c r="AB80">
        <v>530014.34455000004</v>
      </c>
      <c r="AC80">
        <v>530.01434500000005</v>
      </c>
      <c r="AD80" s="2">
        <v>10</v>
      </c>
      <c r="AE80" s="10" t="s">
        <v>307</v>
      </c>
      <c r="AF80" s="2">
        <f t="shared" si="1"/>
        <v>2785151.5763574019</v>
      </c>
      <c r="AG80" s="2" cm="1">
        <f t="array" ref="AG80">_xlfn.IFS(D80="I",MIN('Datos pp I Región'!$K$7:$K$9),D80="II",MIN('Datos pp II Región'!$K$7:$K$9),D80="III",MIN('Datos pp III Región'!$K$7:$K$9),D80="IV",MIN('Datos pp IV Región'!$K$7:$K$9),D80="V",MIN('Datos pp V Región'!$K$7:$K$9),D80="RM",MIN('Datos pp RM'!$K$7:$K$9),D80="VI",MIN('Datos pp VI Región'!$K$7:$K$9))</f>
        <v>2</v>
      </c>
      <c r="AH80" s="2" cm="1">
        <f t="array" ref="AH80">_xlfn.IFS(Z80="Pavimentado",1-(AG80/(4*365)),Z80="No Pavimentado",1-(AG80/365))</f>
        <v>0.99863013698630132</v>
      </c>
      <c r="AI80" s="2" cm="1">
        <f t="array" ref="AI80">_xlfn.IFS(Z80="Pavimentado",8,Z80="No Pavimentado",R80)</f>
        <v>8</v>
      </c>
      <c r="AJ80" s="2">
        <v>0.15</v>
      </c>
      <c r="AK80" s="2">
        <v>0.62</v>
      </c>
      <c r="AL80" s="2">
        <v>0.15</v>
      </c>
      <c r="AM80" s="2">
        <v>1.5</v>
      </c>
      <c r="AN80" s="2"/>
      <c r="AO80" s="2" cm="1">
        <f t="array" ref="AO80">_xlfn.IFS($Z80=$AT$3,AJ80*($X80)^(0.91)*(8*1.1023)^1.02,$Z80=$AT$4,AL80*281.9*(8.5/12)^0.9*(4/2.72)^0.45)</f>
        <v>0.31939355285489546</v>
      </c>
      <c r="AP80" s="2" cm="1">
        <f t="array" ref="AP80">_xlfn.IFS($Z80=$AT$3,AK80*($X80)^(0.91)*(8*1.1023)^1.02,$Z80=$AT$4,AM80*281.9*(8.5/12)^0.9*(4/2.72)^0.45)</f>
        <v>1.3201600184669013</v>
      </c>
      <c r="AQ80" s="2" cm="1">
        <f t="array" ref="AQ80">_xlfn.IFS(Z80=$AT$3,(AF80*AO80*AH80)/1000000,Z80=$AT$4,(AF80*AH80*AO80*(1-AN80))/1000000)</f>
        <v>0.88834088261328237</v>
      </c>
      <c r="AR80" s="2" cm="1">
        <f t="array" ref="AR80">_xlfn.IFS(Z80=$AT$3,(AF80*AP80*AH80)/1000000,Z80=$AT$4,(AF80*AH80*AP80*(1-AN80))/1000000)</f>
        <v>3.6718089814682342</v>
      </c>
    </row>
    <row r="81" spans="1:44" ht="43.2" x14ac:dyDescent="0.3">
      <c r="A81" s="2">
        <v>10</v>
      </c>
      <c r="B81" t="s">
        <v>21</v>
      </c>
      <c r="C81" s="3" t="s">
        <v>74</v>
      </c>
      <c r="D81" t="s">
        <v>75</v>
      </c>
      <c r="E81" s="3" t="s">
        <v>146</v>
      </c>
      <c r="F81" s="2" t="s">
        <v>147</v>
      </c>
      <c r="G81" s="2" t="s">
        <v>148</v>
      </c>
      <c r="H81" s="2" t="s">
        <v>79</v>
      </c>
      <c r="I81" s="2" t="s">
        <v>28</v>
      </c>
      <c r="J81" s="2" t="s">
        <v>90</v>
      </c>
      <c r="K81" s="2" t="s">
        <v>29</v>
      </c>
      <c r="L81" s="4">
        <v>46227</v>
      </c>
      <c r="M81" s="2" t="s">
        <v>30</v>
      </c>
      <c r="N81" s="2" t="s">
        <v>80</v>
      </c>
      <c r="O81" s="2">
        <v>50000</v>
      </c>
      <c r="P81" s="2">
        <v>8.3350000000000009</v>
      </c>
      <c r="Q81" s="2">
        <v>19.03</v>
      </c>
      <c r="R81" s="2">
        <v>27.364000000000001</v>
      </c>
      <c r="S81" s="2">
        <v>2627.4303730000001</v>
      </c>
      <c r="T81" s="2">
        <v>682.97299999999996</v>
      </c>
      <c r="U81" s="2">
        <v>1.248</v>
      </c>
      <c r="V81" s="2">
        <v>684.221</v>
      </c>
      <c r="W81" s="2" t="s">
        <v>150</v>
      </c>
      <c r="X81" s="2">
        <v>0.2</v>
      </c>
      <c r="Y81" t="s">
        <v>33</v>
      </c>
      <c r="Z81" s="2" t="s">
        <v>34</v>
      </c>
      <c r="AA81" t="s">
        <v>35</v>
      </c>
      <c r="AB81">
        <v>1538.803224</v>
      </c>
      <c r="AC81">
        <v>1.5388029999999999</v>
      </c>
      <c r="AD81" s="2">
        <v>10</v>
      </c>
      <c r="AE81" s="10" t="s">
        <v>307</v>
      </c>
      <c r="AF81" s="2">
        <f t="shared" si="1"/>
        <v>8086.1954805270379</v>
      </c>
      <c r="AG81" s="2" cm="1">
        <f t="array" ref="AG81">_xlfn.IFS(D81="I",MIN('Datos pp I Región'!$K$7:$K$9),D81="II",MIN('Datos pp II Región'!$K$7:$K$9),D81="III",MIN('Datos pp III Región'!$K$7:$K$9),D81="IV",MIN('Datos pp IV Región'!$K$7:$K$9),D81="V",MIN('Datos pp V Región'!$K$7:$K$9),D81="RM",MIN('Datos pp RM'!$K$7:$K$9),D81="VI",MIN('Datos pp VI Región'!$K$7:$K$9))</f>
        <v>2</v>
      </c>
      <c r="AH81" s="2" cm="1">
        <f t="array" ref="AH81">_xlfn.IFS(Z81="Pavimentado",1-(AG81/(4*365)),Z81="No Pavimentado",1-(AG81/365))</f>
        <v>0.99863013698630132</v>
      </c>
      <c r="AI81" s="2" cm="1">
        <f t="array" ref="AI81">_xlfn.IFS(Z81="Pavimentado",8,Z81="No Pavimentado",R81)</f>
        <v>8</v>
      </c>
      <c r="AJ81" s="2">
        <v>0.15</v>
      </c>
      <c r="AK81" s="2">
        <v>0.62</v>
      </c>
      <c r="AL81" s="2">
        <v>0.15</v>
      </c>
      <c r="AM81" s="2">
        <v>1.5</v>
      </c>
      <c r="AN81" s="2"/>
      <c r="AO81" s="2" cm="1">
        <f t="array" ref="AO81">_xlfn.IFS($Z81=$AT$3,AJ81*($X81)^(0.91)*(8*1.1023)^1.02,$Z81=$AT$4,AL81*281.9*(8.5/12)^0.9*(4/2.72)^0.45)</f>
        <v>0.31939355285489546</v>
      </c>
      <c r="AP81" s="2" cm="1">
        <f t="array" ref="AP81">_xlfn.IFS($Z81=$AT$3,AK81*($X81)^(0.91)*(8*1.1023)^1.02,$Z81=$AT$4,AM81*281.9*(8.5/12)^0.9*(4/2.72)^0.45)</f>
        <v>1.3201600184669013</v>
      </c>
      <c r="AQ81" s="2" cm="1">
        <f t="array" ref="AQ81">_xlfn.IFS(Z81=$AT$3,(AF81*AO81*AH81)/1000000,Z81=$AT$4,(AF81*AH81*AO81*(1-AN81))/1000000)</f>
        <v>2.5791407875723938E-3</v>
      </c>
      <c r="AR81" s="2" cm="1">
        <f t="array" ref="AR81">_xlfn.IFS(Z81=$AT$3,(AF81*AP81*AH81)/1000000,Z81=$AT$4,(AF81*AH81*AP81*(1-AN81))/1000000)</f>
        <v>1.0660448588632562E-2</v>
      </c>
    </row>
    <row r="82" spans="1:44" ht="43.2" x14ac:dyDescent="0.3">
      <c r="A82" s="2">
        <v>10</v>
      </c>
      <c r="B82" t="s">
        <v>21</v>
      </c>
      <c r="C82" s="3" t="s">
        <v>74</v>
      </c>
      <c r="D82" t="s">
        <v>75</v>
      </c>
      <c r="E82" s="3" t="s">
        <v>146</v>
      </c>
      <c r="F82" s="2" t="s">
        <v>147</v>
      </c>
      <c r="G82" s="2" t="s">
        <v>148</v>
      </c>
      <c r="H82" s="2" t="s">
        <v>79</v>
      </c>
      <c r="I82" s="2" t="s">
        <v>28</v>
      </c>
      <c r="J82" s="2" t="s">
        <v>90</v>
      </c>
      <c r="K82" s="2" t="s">
        <v>29</v>
      </c>
      <c r="L82" s="4">
        <v>46227</v>
      </c>
      <c r="M82" s="2" t="s">
        <v>30</v>
      </c>
      <c r="N82" s="2" t="s">
        <v>80</v>
      </c>
      <c r="O82" s="2">
        <v>50000</v>
      </c>
      <c r="P82" s="2">
        <v>8.3350000000000009</v>
      </c>
      <c r="Q82" s="2">
        <v>19.03</v>
      </c>
      <c r="R82" s="2">
        <v>27.364000000000001</v>
      </c>
      <c r="S82" s="2">
        <v>2627.4303730000001</v>
      </c>
      <c r="T82" s="2">
        <v>682.97299999999996</v>
      </c>
      <c r="U82" s="2">
        <v>1.248</v>
      </c>
      <c r="V82" s="2">
        <v>684.221</v>
      </c>
      <c r="W82" s="2" t="s">
        <v>151</v>
      </c>
      <c r="X82" s="2">
        <v>0.2</v>
      </c>
      <c r="Y82" t="s">
        <v>33</v>
      </c>
      <c r="Z82" s="2" t="s">
        <v>34</v>
      </c>
      <c r="AA82" t="s">
        <v>35</v>
      </c>
      <c r="AB82">
        <v>70691.607699999993</v>
      </c>
      <c r="AC82">
        <v>70.691608000000002</v>
      </c>
      <c r="AD82" s="2">
        <v>10</v>
      </c>
      <c r="AE82" s="10" t="s">
        <v>307</v>
      </c>
      <c r="AF82" s="2">
        <f t="shared" si="1"/>
        <v>371474.55595081957</v>
      </c>
      <c r="AG82" s="2" cm="1">
        <f t="array" ref="AG82">_xlfn.IFS(D82="I",MIN('Datos pp I Región'!$K$7:$K$9),D82="II",MIN('Datos pp II Región'!$K$7:$K$9),D82="III",MIN('Datos pp III Región'!$K$7:$K$9),D82="IV",MIN('Datos pp IV Región'!$K$7:$K$9),D82="V",MIN('Datos pp V Región'!$K$7:$K$9),D82="RM",MIN('Datos pp RM'!$K$7:$K$9),D82="VI",MIN('Datos pp VI Región'!$K$7:$K$9))</f>
        <v>2</v>
      </c>
      <c r="AH82" s="2" cm="1">
        <f t="array" ref="AH82">_xlfn.IFS(Z82="Pavimentado",1-(AG82/(4*365)),Z82="No Pavimentado",1-(AG82/365))</f>
        <v>0.99863013698630132</v>
      </c>
      <c r="AI82" s="2" cm="1">
        <f t="array" ref="AI82">_xlfn.IFS(Z82="Pavimentado",8,Z82="No Pavimentado",R82)</f>
        <v>8</v>
      </c>
      <c r="AJ82" s="2">
        <v>0.15</v>
      </c>
      <c r="AK82" s="2">
        <v>0.62</v>
      </c>
      <c r="AL82" s="2">
        <v>0.15</v>
      </c>
      <c r="AM82" s="2">
        <v>1.5</v>
      </c>
      <c r="AN82" s="2"/>
      <c r="AO82" s="2" cm="1">
        <f t="array" ref="AO82">_xlfn.IFS($Z82=$AT$3,AJ82*($X82)^(0.91)*(8*1.1023)^1.02,$Z82=$AT$4,AL82*281.9*(8.5/12)^0.9*(4/2.72)^0.45)</f>
        <v>0.31939355285489546</v>
      </c>
      <c r="AP82" s="2" cm="1">
        <f t="array" ref="AP82">_xlfn.IFS($Z82=$AT$3,AK82*($X82)^(0.91)*(8*1.1023)^1.02,$Z82=$AT$4,AM82*281.9*(8.5/12)^0.9*(4/2.72)^0.45)</f>
        <v>1.3201600184669013</v>
      </c>
      <c r="AQ82" s="2" cm="1">
        <f t="array" ref="AQ82">_xlfn.IFS(Z82=$AT$3,(AF82*AO82*AH82)/1000000,Z82=$AT$4,(AF82*AH82*AO82*(1-AN82))/1000000)</f>
        <v>0.11848404866112097</v>
      </c>
      <c r="AR82" s="2" cm="1">
        <f t="array" ref="AR82">_xlfn.IFS(Z82=$AT$3,(AF82*AP82*AH82)/1000000,Z82=$AT$4,(AF82*AH82*AP82*(1-AN82))/1000000)</f>
        <v>0.48973406779930012</v>
      </c>
    </row>
    <row r="83" spans="1:44" ht="43.2" x14ac:dyDescent="0.3">
      <c r="A83" s="2">
        <v>10</v>
      </c>
      <c r="B83" t="s">
        <v>21</v>
      </c>
      <c r="C83" s="3" t="s">
        <v>74</v>
      </c>
      <c r="D83" t="s">
        <v>75</v>
      </c>
      <c r="E83" s="3" t="s">
        <v>146</v>
      </c>
      <c r="F83" s="2" t="s">
        <v>147</v>
      </c>
      <c r="G83" s="2" t="s">
        <v>148</v>
      </c>
      <c r="H83" s="2" t="s">
        <v>79</v>
      </c>
      <c r="I83" s="2" t="s">
        <v>28</v>
      </c>
      <c r="J83" s="2" t="s">
        <v>90</v>
      </c>
      <c r="K83" s="2" t="s">
        <v>29</v>
      </c>
      <c r="L83" s="4">
        <v>46227</v>
      </c>
      <c r="M83" s="2" t="s">
        <v>30</v>
      </c>
      <c r="N83" s="2" t="s">
        <v>80</v>
      </c>
      <c r="O83" s="2">
        <v>50000</v>
      </c>
      <c r="P83" s="2">
        <v>8.3350000000000009</v>
      </c>
      <c r="Q83" s="2">
        <v>19.03</v>
      </c>
      <c r="R83" s="2">
        <v>27.364000000000001</v>
      </c>
      <c r="S83" s="2">
        <v>2627.4303730000001</v>
      </c>
      <c r="T83" s="2">
        <v>682.97299999999996</v>
      </c>
      <c r="U83" s="2">
        <v>1.248</v>
      </c>
      <c r="V83" s="2">
        <v>684.221</v>
      </c>
      <c r="W83" s="2" t="s">
        <v>152</v>
      </c>
      <c r="X83" s="2">
        <v>0.2</v>
      </c>
      <c r="Y83" t="s">
        <v>33</v>
      </c>
      <c r="Z83" s="2" t="s">
        <v>34</v>
      </c>
      <c r="AA83" t="s">
        <v>35</v>
      </c>
      <c r="AB83">
        <v>59753.728166000001</v>
      </c>
      <c r="AC83">
        <v>59.753728000000002</v>
      </c>
      <c r="AD83" s="2">
        <v>10</v>
      </c>
      <c r="AE83" s="10" t="s">
        <v>307</v>
      </c>
      <c r="AF83" s="2">
        <f t="shared" si="1"/>
        <v>313997.51969436114</v>
      </c>
      <c r="AG83" s="2" cm="1">
        <f t="array" ref="AG83">_xlfn.IFS(D83="I",MIN('Datos pp I Región'!$K$7:$K$9),D83="II",MIN('Datos pp II Región'!$K$7:$K$9),D83="III",MIN('Datos pp III Región'!$K$7:$K$9),D83="IV",MIN('Datos pp IV Región'!$K$7:$K$9),D83="V",MIN('Datos pp V Región'!$K$7:$K$9),D83="RM",MIN('Datos pp RM'!$K$7:$K$9),D83="VI",MIN('Datos pp VI Región'!$K$7:$K$9))</f>
        <v>2</v>
      </c>
      <c r="AH83" s="2" cm="1">
        <f t="array" ref="AH83">_xlfn.IFS(Z83="Pavimentado",1-(AG83/(4*365)),Z83="No Pavimentado",1-(AG83/365))</f>
        <v>0.99863013698630132</v>
      </c>
      <c r="AI83" s="2" cm="1">
        <f t="array" ref="AI83">_xlfn.IFS(Z83="Pavimentado",8,Z83="No Pavimentado",R83)</f>
        <v>8</v>
      </c>
      <c r="AJ83" s="2">
        <v>0.15</v>
      </c>
      <c r="AK83" s="2">
        <v>0.62</v>
      </c>
      <c r="AL83" s="2">
        <v>0.15</v>
      </c>
      <c r="AM83" s="2">
        <v>1.5</v>
      </c>
      <c r="AN83" s="2"/>
      <c r="AO83" s="2" cm="1">
        <f t="array" ref="AO83">_xlfn.IFS($Z83=$AT$3,AJ83*($X83)^(0.91)*(8*1.1023)^1.02,$Z83=$AT$4,AL83*281.9*(8.5/12)^0.9*(4/2.72)^0.45)</f>
        <v>0.31939355285489546</v>
      </c>
      <c r="AP83" s="2" cm="1">
        <f t="array" ref="AP83">_xlfn.IFS($Z83=$AT$3,AK83*($X83)^(0.91)*(8*1.1023)^1.02,$Z83=$AT$4,AM83*281.9*(8.5/12)^0.9*(4/2.72)^0.45)</f>
        <v>1.3201600184669013</v>
      </c>
      <c r="AQ83" s="2" cm="1">
        <f t="array" ref="AQ83">_xlfn.IFS(Z83=$AT$3,(AF83*AO83*AH83)/1000000,Z83=$AT$4,(AF83*AH83*AO83*(1-AN83))/1000000)</f>
        <v>0.10015140150773467</v>
      </c>
      <c r="AR83" s="2" cm="1">
        <f t="array" ref="AR83">_xlfn.IFS(Z83=$AT$3,(AF83*AP83*AH83)/1000000,Z83=$AT$4,(AF83*AH83*AP83*(1-AN83))/1000000)</f>
        <v>0.41395912623196995</v>
      </c>
    </row>
    <row r="84" spans="1:44" ht="43.2" x14ac:dyDescent="0.3">
      <c r="A84" s="2">
        <v>10</v>
      </c>
      <c r="B84" t="s">
        <v>21</v>
      </c>
      <c r="C84" s="3" t="s">
        <v>74</v>
      </c>
      <c r="D84" t="s">
        <v>75</v>
      </c>
      <c r="E84" s="3" t="s">
        <v>146</v>
      </c>
      <c r="F84" s="2" t="s">
        <v>147</v>
      </c>
      <c r="G84" s="2" t="s">
        <v>148</v>
      </c>
      <c r="H84" s="2" t="s">
        <v>79</v>
      </c>
      <c r="I84" s="2" t="s">
        <v>28</v>
      </c>
      <c r="J84" s="2" t="s">
        <v>90</v>
      </c>
      <c r="K84" s="2" t="s">
        <v>29</v>
      </c>
      <c r="L84" s="4">
        <v>46227</v>
      </c>
      <c r="M84" s="2" t="s">
        <v>30</v>
      </c>
      <c r="N84" s="2" t="s">
        <v>80</v>
      </c>
      <c r="O84" s="2">
        <v>50000</v>
      </c>
      <c r="P84" s="2">
        <v>8.3350000000000009</v>
      </c>
      <c r="Q84" s="2">
        <v>19.03</v>
      </c>
      <c r="R84" s="2">
        <v>27.364000000000001</v>
      </c>
      <c r="S84" s="2">
        <v>2627.4303730000001</v>
      </c>
      <c r="T84" s="2">
        <v>682.97299999999996</v>
      </c>
      <c r="U84" s="2">
        <v>1.248</v>
      </c>
      <c r="V84" s="2">
        <v>684.221</v>
      </c>
      <c r="W84" s="2" t="s">
        <v>153</v>
      </c>
      <c r="X84" s="2">
        <v>0.2</v>
      </c>
      <c r="Y84" t="s">
        <v>33</v>
      </c>
      <c r="Z84" s="2" t="s">
        <v>34</v>
      </c>
      <c r="AA84" t="s">
        <v>35</v>
      </c>
      <c r="AB84">
        <v>266.63594399999999</v>
      </c>
      <c r="AC84">
        <v>0.26663599999999998</v>
      </c>
      <c r="AD84" s="2">
        <v>10</v>
      </c>
      <c r="AE84" s="10" t="s">
        <v>307</v>
      </c>
      <c r="AF84" s="2">
        <f t="shared" si="1"/>
        <v>1401.135049870456</v>
      </c>
      <c r="AG84" s="2" cm="1">
        <f t="array" ref="AG84">_xlfn.IFS(D84="I",MIN('Datos pp I Región'!$K$7:$K$9),D84="II",MIN('Datos pp II Región'!$K$7:$K$9),D84="III",MIN('Datos pp III Región'!$K$7:$K$9),D84="IV",MIN('Datos pp IV Región'!$K$7:$K$9),D84="V",MIN('Datos pp V Región'!$K$7:$K$9),D84="RM",MIN('Datos pp RM'!$K$7:$K$9),D84="VI",MIN('Datos pp VI Región'!$K$7:$K$9))</f>
        <v>2</v>
      </c>
      <c r="AH84" s="2" cm="1">
        <f t="array" ref="AH84">_xlfn.IFS(Z84="Pavimentado",1-(AG84/(4*365)),Z84="No Pavimentado",1-(AG84/365))</f>
        <v>0.99863013698630132</v>
      </c>
      <c r="AI84" s="2" cm="1">
        <f t="array" ref="AI84">_xlfn.IFS(Z84="Pavimentado",8,Z84="No Pavimentado",R84)</f>
        <v>8</v>
      </c>
      <c r="AJ84" s="2">
        <v>0.15</v>
      </c>
      <c r="AK84" s="2">
        <v>0.62</v>
      </c>
      <c r="AL84" s="2">
        <v>0.15</v>
      </c>
      <c r="AM84" s="2">
        <v>1.5</v>
      </c>
      <c r="AN84" s="2"/>
      <c r="AO84" s="2" cm="1">
        <f t="array" ref="AO84">_xlfn.IFS($Z84=$AT$3,AJ84*($X84)^(0.91)*(8*1.1023)^1.02,$Z84=$AT$4,AL84*281.9*(8.5/12)^0.9*(4/2.72)^0.45)</f>
        <v>0.31939355285489546</v>
      </c>
      <c r="AP84" s="2" cm="1">
        <f t="array" ref="AP84">_xlfn.IFS($Z84=$AT$3,AK84*($X84)^(0.91)*(8*1.1023)^1.02,$Z84=$AT$4,AM84*281.9*(8.5/12)^0.9*(4/2.72)^0.45)</f>
        <v>1.3201600184669013</v>
      </c>
      <c r="AQ84" s="2" cm="1">
        <f t="array" ref="AQ84">_xlfn.IFS(Z84=$AT$3,(AF84*AO84*AH84)/1000000,Z84=$AT$4,(AF84*AH84*AO84*(1-AN84))/1000000)</f>
        <v>4.4690046941366296E-4</v>
      </c>
      <c r="AR84" s="2" cm="1">
        <f t="array" ref="AR84">_xlfn.IFS(Z84=$AT$3,(AF84*AP84*AH84)/1000000,Z84=$AT$4,(AF84*AH84*AP84*(1-AN84))/1000000)</f>
        <v>1.847188606909807E-3</v>
      </c>
    </row>
    <row r="85" spans="1:44" ht="43.2" x14ac:dyDescent="0.3">
      <c r="A85" s="2">
        <v>10</v>
      </c>
      <c r="B85" t="s">
        <v>21</v>
      </c>
      <c r="C85" s="3" t="s">
        <v>74</v>
      </c>
      <c r="D85" t="s">
        <v>75</v>
      </c>
      <c r="E85" s="3" t="s">
        <v>146</v>
      </c>
      <c r="F85" s="2" t="s">
        <v>147</v>
      </c>
      <c r="G85" s="2" t="s">
        <v>148</v>
      </c>
      <c r="H85" s="2" t="s">
        <v>79</v>
      </c>
      <c r="I85" s="2" t="s">
        <v>28</v>
      </c>
      <c r="J85" s="2" t="s">
        <v>90</v>
      </c>
      <c r="K85" s="2" t="s">
        <v>29</v>
      </c>
      <c r="L85" s="4">
        <v>46227</v>
      </c>
      <c r="M85" s="2" t="s">
        <v>30</v>
      </c>
      <c r="N85" s="2" t="s">
        <v>80</v>
      </c>
      <c r="O85" s="2">
        <v>50000</v>
      </c>
      <c r="P85" s="2">
        <v>8.3350000000000009</v>
      </c>
      <c r="Q85" s="2">
        <v>19.03</v>
      </c>
      <c r="R85" s="2">
        <v>27.364000000000001</v>
      </c>
      <c r="S85" s="2">
        <v>2627.4303730000001</v>
      </c>
      <c r="T85" s="2">
        <v>682.97299999999996</v>
      </c>
      <c r="U85" s="2">
        <v>1.248</v>
      </c>
      <c r="V85" s="2">
        <v>684.221</v>
      </c>
      <c r="W85" s="2" t="s">
        <v>154</v>
      </c>
      <c r="X85" s="2">
        <v>0.2</v>
      </c>
      <c r="Y85" t="s">
        <v>33</v>
      </c>
      <c r="Z85" s="2" t="s">
        <v>34</v>
      </c>
      <c r="AA85" t="s">
        <v>35</v>
      </c>
      <c r="AB85">
        <v>16489.113331</v>
      </c>
      <c r="AC85">
        <v>16.489113</v>
      </c>
      <c r="AD85" s="2">
        <v>10</v>
      </c>
      <c r="AE85" s="10" t="s">
        <v>307</v>
      </c>
      <c r="AF85" s="2">
        <f t="shared" si="1"/>
        <v>86647.992640058306</v>
      </c>
      <c r="AG85" s="2" cm="1">
        <f t="array" ref="AG85">_xlfn.IFS(D85="I",MIN('Datos pp I Región'!$K$7:$K$9),D85="II",MIN('Datos pp II Región'!$K$7:$K$9),D85="III",MIN('Datos pp III Región'!$K$7:$K$9),D85="IV",MIN('Datos pp IV Región'!$K$7:$K$9),D85="V",MIN('Datos pp V Región'!$K$7:$K$9),D85="RM",MIN('Datos pp RM'!$K$7:$K$9),D85="VI",MIN('Datos pp VI Región'!$K$7:$K$9))</f>
        <v>2</v>
      </c>
      <c r="AH85" s="2" cm="1">
        <f t="array" ref="AH85">_xlfn.IFS(Z85="Pavimentado",1-(AG85/(4*365)),Z85="No Pavimentado",1-(AG85/365))</f>
        <v>0.99863013698630132</v>
      </c>
      <c r="AI85" s="2" cm="1">
        <f t="array" ref="AI85">_xlfn.IFS(Z85="Pavimentado",8,Z85="No Pavimentado",R85)</f>
        <v>8</v>
      </c>
      <c r="AJ85" s="2">
        <v>0.15</v>
      </c>
      <c r="AK85" s="2">
        <v>0.62</v>
      </c>
      <c r="AL85" s="2">
        <v>0.15</v>
      </c>
      <c r="AM85" s="2">
        <v>1.5</v>
      </c>
      <c r="AN85" s="2"/>
      <c r="AO85" s="2" cm="1">
        <f t="array" ref="AO85">_xlfn.IFS($Z85=$AT$3,AJ85*($X85)^(0.91)*(8*1.1023)^1.02,$Z85=$AT$4,AL85*281.9*(8.5/12)^0.9*(4/2.72)^0.45)</f>
        <v>0.31939355285489546</v>
      </c>
      <c r="AP85" s="2" cm="1">
        <f t="array" ref="AP85">_xlfn.IFS($Z85=$AT$3,AK85*($X85)^(0.91)*(8*1.1023)^1.02,$Z85=$AT$4,AM85*281.9*(8.5/12)^0.9*(4/2.72)^0.45)</f>
        <v>1.3201600184669013</v>
      </c>
      <c r="AQ85" s="2" cm="1">
        <f t="array" ref="AQ85">_xlfn.IFS(Z85=$AT$3,(AF85*AO85*AH85)/1000000,Z85=$AT$4,(AF85*AH85*AO85*(1-AN85))/1000000)</f>
        <v>2.7636899518125584E-2</v>
      </c>
      <c r="AR85" s="2" cm="1">
        <f t="array" ref="AR85">_xlfn.IFS(Z85=$AT$3,(AF85*AP85*AH85)/1000000,Z85=$AT$4,(AF85*AH85*AP85*(1-AN85))/1000000)</f>
        <v>0.11423251800825243</v>
      </c>
    </row>
    <row r="86" spans="1:44" ht="43.2" x14ac:dyDescent="0.3">
      <c r="A86" s="2">
        <v>10</v>
      </c>
      <c r="B86" t="s">
        <v>21</v>
      </c>
      <c r="C86" s="3" t="s">
        <v>74</v>
      </c>
      <c r="D86" t="s">
        <v>75</v>
      </c>
      <c r="E86" s="3" t="s">
        <v>146</v>
      </c>
      <c r="F86" s="2" t="s">
        <v>147</v>
      </c>
      <c r="G86" s="2" t="s">
        <v>148</v>
      </c>
      <c r="H86" s="2" t="s">
        <v>79</v>
      </c>
      <c r="I86" s="2" t="s">
        <v>28</v>
      </c>
      <c r="J86" s="2" t="s">
        <v>90</v>
      </c>
      <c r="K86" s="2" t="s">
        <v>29</v>
      </c>
      <c r="L86" s="4">
        <v>46227</v>
      </c>
      <c r="M86" s="2" t="s">
        <v>30</v>
      </c>
      <c r="N86" s="2" t="s">
        <v>80</v>
      </c>
      <c r="O86" s="2">
        <v>50000</v>
      </c>
      <c r="P86" s="2">
        <v>8.3350000000000009</v>
      </c>
      <c r="Q86" s="2">
        <v>19.03</v>
      </c>
      <c r="R86" s="2">
        <v>27.364000000000001</v>
      </c>
      <c r="S86" s="2">
        <v>2627.4303730000001</v>
      </c>
      <c r="T86" s="2">
        <v>682.97299999999996</v>
      </c>
      <c r="U86" s="2">
        <v>1.248</v>
      </c>
      <c r="V86" s="2">
        <v>684.221</v>
      </c>
      <c r="W86" s="2" t="s">
        <v>155</v>
      </c>
      <c r="X86" s="2">
        <v>0.2</v>
      </c>
      <c r="Y86" t="s">
        <v>33</v>
      </c>
      <c r="Z86" s="2" t="s">
        <v>34</v>
      </c>
      <c r="AA86" t="s">
        <v>35</v>
      </c>
      <c r="AB86">
        <v>2339.2764200000001</v>
      </c>
      <c r="AC86">
        <v>2.3392759999999999</v>
      </c>
      <c r="AD86" s="2">
        <v>10</v>
      </c>
      <c r="AE86" s="10" t="s">
        <v>307</v>
      </c>
      <c r="AF86" s="2">
        <f t="shared" si="1"/>
        <v>12292.569626459896</v>
      </c>
      <c r="AG86" s="2" cm="1">
        <f t="array" ref="AG86">_xlfn.IFS(D86="I",MIN('Datos pp I Región'!$K$7:$K$9),D86="II",MIN('Datos pp II Región'!$K$7:$K$9),D86="III",MIN('Datos pp III Región'!$K$7:$K$9),D86="IV",MIN('Datos pp IV Región'!$K$7:$K$9),D86="V",MIN('Datos pp V Región'!$K$7:$K$9),D86="RM",MIN('Datos pp RM'!$K$7:$K$9),D86="VI",MIN('Datos pp VI Región'!$K$7:$K$9))</f>
        <v>2</v>
      </c>
      <c r="AH86" s="2" cm="1">
        <f t="array" ref="AH86">_xlfn.IFS(Z86="Pavimentado",1-(AG86/(4*365)),Z86="No Pavimentado",1-(AG86/365))</f>
        <v>0.99863013698630132</v>
      </c>
      <c r="AI86" s="2" cm="1">
        <f t="array" ref="AI86">_xlfn.IFS(Z86="Pavimentado",8,Z86="No Pavimentado",R86)</f>
        <v>8</v>
      </c>
      <c r="AJ86" s="2">
        <v>0.15</v>
      </c>
      <c r="AK86" s="2">
        <v>0.62</v>
      </c>
      <c r="AL86" s="2">
        <v>0.15</v>
      </c>
      <c r="AM86" s="2">
        <v>1.5</v>
      </c>
      <c r="AN86" s="2"/>
      <c r="AO86" s="2" cm="1">
        <f t="array" ref="AO86">_xlfn.IFS($Z86=$AT$3,AJ86*($X86)^(0.91)*(8*1.1023)^1.02,$Z86=$AT$4,AL86*281.9*(8.5/12)^0.9*(4/2.72)^0.45)</f>
        <v>0.31939355285489546</v>
      </c>
      <c r="AP86" s="2" cm="1">
        <f t="array" ref="AP86">_xlfn.IFS($Z86=$AT$3,AK86*($X86)^(0.91)*(8*1.1023)^1.02,$Z86=$AT$4,AM86*281.9*(8.5/12)^0.9*(4/2.72)^0.45)</f>
        <v>1.3201600184669013</v>
      </c>
      <c r="AQ86" s="2" cm="1">
        <f t="array" ref="AQ86">_xlfn.IFS(Z86=$AT$3,(AF86*AO86*AH86)/1000000,Z86=$AT$4,(AF86*AH86*AO86*(1-AN86))/1000000)</f>
        <v>3.9207891750855694E-3</v>
      </c>
      <c r="AR86" s="2" cm="1">
        <f t="array" ref="AR86">_xlfn.IFS(Z86=$AT$3,(AF86*AP86*AH86)/1000000,Z86=$AT$4,(AF86*AH86*AP86*(1-AN86))/1000000)</f>
        <v>1.6205928590353687E-2</v>
      </c>
    </row>
    <row r="87" spans="1:44" ht="43.2" x14ac:dyDescent="0.3">
      <c r="A87" s="2">
        <v>10</v>
      </c>
      <c r="B87" t="s">
        <v>21</v>
      </c>
      <c r="C87" s="3" t="s">
        <v>74</v>
      </c>
      <c r="D87" t="s">
        <v>75</v>
      </c>
      <c r="E87" s="3" t="s">
        <v>146</v>
      </c>
      <c r="F87" s="2" t="s">
        <v>147</v>
      </c>
      <c r="G87" s="2" t="s">
        <v>148</v>
      </c>
      <c r="H87" s="2" t="s">
        <v>79</v>
      </c>
      <c r="I87" s="2" t="s">
        <v>28</v>
      </c>
      <c r="J87" s="2" t="s">
        <v>90</v>
      </c>
      <c r="K87" s="2" t="s">
        <v>29</v>
      </c>
      <c r="L87" s="4">
        <v>46227</v>
      </c>
      <c r="M87" s="2" t="s">
        <v>30</v>
      </c>
      <c r="N87" s="2" t="s">
        <v>80</v>
      </c>
      <c r="O87" s="2">
        <v>50000</v>
      </c>
      <c r="P87" s="2">
        <v>8.3350000000000009</v>
      </c>
      <c r="Q87" s="2">
        <v>19.03</v>
      </c>
      <c r="R87" s="2">
        <v>27.364000000000001</v>
      </c>
      <c r="S87" s="2">
        <v>2627.4303730000001</v>
      </c>
      <c r="T87" s="2">
        <v>682.97299999999996</v>
      </c>
      <c r="U87" s="2">
        <v>1.248</v>
      </c>
      <c r="V87" s="2">
        <v>684.221</v>
      </c>
      <c r="W87" s="2" t="s">
        <v>156</v>
      </c>
      <c r="X87" s="2">
        <v>0.2</v>
      </c>
      <c r="Y87" t="s">
        <v>33</v>
      </c>
      <c r="Z87" s="2" t="s">
        <v>34</v>
      </c>
      <c r="AA87" t="s">
        <v>35</v>
      </c>
      <c r="AB87">
        <v>1700.376673</v>
      </c>
      <c r="AC87">
        <v>1.700377</v>
      </c>
      <c r="AD87" s="2">
        <v>10</v>
      </c>
      <c r="AE87" s="10" t="s">
        <v>307</v>
      </c>
      <c r="AF87" s="2">
        <f t="shared" si="1"/>
        <v>8935.2443507012431</v>
      </c>
      <c r="AG87" s="2" cm="1">
        <f t="array" ref="AG87">_xlfn.IFS(D87="I",MIN('Datos pp I Región'!$K$7:$K$9),D87="II",MIN('Datos pp II Región'!$K$7:$K$9),D87="III",MIN('Datos pp III Región'!$K$7:$K$9),D87="IV",MIN('Datos pp IV Región'!$K$7:$K$9),D87="V",MIN('Datos pp V Región'!$K$7:$K$9),D87="RM",MIN('Datos pp RM'!$K$7:$K$9),D87="VI",MIN('Datos pp VI Región'!$K$7:$K$9))</f>
        <v>2</v>
      </c>
      <c r="AH87" s="2" cm="1">
        <f t="array" ref="AH87">_xlfn.IFS(Z87="Pavimentado",1-(AG87/(4*365)),Z87="No Pavimentado",1-(AG87/365))</f>
        <v>0.99863013698630132</v>
      </c>
      <c r="AI87" s="2" cm="1">
        <f t="array" ref="AI87">_xlfn.IFS(Z87="Pavimentado",8,Z87="No Pavimentado",R87)</f>
        <v>8</v>
      </c>
      <c r="AJ87" s="2">
        <v>0.15</v>
      </c>
      <c r="AK87" s="2">
        <v>0.62</v>
      </c>
      <c r="AL87" s="2">
        <v>0.15</v>
      </c>
      <c r="AM87" s="2">
        <v>1.5</v>
      </c>
      <c r="AN87" s="2"/>
      <c r="AO87" s="2" cm="1">
        <f t="array" ref="AO87">_xlfn.IFS($Z87=$AT$3,AJ87*($X87)^(0.91)*(8*1.1023)^1.02,$Z87=$AT$4,AL87*281.9*(8.5/12)^0.9*(4/2.72)^0.45)</f>
        <v>0.31939355285489546</v>
      </c>
      <c r="AP87" s="2" cm="1">
        <f t="array" ref="AP87">_xlfn.IFS($Z87=$AT$3,AK87*($X87)^(0.91)*(8*1.1023)^1.02,$Z87=$AT$4,AM87*281.9*(8.5/12)^0.9*(4/2.72)^0.45)</f>
        <v>1.3201600184669013</v>
      </c>
      <c r="AQ87" s="2" cm="1">
        <f t="array" ref="AQ87">_xlfn.IFS(Z87=$AT$3,(AF87*AO87*AH87)/1000000,Z87=$AT$4,(AF87*AH87*AO87*(1-AN87))/1000000)</f>
        <v>2.8499500423056E-3</v>
      </c>
      <c r="AR87" s="2" cm="1">
        <f t="array" ref="AR87">_xlfn.IFS(Z87=$AT$3,(AF87*AP87*AH87)/1000000,Z87=$AT$4,(AF87*AH87*AP87*(1-AN87))/1000000)</f>
        <v>1.1779793508196485E-2</v>
      </c>
    </row>
    <row r="88" spans="1:44" ht="43.2" x14ac:dyDescent="0.3">
      <c r="A88" s="2">
        <v>11</v>
      </c>
      <c r="B88" t="s">
        <v>21</v>
      </c>
      <c r="C88" s="3" t="s">
        <v>74</v>
      </c>
      <c r="D88" t="s">
        <v>75</v>
      </c>
      <c r="E88" s="3" t="s">
        <v>157</v>
      </c>
      <c r="F88" s="2" t="s">
        <v>158</v>
      </c>
      <c r="G88" s="2" t="s">
        <v>159</v>
      </c>
      <c r="H88" s="2" t="s">
        <v>79</v>
      </c>
      <c r="I88" s="2" t="s">
        <v>28</v>
      </c>
      <c r="J88" s="2" t="s">
        <v>160</v>
      </c>
      <c r="K88" s="2" t="s">
        <v>29</v>
      </c>
      <c r="L88" s="4">
        <v>46227</v>
      </c>
      <c r="M88" s="2" t="s">
        <v>30</v>
      </c>
      <c r="N88" s="2" t="s">
        <v>80</v>
      </c>
      <c r="O88" s="2">
        <v>50000</v>
      </c>
      <c r="P88" s="2">
        <v>8.3350000000000009</v>
      </c>
      <c r="Q88" s="2">
        <v>19.03</v>
      </c>
      <c r="R88" s="2">
        <v>27.364000000000001</v>
      </c>
      <c r="S88" s="2">
        <v>2627.4303730000001</v>
      </c>
      <c r="T88" s="2">
        <v>812.755</v>
      </c>
      <c r="U88" s="2">
        <v>1.248</v>
      </c>
      <c r="V88" s="2">
        <v>814.00300000000004</v>
      </c>
      <c r="W88" s="2" t="s">
        <v>161</v>
      </c>
      <c r="X88" s="2">
        <v>0.2</v>
      </c>
      <c r="Y88" t="s">
        <v>33</v>
      </c>
      <c r="Z88" s="2" t="s">
        <v>34</v>
      </c>
      <c r="AA88" t="s">
        <v>35</v>
      </c>
      <c r="AB88">
        <v>707.34843699999999</v>
      </c>
      <c r="AC88">
        <v>0.70734799999999998</v>
      </c>
      <c r="AD88" s="2">
        <v>11</v>
      </c>
      <c r="AE88" s="10" t="s">
        <v>307</v>
      </c>
      <c r="AF88" s="2">
        <f t="shared" si="1"/>
        <v>3717.0152389616082</v>
      </c>
      <c r="AG88" s="2" cm="1">
        <f t="array" ref="AG88">_xlfn.IFS(D88="I",MIN('Datos pp I Región'!$K$7:$K$9),D88="II",MIN('Datos pp II Región'!$K$7:$K$9),D88="III",MIN('Datos pp III Región'!$K$7:$K$9),D88="IV",MIN('Datos pp IV Región'!$K$7:$K$9),D88="V",MIN('Datos pp V Región'!$K$7:$K$9),D88="RM",MIN('Datos pp RM'!$K$7:$K$9),D88="VI",MIN('Datos pp VI Región'!$K$7:$K$9))</f>
        <v>2</v>
      </c>
      <c r="AH88" s="2" cm="1">
        <f t="array" ref="AH88">_xlfn.IFS(Z88="Pavimentado",1-(AG88/(4*365)),Z88="No Pavimentado",1-(AG88/365))</f>
        <v>0.99863013698630132</v>
      </c>
      <c r="AI88" s="2" cm="1">
        <f t="array" ref="AI88">_xlfn.IFS(Z88="Pavimentado",8,Z88="No Pavimentado",R88)</f>
        <v>8</v>
      </c>
      <c r="AJ88" s="2">
        <v>0.15</v>
      </c>
      <c r="AK88" s="2">
        <v>0.62</v>
      </c>
      <c r="AL88" s="2">
        <v>0.15</v>
      </c>
      <c r="AM88" s="2">
        <v>1.5</v>
      </c>
      <c r="AN88" s="2"/>
      <c r="AO88" s="2" cm="1">
        <f t="array" ref="AO88">_xlfn.IFS($Z88=$AT$3,AJ88*($X88)^(0.91)*(8*1.1023)^1.02,$Z88=$AT$4,AL88*281.9*(8.5/12)^0.9*(4/2.72)^0.45)</f>
        <v>0.31939355285489546</v>
      </c>
      <c r="AP88" s="2" cm="1">
        <f t="array" ref="AP88">_xlfn.IFS($Z88=$AT$3,AK88*($X88)^(0.91)*(8*1.1023)^1.02,$Z88=$AT$4,AM88*281.9*(8.5/12)^0.9*(4/2.72)^0.45)</f>
        <v>1.3201600184669013</v>
      </c>
      <c r="AQ88" s="2" cm="1">
        <f t="array" ref="AQ88">_xlfn.IFS(Z88=$AT$3,(AF88*AO88*AH88)/1000000,Z88=$AT$4,(AF88*AH88*AO88*(1-AN88))/1000000)</f>
        <v>1.1855644145532323E-3</v>
      </c>
      <c r="AR88" s="2" cm="1">
        <f t="array" ref="AR88">_xlfn.IFS(Z88=$AT$3,(AF88*AP88*AH88)/1000000,Z88=$AT$4,(AF88*AH88*AP88*(1-AN88))/1000000)</f>
        <v>4.9003329134866946E-3</v>
      </c>
    </row>
    <row r="89" spans="1:44" ht="43.2" x14ac:dyDescent="0.3">
      <c r="A89" s="2">
        <v>11</v>
      </c>
      <c r="B89" t="s">
        <v>21</v>
      </c>
      <c r="C89" s="3" t="s">
        <v>74</v>
      </c>
      <c r="D89" t="s">
        <v>75</v>
      </c>
      <c r="E89" s="3" t="s">
        <v>157</v>
      </c>
      <c r="F89" s="2" t="s">
        <v>158</v>
      </c>
      <c r="G89" s="2" t="s">
        <v>159</v>
      </c>
      <c r="H89" s="2" t="s">
        <v>79</v>
      </c>
      <c r="I89" s="2" t="s">
        <v>28</v>
      </c>
      <c r="J89" s="2" t="s">
        <v>160</v>
      </c>
      <c r="K89" s="2" t="s">
        <v>29</v>
      </c>
      <c r="L89" s="4">
        <v>46227</v>
      </c>
      <c r="M89" s="2" t="s">
        <v>30</v>
      </c>
      <c r="N89" s="2" t="s">
        <v>80</v>
      </c>
      <c r="O89" s="2">
        <v>50000</v>
      </c>
      <c r="P89" s="2">
        <v>8.3350000000000009</v>
      </c>
      <c r="Q89" s="2">
        <v>19.03</v>
      </c>
      <c r="R89" s="2">
        <v>27.364000000000001</v>
      </c>
      <c r="S89" s="2">
        <v>2627.4303730000001</v>
      </c>
      <c r="T89" s="2">
        <v>812.755</v>
      </c>
      <c r="U89" s="2">
        <v>1.248</v>
      </c>
      <c r="V89" s="2">
        <v>814.00300000000004</v>
      </c>
      <c r="W89" s="2" t="s">
        <v>162</v>
      </c>
      <c r="X89" s="2">
        <v>0.2</v>
      </c>
      <c r="Y89" t="s">
        <v>33</v>
      </c>
      <c r="Z89" s="2" t="s">
        <v>34</v>
      </c>
      <c r="AA89" t="s">
        <v>35</v>
      </c>
      <c r="AB89">
        <v>22217.231540000001</v>
      </c>
      <c r="AC89">
        <v>22.217231999999999</v>
      </c>
      <c r="AD89" s="2">
        <v>11</v>
      </c>
      <c r="AE89" s="10" t="s">
        <v>307</v>
      </c>
      <c r="AF89" s="2">
        <f t="shared" si="1"/>
        <v>116748.46032157507</v>
      </c>
      <c r="AG89" s="2" cm="1">
        <f t="array" ref="AG89">_xlfn.IFS(D89="I",MIN('Datos pp I Región'!$K$7:$K$9),D89="II",MIN('Datos pp II Región'!$K$7:$K$9),D89="III",MIN('Datos pp III Región'!$K$7:$K$9),D89="IV",MIN('Datos pp IV Región'!$K$7:$K$9),D89="V",MIN('Datos pp V Región'!$K$7:$K$9),D89="RM",MIN('Datos pp RM'!$K$7:$K$9),D89="VI",MIN('Datos pp VI Región'!$K$7:$K$9))</f>
        <v>2</v>
      </c>
      <c r="AH89" s="2" cm="1">
        <f t="array" ref="AH89">_xlfn.IFS(Z89="Pavimentado",1-(AG89/(4*365)),Z89="No Pavimentado",1-(AG89/365))</f>
        <v>0.99863013698630132</v>
      </c>
      <c r="AI89" s="2" cm="1">
        <f t="array" ref="AI89">_xlfn.IFS(Z89="Pavimentado",8,Z89="No Pavimentado",R89)</f>
        <v>8</v>
      </c>
      <c r="AJ89" s="2">
        <v>0.15</v>
      </c>
      <c r="AK89" s="2">
        <v>0.62</v>
      </c>
      <c r="AL89" s="2">
        <v>0.15</v>
      </c>
      <c r="AM89" s="2">
        <v>1.5</v>
      </c>
      <c r="AN89" s="2"/>
      <c r="AO89" s="2" cm="1">
        <f t="array" ref="AO89">_xlfn.IFS($Z89=$AT$3,AJ89*($X89)^(0.91)*(8*1.1023)^1.02,$Z89=$AT$4,AL89*281.9*(8.5/12)^0.9*(4/2.72)^0.45)</f>
        <v>0.31939355285489546</v>
      </c>
      <c r="AP89" s="2" cm="1">
        <f t="array" ref="AP89">_xlfn.IFS($Z89=$AT$3,AK89*($X89)^(0.91)*(8*1.1023)^1.02,$Z89=$AT$4,AM89*281.9*(8.5/12)^0.9*(4/2.72)^0.45)</f>
        <v>1.3201600184669013</v>
      </c>
      <c r="AQ89" s="2" cm="1">
        <f t="array" ref="AQ89">_xlfn.IFS(Z89=$AT$3,(AF89*AO89*AH89)/1000000,Z89=$AT$4,(AF89*AH89*AO89*(1-AN89))/1000000)</f>
        <v>3.7237625113909052E-2</v>
      </c>
      <c r="AR89" s="2" cm="1">
        <f t="array" ref="AR89">_xlfn.IFS(Z89=$AT$3,(AF89*AP89*AH89)/1000000,Z89=$AT$4,(AF89*AH89*AP89*(1-AN89))/1000000)</f>
        <v>0.15391551713749077</v>
      </c>
    </row>
    <row r="90" spans="1:44" ht="43.2" x14ac:dyDescent="0.3">
      <c r="A90" s="2">
        <v>11</v>
      </c>
      <c r="B90" t="s">
        <v>21</v>
      </c>
      <c r="C90" s="3" t="s">
        <v>74</v>
      </c>
      <c r="D90" t="s">
        <v>75</v>
      </c>
      <c r="E90" s="3" t="s">
        <v>157</v>
      </c>
      <c r="F90" s="2" t="s">
        <v>158</v>
      </c>
      <c r="G90" s="2" t="s">
        <v>159</v>
      </c>
      <c r="H90" s="2" t="s">
        <v>79</v>
      </c>
      <c r="I90" s="2" t="s">
        <v>28</v>
      </c>
      <c r="J90" s="2" t="s">
        <v>160</v>
      </c>
      <c r="K90" s="2" t="s">
        <v>29</v>
      </c>
      <c r="L90" s="4">
        <v>46227</v>
      </c>
      <c r="M90" s="2" t="s">
        <v>30</v>
      </c>
      <c r="N90" s="2" t="s">
        <v>80</v>
      </c>
      <c r="O90" s="2">
        <v>50000</v>
      </c>
      <c r="P90" s="2">
        <v>8.3350000000000009</v>
      </c>
      <c r="Q90" s="2">
        <v>19.03</v>
      </c>
      <c r="R90" s="2">
        <v>27.364000000000001</v>
      </c>
      <c r="S90" s="2">
        <v>2627.4303730000001</v>
      </c>
      <c r="T90" s="2">
        <v>812.755</v>
      </c>
      <c r="U90" s="2">
        <v>1.248</v>
      </c>
      <c r="V90" s="2">
        <v>814.00300000000004</v>
      </c>
      <c r="W90" s="2" t="s">
        <v>163</v>
      </c>
      <c r="X90" s="2">
        <v>0.2</v>
      </c>
      <c r="Y90" t="s">
        <v>33</v>
      </c>
      <c r="Z90" s="2" t="s">
        <v>34</v>
      </c>
      <c r="AA90" t="s">
        <v>35</v>
      </c>
      <c r="AB90">
        <v>312878.60089499998</v>
      </c>
      <c r="AC90">
        <v>312.878601</v>
      </c>
      <c r="AD90" s="2">
        <v>11</v>
      </c>
      <c r="AE90" s="10" t="s">
        <v>307</v>
      </c>
      <c r="AF90" s="2">
        <f t="shared" si="1"/>
        <v>1644133.4786582964</v>
      </c>
      <c r="AG90" s="2" cm="1">
        <f t="array" ref="AG90">_xlfn.IFS(D90="I",MIN('Datos pp I Región'!$K$7:$K$9),D90="II",MIN('Datos pp II Región'!$K$7:$K$9),D90="III",MIN('Datos pp III Región'!$K$7:$K$9),D90="IV",MIN('Datos pp IV Región'!$K$7:$K$9),D90="V",MIN('Datos pp V Región'!$K$7:$K$9),D90="RM",MIN('Datos pp RM'!$K$7:$K$9),D90="VI",MIN('Datos pp VI Región'!$K$7:$K$9))</f>
        <v>2</v>
      </c>
      <c r="AH90" s="2" cm="1">
        <f t="array" ref="AH90">_xlfn.IFS(Z90="Pavimentado",1-(AG90/(4*365)),Z90="No Pavimentado",1-(AG90/365))</f>
        <v>0.99863013698630132</v>
      </c>
      <c r="AI90" s="2" cm="1">
        <f t="array" ref="AI90">_xlfn.IFS(Z90="Pavimentado",8,Z90="No Pavimentado",R90)</f>
        <v>8</v>
      </c>
      <c r="AJ90" s="2">
        <v>0.15</v>
      </c>
      <c r="AK90" s="2">
        <v>0.62</v>
      </c>
      <c r="AL90" s="2">
        <v>0.15</v>
      </c>
      <c r="AM90" s="2">
        <v>1.5</v>
      </c>
      <c r="AN90" s="2"/>
      <c r="AO90" s="2" cm="1">
        <f t="array" ref="AO90">_xlfn.IFS($Z90=$AT$3,AJ90*($X90)^(0.91)*(8*1.1023)^1.02,$Z90=$AT$4,AL90*281.9*(8.5/12)^0.9*(4/2.72)^0.45)</f>
        <v>0.31939355285489546</v>
      </c>
      <c r="AP90" s="2" cm="1">
        <f t="array" ref="AP90">_xlfn.IFS($Z90=$AT$3,AK90*($X90)^(0.91)*(8*1.1023)^1.02,$Z90=$AT$4,AM90*281.9*(8.5/12)^0.9*(4/2.72)^0.45)</f>
        <v>1.3201600184669013</v>
      </c>
      <c r="AQ90" s="2" cm="1">
        <f t="array" ref="AQ90">_xlfn.IFS(Z90=$AT$3,(AF90*AO90*AH90)/1000000,Z90=$AT$4,(AF90*AH90*AO90*(1-AN90))/1000000)</f>
        <v>0.52440628293400049</v>
      </c>
      <c r="AR90" s="2" cm="1">
        <f t="array" ref="AR90">_xlfn.IFS(Z90=$AT$3,(AF90*AP90*AH90)/1000000,Z90=$AT$4,(AF90*AH90*AP90*(1-AN90))/1000000)</f>
        <v>2.1675459694605359</v>
      </c>
    </row>
    <row r="91" spans="1:44" ht="43.2" x14ac:dyDescent="0.3">
      <c r="A91" s="2">
        <v>11</v>
      </c>
      <c r="B91" t="s">
        <v>21</v>
      </c>
      <c r="C91" s="3" t="s">
        <v>74</v>
      </c>
      <c r="D91" t="s">
        <v>75</v>
      </c>
      <c r="E91" s="3" t="s">
        <v>157</v>
      </c>
      <c r="F91" s="2" t="s">
        <v>158</v>
      </c>
      <c r="G91" s="2" t="s">
        <v>159</v>
      </c>
      <c r="H91" s="2" t="s">
        <v>79</v>
      </c>
      <c r="I91" s="2" t="s">
        <v>28</v>
      </c>
      <c r="J91" s="2" t="s">
        <v>160</v>
      </c>
      <c r="K91" s="2" t="s">
        <v>29</v>
      </c>
      <c r="L91" s="4">
        <v>46227</v>
      </c>
      <c r="M91" s="2" t="s">
        <v>30</v>
      </c>
      <c r="N91" s="2" t="s">
        <v>80</v>
      </c>
      <c r="O91" s="2">
        <v>50000</v>
      </c>
      <c r="P91" s="2">
        <v>8.3350000000000009</v>
      </c>
      <c r="Q91" s="2">
        <v>19.03</v>
      </c>
      <c r="R91" s="2">
        <v>27.364000000000001</v>
      </c>
      <c r="S91" s="2">
        <v>2627.4303730000001</v>
      </c>
      <c r="T91" s="2">
        <v>812.755</v>
      </c>
      <c r="U91" s="2">
        <v>1.248</v>
      </c>
      <c r="V91" s="2">
        <v>814.00300000000004</v>
      </c>
      <c r="W91" s="2" t="s">
        <v>164</v>
      </c>
      <c r="X91" s="2">
        <v>0.2</v>
      </c>
      <c r="Y91" t="s">
        <v>33</v>
      </c>
      <c r="Z91" s="2" t="s">
        <v>34</v>
      </c>
      <c r="AA91" t="s">
        <v>35</v>
      </c>
      <c r="AB91">
        <v>32970.838663000002</v>
      </c>
      <c r="AC91">
        <v>32.970838999999998</v>
      </c>
      <c r="AD91" s="2">
        <v>11</v>
      </c>
      <c r="AE91" s="10" t="s">
        <v>307</v>
      </c>
      <c r="AF91" s="2">
        <f t="shared" si="1"/>
        <v>173257.16762378591</v>
      </c>
      <c r="AG91" s="2" cm="1">
        <f t="array" ref="AG91">_xlfn.IFS(D91="I",MIN('Datos pp I Región'!$K$7:$K$9),D91="II",MIN('Datos pp II Región'!$K$7:$K$9),D91="III",MIN('Datos pp III Región'!$K$7:$K$9),D91="IV",MIN('Datos pp IV Región'!$K$7:$K$9),D91="V",MIN('Datos pp V Región'!$K$7:$K$9),D91="RM",MIN('Datos pp RM'!$K$7:$K$9),D91="VI",MIN('Datos pp VI Región'!$K$7:$K$9))</f>
        <v>2</v>
      </c>
      <c r="AH91" s="2" cm="1">
        <f t="array" ref="AH91">_xlfn.IFS(Z91="Pavimentado",1-(AG91/(4*365)),Z91="No Pavimentado",1-(AG91/365))</f>
        <v>0.99863013698630132</v>
      </c>
      <c r="AI91" s="2" cm="1">
        <f t="array" ref="AI91">_xlfn.IFS(Z91="Pavimentado",8,Z91="No Pavimentado",R91)</f>
        <v>8</v>
      </c>
      <c r="AJ91" s="2">
        <v>0.15</v>
      </c>
      <c r="AK91" s="2">
        <v>0.62</v>
      </c>
      <c r="AL91" s="2">
        <v>0.15</v>
      </c>
      <c r="AM91" s="2">
        <v>1.5</v>
      </c>
      <c r="AN91" s="2"/>
      <c r="AO91" s="2" cm="1">
        <f t="array" ref="AO91">_xlfn.IFS($Z91=$AT$3,AJ91*($X91)^(0.91)*(8*1.1023)^1.02,$Z91=$AT$4,AL91*281.9*(8.5/12)^0.9*(4/2.72)^0.45)</f>
        <v>0.31939355285489546</v>
      </c>
      <c r="AP91" s="2" cm="1">
        <f t="array" ref="AP91">_xlfn.IFS($Z91=$AT$3,AK91*($X91)^(0.91)*(8*1.1023)^1.02,$Z91=$AT$4,AM91*281.9*(8.5/12)^0.9*(4/2.72)^0.45)</f>
        <v>1.3201600184669013</v>
      </c>
      <c r="AQ91" s="2" cm="1">
        <f t="array" ref="AQ91">_xlfn.IFS(Z91=$AT$3,(AF91*AO91*AH91)/1000000,Z91=$AT$4,(AF91*AH91*AO91*(1-AN91))/1000000)</f>
        <v>5.5261417910793399E-2</v>
      </c>
      <c r="AR91" s="2" cm="1">
        <f t="array" ref="AR91">_xlfn.IFS(Z91=$AT$3,(AF91*AP91*AH91)/1000000,Z91=$AT$4,(AF91*AH91*AP91*(1-AN91))/1000000)</f>
        <v>0.22841386069794606</v>
      </c>
    </row>
    <row r="92" spans="1:44" ht="43.2" x14ac:dyDescent="0.3">
      <c r="A92" s="2">
        <v>11</v>
      </c>
      <c r="B92" t="s">
        <v>21</v>
      </c>
      <c r="C92" s="3" t="s">
        <v>74</v>
      </c>
      <c r="D92" t="s">
        <v>75</v>
      </c>
      <c r="E92" s="3" t="s">
        <v>157</v>
      </c>
      <c r="F92" s="2" t="s">
        <v>158</v>
      </c>
      <c r="G92" s="2" t="s">
        <v>159</v>
      </c>
      <c r="H92" s="2" t="s">
        <v>79</v>
      </c>
      <c r="I92" s="2" t="s">
        <v>28</v>
      </c>
      <c r="J92" s="2" t="s">
        <v>160</v>
      </c>
      <c r="K92" s="2" t="s">
        <v>29</v>
      </c>
      <c r="L92" s="4">
        <v>46227</v>
      </c>
      <c r="M92" s="2" t="s">
        <v>30</v>
      </c>
      <c r="N92" s="2" t="s">
        <v>80</v>
      </c>
      <c r="O92" s="2">
        <v>50000</v>
      </c>
      <c r="P92" s="2">
        <v>8.3350000000000009</v>
      </c>
      <c r="Q92" s="2">
        <v>19.03</v>
      </c>
      <c r="R92" s="2">
        <v>27.364000000000001</v>
      </c>
      <c r="S92" s="2">
        <v>2627.4303730000001</v>
      </c>
      <c r="T92" s="2">
        <v>812.755</v>
      </c>
      <c r="U92" s="2">
        <v>1.248</v>
      </c>
      <c r="V92" s="2">
        <v>814.00300000000004</v>
      </c>
      <c r="W92" s="2" t="s">
        <v>165</v>
      </c>
      <c r="X92" s="2">
        <v>0.2</v>
      </c>
      <c r="Y92" t="s">
        <v>33</v>
      </c>
      <c r="Z92" s="2" t="s">
        <v>34</v>
      </c>
      <c r="AA92" t="s">
        <v>35</v>
      </c>
      <c r="AB92">
        <v>16488.911734000001</v>
      </c>
      <c r="AC92">
        <v>16.488911999999999</v>
      </c>
      <c r="AD92" s="2">
        <v>11</v>
      </c>
      <c r="AE92" s="10" t="s">
        <v>307</v>
      </c>
      <c r="AF92" s="2">
        <f t="shared" si="1"/>
        <v>86646.936413048359</v>
      </c>
      <c r="AG92" s="2" cm="1">
        <f t="array" ref="AG92">_xlfn.IFS(D92="I",MIN('Datos pp I Región'!$K$7:$K$9),D92="II",MIN('Datos pp II Región'!$K$7:$K$9),D92="III",MIN('Datos pp III Región'!$K$7:$K$9),D92="IV",MIN('Datos pp IV Región'!$K$7:$K$9),D92="V",MIN('Datos pp V Región'!$K$7:$K$9),D92="RM",MIN('Datos pp RM'!$K$7:$K$9),D92="VI",MIN('Datos pp VI Región'!$K$7:$K$9))</f>
        <v>2</v>
      </c>
      <c r="AH92" s="2" cm="1">
        <f t="array" ref="AH92">_xlfn.IFS(Z92="Pavimentado",1-(AG92/(4*365)),Z92="No Pavimentado",1-(AG92/365))</f>
        <v>0.99863013698630132</v>
      </c>
      <c r="AI92" s="2" cm="1">
        <f t="array" ref="AI92">_xlfn.IFS(Z92="Pavimentado",8,Z92="No Pavimentado",R92)</f>
        <v>8</v>
      </c>
      <c r="AJ92" s="2">
        <v>0.15</v>
      </c>
      <c r="AK92" s="2">
        <v>0.62</v>
      </c>
      <c r="AL92" s="2">
        <v>0.15</v>
      </c>
      <c r="AM92" s="2">
        <v>1.5</v>
      </c>
      <c r="AN92" s="2"/>
      <c r="AO92" s="2" cm="1">
        <f t="array" ref="AO92">_xlfn.IFS($Z92=$AT$3,AJ92*($X92)^(0.91)*(8*1.1023)^1.02,$Z92=$AT$4,AL92*281.9*(8.5/12)^0.9*(4/2.72)^0.45)</f>
        <v>0.31939355285489546</v>
      </c>
      <c r="AP92" s="2" cm="1">
        <f t="array" ref="AP92">_xlfn.IFS($Z92=$AT$3,AK92*($X92)^(0.91)*(8*1.1023)^1.02,$Z92=$AT$4,AM92*281.9*(8.5/12)^0.9*(4/2.72)^0.45)</f>
        <v>1.3201600184669013</v>
      </c>
      <c r="AQ92" s="2" cm="1">
        <f t="array" ref="AQ92">_xlfn.IFS(Z92=$AT$3,(AF92*AO92*AH92)/1000000,Z92=$AT$4,(AF92*AH92*AO92*(1-AN92))/1000000)</f>
        <v>2.7636562628154414E-2</v>
      </c>
      <c r="AR92" s="2" cm="1">
        <f t="array" ref="AR92">_xlfn.IFS(Z92=$AT$3,(AF92*AP92*AH92)/1000000,Z92=$AT$4,(AF92*AH92*AP92*(1-AN92))/1000000)</f>
        <v>0.11423112552970494</v>
      </c>
    </row>
    <row r="93" spans="1:44" ht="43.2" x14ac:dyDescent="0.3">
      <c r="A93" s="2">
        <v>11</v>
      </c>
      <c r="B93" t="s">
        <v>21</v>
      </c>
      <c r="C93" s="3" t="s">
        <v>74</v>
      </c>
      <c r="D93" t="s">
        <v>75</v>
      </c>
      <c r="E93" s="3" t="s">
        <v>157</v>
      </c>
      <c r="F93" s="2" t="s">
        <v>158</v>
      </c>
      <c r="G93" s="2" t="s">
        <v>159</v>
      </c>
      <c r="H93" s="2" t="s">
        <v>79</v>
      </c>
      <c r="I93" s="2" t="s">
        <v>28</v>
      </c>
      <c r="J93" s="2" t="s">
        <v>160</v>
      </c>
      <c r="K93" s="2" t="s">
        <v>29</v>
      </c>
      <c r="L93" s="4">
        <v>46227</v>
      </c>
      <c r="M93" s="2" t="s">
        <v>30</v>
      </c>
      <c r="N93" s="2" t="s">
        <v>80</v>
      </c>
      <c r="O93" s="2">
        <v>50000</v>
      </c>
      <c r="P93" s="2">
        <v>8.3350000000000009</v>
      </c>
      <c r="Q93" s="2">
        <v>19.03</v>
      </c>
      <c r="R93" s="2">
        <v>27.364000000000001</v>
      </c>
      <c r="S93" s="2">
        <v>2627.4303730000001</v>
      </c>
      <c r="T93" s="2">
        <v>812.755</v>
      </c>
      <c r="U93" s="2">
        <v>1.248</v>
      </c>
      <c r="V93" s="2">
        <v>814.00300000000004</v>
      </c>
      <c r="W93" s="2" t="s">
        <v>166</v>
      </c>
      <c r="X93" s="2">
        <v>0.2</v>
      </c>
      <c r="Y93" t="s">
        <v>33</v>
      </c>
      <c r="Z93" s="2" t="s">
        <v>34</v>
      </c>
      <c r="AA93" t="s">
        <v>35</v>
      </c>
      <c r="AB93">
        <v>2339.2586040000001</v>
      </c>
      <c r="AC93">
        <v>2.3392590000000002</v>
      </c>
      <c r="AD93" s="2">
        <v>11</v>
      </c>
      <c r="AE93" s="10" t="s">
        <v>307</v>
      </c>
      <c r="AF93" s="2">
        <f t="shared" si="1"/>
        <v>12292.480293827215</v>
      </c>
      <c r="AG93" s="2" cm="1">
        <f t="array" ref="AG93">_xlfn.IFS(D93="I",MIN('Datos pp I Región'!$K$7:$K$9),D93="II",MIN('Datos pp II Región'!$K$7:$K$9),D93="III",MIN('Datos pp III Región'!$K$7:$K$9),D93="IV",MIN('Datos pp IV Región'!$K$7:$K$9),D93="V",MIN('Datos pp V Región'!$K$7:$K$9),D93="RM",MIN('Datos pp RM'!$K$7:$K$9),D93="VI",MIN('Datos pp VI Región'!$K$7:$K$9))</f>
        <v>2</v>
      </c>
      <c r="AH93" s="2" cm="1">
        <f t="array" ref="AH93">_xlfn.IFS(Z93="Pavimentado",1-(AG93/(4*365)),Z93="No Pavimentado",1-(AG93/365))</f>
        <v>0.99863013698630132</v>
      </c>
      <c r="AI93" s="2" cm="1">
        <f t="array" ref="AI93">_xlfn.IFS(Z93="Pavimentado",8,Z93="No Pavimentado",R93)</f>
        <v>8</v>
      </c>
      <c r="AJ93" s="2">
        <v>0.15</v>
      </c>
      <c r="AK93" s="2">
        <v>0.62</v>
      </c>
      <c r="AL93" s="2">
        <v>0.15</v>
      </c>
      <c r="AM93" s="2">
        <v>1.5</v>
      </c>
      <c r="AN93" s="2"/>
      <c r="AO93" s="2" cm="1">
        <f t="array" ref="AO93">_xlfn.IFS($Z93=$AT$3,AJ93*($X93)^(0.91)*(8*1.1023)^1.02,$Z93=$AT$4,AL93*281.9*(8.5/12)^0.9*(4/2.72)^0.45)</f>
        <v>0.31939355285489546</v>
      </c>
      <c r="AP93" s="2" cm="1">
        <f t="array" ref="AP93">_xlfn.IFS($Z93=$AT$3,AK93*($X93)^(0.91)*(8*1.1023)^1.02,$Z93=$AT$4,AM93*281.9*(8.5/12)^0.9*(4/2.72)^0.45)</f>
        <v>1.3201600184669013</v>
      </c>
      <c r="AQ93" s="2" cm="1">
        <f t="array" ref="AQ93">_xlfn.IFS(Z93=$AT$3,(AF93*AO93*AH93)/1000000,Z93=$AT$4,(AF93*AH93*AO93*(1-AN93))/1000000)</f>
        <v>3.9207606819039289E-3</v>
      </c>
      <c r="AR93" s="2" cm="1">
        <f t="array" ref="AR93">_xlfn.IFS(Z93=$AT$3,(AF93*AP93*AH93)/1000000,Z93=$AT$4,(AF93*AH93*AP93*(1-AN93))/1000000)</f>
        <v>1.620581081853624E-2</v>
      </c>
    </row>
    <row r="94" spans="1:44" ht="43.2" x14ac:dyDescent="0.3">
      <c r="A94" s="2">
        <v>11</v>
      </c>
      <c r="B94" t="s">
        <v>21</v>
      </c>
      <c r="C94" s="3" t="s">
        <v>74</v>
      </c>
      <c r="D94" t="s">
        <v>75</v>
      </c>
      <c r="E94" s="3" t="s">
        <v>157</v>
      </c>
      <c r="F94" s="2" t="s">
        <v>158</v>
      </c>
      <c r="G94" s="2" t="s">
        <v>159</v>
      </c>
      <c r="H94" s="2" t="s">
        <v>79</v>
      </c>
      <c r="I94" s="2" t="s">
        <v>28</v>
      </c>
      <c r="J94" s="2" t="s">
        <v>160</v>
      </c>
      <c r="K94" s="2" t="s">
        <v>29</v>
      </c>
      <c r="L94" s="4">
        <v>46227</v>
      </c>
      <c r="M94" s="2" t="s">
        <v>30</v>
      </c>
      <c r="N94" s="2" t="s">
        <v>80</v>
      </c>
      <c r="O94" s="2">
        <v>50000</v>
      </c>
      <c r="P94" s="2">
        <v>8.3350000000000009</v>
      </c>
      <c r="Q94" s="2">
        <v>19.03</v>
      </c>
      <c r="R94" s="2">
        <v>27.364000000000001</v>
      </c>
      <c r="S94" s="2">
        <v>2627.4303730000001</v>
      </c>
      <c r="T94" s="2">
        <v>812.755</v>
      </c>
      <c r="U94" s="2">
        <v>1.248</v>
      </c>
      <c r="V94" s="2">
        <v>814.00300000000004</v>
      </c>
      <c r="W94" s="2" t="s">
        <v>167</v>
      </c>
      <c r="X94" s="2">
        <v>0.2</v>
      </c>
      <c r="Y94" t="s">
        <v>33</v>
      </c>
      <c r="Z94" s="2" t="s">
        <v>34</v>
      </c>
      <c r="AA94" t="s">
        <v>35</v>
      </c>
      <c r="AB94">
        <v>1697.3729310000001</v>
      </c>
      <c r="AC94">
        <v>1.697373</v>
      </c>
      <c r="AD94" s="2">
        <v>11</v>
      </c>
      <c r="AE94" s="10" t="s">
        <v>307</v>
      </c>
      <c r="AF94" s="2">
        <f t="shared" si="1"/>
        <v>8919.4587490202593</v>
      </c>
      <c r="AG94" s="2" cm="1">
        <f t="array" ref="AG94">_xlfn.IFS(D94="I",MIN('Datos pp I Región'!$K$7:$K$9),D94="II",MIN('Datos pp II Región'!$K$7:$K$9),D94="III",MIN('Datos pp III Región'!$K$7:$K$9),D94="IV",MIN('Datos pp IV Región'!$K$7:$K$9),D94="V",MIN('Datos pp V Región'!$K$7:$K$9),D94="RM",MIN('Datos pp RM'!$K$7:$K$9),D94="VI",MIN('Datos pp VI Región'!$K$7:$K$9))</f>
        <v>2</v>
      </c>
      <c r="AH94" s="2" cm="1">
        <f t="array" ref="AH94">_xlfn.IFS(Z94="Pavimentado",1-(AG94/(4*365)),Z94="No Pavimentado",1-(AG94/365))</f>
        <v>0.99863013698630132</v>
      </c>
      <c r="AI94" s="2" cm="1">
        <f t="array" ref="AI94">_xlfn.IFS(Z94="Pavimentado",8,Z94="No Pavimentado",R94)</f>
        <v>8</v>
      </c>
      <c r="AJ94" s="2">
        <v>0.15</v>
      </c>
      <c r="AK94" s="2">
        <v>0.62</v>
      </c>
      <c r="AL94" s="2">
        <v>0.15</v>
      </c>
      <c r="AM94" s="2">
        <v>1.5</v>
      </c>
      <c r="AN94" s="2"/>
      <c r="AO94" s="2" cm="1">
        <f t="array" ref="AO94">_xlfn.IFS($Z94=$AT$3,AJ94*($X94)^(0.91)*(8*1.1023)^1.02,$Z94=$AT$4,AL94*281.9*(8.5/12)^0.9*(4/2.72)^0.45)</f>
        <v>0.31939355285489546</v>
      </c>
      <c r="AP94" s="2" cm="1">
        <f t="array" ref="AP94">_xlfn.IFS($Z94=$AT$3,AK94*($X94)^(0.91)*(8*1.1023)^1.02,$Z94=$AT$4,AM94*281.9*(8.5/12)^0.9*(4/2.72)^0.45)</f>
        <v>1.3201600184669013</v>
      </c>
      <c r="AQ94" s="2" cm="1">
        <f t="array" ref="AQ94">_xlfn.IFS(Z94=$AT$3,(AF94*AO94*AH94)/1000000,Z94=$AT$4,(AF94*AH94*AO94*(1-AN94))/1000000)</f>
        <v>2.8449151295026833E-3</v>
      </c>
      <c r="AR94" s="2" cm="1">
        <f t="array" ref="AR94">_xlfn.IFS(Z94=$AT$3,(AF94*AP94*AH94)/1000000,Z94=$AT$4,(AF94*AH94*AP94*(1-AN94))/1000000)</f>
        <v>1.1758982535277759E-2</v>
      </c>
    </row>
    <row r="95" spans="1:44" ht="43.2" x14ac:dyDescent="0.3">
      <c r="A95" s="2">
        <v>11</v>
      </c>
      <c r="B95" t="s">
        <v>21</v>
      </c>
      <c r="C95" s="3" t="s">
        <v>74</v>
      </c>
      <c r="D95" t="s">
        <v>75</v>
      </c>
      <c r="E95" s="3" t="s">
        <v>157</v>
      </c>
      <c r="F95" s="2" t="s">
        <v>158</v>
      </c>
      <c r="G95" s="2" t="s">
        <v>159</v>
      </c>
      <c r="H95" s="2" t="s">
        <v>79</v>
      </c>
      <c r="I95" s="2" t="s">
        <v>28</v>
      </c>
      <c r="J95" s="2" t="s">
        <v>160</v>
      </c>
      <c r="K95" s="2" t="s">
        <v>29</v>
      </c>
      <c r="L95" s="4">
        <v>46227</v>
      </c>
      <c r="M95" s="2" t="s">
        <v>30</v>
      </c>
      <c r="N95" s="2" t="s">
        <v>80</v>
      </c>
      <c r="O95" s="2">
        <v>50000</v>
      </c>
      <c r="P95" s="2">
        <v>8.3350000000000009</v>
      </c>
      <c r="Q95" s="2">
        <v>19.03</v>
      </c>
      <c r="R95" s="2">
        <v>27.364000000000001</v>
      </c>
      <c r="S95" s="2">
        <v>2627.4303730000001</v>
      </c>
      <c r="T95" s="2">
        <v>812.755</v>
      </c>
      <c r="U95" s="2">
        <v>1.248</v>
      </c>
      <c r="V95" s="2">
        <v>814.00300000000004</v>
      </c>
      <c r="W95" s="2" t="s">
        <v>168</v>
      </c>
      <c r="X95" s="2">
        <v>0.2</v>
      </c>
      <c r="Y95" t="s">
        <v>33</v>
      </c>
      <c r="Z95" s="2" t="s">
        <v>34</v>
      </c>
      <c r="AA95" t="s">
        <v>35</v>
      </c>
      <c r="AB95">
        <v>412296.635557</v>
      </c>
      <c r="AC95">
        <v>412.29663599999998</v>
      </c>
      <c r="AD95" s="2">
        <v>11</v>
      </c>
      <c r="AE95" s="10" t="s">
        <v>307</v>
      </c>
      <c r="AF95" s="2">
        <f t="shared" si="1"/>
        <v>2166561.4082242507</v>
      </c>
      <c r="AG95" s="2" cm="1">
        <f t="array" ref="AG95">_xlfn.IFS(D95="I",MIN('Datos pp I Región'!$K$7:$K$9),D95="II",MIN('Datos pp II Región'!$K$7:$K$9),D95="III",MIN('Datos pp III Región'!$K$7:$K$9),D95="IV",MIN('Datos pp IV Región'!$K$7:$K$9),D95="V",MIN('Datos pp V Región'!$K$7:$K$9),D95="RM",MIN('Datos pp RM'!$K$7:$K$9),D95="VI",MIN('Datos pp VI Región'!$K$7:$K$9))</f>
        <v>2</v>
      </c>
      <c r="AH95" s="2" cm="1">
        <f t="array" ref="AH95">_xlfn.IFS(Z95="Pavimentado",1-(AG95/(4*365)),Z95="No Pavimentado",1-(AG95/365))</f>
        <v>0.99863013698630132</v>
      </c>
      <c r="AI95" s="2" cm="1">
        <f t="array" ref="AI95">_xlfn.IFS(Z95="Pavimentado",8,Z95="No Pavimentado",R95)</f>
        <v>8</v>
      </c>
      <c r="AJ95" s="2">
        <v>0.15</v>
      </c>
      <c r="AK95" s="2">
        <v>0.62</v>
      </c>
      <c r="AL95" s="2">
        <v>0.15</v>
      </c>
      <c r="AM95" s="2">
        <v>1.5</v>
      </c>
      <c r="AN95" s="2"/>
      <c r="AO95" s="2" cm="1">
        <f t="array" ref="AO95">_xlfn.IFS($Z95=$AT$3,AJ95*($X95)^(0.91)*(8*1.1023)^1.02,$Z95=$AT$4,AL95*281.9*(8.5/12)^0.9*(4/2.72)^0.45)</f>
        <v>0.31939355285489546</v>
      </c>
      <c r="AP95" s="2" cm="1">
        <f t="array" ref="AP95">_xlfn.IFS($Z95=$AT$3,AK95*($X95)^(0.91)*(8*1.1023)^1.02,$Z95=$AT$4,AM95*281.9*(8.5/12)^0.9*(4/2.72)^0.45)</f>
        <v>1.3201600184669013</v>
      </c>
      <c r="AQ95" s="2" cm="1">
        <f t="array" ref="AQ95">_xlfn.IFS(Z95=$AT$3,(AF95*AO95*AH95)/1000000,Z95=$AT$4,(AF95*AH95*AO95*(1-AN95))/1000000)</f>
        <v>0.69103781997207492</v>
      </c>
      <c r="AR95" s="2" cm="1">
        <f t="array" ref="AR95">_xlfn.IFS(Z95=$AT$3,(AF95*AP95*AH95)/1000000,Z95=$AT$4,(AF95*AH95*AP95*(1-AN95))/1000000)</f>
        <v>2.8562896558845758</v>
      </c>
    </row>
    <row r="96" spans="1:44" ht="28.8" x14ac:dyDescent="0.3">
      <c r="A96" s="2">
        <v>12</v>
      </c>
      <c r="B96" t="s">
        <v>21</v>
      </c>
      <c r="C96" s="3" t="s">
        <v>169</v>
      </c>
      <c r="D96" t="s">
        <v>75</v>
      </c>
      <c r="E96" s="2" t="s">
        <v>170</v>
      </c>
      <c r="F96" s="2" t="s">
        <v>171</v>
      </c>
      <c r="G96" s="2" t="s">
        <v>78</v>
      </c>
      <c r="H96" s="2" t="s">
        <v>172</v>
      </c>
      <c r="I96" s="2" t="s">
        <v>28</v>
      </c>
      <c r="J96" s="2">
        <v>34000</v>
      </c>
      <c r="K96" s="2" t="s">
        <v>29</v>
      </c>
      <c r="L96" s="4">
        <v>46227</v>
      </c>
      <c r="M96" s="2" t="s">
        <v>30</v>
      </c>
      <c r="N96" s="2" t="s">
        <v>80</v>
      </c>
      <c r="O96" s="2">
        <v>34000</v>
      </c>
      <c r="P96" s="2">
        <v>8.3350000000000009</v>
      </c>
      <c r="Q96" s="2">
        <v>19.03</v>
      </c>
      <c r="R96" s="2">
        <v>27.364000000000001</v>
      </c>
      <c r="S96" s="2">
        <v>1786.652654</v>
      </c>
      <c r="T96" s="2">
        <v>613.08500000000004</v>
      </c>
      <c r="U96" s="2">
        <v>9.9979999999999993</v>
      </c>
      <c r="V96" s="2">
        <v>623.08299999999997</v>
      </c>
      <c r="W96" s="2" t="s">
        <v>1438</v>
      </c>
      <c r="X96" s="2">
        <v>0.2</v>
      </c>
      <c r="Y96" t="s">
        <v>33</v>
      </c>
      <c r="Z96" s="2" t="s">
        <v>34</v>
      </c>
      <c r="AA96" t="s">
        <v>35</v>
      </c>
      <c r="AB96">
        <v>183821.165736</v>
      </c>
      <c r="AC96">
        <v>183.82116600000001</v>
      </c>
      <c r="AD96" s="2">
        <v>12</v>
      </c>
      <c r="AE96" s="10" t="s">
        <v>307</v>
      </c>
      <c r="AF96" s="2">
        <f t="shared" si="1"/>
        <v>656849.14819054911</v>
      </c>
      <c r="AG96" s="2" cm="1">
        <f t="array" ref="AG96">_xlfn.IFS(D96="I",MIN('Datos pp I Región'!$K$7:$K$9),D96="II",MIN('Datos pp II Región'!$K$7:$K$9),D96="III",MIN('Datos pp III Región'!$K$7:$K$9),D96="IV",MIN('Datos pp IV Región'!$K$7:$K$9),D96="V",MIN('Datos pp V Región'!$K$7:$K$9),D96="RM",MIN('Datos pp RM'!$K$7:$K$9),D96="VI",MIN('Datos pp VI Región'!$K$7:$K$9))</f>
        <v>2</v>
      </c>
      <c r="AH96" s="2" cm="1">
        <f t="array" ref="AH96">_xlfn.IFS(Z96="Pavimentado",1-(AG96/(4*365)),Z96="No Pavimentado",1-(AG96/365))</f>
        <v>0.99863013698630132</v>
      </c>
      <c r="AI96" s="2" cm="1">
        <f t="array" ref="AI96">_xlfn.IFS(Z96="Pavimentado",8,Z96="No Pavimentado",R96)</f>
        <v>8</v>
      </c>
      <c r="AJ96" s="2">
        <v>0.15</v>
      </c>
      <c r="AK96" s="2">
        <v>0.62</v>
      </c>
      <c r="AL96" s="2">
        <v>0.15</v>
      </c>
      <c r="AM96" s="2">
        <v>1.5</v>
      </c>
      <c r="AN96" s="2"/>
      <c r="AO96" s="2" cm="1">
        <f t="array" ref="AO96">_xlfn.IFS($Z96=$AT$3,AJ96*($X96)^(0.91)*(8*1.1023)^1.02,$Z96=$AT$4,AL96*281.9*(8.5/12)^0.9*(4/2.72)^0.45)</f>
        <v>0.31939355285489546</v>
      </c>
      <c r="AP96" s="2" cm="1">
        <f t="array" ref="AP96">_xlfn.IFS($Z96=$AT$3,AK96*($X96)^(0.91)*(8*1.1023)^1.02,$Z96=$AT$4,AM96*281.9*(8.5/12)^0.9*(4/2.72)^0.45)</f>
        <v>1.3201600184669013</v>
      </c>
      <c r="AQ96" s="2" cm="1">
        <f t="array" ref="AQ96">_xlfn.IFS(Z96=$AT$3,(AF96*AO96*AH96)/1000000,Z96=$AT$4,(AF96*AH96*AO96*(1-AN96))/1000000)</f>
        <v>0.20950599493422231</v>
      </c>
      <c r="AR96" s="2" cm="1">
        <f t="array" ref="AR96">_xlfn.IFS(Z96=$AT$3,(AF96*AP96*AH96)/1000000,Z96=$AT$4,(AF96*AH96*AP96*(1-AN96))/1000000)</f>
        <v>0.86595811239478548</v>
      </c>
    </row>
    <row r="97" spans="1:44" ht="28.8" x14ac:dyDescent="0.3">
      <c r="A97" s="2">
        <v>12</v>
      </c>
      <c r="B97" t="s">
        <v>21</v>
      </c>
      <c r="C97" s="3" t="s">
        <v>169</v>
      </c>
      <c r="D97" t="s">
        <v>75</v>
      </c>
      <c r="E97" s="2" t="s">
        <v>170</v>
      </c>
      <c r="F97" s="2" t="s">
        <v>174</v>
      </c>
      <c r="G97" s="2" t="s">
        <v>78</v>
      </c>
      <c r="H97" s="2" t="s">
        <v>172</v>
      </c>
      <c r="I97" s="2" t="s">
        <v>28</v>
      </c>
      <c r="J97" s="2">
        <v>34000</v>
      </c>
      <c r="K97" s="2" t="s">
        <v>29</v>
      </c>
      <c r="L97" s="4">
        <v>46227</v>
      </c>
      <c r="M97" s="2" t="s">
        <v>30</v>
      </c>
      <c r="N97" s="2" t="s">
        <v>80</v>
      </c>
      <c r="O97" s="2">
        <v>34000</v>
      </c>
      <c r="P97" s="2">
        <v>8.3350000000000009</v>
      </c>
      <c r="Q97" s="2">
        <v>19.03</v>
      </c>
      <c r="R97" s="2">
        <v>27.364000000000001</v>
      </c>
      <c r="S97" s="2">
        <v>1786.652654</v>
      </c>
      <c r="T97" s="2">
        <v>613.08500000000004</v>
      </c>
      <c r="U97" s="2">
        <v>9.9979999999999993</v>
      </c>
      <c r="V97" s="2">
        <v>623.08299999999997</v>
      </c>
      <c r="W97" s="2" t="s">
        <v>175</v>
      </c>
      <c r="X97" s="2">
        <v>0.2</v>
      </c>
      <c r="Y97" t="s">
        <v>33</v>
      </c>
      <c r="Z97" s="2" t="s">
        <v>34</v>
      </c>
      <c r="AA97" t="s">
        <v>35</v>
      </c>
      <c r="AB97">
        <v>183599.30112399999</v>
      </c>
      <c r="AC97">
        <v>183.599301</v>
      </c>
      <c r="AD97" s="2">
        <v>12</v>
      </c>
      <c r="AE97" s="10" t="s">
        <v>307</v>
      </c>
      <c r="AF97" s="2">
        <f t="shared" si="1"/>
        <v>656056.35680838965</v>
      </c>
      <c r="AG97" s="2" cm="1">
        <f t="array" ref="AG97">_xlfn.IFS(D97="I",MIN('Datos pp I Región'!$K$7:$K$9),D97="II",MIN('Datos pp II Región'!$K$7:$K$9),D97="III",MIN('Datos pp III Región'!$K$7:$K$9),D97="IV",MIN('Datos pp IV Región'!$K$7:$K$9),D97="V",MIN('Datos pp V Región'!$K$7:$K$9),D97="RM",MIN('Datos pp RM'!$K$7:$K$9),D97="VI",MIN('Datos pp VI Región'!$K$7:$K$9))</f>
        <v>2</v>
      </c>
      <c r="AH97" s="2" cm="1">
        <f t="array" ref="AH97">_xlfn.IFS(Z97="Pavimentado",1-(AG97/(4*365)),Z97="No Pavimentado",1-(AG97/365))</f>
        <v>0.99863013698630132</v>
      </c>
      <c r="AI97" s="2" cm="1">
        <f t="array" ref="AI97">_xlfn.IFS(Z97="Pavimentado",8,Z97="No Pavimentado",R97)</f>
        <v>8</v>
      </c>
      <c r="AJ97" s="2">
        <v>0.15</v>
      </c>
      <c r="AK97" s="2">
        <v>0.62</v>
      </c>
      <c r="AL97" s="2">
        <v>0.15</v>
      </c>
      <c r="AM97" s="2">
        <v>1.5</v>
      </c>
      <c r="AN97" s="2"/>
      <c r="AO97" s="2" cm="1">
        <f t="array" ref="AO97">_xlfn.IFS($Z97=$AT$3,AJ97*($X97)^(0.91)*(8*1.1023)^1.02,$Z97=$AT$4,AL97*281.9*(8.5/12)^0.9*(4/2.72)^0.45)</f>
        <v>0.31939355285489546</v>
      </c>
      <c r="AP97" s="2" cm="1">
        <f t="array" ref="AP97">_xlfn.IFS($Z97=$AT$3,AK97*($X97)^(0.91)*(8*1.1023)^1.02,$Z97=$AT$4,AM97*281.9*(8.5/12)^0.9*(4/2.72)^0.45)</f>
        <v>1.3201600184669013</v>
      </c>
      <c r="AQ97" s="2" cm="1">
        <f t="array" ref="AQ97">_xlfn.IFS(Z97=$AT$3,(AF97*AO97*AH97)/1000000,Z97=$AT$4,(AF97*AH97*AO97*(1-AN97))/1000000)</f>
        <v>0.20925312934438003</v>
      </c>
      <c r="AR97" s="2" cm="1">
        <f t="array" ref="AR97">_xlfn.IFS(Z97=$AT$3,(AF97*AP97*AH97)/1000000,Z97=$AT$4,(AF97*AH97*AP97*(1-AN97))/1000000)</f>
        <v>0.86491293462343755</v>
      </c>
    </row>
    <row r="98" spans="1:44" ht="28.8" x14ac:dyDescent="0.3">
      <c r="A98" s="2">
        <v>12</v>
      </c>
      <c r="B98" t="s">
        <v>21</v>
      </c>
      <c r="C98" s="3" t="s">
        <v>169</v>
      </c>
      <c r="D98" t="s">
        <v>75</v>
      </c>
      <c r="E98" s="2" t="s">
        <v>170</v>
      </c>
      <c r="F98" s="2" t="s">
        <v>176</v>
      </c>
      <c r="G98" s="2" t="s">
        <v>78</v>
      </c>
      <c r="H98" s="2" t="s">
        <v>172</v>
      </c>
      <c r="I98" s="2" t="s">
        <v>28</v>
      </c>
      <c r="J98" s="2">
        <v>34000</v>
      </c>
      <c r="K98" s="2" t="s">
        <v>29</v>
      </c>
      <c r="L98" s="4">
        <v>46227</v>
      </c>
      <c r="M98" s="2" t="s">
        <v>30</v>
      </c>
      <c r="N98" s="2" t="s">
        <v>80</v>
      </c>
      <c r="O98" s="2">
        <v>34000</v>
      </c>
      <c r="P98" s="2">
        <v>8.3350000000000009</v>
      </c>
      <c r="Q98" s="2">
        <v>19.03</v>
      </c>
      <c r="R98" s="2">
        <v>27.364000000000001</v>
      </c>
      <c r="S98" s="2">
        <v>1786.652654</v>
      </c>
      <c r="T98" s="2">
        <v>613.08500000000004</v>
      </c>
      <c r="U98" s="2">
        <v>9.9979999999999993</v>
      </c>
      <c r="V98" s="2">
        <v>623.08299999999997</v>
      </c>
      <c r="W98" s="2" t="s">
        <v>177</v>
      </c>
      <c r="X98" s="2">
        <v>0.2</v>
      </c>
      <c r="Y98" t="s">
        <v>33</v>
      </c>
      <c r="Z98" s="2" t="s">
        <v>61</v>
      </c>
      <c r="AA98" t="s">
        <v>35</v>
      </c>
      <c r="AB98">
        <v>5509.6604589999997</v>
      </c>
      <c r="AC98">
        <v>5.5096600000000002</v>
      </c>
      <c r="AD98" s="2">
        <v>12</v>
      </c>
      <c r="AE98" s="10" t="s">
        <v>1435</v>
      </c>
      <c r="AF98" s="2">
        <f t="shared" si="1"/>
        <v>9843.8486616376395</v>
      </c>
      <c r="AG98" s="2" cm="1">
        <f t="array" ref="AG98">_xlfn.IFS(D98="I",MIN('Datos pp I Región'!$K$7:$K$9),D98="II",MIN('Datos pp II Región'!$K$7:$K$9),D98="III",MIN('Datos pp III Región'!$K$7:$K$9),D98="IV",MIN('Datos pp IV Región'!$K$7:$K$9),D98="V",MIN('Datos pp V Región'!$K$7:$K$9),D98="RM",MIN('Datos pp RM'!$K$7:$K$9),D98="VI",MIN('Datos pp VI Región'!$K$7:$K$9))</f>
        <v>2</v>
      </c>
      <c r="AH98" s="2" cm="1">
        <f t="array" ref="AH98">_xlfn.IFS(Z98="Pavimentado",1-(AG98/(4*365)),Z98="No Pavimentado",1-(AG98/365))</f>
        <v>0.9945205479452055</v>
      </c>
      <c r="AI98" s="2" cm="1">
        <f t="array" ref="AI98">_xlfn.IFS(Z98="Pavimentado",8,Z98="No Pavimentado",R98)</f>
        <v>27.364000000000001</v>
      </c>
      <c r="AJ98" s="2">
        <v>0.15</v>
      </c>
      <c r="AK98" s="2">
        <v>0.62</v>
      </c>
      <c r="AL98" s="2">
        <v>0.15</v>
      </c>
      <c r="AM98" s="2">
        <v>1.5</v>
      </c>
      <c r="AN98" s="2"/>
      <c r="AO98" s="2" cm="1">
        <f t="array" ref="AO98">_xlfn.IFS($Z98=$AT$3,AJ98*($X98)^(0.91)*(8*1.1023)^1.02,$Z98=$AT$4,AL98*281.9*(8.5/12)^0.9*(4/2.72)^0.45)</f>
        <v>36.878329124860684</v>
      </c>
      <c r="AP98" s="2" cm="1">
        <f t="array" ref="AP98">_xlfn.IFS($Z98=$AT$3,AK98*($X98)^(0.91)*(8*1.1023)^1.02,$Z98=$AT$4,AM98*281.9*(8.5/12)^0.9*(4/2.72)^0.45)</f>
        <v>368.78329124860687</v>
      </c>
      <c r="AQ98" s="2" cm="1">
        <f t="array" ref="AQ98">_xlfn.IFS(Z98=$AT$3,(AF98*AO98*AH98)/1000000,Z98=$AT$4,(AF98*AH98*AO98*(1-AN98))/1000000)</f>
        <v>0.36103551441125142</v>
      </c>
      <c r="AR98" s="2" cm="1">
        <f t="array" ref="AR98">_xlfn.IFS(Z98=$AT$3,(AF98*AP98*AH98)/1000000,Z98=$AT$4,(AF98*AH98*AP98*(1-AN98))/1000000)</f>
        <v>3.610355144112515</v>
      </c>
    </row>
    <row r="99" spans="1:44" ht="28.8" x14ac:dyDescent="0.3">
      <c r="A99" s="2">
        <v>12</v>
      </c>
      <c r="B99" t="s">
        <v>21</v>
      </c>
      <c r="C99" s="3" t="s">
        <v>169</v>
      </c>
      <c r="D99" t="s">
        <v>75</v>
      </c>
      <c r="E99" s="2" t="s">
        <v>170</v>
      </c>
      <c r="F99" s="2" t="s">
        <v>178</v>
      </c>
      <c r="G99" s="2" t="s">
        <v>78</v>
      </c>
      <c r="H99" s="2" t="s">
        <v>172</v>
      </c>
      <c r="I99" s="2" t="s">
        <v>28</v>
      </c>
      <c r="J99" s="2">
        <v>34000</v>
      </c>
      <c r="K99" s="2" t="s">
        <v>29</v>
      </c>
      <c r="L99" s="4">
        <v>46227</v>
      </c>
      <c r="M99" s="2" t="s">
        <v>30</v>
      </c>
      <c r="N99" s="2" t="s">
        <v>80</v>
      </c>
      <c r="O99" s="2">
        <v>34000</v>
      </c>
      <c r="P99" s="2">
        <v>8.3350000000000009</v>
      </c>
      <c r="Q99" s="2">
        <v>19.03</v>
      </c>
      <c r="R99" s="2">
        <v>27.364000000000001</v>
      </c>
      <c r="S99" s="2">
        <v>1786.652654</v>
      </c>
      <c r="T99" s="2">
        <v>613.08500000000004</v>
      </c>
      <c r="U99" s="2">
        <v>9.9979999999999993</v>
      </c>
      <c r="V99" s="2">
        <v>623.08299999999997</v>
      </c>
      <c r="W99" s="2" t="s">
        <v>1439</v>
      </c>
      <c r="X99" s="2">
        <v>0.2</v>
      </c>
      <c r="Y99" t="s">
        <v>33</v>
      </c>
      <c r="Z99" s="2" t="s">
        <v>61</v>
      </c>
      <c r="AA99" t="s">
        <v>35</v>
      </c>
      <c r="AB99">
        <v>4478.9272300000002</v>
      </c>
      <c r="AC99">
        <v>4.4789269999999997</v>
      </c>
      <c r="AD99" s="2">
        <v>12</v>
      </c>
      <c r="AE99" s="10" t="s">
        <v>307</v>
      </c>
      <c r="AF99" s="2">
        <f t="shared" si="1"/>
        <v>16004.573623244514</v>
      </c>
      <c r="AG99" s="2" cm="1">
        <f t="array" ref="AG99">_xlfn.IFS(D99="I",MIN('Datos pp I Región'!$K$7:$K$9),D99="II",MIN('Datos pp II Región'!$K$7:$K$9),D99="III",MIN('Datos pp III Región'!$K$7:$K$9),D99="IV",MIN('Datos pp IV Región'!$K$7:$K$9),D99="V",MIN('Datos pp V Región'!$K$7:$K$9),D99="RM",MIN('Datos pp RM'!$K$7:$K$9),D99="VI",MIN('Datos pp VI Región'!$K$7:$K$9))</f>
        <v>2</v>
      </c>
      <c r="AH99" s="2" cm="1">
        <f t="array" ref="AH99">_xlfn.IFS(Z99="Pavimentado",1-(AG99/(4*365)),Z99="No Pavimentado",1-(AG99/365))</f>
        <v>0.9945205479452055</v>
      </c>
      <c r="AI99" s="2" cm="1">
        <f t="array" ref="AI99">_xlfn.IFS(Z99="Pavimentado",8,Z99="No Pavimentado",R99)</f>
        <v>27.364000000000001</v>
      </c>
      <c r="AJ99" s="2">
        <v>0.15</v>
      </c>
      <c r="AK99" s="2">
        <v>0.62</v>
      </c>
      <c r="AL99" s="2">
        <v>0.15</v>
      </c>
      <c r="AM99" s="2">
        <v>1.5</v>
      </c>
      <c r="AN99" s="2"/>
      <c r="AO99" s="2" cm="1">
        <f t="array" ref="AO99">_xlfn.IFS($Z99=$AT$3,AJ99*($X99)^(0.91)*(8*1.1023)^1.02,$Z99=$AT$4,AL99*281.9*(8.5/12)^0.9*(4/2.72)^0.45)</f>
        <v>36.878329124860684</v>
      </c>
      <c r="AP99" s="2" cm="1">
        <f t="array" ref="AP99">_xlfn.IFS($Z99=$AT$3,AK99*($X99)^(0.91)*(8*1.1023)^1.02,$Z99=$AT$4,AM99*281.9*(8.5/12)^0.9*(4/2.72)^0.45)</f>
        <v>368.78329124860687</v>
      </c>
      <c r="AQ99" s="2" cm="1">
        <f t="array" ref="AQ99">_xlfn.IFS(Z99=$AT$3,(AF99*AO99*AH99)/1000000,Z99=$AT$4,(AF99*AH99*AO99*(1-AN99))/1000000)</f>
        <v>0.58698784079432964</v>
      </c>
      <c r="AR99" s="2" cm="1">
        <f t="array" ref="AR99">_xlfn.IFS(Z99=$AT$3,(AF99*AP99*AH99)/1000000,Z99=$AT$4,(AF99*AH99*AP99*(1-AN99))/1000000)</f>
        <v>5.8698784079432968</v>
      </c>
    </row>
    <row r="100" spans="1:44" ht="28.8" x14ac:dyDescent="0.3">
      <c r="A100" s="2">
        <v>12</v>
      </c>
      <c r="B100" t="s">
        <v>21</v>
      </c>
      <c r="C100" s="3" t="s">
        <v>169</v>
      </c>
      <c r="D100" t="s">
        <v>75</v>
      </c>
      <c r="E100" s="2" t="s">
        <v>170</v>
      </c>
      <c r="F100" s="2" t="s">
        <v>174</v>
      </c>
      <c r="G100" s="2" t="s">
        <v>78</v>
      </c>
      <c r="H100" s="2" t="s">
        <v>172</v>
      </c>
      <c r="I100" s="2" t="s">
        <v>28</v>
      </c>
      <c r="J100" s="2">
        <v>34000</v>
      </c>
      <c r="K100" s="2" t="s">
        <v>29</v>
      </c>
      <c r="L100" s="4">
        <v>46227</v>
      </c>
      <c r="M100" s="2" t="s">
        <v>30</v>
      </c>
      <c r="N100" s="2" t="s">
        <v>80</v>
      </c>
      <c r="O100" s="2">
        <v>34000</v>
      </c>
      <c r="P100" s="2">
        <v>8.3350000000000009</v>
      </c>
      <c r="Q100" s="2">
        <v>19.03</v>
      </c>
      <c r="R100" s="2">
        <v>27.364000000000001</v>
      </c>
      <c r="S100" s="2">
        <v>1786.652654</v>
      </c>
      <c r="T100" s="2">
        <v>613.08500000000004</v>
      </c>
      <c r="U100" s="2">
        <v>9.9979999999999993</v>
      </c>
      <c r="V100" s="2">
        <v>623.08299999999997</v>
      </c>
      <c r="W100" s="2" t="s">
        <v>179</v>
      </c>
      <c r="X100" s="2">
        <v>0.2</v>
      </c>
      <c r="Y100" t="s">
        <v>33</v>
      </c>
      <c r="Z100" s="2" t="s">
        <v>34</v>
      </c>
      <c r="AA100" t="s">
        <v>35</v>
      </c>
      <c r="AB100">
        <v>24815.445739999999</v>
      </c>
      <c r="AC100">
        <v>24.815446000000001</v>
      </c>
      <c r="AD100" s="2">
        <v>12</v>
      </c>
      <c r="AE100" s="10" t="s">
        <v>307</v>
      </c>
      <c r="AF100" s="2">
        <f t="shared" si="1"/>
        <v>88673.164912187378</v>
      </c>
      <c r="AG100" s="2" cm="1">
        <f t="array" ref="AG100">_xlfn.IFS(D100="I",MIN('Datos pp I Región'!$K$7:$K$9),D100="II",MIN('Datos pp II Región'!$K$7:$K$9),D100="III",MIN('Datos pp III Región'!$K$7:$K$9),D100="IV",MIN('Datos pp IV Región'!$K$7:$K$9),D100="V",MIN('Datos pp V Región'!$K$7:$K$9),D100="RM",MIN('Datos pp RM'!$K$7:$K$9),D100="VI",MIN('Datos pp VI Región'!$K$7:$K$9))</f>
        <v>2</v>
      </c>
      <c r="AH100" s="2" cm="1">
        <f t="array" ref="AH100">_xlfn.IFS(Z100="Pavimentado",1-(AG100/(4*365)),Z100="No Pavimentado",1-(AG100/365))</f>
        <v>0.99863013698630132</v>
      </c>
      <c r="AI100" s="2" cm="1">
        <f t="array" ref="AI100">_xlfn.IFS(Z100="Pavimentado",8,Z100="No Pavimentado",R100)</f>
        <v>8</v>
      </c>
      <c r="AJ100" s="2">
        <v>0.15</v>
      </c>
      <c r="AK100" s="2">
        <v>0.62</v>
      </c>
      <c r="AL100" s="2">
        <v>0.15</v>
      </c>
      <c r="AM100" s="2">
        <v>1.5</v>
      </c>
      <c r="AN100" s="2"/>
      <c r="AO100" s="2" cm="1">
        <f t="array" ref="AO100">_xlfn.IFS($Z100=$AT$3,AJ100*($X100)^(0.91)*(8*1.1023)^1.02,$Z100=$AT$4,AL100*281.9*(8.5/12)^0.9*(4/2.72)^0.45)</f>
        <v>0.31939355285489546</v>
      </c>
      <c r="AP100" s="2" cm="1">
        <f t="array" ref="AP100">_xlfn.IFS($Z100=$AT$3,AK100*($X100)^(0.91)*(8*1.1023)^1.02,$Z100=$AT$4,AM100*281.9*(8.5/12)^0.9*(4/2.72)^0.45)</f>
        <v>1.3201600184669013</v>
      </c>
      <c r="AQ100" s="2" cm="1">
        <f t="array" ref="AQ100">_xlfn.IFS(Z100=$AT$3,(AF100*AO100*AH100)/1000000,Z100=$AT$4,(AF100*AH100*AO100*(1-AN100))/1000000)</f>
        <v>2.8282840420925562E-2</v>
      </c>
      <c r="AR100" s="2" cm="1">
        <f t="array" ref="AR100">_xlfn.IFS(Z100=$AT$3,(AF100*AP100*AH100)/1000000,Z100=$AT$4,(AF100*AH100*AP100*(1-AN100))/1000000)</f>
        <v>0.11690240707315901</v>
      </c>
    </row>
    <row r="101" spans="1:44" ht="28.8" x14ac:dyDescent="0.3">
      <c r="A101" s="2">
        <v>12</v>
      </c>
      <c r="B101" t="s">
        <v>21</v>
      </c>
      <c r="C101" s="3" t="s">
        <v>169</v>
      </c>
      <c r="D101" t="s">
        <v>75</v>
      </c>
      <c r="E101" s="2" t="s">
        <v>170</v>
      </c>
      <c r="F101" s="2" t="s">
        <v>174</v>
      </c>
      <c r="G101" s="2" t="s">
        <v>78</v>
      </c>
      <c r="H101" s="2" t="s">
        <v>172</v>
      </c>
      <c r="I101" s="2" t="s">
        <v>28</v>
      </c>
      <c r="J101" s="2">
        <v>34000</v>
      </c>
      <c r="K101" s="2" t="s">
        <v>29</v>
      </c>
      <c r="L101" s="4">
        <v>46227</v>
      </c>
      <c r="M101" s="2" t="s">
        <v>30</v>
      </c>
      <c r="N101" s="2" t="s">
        <v>80</v>
      </c>
      <c r="O101" s="2">
        <v>34000</v>
      </c>
      <c r="P101" s="2">
        <v>8.3350000000000009</v>
      </c>
      <c r="Q101" s="2">
        <v>19.03</v>
      </c>
      <c r="R101" s="2">
        <v>27.364000000000001</v>
      </c>
      <c r="S101" s="2">
        <v>1786.652654</v>
      </c>
      <c r="T101" s="2">
        <v>613.08500000000004</v>
      </c>
      <c r="U101" s="2">
        <v>9.9979999999999993</v>
      </c>
      <c r="V101" s="2">
        <v>623.08299999999997</v>
      </c>
      <c r="W101" s="2" t="s">
        <v>180</v>
      </c>
      <c r="X101" s="2">
        <v>0.2</v>
      </c>
      <c r="Y101" t="s">
        <v>33</v>
      </c>
      <c r="Z101" s="2" t="s">
        <v>34</v>
      </c>
      <c r="AA101" t="s">
        <v>35</v>
      </c>
      <c r="AB101">
        <v>24960.154061000001</v>
      </c>
      <c r="AC101">
        <v>24.960153999999999</v>
      </c>
      <c r="AD101" s="2">
        <v>12</v>
      </c>
      <c r="AE101" s="10" t="s">
        <v>307</v>
      </c>
      <c r="AF101" s="2">
        <f t="shared" si="1"/>
        <v>89190.25077669743</v>
      </c>
      <c r="AG101" s="2" cm="1">
        <f t="array" ref="AG101">_xlfn.IFS(D101="I",MIN('Datos pp I Región'!$K$7:$K$9),D101="II",MIN('Datos pp II Región'!$K$7:$K$9),D101="III",MIN('Datos pp III Región'!$K$7:$K$9),D101="IV",MIN('Datos pp IV Región'!$K$7:$K$9),D101="V",MIN('Datos pp V Región'!$K$7:$K$9),D101="RM",MIN('Datos pp RM'!$K$7:$K$9),D101="VI",MIN('Datos pp VI Región'!$K$7:$K$9))</f>
        <v>2</v>
      </c>
      <c r="AH101" s="2" cm="1">
        <f t="array" ref="AH101">_xlfn.IFS(Z101="Pavimentado",1-(AG101/(4*365)),Z101="No Pavimentado",1-(AG101/365))</f>
        <v>0.99863013698630132</v>
      </c>
      <c r="AI101" s="2" cm="1">
        <f t="array" ref="AI101">_xlfn.IFS(Z101="Pavimentado",8,Z101="No Pavimentado",R101)</f>
        <v>8</v>
      </c>
      <c r="AJ101" s="2">
        <v>0.15</v>
      </c>
      <c r="AK101" s="2">
        <v>0.62</v>
      </c>
      <c r="AL101" s="2">
        <v>0.15</v>
      </c>
      <c r="AM101" s="2">
        <v>1.5</v>
      </c>
      <c r="AN101" s="2"/>
      <c r="AO101" s="2" cm="1">
        <f t="array" ref="AO101">_xlfn.IFS($Z101=$AT$3,AJ101*($X101)^(0.91)*(8*1.1023)^1.02,$Z101=$AT$4,AL101*281.9*(8.5/12)^0.9*(4/2.72)^0.45)</f>
        <v>0.31939355285489546</v>
      </c>
      <c r="AP101" s="2" cm="1">
        <f t="array" ref="AP101">_xlfn.IFS($Z101=$AT$3,AK101*($X101)^(0.91)*(8*1.1023)^1.02,$Z101=$AT$4,AM101*281.9*(8.5/12)^0.9*(4/2.72)^0.45)</f>
        <v>1.3201600184669013</v>
      </c>
      <c r="AQ101" s="2" cm="1">
        <f t="array" ref="AQ101">_xlfn.IFS(Z101=$AT$3,(AF101*AO101*AH101)/1000000,Z101=$AT$4,(AF101*AH101*AO101*(1-AN101))/1000000)</f>
        <v>2.844776807411508E-2</v>
      </c>
      <c r="AR101" s="2" cm="1">
        <f t="array" ref="AR101">_xlfn.IFS(Z101=$AT$3,(AF101*AP101*AH101)/1000000,Z101=$AT$4,(AF101*AH101*AP101*(1-AN101))/1000000)</f>
        <v>0.11758410803967567</v>
      </c>
    </row>
    <row r="102" spans="1:44" ht="28.8" x14ac:dyDescent="0.3">
      <c r="A102" s="2">
        <v>12</v>
      </c>
      <c r="B102" t="s">
        <v>21</v>
      </c>
      <c r="C102" s="3" t="s">
        <v>169</v>
      </c>
      <c r="D102" t="s">
        <v>75</v>
      </c>
      <c r="E102" s="2" t="s">
        <v>170</v>
      </c>
      <c r="F102" s="2" t="s">
        <v>174</v>
      </c>
      <c r="G102" s="2" t="s">
        <v>78</v>
      </c>
      <c r="H102" s="2" t="s">
        <v>172</v>
      </c>
      <c r="I102" s="2" t="s">
        <v>28</v>
      </c>
      <c r="J102" s="2">
        <v>34000</v>
      </c>
      <c r="K102" s="2" t="s">
        <v>29</v>
      </c>
      <c r="L102" s="4">
        <v>46227</v>
      </c>
      <c r="M102" s="2" t="s">
        <v>30</v>
      </c>
      <c r="N102" s="2" t="s">
        <v>80</v>
      </c>
      <c r="O102" s="2">
        <v>34000</v>
      </c>
      <c r="P102" s="2">
        <v>8.3350000000000009</v>
      </c>
      <c r="Q102" s="2">
        <v>19.03</v>
      </c>
      <c r="R102" s="2">
        <v>27.364000000000001</v>
      </c>
      <c r="S102" s="2">
        <v>1786.652654</v>
      </c>
      <c r="T102" s="2">
        <v>613.08500000000004</v>
      </c>
      <c r="U102" s="2">
        <v>9.9979999999999993</v>
      </c>
      <c r="V102" s="2">
        <v>623.08299999999997</v>
      </c>
      <c r="W102" s="2" t="s">
        <v>181</v>
      </c>
      <c r="X102" s="2">
        <v>0.2</v>
      </c>
      <c r="Y102" t="s">
        <v>33</v>
      </c>
      <c r="Z102" s="2" t="s">
        <v>34</v>
      </c>
      <c r="AA102" t="s">
        <v>35</v>
      </c>
      <c r="AB102">
        <v>72131.374217999997</v>
      </c>
      <c r="AC102">
        <v>72.131373999999994</v>
      </c>
      <c r="AD102" s="2">
        <v>12</v>
      </c>
      <c r="AE102" s="10" t="s">
        <v>307</v>
      </c>
      <c r="AF102" s="2">
        <f t="shared" si="1"/>
        <v>257747.42158753317</v>
      </c>
      <c r="AG102" s="2" cm="1">
        <f t="array" ref="AG102">_xlfn.IFS(D102="I",MIN('Datos pp I Región'!$K$7:$K$9),D102="II",MIN('Datos pp II Región'!$K$7:$K$9),D102="III",MIN('Datos pp III Región'!$K$7:$K$9),D102="IV",MIN('Datos pp IV Región'!$K$7:$K$9),D102="V",MIN('Datos pp V Región'!$K$7:$K$9),D102="RM",MIN('Datos pp RM'!$K$7:$K$9),D102="VI",MIN('Datos pp VI Región'!$K$7:$K$9))</f>
        <v>2</v>
      </c>
      <c r="AH102" s="2" cm="1">
        <f t="array" ref="AH102">_xlfn.IFS(Z102="Pavimentado",1-(AG102/(4*365)),Z102="No Pavimentado",1-(AG102/365))</f>
        <v>0.99863013698630132</v>
      </c>
      <c r="AI102" s="2" cm="1">
        <f t="array" ref="AI102">_xlfn.IFS(Z102="Pavimentado",8,Z102="No Pavimentado",R102)</f>
        <v>8</v>
      </c>
      <c r="AJ102" s="2">
        <v>0.15</v>
      </c>
      <c r="AK102" s="2">
        <v>0.62</v>
      </c>
      <c r="AL102" s="2">
        <v>0.15</v>
      </c>
      <c r="AM102" s="2">
        <v>1.5</v>
      </c>
      <c r="AN102" s="2"/>
      <c r="AO102" s="2" cm="1">
        <f t="array" ref="AO102">_xlfn.IFS($Z102=$AT$3,AJ102*($X102)^(0.91)*(8*1.1023)^1.02,$Z102=$AT$4,AL102*281.9*(8.5/12)^0.9*(4/2.72)^0.45)</f>
        <v>0.31939355285489546</v>
      </c>
      <c r="AP102" s="2" cm="1">
        <f t="array" ref="AP102">_xlfn.IFS($Z102=$AT$3,AK102*($X102)^(0.91)*(8*1.1023)^1.02,$Z102=$AT$4,AM102*281.9*(8.5/12)^0.9*(4/2.72)^0.45)</f>
        <v>1.3201600184669013</v>
      </c>
      <c r="AQ102" s="2" cm="1">
        <f t="array" ref="AQ102">_xlfn.IFS(Z102=$AT$3,(AF102*AO102*AH102)/1000000,Z102=$AT$4,(AF102*AH102*AO102*(1-AN102))/1000000)</f>
        <v>8.2210093672469106E-2</v>
      </c>
      <c r="AR102" s="2" cm="1">
        <f t="array" ref="AR102">_xlfn.IFS(Z102=$AT$3,(AF102*AP102*AH102)/1000000,Z102=$AT$4,(AF102*AH102*AP102*(1-AN102))/1000000)</f>
        <v>0.33980172051287233</v>
      </c>
    </row>
    <row r="103" spans="1:44" ht="28.8" x14ac:dyDescent="0.3">
      <c r="A103" s="2">
        <v>12</v>
      </c>
      <c r="B103" t="s">
        <v>21</v>
      </c>
      <c r="C103" s="3" t="s">
        <v>169</v>
      </c>
      <c r="D103" t="s">
        <v>75</v>
      </c>
      <c r="E103" s="2" t="s">
        <v>170</v>
      </c>
      <c r="F103" s="2" t="s">
        <v>174</v>
      </c>
      <c r="G103" s="2" t="s">
        <v>78</v>
      </c>
      <c r="H103" s="2" t="s">
        <v>172</v>
      </c>
      <c r="I103" s="2" t="s">
        <v>28</v>
      </c>
      <c r="J103" s="2">
        <v>34000</v>
      </c>
      <c r="K103" s="2" t="s">
        <v>29</v>
      </c>
      <c r="L103" s="4">
        <v>46227</v>
      </c>
      <c r="M103" s="2" t="s">
        <v>30</v>
      </c>
      <c r="N103" s="2" t="s">
        <v>80</v>
      </c>
      <c r="O103" s="2">
        <v>34000</v>
      </c>
      <c r="P103" s="2">
        <v>8.3350000000000009</v>
      </c>
      <c r="Q103" s="2">
        <v>19.03</v>
      </c>
      <c r="R103" s="2">
        <v>27.364000000000001</v>
      </c>
      <c r="S103" s="2">
        <v>1786.652654</v>
      </c>
      <c r="T103" s="2">
        <v>613.08500000000004</v>
      </c>
      <c r="U103" s="2">
        <v>9.9979999999999993</v>
      </c>
      <c r="V103" s="2">
        <v>623.08299999999997</v>
      </c>
      <c r="W103" s="2" t="s">
        <v>182</v>
      </c>
      <c r="X103" s="2">
        <v>0.2</v>
      </c>
      <c r="Y103" t="s">
        <v>33</v>
      </c>
      <c r="Z103" s="2" t="s">
        <v>34</v>
      </c>
      <c r="AA103" t="s">
        <v>35</v>
      </c>
      <c r="AB103">
        <v>391.85326800000001</v>
      </c>
      <c r="AC103">
        <v>0.39185300000000001</v>
      </c>
      <c r="AD103" s="2">
        <v>12</v>
      </c>
      <c r="AE103" s="10" t="s">
        <v>307</v>
      </c>
      <c r="AF103" s="2">
        <f t="shared" si="1"/>
        <v>1400.2104048557239</v>
      </c>
      <c r="AG103" s="2" cm="1">
        <f t="array" ref="AG103">_xlfn.IFS(D103="I",MIN('Datos pp I Región'!$K$7:$K$9),D103="II",MIN('Datos pp II Región'!$K$7:$K$9),D103="III",MIN('Datos pp III Región'!$K$7:$K$9),D103="IV",MIN('Datos pp IV Región'!$K$7:$K$9),D103="V",MIN('Datos pp V Región'!$K$7:$K$9),D103="RM",MIN('Datos pp RM'!$K$7:$K$9),D103="VI",MIN('Datos pp VI Región'!$K$7:$K$9))</f>
        <v>2</v>
      </c>
      <c r="AH103" s="2" cm="1">
        <f t="array" ref="AH103">_xlfn.IFS(Z103="Pavimentado",1-(AG103/(4*365)),Z103="No Pavimentado",1-(AG103/365))</f>
        <v>0.99863013698630132</v>
      </c>
      <c r="AI103" s="2" cm="1">
        <f t="array" ref="AI103">_xlfn.IFS(Z103="Pavimentado",8,Z103="No Pavimentado",R103)</f>
        <v>8</v>
      </c>
      <c r="AJ103" s="2">
        <v>0.15</v>
      </c>
      <c r="AK103" s="2">
        <v>0.62</v>
      </c>
      <c r="AL103" s="2">
        <v>0.15</v>
      </c>
      <c r="AM103" s="2">
        <v>1.5</v>
      </c>
      <c r="AN103" s="2"/>
      <c r="AO103" s="2" cm="1">
        <f t="array" ref="AO103">_xlfn.IFS($Z103=$AT$3,AJ103*($X103)^(0.91)*(8*1.1023)^1.02,$Z103=$AT$4,AL103*281.9*(8.5/12)^0.9*(4/2.72)^0.45)</f>
        <v>0.31939355285489546</v>
      </c>
      <c r="AP103" s="2" cm="1">
        <f t="array" ref="AP103">_xlfn.IFS($Z103=$AT$3,AK103*($X103)^(0.91)*(8*1.1023)^1.02,$Z103=$AT$4,AM103*281.9*(8.5/12)^0.9*(4/2.72)^0.45)</f>
        <v>1.3201600184669013</v>
      </c>
      <c r="AQ103" s="2" cm="1">
        <f t="array" ref="AQ103">_xlfn.IFS(Z103=$AT$3,(AF103*AO103*AH103)/1000000,Z103=$AT$4,(AF103*AH103*AO103*(1-AN103))/1000000)</f>
        <v>4.4660554831297178E-4</v>
      </c>
      <c r="AR103" s="2" cm="1">
        <f t="array" ref="AR103">_xlfn.IFS(Z103=$AT$3,(AF103*AP103*AH103)/1000000,Z103=$AT$4,(AF103*AH103*AP103*(1-AN103))/1000000)</f>
        <v>1.8459695996936171E-3</v>
      </c>
    </row>
    <row r="104" spans="1:44" ht="28.8" x14ac:dyDescent="0.3">
      <c r="A104" s="2">
        <v>12</v>
      </c>
      <c r="B104" t="s">
        <v>21</v>
      </c>
      <c r="C104" s="3" t="s">
        <v>183</v>
      </c>
      <c r="D104" t="s">
        <v>75</v>
      </c>
      <c r="E104" s="2" t="s">
        <v>185</v>
      </c>
      <c r="F104" s="2" t="s">
        <v>171</v>
      </c>
      <c r="G104" s="2" t="s">
        <v>78</v>
      </c>
      <c r="H104" s="2" t="s">
        <v>172</v>
      </c>
      <c r="I104" s="2" t="s">
        <v>28</v>
      </c>
      <c r="J104" s="2">
        <v>34000</v>
      </c>
      <c r="K104" s="2" t="s">
        <v>29</v>
      </c>
      <c r="L104" s="4">
        <v>46227</v>
      </c>
      <c r="M104" s="2" t="s">
        <v>30</v>
      </c>
      <c r="N104" s="2" t="s">
        <v>80</v>
      </c>
      <c r="O104" s="2">
        <v>34000</v>
      </c>
      <c r="P104" s="2">
        <v>8.3350000000000009</v>
      </c>
      <c r="Q104" s="2">
        <v>19.03</v>
      </c>
      <c r="R104" s="2">
        <v>27.364000000000001</v>
      </c>
      <c r="S104" s="2">
        <v>1786.652654</v>
      </c>
      <c r="T104" s="2">
        <v>613.08500000000004</v>
      </c>
      <c r="U104" s="2">
        <v>9.9979999999999993</v>
      </c>
      <c r="V104" s="2">
        <v>623.08299999999997</v>
      </c>
      <c r="W104" s="2" t="s">
        <v>1440</v>
      </c>
      <c r="X104" s="2">
        <v>0.2</v>
      </c>
      <c r="Y104" t="s">
        <v>33</v>
      </c>
      <c r="Z104" s="2" t="s">
        <v>34</v>
      </c>
      <c r="AA104" t="s">
        <v>35</v>
      </c>
      <c r="AB104">
        <v>72089.172907999993</v>
      </c>
      <c r="AC104">
        <v>72.089173000000002</v>
      </c>
      <c r="AD104" s="2">
        <v>12</v>
      </c>
      <c r="AE104" s="10" t="s">
        <v>307</v>
      </c>
      <c r="AF104" s="2">
        <f t="shared" si="1"/>
        <v>257596.6245302303</v>
      </c>
      <c r="AG104" s="2" cm="1">
        <f t="array" ref="AG104">_xlfn.IFS(D104="I",MIN('Datos pp I Región'!$K$7:$K$9),D104="II",MIN('Datos pp II Región'!$K$7:$K$9),D104="III",MIN('Datos pp III Región'!$K$7:$K$9),D104="IV",MIN('Datos pp IV Región'!$K$7:$K$9),D104="V",MIN('Datos pp V Región'!$K$7:$K$9),D104="RM",MIN('Datos pp RM'!$K$7:$K$9),D104="VI",MIN('Datos pp VI Región'!$K$7:$K$9))</f>
        <v>2</v>
      </c>
      <c r="AH104" s="2" cm="1">
        <f t="array" ref="AH104">_xlfn.IFS(Z104="Pavimentado",1-(AG104/(4*365)),Z104="No Pavimentado",1-(AG104/365))</f>
        <v>0.99863013698630132</v>
      </c>
      <c r="AI104" s="2" cm="1">
        <f t="array" ref="AI104">_xlfn.IFS(Z104="Pavimentado",8,Z104="No Pavimentado",R104)</f>
        <v>8</v>
      </c>
      <c r="AJ104" s="2">
        <v>0.15</v>
      </c>
      <c r="AK104" s="2">
        <v>0.62</v>
      </c>
      <c r="AL104" s="2">
        <v>0.15</v>
      </c>
      <c r="AM104" s="2">
        <v>1.5</v>
      </c>
      <c r="AN104" s="2"/>
      <c r="AO104" s="2" cm="1">
        <f t="array" ref="AO104">_xlfn.IFS($Z104=$AT$3,AJ104*($X104)^(0.91)*(8*1.1023)^1.02,$Z104=$AT$4,AL104*281.9*(8.5/12)^0.9*(4/2.72)^0.45)</f>
        <v>0.31939355285489546</v>
      </c>
      <c r="AP104" s="2" cm="1">
        <f t="array" ref="AP104">_xlfn.IFS($Z104=$AT$3,AK104*($X104)^(0.91)*(8*1.1023)^1.02,$Z104=$AT$4,AM104*281.9*(8.5/12)^0.9*(4/2.72)^0.45)</f>
        <v>1.3201600184669013</v>
      </c>
      <c r="AQ104" s="2" cm="1">
        <f t="array" ref="AQ104">_xlfn.IFS(Z104=$AT$3,(AF104*AO104*AH104)/1000000,Z104=$AT$4,(AF104*AH104*AO104*(1-AN104))/1000000)</f>
        <v>8.2161996042122154E-2</v>
      </c>
      <c r="AR104" s="2" cm="1">
        <f t="array" ref="AR104">_xlfn.IFS(Z104=$AT$3,(AF104*AP104*AH104)/1000000,Z104=$AT$4,(AF104*AH104*AP104*(1-AN104))/1000000)</f>
        <v>0.33960291697410488</v>
      </c>
    </row>
    <row r="105" spans="1:44" ht="28.8" x14ac:dyDescent="0.3">
      <c r="A105" s="2">
        <v>12</v>
      </c>
      <c r="B105" t="s">
        <v>21</v>
      </c>
      <c r="C105" s="3" t="s">
        <v>183</v>
      </c>
      <c r="D105" t="s">
        <v>75</v>
      </c>
      <c r="E105" s="2" t="s">
        <v>185</v>
      </c>
      <c r="F105" s="2" t="s">
        <v>171</v>
      </c>
      <c r="G105" s="2" t="s">
        <v>78</v>
      </c>
      <c r="H105" s="2" t="s">
        <v>172</v>
      </c>
      <c r="I105" s="2" t="s">
        <v>28</v>
      </c>
      <c r="J105" s="2">
        <v>34000</v>
      </c>
      <c r="K105" s="2" t="s">
        <v>29</v>
      </c>
      <c r="L105" s="4">
        <v>46227</v>
      </c>
      <c r="M105" s="2" t="s">
        <v>30</v>
      </c>
      <c r="N105" s="2" t="s">
        <v>80</v>
      </c>
      <c r="O105" s="2">
        <v>34000</v>
      </c>
      <c r="P105" s="2">
        <v>8.3350000000000009</v>
      </c>
      <c r="Q105" s="2">
        <v>19.03</v>
      </c>
      <c r="R105" s="2">
        <v>27.364000000000001</v>
      </c>
      <c r="S105" s="2">
        <v>1786.652654</v>
      </c>
      <c r="T105" s="2">
        <v>613.08500000000004</v>
      </c>
      <c r="U105" s="2">
        <v>9.9979999999999993</v>
      </c>
      <c r="V105" s="2">
        <v>623.08299999999997</v>
      </c>
      <c r="W105" s="2" t="s">
        <v>1441</v>
      </c>
      <c r="X105" s="2">
        <v>0.2</v>
      </c>
      <c r="Y105" t="s">
        <v>33</v>
      </c>
      <c r="Z105" s="2" t="s">
        <v>34</v>
      </c>
      <c r="AA105" t="s">
        <v>35</v>
      </c>
      <c r="AB105">
        <v>24786.434948999999</v>
      </c>
      <c r="AC105">
        <v>24.786435000000001</v>
      </c>
      <c r="AD105" s="2">
        <v>12</v>
      </c>
      <c r="AE105" s="10" t="s">
        <v>307</v>
      </c>
      <c r="AF105" s="2">
        <f t="shared" si="1"/>
        <v>88569.499751896976</v>
      </c>
      <c r="AG105" s="2" cm="1">
        <f t="array" ref="AG105">_xlfn.IFS(D105="I",MIN('Datos pp I Región'!$K$7:$K$9),D105="II",MIN('Datos pp II Región'!$K$7:$K$9),D105="III",MIN('Datos pp III Región'!$K$7:$K$9),D105="IV",MIN('Datos pp IV Región'!$K$7:$K$9),D105="V",MIN('Datos pp V Región'!$K$7:$K$9),D105="RM",MIN('Datos pp RM'!$K$7:$K$9),D105="VI",MIN('Datos pp VI Región'!$K$7:$K$9))</f>
        <v>2</v>
      </c>
      <c r="AH105" s="2" cm="1">
        <f t="array" ref="AH105">_xlfn.IFS(Z105="Pavimentado",1-(AG105/(4*365)),Z105="No Pavimentado",1-(AG105/365))</f>
        <v>0.99863013698630132</v>
      </c>
      <c r="AI105" s="2" cm="1">
        <f t="array" ref="AI105">_xlfn.IFS(Z105="Pavimentado",8,Z105="No Pavimentado",R105)</f>
        <v>8</v>
      </c>
      <c r="AJ105" s="2">
        <v>0.15</v>
      </c>
      <c r="AK105" s="2">
        <v>0.62</v>
      </c>
      <c r="AL105" s="2">
        <v>0.15</v>
      </c>
      <c r="AM105" s="2">
        <v>1.5</v>
      </c>
      <c r="AN105" s="2"/>
      <c r="AO105" s="2" cm="1">
        <f t="array" ref="AO105">_xlfn.IFS($Z105=$AT$3,AJ105*($X105)^(0.91)*(8*1.1023)^1.02,$Z105=$AT$4,AL105*281.9*(8.5/12)^0.9*(4/2.72)^0.45)</f>
        <v>0.31939355285489546</v>
      </c>
      <c r="AP105" s="2" cm="1">
        <f t="array" ref="AP105">_xlfn.IFS($Z105=$AT$3,AK105*($X105)^(0.91)*(8*1.1023)^1.02,$Z105=$AT$4,AM105*281.9*(8.5/12)^0.9*(4/2.72)^0.45)</f>
        <v>1.3201600184669013</v>
      </c>
      <c r="AQ105" s="2" cm="1">
        <f t="array" ref="AQ105">_xlfn.IFS(Z105=$AT$3,(AF105*AO105*AH105)/1000000,Z105=$AT$4,(AF105*AH105*AO105*(1-AN105))/1000000)</f>
        <v>2.8249775793215404E-2</v>
      </c>
      <c r="AR105" s="2" cm="1">
        <f t="array" ref="AR105">_xlfn.IFS(Z105=$AT$3,(AF105*AP105*AH105)/1000000,Z105=$AT$4,(AF105*AH105*AP105*(1-AN105))/1000000)</f>
        <v>0.11676573994529034</v>
      </c>
    </row>
    <row r="106" spans="1:44" ht="28.8" x14ac:dyDescent="0.3">
      <c r="A106" s="2">
        <v>12</v>
      </c>
      <c r="B106" t="s">
        <v>21</v>
      </c>
      <c r="C106" s="3" t="s">
        <v>183</v>
      </c>
      <c r="D106" t="s">
        <v>75</v>
      </c>
      <c r="E106" s="2" t="s">
        <v>185</v>
      </c>
      <c r="F106" s="2" t="s">
        <v>171</v>
      </c>
      <c r="G106" s="2" t="s">
        <v>78</v>
      </c>
      <c r="H106" s="2" t="s">
        <v>172</v>
      </c>
      <c r="I106" s="2" t="s">
        <v>28</v>
      </c>
      <c r="J106" s="2">
        <v>34000</v>
      </c>
      <c r="K106" s="2" t="s">
        <v>29</v>
      </c>
      <c r="L106" s="4">
        <v>46227</v>
      </c>
      <c r="M106" s="2" t="s">
        <v>30</v>
      </c>
      <c r="N106" s="2" t="s">
        <v>80</v>
      </c>
      <c r="O106" s="2">
        <v>34000</v>
      </c>
      <c r="P106" s="2">
        <v>8.3350000000000009</v>
      </c>
      <c r="Q106" s="2">
        <v>19.03</v>
      </c>
      <c r="R106" s="2">
        <v>27.364000000000001</v>
      </c>
      <c r="S106" s="2">
        <v>1786.652654</v>
      </c>
      <c r="T106" s="2">
        <v>613.08500000000004</v>
      </c>
      <c r="U106" s="2">
        <v>9.9979999999999993</v>
      </c>
      <c r="V106" s="2">
        <v>623.08299999999997</v>
      </c>
      <c r="W106" s="2" t="s">
        <v>1442</v>
      </c>
      <c r="X106" s="2">
        <v>0.2</v>
      </c>
      <c r="Y106" t="s">
        <v>33</v>
      </c>
      <c r="Z106" s="2" t="s">
        <v>34</v>
      </c>
      <c r="AA106" t="s">
        <v>35</v>
      </c>
      <c r="AB106">
        <v>24581.092133999999</v>
      </c>
      <c r="AC106">
        <v>24.581092000000002</v>
      </c>
      <c r="AD106" s="2">
        <v>12</v>
      </c>
      <c r="AE106" s="10" t="s">
        <v>307</v>
      </c>
      <c r="AF106" s="2">
        <f t="shared" si="1"/>
        <v>87835.746520036337</v>
      </c>
      <c r="AG106" s="2" cm="1">
        <f t="array" ref="AG106">_xlfn.IFS(D106="I",MIN('Datos pp I Región'!$K$7:$K$9),D106="II",MIN('Datos pp II Región'!$K$7:$K$9),D106="III",MIN('Datos pp III Región'!$K$7:$K$9),D106="IV",MIN('Datos pp IV Región'!$K$7:$K$9),D106="V",MIN('Datos pp V Región'!$K$7:$K$9),D106="RM",MIN('Datos pp RM'!$K$7:$K$9),D106="VI",MIN('Datos pp VI Región'!$K$7:$K$9))</f>
        <v>2</v>
      </c>
      <c r="AH106" s="2" cm="1">
        <f t="array" ref="AH106">_xlfn.IFS(Z106="Pavimentado",1-(AG106/(4*365)),Z106="No Pavimentado",1-(AG106/365))</f>
        <v>0.99863013698630132</v>
      </c>
      <c r="AI106" s="2" cm="1">
        <f t="array" ref="AI106">_xlfn.IFS(Z106="Pavimentado",8,Z106="No Pavimentado",R106)</f>
        <v>8</v>
      </c>
      <c r="AJ106" s="2">
        <v>0.15</v>
      </c>
      <c r="AK106" s="2">
        <v>0.62</v>
      </c>
      <c r="AL106" s="2">
        <v>0.15</v>
      </c>
      <c r="AM106" s="2">
        <v>1.5</v>
      </c>
      <c r="AN106" s="2"/>
      <c r="AO106" s="2" cm="1">
        <f t="array" ref="AO106">_xlfn.IFS($Z106=$AT$3,AJ106*($X106)^(0.91)*(8*1.1023)^1.02,$Z106=$AT$4,AL106*281.9*(8.5/12)^0.9*(4/2.72)^0.45)</f>
        <v>0.31939355285489546</v>
      </c>
      <c r="AP106" s="2" cm="1">
        <f t="array" ref="AP106">_xlfn.IFS($Z106=$AT$3,AK106*($X106)^(0.91)*(8*1.1023)^1.02,$Z106=$AT$4,AM106*281.9*(8.5/12)^0.9*(4/2.72)^0.45)</f>
        <v>1.3201600184669013</v>
      </c>
      <c r="AQ106" s="2" cm="1">
        <f t="array" ref="AQ106">_xlfn.IFS(Z106=$AT$3,(AF106*AO106*AH106)/1000000,Z106=$AT$4,(AF106*AH106*AO106*(1-AN106))/1000000)</f>
        <v>2.8015740777259858E-2</v>
      </c>
      <c r="AR106" s="2" cm="1">
        <f t="array" ref="AR106">_xlfn.IFS(Z106=$AT$3,(AF106*AP106*AH106)/1000000,Z106=$AT$4,(AF106*AH106*AP106*(1-AN106))/1000000)</f>
        <v>0.11579839521267407</v>
      </c>
    </row>
    <row r="107" spans="1:44" ht="28.8" x14ac:dyDescent="0.3">
      <c r="A107" s="2">
        <v>12</v>
      </c>
      <c r="B107" t="s">
        <v>21</v>
      </c>
      <c r="C107" s="3" t="s">
        <v>183</v>
      </c>
      <c r="D107" t="s">
        <v>75</v>
      </c>
      <c r="E107" s="2" t="s">
        <v>185</v>
      </c>
      <c r="F107" s="2" t="s">
        <v>171</v>
      </c>
      <c r="G107" s="2" t="s">
        <v>78</v>
      </c>
      <c r="H107" s="2" t="s">
        <v>172</v>
      </c>
      <c r="I107" s="2" t="s">
        <v>28</v>
      </c>
      <c r="J107" s="2">
        <v>34000</v>
      </c>
      <c r="K107" s="2" t="s">
        <v>29</v>
      </c>
      <c r="L107" s="4">
        <v>46227</v>
      </c>
      <c r="M107" s="2" t="s">
        <v>30</v>
      </c>
      <c r="N107" s="2" t="s">
        <v>80</v>
      </c>
      <c r="O107" s="2">
        <v>34000</v>
      </c>
      <c r="P107" s="2">
        <v>8.3350000000000009</v>
      </c>
      <c r="Q107" s="2">
        <v>19.03</v>
      </c>
      <c r="R107" s="2">
        <v>27.364000000000001</v>
      </c>
      <c r="S107" s="2">
        <v>1786.652654</v>
      </c>
      <c r="T107" s="2">
        <v>613.08500000000004</v>
      </c>
      <c r="U107" s="2">
        <v>9.9979999999999993</v>
      </c>
      <c r="V107" s="2">
        <v>623.08299999999997</v>
      </c>
      <c r="W107" s="2" t="s">
        <v>1443</v>
      </c>
      <c r="X107" s="2">
        <v>0.2</v>
      </c>
      <c r="Y107" t="s">
        <v>33</v>
      </c>
      <c r="Z107" s="2" t="s">
        <v>34</v>
      </c>
      <c r="AA107" t="s">
        <v>35</v>
      </c>
      <c r="AB107">
        <v>704.76983399999995</v>
      </c>
      <c r="AC107">
        <v>0.70477000000000001</v>
      </c>
      <c r="AD107" s="2">
        <v>12</v>
      </c>
      <c r="AE107" s="10" t="s">
        <v>307</v>
      </c>
      <c r="AF107" s="2">
        <f t="shared" si="1"/>
        <v>2518.3583819191599</v>
      </c>
      <c r="AG107" s="2" cm="1">
        <f t="array" ref="AG107">_xlfn.IFS(D107="I",MIN('Datos pp I Región'!$K$7:$K$9),D107="II",MIN('Datos pp II Región'!$K$7:$K$9),D107="III",MIN('Datos pp III Región'!$K$7:$K$9),D107="IV",MIN('Datos pp IV Región'!$K$7:$K$9),D107="V",MIN('Datos pp V Región'!$K$7:$K$9),D107="RM",MIN('Datos pp RM'!$K$7:$K$9),D107="VI",MIN('Datos pp VI Región'!$K$7:$K$9))</f>
        <v>2</v>
      </c>
      <c r="AH107" s="2" cm="1">
        <f t="array" ref="AH107">_xlfn.IFS(Z107="Pavimentado",1-(AG107/(4*365)),Z107="No Pavimentado",1-(AG107/365))</f>
        <v>0.99863013698630132</v>
      </c>
      <c r="AI107" s="2" cm="1">
        <f t="array" ref="AI107">_xlfn.IFS(Z107="Pavimentado",8,Z107="No Pavimentado",R107)</f>
        <v>8</v>
      </c>
      <c r="AJ107" s="2">
        <v>0.15</v>
      </c>
      <c r="AK107" s="2">
        <v>0.62</v>
      </c>
      <c r="AL107" s="2">
        <v>0.15</v>
      </c>
      <c r="AM107" s="2">
        <v>1.5</v>
      </c>
      <c r="AN107" s="2"/>
      <c r="AO107" s="2" cm="1">
        <f t="array" ref="AO107">_xlfn.IFS($Z107=$AT$3,AJ107*($X107)^(0.91)*(8*1.1023)^1.02,$Z107=$AT$4,AL107*281.9*(8.5/12)^0.9*(4/2.72)^0.45)</f>
        <v>0.31939355285489546</v>
      </c>
      <c r="AP107" s="2" cm="1">
        <f t="array" ref="AP107">_xlfn.IFS($Z107=$AT$3,AK107*($X107)^(0.91)*(8*1.1023)^1.02,$Z107=$AT$4,AM107*281.9*(8.5/12)^0.9*(4/2.72)^0.45)</f>
        <v>1.3201600184669013</v>
      </c>
      <c r="AQ107" s="2" cm="1">
        <f t="array" ref="AQ107">_xlfn.IFS(Z107=$AT$3,(AF107*AO107*AH107)/1000000,Z107=$AT$4,(AF107*AH107*AO107*(1-AN107))/1000000)</f>
        <v>8.0324558516722637E-4</v>
      </c>
      <c r="AR107" s="2" cm="1">
        <f t="array" ref="AR107">_xlfn.IFS(Z107=$AT$3,(AF107*AP107*AH107)/1000000,Z107=$AT$4,(AF107*AH107*AP107*(1-AN107))/1000000)</f>
        <v>3.3200817520245359E-3</v>
      </c>
    </row>
    <row r="108" spans="1:44" ht="57.6" x14ac:dyDescent="0.3">
      <c r="A108" s="2">
        <v>13</v>
      </c>
      <c r="B108" t="s">
        <v>21</v>
      </c>
      <c r="C108" s="3" t="s">
        <v>183</v>
      </c>
      <c r="D108" t="s">
        <v>184</v>
      </c>
      <c r="E108" s="3" t="s">
        <v>194</v>
      </c>
      <c r="F108" s="2" t="s">
        <v>186</v>
      </c>
      <c r="G108" s="2" t="s">
        <v>187</v>
      </c>
      <c r="H108" s="3" t="s">
        <v>188</v>
      </c>
      <c r="I108" s="2" t="s">
        <v>28</v>
      </c>
      <c r="J108" s="2" t="s">
        <v>189</v>
      </c>
      <c r="K108" s="2" t="s">
        <v>29</v>
      </c>
      <c r="L108" s="4">
        <v>46227</v>
      </c>
      <c r="M108" s="2" t="s">
        <v>30</v>
      </c>
      <c r="N108" s="2" t="s">
        <v>31</v>
      </c>
      <c r="O108" s="2">
        <v>134137</v>
      </c>
      <c r="P108" s="2">
        <v>8.3350000000000009</v>
      </c>
      <c r="Q108" s="2">
        <v>19.03</v>
      </c>
      <c r="R108" s="2">
        <v>27.364000000000001</v>
      </c>
      <c r="S108" s="2">
        <v>7048.7125589999996</v>
      </c>
      <c r="T108" s="2">
        <v>57.771999999999998</v>
      </c>
      <c r="U108" s="2">
        <v>4.54</v>
      </c>
      <c r="V108" s="2">
        <v>62.311999999999998</v>
      </c>
      <c r="W108" s="2" t="s">
        <v>1444</v>
      </c>
      <c r="X108" s="2">
        <v>0.2</v>
      </c>
      <c r="Y108" t="s">
        <v>33</v>
      </c>
      <c r="Z108" s="2" t="s">
        <v>34</v>
      </c>
      <c r="AA108" t="s">
        <v>35</v>
      </c>
      <c r="AB108">
        <v>30531.581225999998</v>
      </c>
      <c r="AC108">
        <v>30.531580999999999</v>
      </c>
      <c r="AD108" s="2">
        <v>13</v>
      </c>
      <c r="AE108" s="10" t="s">
        <v>307</v>
      </c>
      <c r="AF108" s="2">
        <f t="shared" si="1"/>
        <v>430416.67688165151</v>
      </c>
      <c r="AG108" s="2" cm="1">
        <f t="array" ref="AG108">_xlfn.IFS(D108="I",MIN('Datos pp I Región'!$K$7:$K$9),D108="II",MIN('Datos pp II Región'!$K$7:$K$9),D108="III",MIN('Datos pp III Región'!$K$7:$K$9),D108="IV",MIN('Datos pp IV Región'!$K$7:$K$9),D108="V",MIN('Datos pp V Región'!$K$7:$K$9),D108="RM",MIN('Datos pp RM'!$K$7:$K$9),D108="VI",MIN('Datos pp VI Región'!$K$7:$K$9))</f>
        <v>29</v>
      </c>
      <c r="AH108" s="2" cm="1">
        <f t="array" ref="AH108">_xlfn.IFS(Z108="Pavimentado",1-(AG108/(4*365)),Z108="No Pavimentado",1-(AG108/365))</f>
        <v>0.98013698630136981</v>
      </c>
      <c r="AI108" s="2" cm="1">
        <f t="array" ref="AI108">_xlfn.IFS(Z108="Pavimentado",8,Z108="No Pavimentado",R108)</f>
        <v>8</v>
      </c>
      <c r="AJ108" s="2">
        <v>0.15</v>
      </c>
      <c r="AK108" s="2">
        <v>0.62</v>
      </c>
      <c r="AL108" s="2">
        <v>0.15</v>
      </c>
      <c r="AM108" s="2">
        <v>1.5</v>
      </c>
      <c r="AN108" s="2"/>
      <c r="AO108" s="2" cm="1">
        <f t="array" ref="AO108">_xlfn.IFS($Z108=$AT$3,AJ108*($X108)^(0.91)*(8*1.1023)^1.02,$Z108=$AT$4,AL108*281.9*(8.5/12)^0.9*(4/2.72)^0.45)</f>
        <v>0.31939355285489546</v>
      </c>
      <c r="AP108" s="2" cm="1">
        <f t="array" ref="AP108">_xlfn.IFS($Z108=$AT$3,AK108*($X108)^(0.91)*(8*1.1023)^1.02,$Z108=$AT$4,AM108*281.9*(8.5/12)^0.9*(4/2.72)^0.45)</f>
        <v>1.3201600184669013</v>
      </c>
      <c r="AQ108" s="2" cm="1">
        <f t="array" ref="AQ108">_xlfn.IFS(Z108=$AT$3,(AF108*AO108*AH108)/1000000,Z108=$AT$4,(AF108*AH108*AO108*(1-AN108))/1000000)</f>
        <v>0.13474169722799559</v>
      </c>
      <c r="AR108" s="2" cm="1">
        <f t="array" ref="AR108">_xlfn.IFS(Z108=$AT$3,(AF108*AP108*AH108)/1000000,Z108=$AT$4,(AF108*AH108*AP108*(1-AN108))/1000000)</f>
        <v>0.55693234854238194</v>
      </c>
    </row>
    <row r="109" spans="1:44" ht="57.6" x14ac:dyDescent="0.3">
      <c r="A109" s="2">
        <v>13</v>
      </c>
      <c r="B109" t="s">
        <v>21</v>
      </c>
      <c r="C109" s="3" t="s">
        <v>183</v>
      </c>
      <c r="D109" t="s">
        <v>184</v>
      </c>
      <c r="E109" s="3" t="s">
        <v>194</v>
      </c>
      <c r="F109" s="2" t="s">
        <v>190</v>
      </c>
      <c r="G109" s="2" t="s">
        <v>187</v>
      </c>
      <c r="H109" s="3" t="s">
        <v>188</v>
      </c>
      <c r="I109" s="2" t="s">
        <v>28</v>
      </c>
      <c r="J109" s="2" t="s">
        <v>189</v>
      </c>
      <c r="K109" s="2" t="s">
        <v>29</v>
      </c>
      <c r="L109" s="4">
        <v>46227</v>
      </c>
      <c r="M109" s="2" t="s">
        <v>30</v>
      </c>
      <c r="N109" s="2" t="s">
        <v>31</v>
      </c>
      <c r="O109" s="2">
        <v>134137</v>
      </c>
      <c r="P109" s="2">
        <v>8.3350000000000009</v>
      </c>
      <c r="Q109" s="2">
        <v>19.03</v>
      </c>
      <c r="R109" s="2">
        <v>27.364000000000001</v>
      </c>
      <c r="S109" s="2">
        <v>7048.7125589999996</v>
      </c>
      <c r="T109" s="2">
        <v>57.771999999999998</v>
      </c>
      <c r="U109" s="2">
        <v>4.54</v>
      </c>
      <c r="V109" s="2">
        <v>62.311999999999998</v>
      </c>
      <c r="W109" s="2" t="s">
        <v>1445</v>
      </c>
      <c r="X109" s="2">
        <v>0.2</v>
      </c>
      <c r="Y109" t="s">
        <v>33</v>
      </c>
      <c r="Z109" s="2" t="s">
        <v>61</v>
      </c>
      <c r="AA109" t="s">
        <v>35</v>
      </c>
      <c r="AB109">
        <v>2976.7411379999999</v>
      </c>
      <c r="AC109">
        <v>2.9767410000000001</v>
      </c>
      <c r="AD109" s="2">
        <v>13</v>
      </c>
      <c r="AE109" s="10" t="s">
        <v>307</v>
      </c>
      <c r="AF109" s="2">
        <f t="shared" si="1"/>
        <v>41964.383343180438</v>
      </c>
      <c r="AG109" s="2" cm="1">
        <f t="array" ref="AG109">_xlfn.IFS(D109="I",MIN('Datos pp I Región'!$K$7:$K$9),D109="II",MIN('Datos pp II Región'!$K$7:$K$9),D109="III",MIN('Datos pp III Región'!$K$7:$K$9),D109="IV",MIN('Datos pp IV Región'!$K$7:$K$9),D109="V",MIN('Datos pp V Región'!$K$7:$K$9),D109="RM",MIN('Datos pp RM'!$K$7:$K$9),D109="VI",MIN('Datos pp VI Región'!$K$7:$K$9))</f>
        <v>29</v>
      </c>
      <c r="AH109" s="2" cm="1">
        <f t="array" ref="AH109">_xlfn.IFS(Z109="Pavimentado",1-(AG109/(4*365)),Z109="No Pavimentado",1-(AG109/365))</f>
        <v>0.92054794520547945</v>
      </c>
      <c r="AI109" s="2" cm="1">
        <f t="array" ref="AI109">_xlfn.IFS(Z109="Pavimentado",8,Z109="No Pavimentado",R109)</f>
        <v>27.364000000000001</v>
      </c>
      <c r="AJ109" s="2">
        <v>0.15</v>
      </c>
      <c r="AK109" s="2">
        <v>0.62</v>
      </c>
      <c r="AL109" s="2">
        <v>0.15</v>
      </c>
      <c r="AM109" s="2">
        <v>1.5</v>
      </c>
      <c r="AN109" s="2"/>
      <c r="AO109" s="2" cm="1">
        <f t="array" ref="AO109">_xlfn.IFS($Z109=$AT$3,AJ109*($X109)^(0.91)*(8*1.1023)^1.02,$Z109=$AT$4,AL109*281.9*(8.5/12)^0.9*(4/2.72)^0.45)</f>
        <v>36.878329124860684</v>
      </c>
      <c r="AP109" s="2" cm="1">
        <f t="array" ref="AP109">_xlfn.IFS($Z109=$AT$3,AK109*($X109)^(0.91)*(8*1.1023)^1.02,$Z109=$AT$4,AM109*281.9*(8.5/12)^0.9*(4/2.72)^0.45)</f>
        <v>368.78329124860687</v>
      </c>
      <c r="AQ109" s="2" cm="1">
        <f t="array" ref="AQ109">_xlfn.IFS(Z109=$AT$3,(AF109*AO109*AH109)/1000000,Z109=$AT$4,(AF109*AH109*AO109*(1-AN109))/1000000)</f>
        <v>1.4246182202513633</v>
      </c>
      <c r="AR109" s="2" cm="1">
        <f t="array" ref="AR109">_xlfn.IFS(Z109=$AT$3,(AF109*AP109*AH109)/1000000,Z109=$AT$4,(AF109*AH109*AP109*(1-AN109))/1000000)</f>
        <v>14.246182202513634</v>
      </c>
    </row>
    <row r="110" spans="1:44" ht="28.8" x14ac:dyDescent="0.3">
      <c r="A110" s="2">
        <v>13</v>
      </c>
      <c r="B110" t="s">
        <v>21</v>
      </c>
      <c r="C110" s="3" t="s">
        <v>183</v>
      </c>
      <c r="D110" t="s">
        <v>184</v>
      </c>
      <c r="E110" s="2" t="s">
        <v>185</v>
      </c>
      <c r="F110" s="2" t="s">
        <v>186</v>
      </c>
      <c r="G110" s="2" t="s">
        <v>187</v>
      </c>
      <c r="H110" s="3" t="s">
        <v>188</v>
      </c>
      <c r="I110" s="2" t="s">
        <v>28</v>
      </c>
      <c r="J110" s="2" t="s">
        <v>189</v>
      </c>
      <c r="K110" s="2" t="s">
        <v>29</v>
      </c>
      <c r="L110" s="4">
        <v>46227</v>
      </c>
      <c r="M110" s="2" t="s">
        <v>30</v>
      </c>
      <c r="N110" s="2" t="s">
        <v>31</v>
      </c>
      <c r="O110" s="2">
        <v>134137</v>
      </c>
      <c r="P110" s="2">
        <v>8.3350000000000009</v>
      </c>
      <c r="Q110" s="2">
        <v>19.03</v>
      </c>
      <c r="R110" s="2">
        <v>27.364000000000001</v>
      </c>
      <c r="S110" s="2">
        <v>7048.7125589999996</v>
      </c>
      <c r="T110" s="2">
        <v>57.771999999999998</v>
      </c>
      <c r="U110" s="2">
        <v>4.54</v>
      </c>
      <c r="V110" s="2">
        <v>62.311999999999998</v>
      </c>
      <c r="W110" s="2" t="s">
        <v>1446</v>
      </c>
      <c r="X110" s="2">
        <v>0.2</v>
      </c>
      <c r="Y110" t="s">
        <v>33</v>
      </c>
      <c r="Z110" s="2" t="s">
        <v>34</v>
      </c>
      <c r="AA110" t="s">
        <v>35</v>
      </c>
      <c r="AB110">
        <v>3657.9661689999998</v>
      </c>
      <c r="AC110">
        <v>3.6579660000000001</v>
      </c>
      <c r="AD110" s="2">
        <v>13</v>
      </c>
      <c r="AE110" s="10" t="s">
        <v>307</v>
      </c>
      <c r="AF110" s="2">
        <f t="shared" si="1"/>
        <v>51567.901769189986</v>
      </c>
      <c r="AG110" s="2" cm="1">
        <f t="array" ref="AG110">_xlfn.IFS(D110="I",MIN('Datos pp I Región'!$K$7:$K$9),D110="II",MIN('Datos pp II Región'!$K$7:$K$9),D110="III",MIN('Datos pp III Región'!$K$7:$K$9),D110="IV",MIN('Datos pp IV Región'!$K$7:$K$9),D110="V",MIN('Datos pp V Región'!$K$7:$K$9),D110="RM",MIN('Datos pp RM'!$K$7:$K$9),D110="VI",MIN('Datos pp VI Región'!$K$7:$K$9))</f>
        <v>29</v>
      </c>
      <c r="AH110" s="2" cm="1">
        <f t="array" ref="AH110">_xlfn.IFS(Z110="Pavimentado",1-(AG110/(4*365)),Z110="No Pavimentado",1-(AG110/365))</f>
        <v>0.98013698630136981</v>
      </c>
      <c r="AI110" s="2" cm="1">
        <f t="array" ref="AI110">_xlfn.IFS(Z110="Pavimentado",8,Z110="No Pavimentado",R110)</f>
        <v>8</v>
      </c>
      <c r="AJ110" s="2">
        <v>0.15</v>
      </c>
      <c r="AK110" s="2">
        <v>0.62</v>
      </c>
      <c r="AL110" s="2">
        <v>0.15</v>
      </c>
      <c r="AM110" s="2">
        <v>1.5</v>
      </c>
      <c r="AN110" s="2"/>
      <c r="AO110" s="2" cm="1">
        <f t="array" ref="AO110">_xlfn.IFS($Z110=$AT$3,AJ110*($X110)^(0.91)*(8*1.1023)^1.02,$Z110=$AT$4,AL110*281.9*(8.5/12)^0.9*(4/2.72)^0.45)</f>
        <v>0.31939355285489546</v>
      </c>
      <c r="AP110" s="2" cm="1">
        <f t="array" ref="AP110">_xlfn.IFS($Z110=$AT$3,AK110*($X110)^(0.91)*(8*1.1023)^1.02,$Z110=$AT$4,AM110*281.9*(8.5/12)^0.9*(4/2.72)^0.45)</f>
        <v>1.3201600184669013</v>
      </c>
      <c r="AQ110" s="2" cm="1">
        <f t="array" ref="AQ110">_xlfn.IFS(Z110=$AT$3,(AF110*AO110*AH110)/1000000,Z110=$AT$4,(AF110*AH110*AO110*(1-AN110))/1000000)</f>
        <v>1.6143302478908713E-2</v>
      </c>
      <c r="AR110" s="2" cm="1">
        <f t="array" ref="AR110">_xlfn.IFS(Z110=$AT$3,(AF110*AP110*AH110)/1000000,Z110=$AT$4,(AF110*AH110*AP110*(1-AN110))/1000000)</f>
        <v>6.672565024615601E-2</v>
      </c>
    </row>
    <row r="111" spans="1:44" ht="28.8" x14ac:dyDescent="0.3">
      <c r="A111" s="2">
        <v>13</v>
      </c>
      <c r="B111" t="s">
        <v>21</v>
      </c>
      <c r="C111" s="3" t="s">
        <v>183</v>
      </c>
      <c r="D111" t="s">
        <v>184</v>
      </c>
      <c r="E111" s="2" t="s">
        <v>185</v>
      </c>
      <c r="F111" s="2" t="s">
        <v>186</v>
      </c>
      <c r="G111" s="2" t="s">
        <v>187</v>
      </c>
      <c r="H111" s="3" t="s">
        <v>188</v>
      </c>
      <c r="I111" s="2" t="s">
        <v>28</v>
      </c>
      <c r="J111" s="2" t="s">
        <v>189</v>
      </c>
      <c r="K111" s="2" t="s">
        <v>29</v>
      </c>
      <c r="L111" s="4">
        <v>46227</v>
      </c>
      <c r="M111" s="2" t="s">
        <v>30</v>
      </c>
      <c r="N111" s="2" t="s">
        <v>31</v>
      </c>
      <c r="O111" s="2">
        <v>134137</v>
      </c>
      <c r="P111" s="2">
        <v>8.3350000000000009</v>
      </c>
      <c r="Q111" s="2">
        <v>19.03</v>
      </c>
      <c r="R111" s="2">
        <v>27.364000000000001</v>
      </c>
      <c r="S111" s="2">
        <v>7048.7125589999996</v>
      </c>
      <c r="T111" s="2">
        <v>57.771999999999998</v>
      </c>
      <c r="U111" s="2">
        <v>4.54</v>
      </c>
      <c r="V111" s="2">
        <v>62.311999999999998</v>
      </c>
      <c r="W111" s="2" t="s">
        <v>1447</v>
      </c>
      <c r="X111" s="2">
        <v>0.2</v>
      </c>
      <c r="Y111" t="s">
        <v>33</v>
      </c>
      <c r="Z111" s="2" t="s">
        <v>34</v>
      </c>
      <c r="AA111" t="s">
        <v>35</v>
      </c>
      <c r="AB111">
        <v>23604.751714999999</v>
      </c>
      <c r="AC111">
        <v>23.604752000000001</v>
      </c>
      <c r="AD111" s="2">
        <v>13</v>
      </c>
      <c r="AE111" s="10" t="s">
        <v>307</v>
      </c>
      <c r="AF111" s="2">
        <f t="shared" si="1"/>
        <v>332766.22374896071</v>
      </c>
      <c r="AG111" s="2" cm="1">
        <f t="array" ref="AG111">_xlfn.IFS(D111="I",MIN('Datos pp I Región'!$K$7:$K$9),D111="II",MIN('Datos pp II Región'!$K$7:$K$9),D111="III",MIN('Datos pp III Región'!$K$7:$K$9),D111="IV",MIN('Datos pp IV Región'!$K$7:$K$9),D111="V",MIN('Datos pp V Región'!$K$7:$K$9),D111="RM",MIN('Datos pp RM'!$K$7:$K$9),D111="VI",MIN('Datos pp VI Región'!$K$7:$K$9))</f>
        <v>29</v>
      </c>
      <c r="AH111" s="2" cm="1">
        <f t="array" ref="AH111">_xlfn.IFS(Z111="Pavimentado",1-(AG111/(4*365)),Z111="No Pavimentado",1-(AG111/365))</f>
        <v>0.98013698630136981</v>
      </c>
      <c r="AI111" s="2" cm="1">
        <f t="array" ref="AI111">_xlfn.IFS(Z111="Pavimentado",8,Z111="No Pavimentado",R111)</f>
        <v>8</v>
      </c>
      <c r="AJ111" s="2">
        <v>0.15</v>
      </c>
      <c r="AK111" s="2">
        <v>0.62</v>
      </c>
      <c r="AL111" s="2">
        <v>0.15</v>
      </c>
      <c r="AM111" s="2">
        <v>1.5</v>
      </c>
      <c r="AN111" s="2"/>
      <c r="AO111" s="2" cm="1">
        <f t="array" ref="AO111">_xlfn.IFS($Z111=$AT$3,AJ111*($X111)^(0.91)*(8*1.1023)^1.02,$Z111=$AT$4,AL111*281.9*(8.5/12)^0.9*(4/2.72)^0.45)</f>
        <v>0.31939355285489546</v>
      </c>
      <c r="AP111" s="2" cm="1">
        <f t="array" ref="AP111">_xlfn.IFS($Z111=$AT$3,AK111*($X111)^(0.91)*(8*1.1023)^1.02,$Z111=$AT$4,AM111*281.9*(8.5/12)^0.9*(4/2.72)^0.45)</f>
        <v>1.3201600184669013</v>
      </c>
      <c r="AQ111" s="2" cm="1">
        <f t="array" ref="AQ111">_xlfn.IFS(Z111=$AT$3,(AF111*AO111*AH111)/1000000,Z111=$AT$4,(AF111*AH111*AO111*(1-AN111))/1000000)</f>
        <v>0.10417227811183194</v>
      </c>
      <c r="AR111" s="2" cm="1">
        <f t="array" ref="AR111">_xlfn.IFS(Z111=$AT$3,(AF111*AP111*AH111)/1000000,Z111=$AT$4,(AF111*AH111*AP111*(1-AN111))/1000000)</f>
        <v>0.43057874952890529</v>
      </c>
    </row>
    <row r="112" spans="1:44" ht="28.8" x14ac:dyDescent="0.3">
      <c r="A112" s="2">
        <v>13</v>
      </c>
      <c r="B112" t="s">
        <v>21</v>
      </c>
      <c r="C112" s="3" t="s">
        <v>183</v>
      </c>
      <c r="D112" t="s">
        <v>184</v>
      </c>
      <c r="E112" s="2" t="s">
        <v>185</v>
      </c>
      <c r="F112" s="2" t="s">
        <v>186</v>
      </c>
      <c r="G112" s="2" t="s">
        <v>187</v>
      </c>
      <c r="H112" s="3" t="s">
        <v>188</v>
      </c>
      <c r="I112" s="2" t="s">
        <v>28</v>
      </c>
      <c r="J112" s="2" t="s">
        <v>189</v>
      </c>
      <c r="K112" s="2" t="s">
        <v>29</v>
      </c>
      <c r="L112" s="4">
        <v>46227</v>
      </c>
      <c r="M112" s="2" t="s">
        <v>30</v>
      </c>
      <c r="N112" s="2" t="s">
        <v>31</v>
      </c>
      <c r="O112" s="2">
        <v>134137</v>
      </c>
      <c r="P112" s="2">
        <v>8.3350000000000009</v>
      </c>
      <c r="Q112" s="2">
        <v>19.03</v>
      </c>
      <c r="R112" s="2">
        <v>27.364000000000001</v>
      </c>
      <c r="S112" s="2">
        <v>7048.7125589999996</v>
      </c>
      <c r="T112" s="2">
        <v>57.771999999999998</v>
      </c>
      <c r="U112" s="2">
        <v>4.54</v>
      </c>
      <c r="V112" s="2">
        <v>62.311999999999998</v>
      </c>
      <c r="W112" s="2" t="s">
        <v>1448</v>
      </c>
      <c r="X112" s="2">
        <v>0.2</v>
      </c>
      <c r="Y112" t="s">
        <v>33</v>
      </c>
      <c r="Z112" s="2" t="s">
        <v>34</v>
      </c>
      <c r="AA112" t="s">
        <v>35</v>
      </c>
      <c r="AB112">
        <v>1080.5643359999999</v>
      </c>
      <c r="AC112">
        <v>1.0805640000000001</v>
      </c>
      <c r="AD112" s="2">
        <v>13</v>
      </c>
      <c r="AE112" s="10" t="s">
        <v>307</v>
      </c>
      <c r="AF112" s="2">
        <f t="shared" si="1"/>
        <v>15233.170075206552</v>
      </c>
      <c r="AG112" s="2" cm="1">
        <f t="array" ref="AG112">_xlfn.IFS(D112="I",MIN('Datos pp I Región'!$K$7:$K$9),D112="II",MIN('Datos pp II Región'!$K$7:$K$9),D112="III",MIN('Datos pp III Región'!$K$7:$K$9),D112="IV",MIN('Datos pp IV Región'!$K$7:$K$9),D112="V",MIN('Datos pp V Región'!$K$7:$K$9),D112="RM",MIN('Datos pp RM'!$K$7:$K$9),D112="VI",MIN('Datos pp VI Región'!$K$7:$K$9))</f>
        <v>29</v>
      </c>
      <c r="AH112" s="2" cm="1">
        <f t="array" ref="AH112">_xlfn.IFS(Z112="Pavimentado",1-(AG112/(4*365)),Z112="No Pavimentado",1-(AG112/365))</f>
        <v>0.98013698630136981</v>
      </c>
      <c r="AI112" s="2" cm="1">
        <f t="array" ref="AI112">_xlfn.IFS(Z112="Pavimentado",8,Z112="No Pavimentado",R112)</f>
        <v>8</v>
      </c>
      <c r="AJ112" s="2">
        <v>0.15</v>
      </c>
      <c r="AK112" s="2">
        <v>0.62</v>
      </c>
      <c r="AL112" s="2">
        <v>0.15</v>
      </c>
      <c r="AM112" s="2">
        <v>1.5</v>
      </c>
      <c r="AN112" s="2"/>
      <c r="AO112" s="2" cm="1">
        <f t="array" ref="AO112">_xlfn.IFS($Z112=$AT$3,AJ112*($X112)^(0.91)*(8*1.1023)^1.02,$Z112=$AT$4,AL112*281.9*(8.5/12)^0.9*(4/2.72)^0.45)</f>
        <v>0.31939355285489546</v>
      </c>
      <c r="AP112" s="2" cm="1">
        <f t="array" ref="AP112">_xlfn.IFS($Z112=$AT$3,AK112*($X112)^(0.91)*(8*1.1023)^1.02,$Z112=$AT$4,AM112*281.9*(8.5/12)^0.9*(4/2.72)^0.45)</f>
        <v>1.3201600184669013</v>
      </c>
      <c r="AQ112" s="2" cm="1">
        <f t="array" ref="AQ112">_xlfn.IFS(Z112=$AT$3,(AF112*AO112*AH112)/1000000,Z112=$AT$4,(AF112*AH112*AO112*(1-AN112))/1000000)</f>
        <v>4.7687352752375269E-3</v>
      </c>
      <c r="AR112" s="2" cm="1">
        <f t="array" ref="AR112">_xlfn.IFS(Z112=$AT$3,(AF112*AP112*AH112)/1000000,Z112=$AT$4,(AF112*AH112*AP112*(1-AN112))/1000000)</f>
        <v>1.9710772470981779E-2</v>
      </c>
    </row>
    <row r="113" spans="1:44" ht="28.8" x14ac:dyDescent="0.3">
      <c r="A113" s="2">
        <v>13</v>
      </c>
      <c r="B113" t="s">
        <v>21</v>
      </c>
      <c r="C113" s="3" t="s">
        <v>183</v>
      </c>
      <c r="D113" t="s">
        <v>184</v>
      </c>
      <c r="E113" s="2" t="s">
        <v>185</v>
      </c>
      <c r="F113" s="2" t="s">
        <v>186</v>
      </c>
      <c r="G113" s="2" t="s">
        <v>187</v>
      </c>
      <c r="H113" s="3" t="s">
        <v>188</v>
      </c>
      <c r="I113" s="2" t="s">
        <v>28</v>
      </c>
      <c r="J113" s="2" t="s">
        <v>189</v>
      </c>
      <c r="K113" s="2" t="s">
        <v>29</v>
      </c>
      <c r="L113" s="4">
        <v>46227</v>
      </c>
      <c r="M113" s="2" t="s">
        <v>30</v>
      </c>
      <c r="N113" s="2" t="s">
        <v>31</v>
      </c>
      <c r="O113" s="2">
        <v>134137</v>
      </c>
      <c r="P113" s="2">
        <v>8.3350000000000009</v>
      </c>
      <c r="Q113" s="2">
        <v>19.03</v>
      </c>
      <c r="R113" s="2">
        <v>27.364000000000001</v>
      </c>
      <c r="S113" s="2">
        <v>7048.7125589999996</v>
      </c>
      <c r="T113" s="2">
        <v>57.771999999999998</v>
      </c>
      <c r="U113" s="2">
        <v>4.54</v>
      </c>
      <c r="V113" s="2">
        <v>62.311999999999998</v>
      </c>
      <c r="W113" s="2" t="s">
        <v>1448</v>
      </c>
      <c r="X113" s="2">
        <v>0.2</v>
      </c>
      <c r="Y113" t="s">
        <v>33</v>
      </c>
      <c r="Z113" s="2" t="s">
        <v>34</v>
      </c>
      <c r="AA113" t="s">
        <v>35</v>
      </c>
      <c r="AB113">
        <v>418.78264200000001</v>
      </c>
      <c r="AC113">
        <v>0.41878300000000002</v>
      </c>
      <c r="AD113" s="2">
        <v>13</v>
      </c>
      <c r="AE113" s="10" t="s">
        <v>307</v>
      </c>
      <c r="AF113" s="2">
        <f t="shared" si="1"/>
        <v>5903.7619831913935</v>
      </c>
      <c r="AG113" s="2" cm="1">
        <f t="array" ref="AG113">_xlfn.IFS(D113="I",MIN('Datos pp I Región'!$K$7:$K$9),D113="II",MIN('Datos pp II Región'!$K$7:$K$9),D113="III",MIN('Datos pp III Región'!$K$7:$K$9),D113="IV",MIN('Datos pp IV Región'!$K$7:$K$9),D113="V",MIN('Datos pp V Región'!$K$7:$K$9),D113="RM",MIN('Datos pp RM'!$K$7:$K$9),D113="VI",MIN('Datos pp VI Región'!$K$7:$K$9))</f>
        <v>29</v>
      </c>
      <c r="AH113" s="2" cm="1">
        <f t="array" ref="AH113">_xlfn.IFS(Z113="Pavimentado",1-(AG113/(4*365)),Z113="No Pavimentado",1-(AG113/365))</f>
        <v>0.98013698630136981</v>
      </c>
      <c r="AI113" s="2" cm="1">
        <f t="array" ref="AI113">_xlfn.IFS(Z113="Pavimentado",8,Z113="No Pavimentado",R113)</f>
        <v>8</v>
      </c>
      <c r="AJ113" s="2">
        <v>0.15</v>
      </c>
      <c r="AK113" s="2">
        <v>0.62</v>
      </c>
      <c r="AL113" s="2">
        <v>0.15</v>
      </c>
      <c r="AM113" s="2">
        <v>1.5</v>
      </c>
      <c r="AN113" s="2"/>
      <c r="AO113" s="2" cm="1">
        <f t="array" ref="AO113">_xlfn.IFS($Z113=$AT$3,AJ113*($X113)^(0.91)*(8*1.1023)^1.02,$Z113=$AT$4,AL113*281.9*(8.5/12)^0.9*(4/2.72)^0.45)</f>
        <v>0.31939355285489546</v>
      </c>
      <c r="AP113" s="2" cm="1">
        <f t="array" ref="AP113">_xlfn.IFS($Z113=$AT$3,AK113*($X113)^(0.91)*(8*1.1023)^1.02,$Z113=$AT$4,AM113*281.9*(8.5/12)^0.9*(4/2.72)^0.45)</f>
        <v>1.3201600184669013</v>
      </c>
      <c r="AQ113" s="2" cm="1">
        <f t="array" ref="AQ113">_xlfn.IFS(Z113=$AT$3,(AF113*AO113*AH113)/1000000,Z113=$AT$4,(AF113*AH113*AO113*(1-AN113))/1000000)</f>
        <v>1.8481693493118383E-3</v>
      </c>
      <c r="AR113" s="2" cm="1">
        <f t="array" ref="AR113">_xlfn.IFS(Z113=$AT$3,(AF113*AP113*AH113)/1000000,Z113=$AT$4,(AF113*AH113*AP113*(1-AN113))/1000000)</f>
        <v>7.6390999771555976E-3</v>
      </c>
    </row>
    <row r="114" spans="1:44" ht="28.8" x14ac:dyDescent="0.3">
      <c r="A114" s="2">
        <v>14</v>
      </c>
      <c r="B114" t="s">
        <v>21</v>
      </c>
      <c r="C114" s="3" t="s">
        <v>183</v>
      </c>
      <c r="D114" t="s">
        <v>184</v>
      </c>
      <c r="E114" s="2" t="s">
        <v>185</v>
      </c>
      <c r="F114" s="2" t="s">
        <v>191</v>
      </c>
      <c r="G114" s="3" t="s">
        <v>188</v>
      </c>
      <c r="H114" s="3" t="s">
        <v>192</v>
      </c>
      <c r="I114" s="2">
        <v>1</v>
      </c>
      <c r="J114" s="2">
        <v>134137</v>
      </c>
      <c r="K114" s="2" t="s">
        <v>29</v>
      </c>
      <c r="L114" s="4">
        <v>46227</v>
      </c>
      <c r="M114" s="2" t="s">
        <v>30</v>
      </c>
      <c r="N114" s="2" t="s">
        <v>31</v>
      </c>
      <c r="O114" s="2">
        <v>134137</v>
      </c>
      <c r="P114" s="2">
        <v>8.3350000000000009</v>
      </c>
      <c r="Q114" s="2">
        <v>19.03</v>
      </c>
      <c r="R114" s="2">
        <v>27.364000000000001</v>
      </c>
      <c r="S114" s="2">
        <v>7048.7125589999996</v>
      </c>
      <c r="T114" s="2">
        <v>58.468000000000004</v>
      </c>
      <c r="U114" s="2">
        <v>4.5039999999999996</v>
      </c>
      <c r="V114" s="2">
        <v>62.972000000000001</v>
      </c>
      <c r="W114" s="2" t="s">
        <v>1449</v>
      </c>
      <c r="X114" s="2">
        <v>0.2</v>
      </c>
      <c r="Y114" t="s">
        <v>33</v>
      </c>
      <c r="Z114" s="2" t="s">
        <v>34</v>
      </c>
      <c r="AA114" t="s">
        <v>35</v>
      </c>
      <c r="AB114">
        <v>31265.686699999998</v>
      </c>
      <c r="AC114">
        <v>31.265687</v>
      </c>
      <c r="AD114" s="2">
        <v>14</v>
      </c>
      <c r="AE114" s="10" t="s">
        <v>307</v>
      </c>
      <c r="AF114" s="2">
        <f t="shared" si="1"/>
        <v>440765.68124532606</v>
      </c>
      <c r="AG114" s="2" cm="1">
        <f t="array" ref="AG114">_xlfn.IFS(D114="I",MIN('Datos pp I Región'!$K$7:$K$9),D114="II",MIN('Datos pp II Región'!$K$7:$K$9),D114="III",MIN('Datos pp III Región'!$K$7:$K$9),D114="IV",MIN('Datos pp IV Región'!$K$7:$K$9),D114="V",MIN('Datos pp V Región'!$K$7:$K$9),D114="RM",MIN('Datos pp RM'!$K$7:$K$9),D114="VI",MIN('Datos pp VI Región'!$K$7:$K$9))</f>
        <v>29</v>
      </c>
      <c r="AH114" s="2" cm="1">
        <f t="array" ref="AH114">_xlfn.IFS(Z114="Pavimentado",1-(AG114/(4*365)),Z114="No Pavimentado",1-(AG114/365))</f>
        <v>0.98013698630136981</v>
      </c>
      <c r="AI114" s="2" cm="1">
        <f t="array" ref="AI114">_xlfn.IFS(Z114="Pavimentado",8,Z114="No Pavimentado",R114)</f>
        <v>8</v>
      </c>
      <c r="AJ114" s="2">
        <v>0.15</v>
      </c>
      <c r="AK114" s="2">
        <v>0.62</v>
      </c>
      <c r="AL114" s="2">
        <v>0.15</v>
      </c>
      <c r="AM114" s="2">
        <v>1.5</v>
      </c>
      <c r="AN114" s="2"/>
      <c r="AO114" s="2" cm="1">
        <f t="array" ref="AO114">_xlfn.IFS($Z114=$AT$3,AJ114*($X114)^(0.91)*(8*1.1023)^1.02,$Z114=$AT$4,AL114*281.9*(8.5/12)^0.9*(4/2.72)^0.45)</f>
        <v>0.31939355285489546</v>
      </c>
      <c r="AP114" s="2" cm="1">
        <f t="array" ref="AP114">_xlfn.IFS($Z114=$AT$3,AK114*($X114)^(0.91)*(8*1.1023)^1.02,$Z114=$AT$4,AM114*281.9*(8.5/12)^0.9*(4/2.72)^0.45)</f>
        <v>1.3201600184669013</v>
      </c>
      <c r="AQ114" s="2" cm="1">
        <f t="array" ref="AQ114">_xlfn.IFS(Z114=$AT$3,(AF114*AO114*AH114)/1000000,Z114=$AT$4,(AF114*AH114*AO114*(1-AN114))/1000000)</f>
        <v>0.1379814471900187</v>
      </c>
      <c r="AR114" s="2" cm="1">
        <f t="array" ref="AR114">_xlfn.IFS(Z114=$AT$3,(AF114*AP114*AH114)/1000000,Z114=$AT$4,(AF114*AH114*AP114*(1-AN114))/1000000)</f>
        <v>0.57032331505207745</v>
      </c>
    </row>
    <row r="115" spans="1:44" ht="28.8" x14ac:dyDescent="0.3">
      <c r="A115" s="2">
        <v>14</v>
      </c>
      <c r="B115" t="s">
        <v>21</v>
      </c>
      <c r="C115" s="3" t="s">
        <v>183</v>
      </c>
      <c r="D115" t="s">
        <v>184</v>
      </c>
      <c r="E115" s="2" t="s">
        <v>185</v>
      </c>
      <c r="F115" s="2" t="s">
        <v>193</v>
      </c>
      <c r="G115" s="3" t="s">
        <v>188</v>
      </c>
      <c r="H115" s="3" t="s">
        <v>192</v>
      </c>
      <c r="I115" s="2">
        <v>1</v>
      </c>
      <c r="J115" s="2">
        <v>134137</v>
      </c>
      <c r="K115" s="2" t="s">
        <v>29</v>
      </c>
      <c r="L115" s="4">
        <v>46227</v>
      </c>
      <c r="M115" s="2" t="s">
        <v>30</v>
      </c>
      <c r="N115" s="2" t="s">
        <v>31</v>
      </c>
      <c r="O115" s="2">
        <v>134137</v>
      </c>
      <c r="P115" s="2">
        <v>8.3350000000000009</v>
      </c>
      <c r="Q115" s="2">
        <v>19.03</v>
      </c>
      <c r="R115" s="2">
        <v>27.364000000000001</v>
      </c>
      <c r="S115" s="2">
        <v>7048.7125589999996</v>
      </c>
      <c r="T115" s="2">
        <v>58.468000000000004</v>
      </c>
      <c r="U115" s="2">
        <v>4.5039999999999996</v>
      </c>
      <c r="V115" s="2">
        <v>62.972000000000001</v>
      </c>
      <c r="W115" s="2" t="s">
        <v>1450</v>
      </c>
      <c r="X115" s="2">
        <v>0.2</v>
      </c>
      <c r="Y115" t="s">
        <v>33</v>
      </c>
      <c r="Z115" s="2" t="s">
        <v>61</v>
      </c>
      <c r="AA115" t="s">
        <v>35</v>
      </c>
      <c r="AB115">
        <v>2977.6647119999998</v>
      </c>
      <c r="AC115">
        <v>2.977665</v>
      </c>
      <c r="AD115" s="2">
        <v>14</v>
      </c>
      <c r="AE115" s="10" t="s">
        <v>307</v>
      </c>
      <c r="AF115" s="2">
        <f t="shared" si="1"/>
        <v>41977.409363989471</v>
      </c>
      <c r="AG115" s="2" cm="1">
        <f t="array" ref="AG115">_xlfn.IFS(D115="I",MIN('Datos pp I Región'!$K$7:$K$9),D115="II",MIN('Datos pp II Región'!$K$7:$K$9),D115="III",MIN('Datos pp III Región'!$K$7:$K$9),D115="IV",MIN('Datos pp IV Región'!$K$7:$K$9),D115="V",MIN('Datos pp V Región'!$K$7:$K$9),D115="RM",MIN('Datos pp RM'!$K$7:$K$9),D115="VI",MIN('Datos pp VI Región'!$K$7:$K$9))</f>
        <v>29</v>
      </c>
      <c r="AH115" s="2" cm="1">
        <f t="array" ref="AH115">_xlfn.IFS(Z115="Pavimentado",1-(AG115/(4*365)),Z115="No Pavimentado",1-(AG115/365))</f>
        <v>0.92054794520547945</v>
      </c>
      <c r="AI115" s="2" cm="1">
        <f t="array" ref="AI115">_xlfn.IFS(Z115="Pavimentado",8,Z115="No Pavimentado",R115)</f>
        <v>27.364000000000001</v>
      </c>
      <c r="AJ115" s="2">
        <v>0.15</v>
      </c>
      <c r="AK115" s="2">
        <v>0.62</v>
      </c>
      <c r="AL115" s="2">
        <v>0.15</v>
      </c>
      <c r="AM115" s="2">
        <v>1.5</v>
      </c>
      <c r="AN115" s="2"/>
      <c r="AO115" s="2" cm="1">
        <f t="array" ref="AO115">_xlfn.IFS($Z115=$AT$3,AJ115*($X115)^(0.91)*(8*1.1023)^1.02,$Z115=$AT$4,AL115*281.9*(8.5/12)^0.9*(4/2.72)^0.45)</f>
        <v>36.878329124860684</v>
      </c>
      <c r="AP115" s="2" cm="1">
        <f t="array" ref="AP115">_xlfn.IFS($Z115=$AT$3,AK115*($X115)^(0.91)*(8*1.1023)^1.02,$Z115=$AT$4,AM115*281.9*(8.5/12)^0.9*(4/2.72)^0.45)</f>
        <v>368.78329124860687</v>
      </c>
      <c r="AQ115" s="2" cm="1">
        <f t="array" ref="AQ115">_xlfn.IFS(Z115=$AT$3,(AF115*AO115*AH115)/1000000,Z115=$AT$4,(AF115*AH115*AO115*(1-AN115))/1000000)</f>
        <v>1.4250604311240973</v>
      </c>
      <c r="AR115" s="2" cm="1">
        <f t="array" ref="AR115">_xlfn.IFS(Z115=$AT$3,(AF115*AP115*AH115)/1000000,Z115=$AT$4,(AF115*AH115*AP115*(1-AN115))/1000000)</f>
        <v>14.250604311240973</v>
      </c>
    </row>
    <row r="116" spans="1:44" ht="28.8" x14ac:dyDescent="0.3">
      <c r="A116" s="2">
        <v>14</v>
      </c>
      <c r="B116" t="s">
        <v>21</v>
      </c>
      <c r="C116" s="3" t="s">
        <v>183</v>
      </c>
      <c r="D116" t="s">
        <v>184</v>
      </c>
      <c r="E116" s="2" t="s">
        <v>185</v>
      </c>
      <c r="F116" s="2" t="s">
        <v>191</v>
      </c>
      <c r="G116" s="3" t="s">
        <v>188</v>
      </c>
      <c r="H116" s="3" t="s">
        <v>192</v>
      </c>
      <c r="I116" s="2">
        <v>1</v>
      </c>
      <c r="J116" s="2">
        <v>134137</v>
      </c>
      <c r="K116" s="2" t="s">
        <v>29</v>
      </c>
      <c r="L116" s="4">
        <v>46227</v>
      </c>
      <c r="M116" s="2" t="s">
        <v>30</v>
      </c>
      <c r="N116" s="2" t="s">
        <v>31</v>
      </c>
      <c r="O116" s="2">
        <v>134137</v>
      </c>
      <c r="P116" s="2">
        <v>8.3350000000000009</v>
      </c>
      <c r="Q116" s="2">
        <v>19.03</v>
      </c>
      <c r="R116" s="2">
        <v>27.364000000000001</v>
      </c>
      <c r="S116" s="2">
        <v>7048.7125589999996</v>
      </c>
      <c r="T116" s="2">
        <v>58.468000000000004</v>
      </c>
      <c r="U116" s="2">
        <v>4.5039999999999996</v>
      </c>
      <c r="V116" s="2">
        <v>62.972000000000001</v>
      </c>
      <c r="W116" s="2" t="s">
        <v>1451</v>
      </c>
      <c r="X116" s="2">
        <v>0.2</v>
      </c>
      <c r="Y116" t="s">
        <v>33</v>
      </c>
      <c r="Z116" s="2" t="s">
        <v>34</v>
      </c>
      <c r="AA116" t="s">
        <v>35</v>
      </c>
      <c r="AB116">
        <v>3623.5815659999998</v>
      </c>
      <c r="AC116">
        <v>3.6235819999999999</v>
      </c>
      <c r="AD116" s="2">
        <v>14</v>
      </c>
      <c r="AE116" s="10" t="s">
        <v>307</v>
      </c>
      <c r="AF116" s="2">
        <f t="shared" si="1"/>
        <v>51083.175903932672</v>
      </c>
      <c r="AG116" s="2" cm="1">
        <f t="array" ref="AG116">_xlfn.IFS(D116="I",MIN('Datos pp I Región'!$K$7:$K$9),D116="II",MIN('Datos pp II Región'!$K$7:$K$9),D116="III",MIN('Datos pp III Región'!$K$7:$K$9),D116="IV",MIN('Datos pp IV Región'!$K$7:$K$9),D116="V",MIN('Datos pp V Región'!$K$7:$K$9),D116="RM",MIN('Datos pp RM'!$K$7:$K$9),D116="VI",MIN('Datos pp VI Región'!$K$7:$K$9))</f>
        <v>29</v>
      </c>
      <c r="AH116" s="2" cm="1">
        <f t="array" ref="AH116">_xlfn.IFS(Z116="Pavimentado",1-(AG116/(4*365)),Z116="No Pavimentado",1-(AG116/365))</f>
        <v>0.98013698630136981</v>
      </c>
      <c r="AI116" s="2" cm="1">
        <f t="array" ref="AI116">_xlfn.IFS(Z116="Pavimentado",8,Z116="No Pavimentado",R116)</f>
        <v>8</v>
      </c>
      <c r="AJ116" s="2">
        <v>0.15</v>
      </c>
      <c r="AK116" s="2">
        <v>0.62</v>
      </c>
      <c r="AL116" s="2">
        <v>0.15</v>
      </c>
      <c r="AM116" s="2">
        <v>1.5</v>
      </c>
      <c r="AN116" s="2"/>
      <c r="AO116" s="2" cm="1">
        <f t="array" ref="AO116">_xlfn.IFS($Z116=$AT$3,AJ116*($X116)^(0.91)*(8*1.1023)^1.02,$Z116=$AT$4,AL116*281.9*(8.5/12)^0.9*(4/2.72)^0.45)</f>
        <v>0.31939355285489546</v>
      </c>
      <c r="AP116" s="2" cm="1">
        <f t="array" ref="AP116">_xlfn.IFS($Z116=$AT$3,AK116*($X116)^(0.91)*(8*1.1023)^1.02,$Z116=$AT$4,AM116*281.9*(8.5/12)^0.9*(4/2.72)^0.45)</f>
        <v>1.3201600184669013</v>
      </c>
      <c r="AQ116" s="2" cm="1">
        <f t="array" ref="AQ116">_xlfn.IFS(Z116=$AT$3,(AF116*AO116*AH116)/1000000,Z116=$AT$4,(AF116*AH116*AO116*(1-AN116))/1000000)</f>
        <v>1.5991559320980293E-2</v>
      </c>
      <c r="AR116" s="2" cm="1">
        <f t="array" ref="AR116">_xlfn.IFS(Z116=$AT$3,(AF116*AP116*AH116)/1000000,Z116=$AT$4,(AF116*AH116*AP116*(1-AN116))/1000000)</f>
        <v>6.6098445193385216E-2</v>
      </c>
    </row>
    <row r="117" spans="1:44" ht="28.8" x14ac:dyDescent="0.3">
      <c r="A117" s="2">
        <v>14</v>
      </c>
      <c r="B117" t="s">
        <v>21</v>
      </c>
      <c r="C117" s="3" t="s">
        <v>183</v>
      </c>
      <c r="D117" t="s">
        <v>184</v>
      </c>
      <c r="E117" s="2" t="s">
        <v>185</v>
      </c>
      <c r="F117" s="2" t="s">
        <v>191</v>
      </c>
      <c r="G117" s="3" t="s">
        <v>188</v>
      </c>
      <c r="H117" s="3" t="s">
        <v>192</v>
      </c>
      <c r="I117" s="2">
        <v>1</v>
      </c>
      <c r="J117" s="2">
        <v>134137</v>
      </c>
      <c r="K117" s="2" t="s">
        <v>29</v>
      </c>
      <c r="L117" s="4">
        <v>46227</v>
      </c>
      <c r="M117" s="2" t="s">
        <v>30</v>
      </c>
      <c r="N117" s="2" t="s">
        <v>31</v>
      </c>
      <c r="O117" s="2">
        <v>134137</v>
      </c>
      <c r="P117" s="2">
        <v>8.3350000000000009</v>
      </c>
      <c r="Q117" s="2">
        <v>19.03</v>
      </c>
      <c r="R117" s="2">
        <v>27.364000000000001</v>
      </c>
      <c r="S117" s="2">
        <v>7048.7125589999996</v>
      </c>
      <c r="T117" s="2">
        <v>58.468000000000004</v>
      </c>
      <c r="U117" s="2">
        <v>4.5039999999999996</v>
      </c>
      <c r="V117" s="2">
        <v>62.972000000000001</v>
      </c>
      <c r="W117" s="2" t="s">
        <v>1452</v>
      </c>
      <c r="X117" s="2">
        <v>0.2</v>
      </c>
      <c r="Y117" t="s">
        <v>33</v>
      </c>
      <c r="Z117" s="2" t="s">
        <v>34</v>
      </c>
      <c r="AA117" t="s">
        <v>35</v>
      </c>
      <c r="AB117">
        <v>23609.667336999999</v>
      </c>
      <c r="AC117">
        <v>23.609667000000002</v>
      </c>
      <c r="AD117" s="2">
        <v>14</v>
      </c>
      <c r="AE117" s="10" t="s">
        <v>307</v>
      </c>
      <c r="AF117" s="2">
        <f t="shared" si="1"/>
        <v>332835.51259341574</v>
      </c>
      <c r="AG117" s="2" cm="1">
        <f t="array" ref="AG117">_xlfn.IFS(D117="I",MIN('Datos pp I Región'!$K$7:$K$9),D117="II",MIN('Datos pp II Región'!$K$7:$K$9),D117="III",MIN('Datos pp III Región'!$K$7:$K$9),D117="IV",MIN('Datos pp IV Región'!$K$7:$K$9),D117="V",MIN('Datos pp V Región'!$K$7:$K$9),D117="RM",MIN('Datos pp RM'!$K$7:$K$9),D117="VI",MIN('Datos pp VI Región'!$K$7:$K$9))</f>
        <v>29</v>
      </c>
      <c r="AH117" s="2" cm="1">
        <f t="array" ref="AH117">_xlfn.IFS(Z117="Pavimentado",1-(AG117/(4*365)),Z117="No Pavimentado",1-(AG117/365))</f>
        <v>0.98013698630136981</v>
      </c>
      <c r="AI117" s="2" cm="1">
        <f t="array" ref="AI117">_xlfn.IFS(Z117="Pavimentado",8,Z117="No Pavimentado",R117)</f>
        <v>8</v>
      </c>
      <c r="AJ117" s="2">
        <v>0.15</v>
      </c>
      <c r="AK117" s="2">
        <v>0.62</v>
      </c>
      <c r="AL117" s="2">
        <v>0.15</v>
      </c>
      <c r="AM117" s="2">
        <v>1.5</v>
      </c>
      <c r="AN117" s="2"/>
      <c r="AO117" s="2" cm="1">
        <f t="array" ref="AO117">_xlfn.IFS($Z117=$AT$3,AJ117*($X117)^(0.91)*(8*1.1023)^1.02,$Z117=$AT$4,AL117*281.9*(8.5/12)^0.9*(4/2.72)^0.45)</f>
        <v>0.31939355285489546</v>
      </c>
      <c r="AP117" s="2" cm="1">
        <f t="array" ref="AP117">_xlfn.IFS($Z117=$AT$3,AK117*($X117)^(0.91)*(8*1.1023)^1.02,$Z117=$AT$4,AM117*281.9*(8.5/12)^0.9*(4/2.72)^0.45)</f>
        <v>1.3201600184669013</v>
      </c>
      <c r="AQ117" s="2" cm="1">
        <f t="array" ref="AQ117">_xlfn.IFS(Z117=$AT$3,(AF117*AO117*AH117)/1000000,Z117=$AT$4,(AF117*AH117*AO117*(1-AN117))/1000000)</f>
        <v>0.10419396894539459</v>
      </c>
      <c r="AR117" s="2" cm="1">
        <f t="array" ref="AR117">_xlfn.IFS(Z117=$AT$3,(AF117*AP117*AH117)/1000000,Z117=$AT$4,(AF117*AH117*AP117*(1-AN117))/1000000)</f>
        <v>0.43066840497429776</v>
      </c>
    </row>
    <row r="118" spans="1:44" ht="28.8" x14ac:dyDescent="0.3">
      <c r="A118" s="2">
        <v>14</v>
      </c>
      <c r="B118" t="s">
        <v>21</v>
      </c>
      <c r="C118" s="3" t="s">
        <v>183</v>
      </c>
      <c r="D118" t="s">
        <v>184</v>
      </c>
      <c r="E118" s="2" t="s">
        <v>185</v>
      </c>
      <c r="F118" s="2" t="s">
        <v>191</v>
      </c>
      <c r="G118" s="3" t="s">
        <v>188</v>
      </c>
      <c r="H118" s="3" t="s">
        <v>192</v>
      </c>
      <c r="I118" s="2">
        <v>1</v>
      </c>
      <c r="J118" s="2">
        <v>134137</v>
      </c>
      <c r="K118" s="2" t="s">
        <v>29</v>
      </c>
      <c r="L118" s="4">
        <v>46227</v>
      </c>
      <c r="M118" s="2" t="s">
        <v>30</v>
      </c>
      <c r="N118" s="2" t="s">
        <v>31</v>
      </c>
      <c r="O118" s="2">
        <v>134137</v>
      </c>
      <c r="P118" s="2">
        <v>8.3350000000000009</v>
      </c>
      <c r="Q118" s="2">
        <v>19.03</v>
      </c>
      <c r="R118" s="2">
        <v>27.364000000000001</v>
      </c>
      <c r="S118" s="2">
        <v>7048.7125589999996</v>
      </c>
      <c r="T118" s="2">
        <v>58.468000000000004</v>
      </c>
      <c r="U118" s="2">
        <v>4.5039999999999996</v>
      </c>
      <c r="V118" s="2">
        <v>62.972000000000001</v>
      </c>
      <c r="W118" s="2" t="s">
        <v>1453</v>
      </c>
      <c r="X118" s="2">
        <v>0.2</v>
      </c>
      <c r="Y118" t="s">
        <v>33</v>
      </c>
      <c r="Z118" s="2" t="s">
        <v>34</v>
      </c>
      <c r="AA118" t="s">
        <v>35</v>
      </c>
      <c r="AB118">
        <v>1080.6086029999999</v>
      </c>
      <c r="AC118">
        <v>1.0806089999999999</v>
      </c>
      <c r="AD118" s="2">
        <v>14</v>
      </c>
      <c r="AE118" s="10" t="s">
        <v>307</v>
      </c>
      <c r="AF118" s="2">
        <f t="shared" si="1"/>
        <v>15233.80445933686</v>
      </c>
      <c r="AG118" s="2" cm="1">
        <f t="array" ref="AG118">_xlfn.IFS(D118="I",MIN('Datos pp I Región'!$K$7:$K$9),D118="II",MIN('Datos pp II Región'!$K$7:$K$9),D118="III",MIN('Datos pp III Región'!$K$7:$K$9),D118="IV",MIN('Datos pp IV Región'!$K$7:$K$9),D118="V",MIN('Datos pp V Región'!$K$7:$K$9),D118="RM",MIN('Datos pp RM'!$K$7:$K$9),D118="VI",MIN('Datos pp VI Región'!$K$7:$K$9))</f>
        <v>29</v>
      </c>
      <c r="AH118" s="2" cm="1">
        <f t="array" ref="AH118">_xlfn.IFS(Z118="Pavimentado",1-(AG118/(4*365)),Z118="No Pavimentado",1-(AG118/365))</f>
        <v>0.98013698630136981</v>
      </c>
      <c r="AI118" s="2" cm="1">
        <f t="array" ref="AI118">_xlfn.IFS(Z118="Pavimentado",8,Z118="No Pavimentado",R118)</f>
        <v>8</v>
      </c>
      <c r="AJ118" s="2">
        <v>0.15</v>
      </c>
      <c r="AK118" s="2">
        <v>0.62</v>
      </c>
      <c r="AL118" s="2">
        <v>0.15</v>
      </c>
      <c r="AM118" s="2">
        <v>1.5</v>
      </c>
      <c r="AN118" s="2"/>
      <c r="AO118" s="2" cm="1">
        <f t="array" ref="AO118">_xlfn.IFS($Z118=$AT$3,AJ118*($X118)^(0.91)*(8*1.1023)^1.02,$Z118=$AT$4,AL118*281.9*(8.5/12)^0.9*(4/2.72)^0.45)</f>
        <v>0.31939355285489546</v>
      </c>
      <c r="AP118" s="2" cm="1">
        <f t="array" ref="AP118">_xlfn.IFS($Z118=$AT$3,AK118*($X118)^(0.91)*(8*1.1023)^1.02,$Z118=$AT$4,AM118*281.9*(8.5/12)^0.9*(4/2.72)^0.45)</f>
        <v>1.3201600184669013</v>
      </c>
      <c r="AQ118" s="2" cm="1">
        <f t="array" ref="AQ118">_xlfn.IFS(Z118=$AT$3,(AF118*AO118*AH118)/1000000,Z118=$AT$4,(AF118*AH118*AO118*(1-AN118))/1000000)</f>
        <v>4.7689338688306744E-3</v>
      </c>
      <c r="AR118" s="2" cm="1">
        <f t="array" ref="AR118">_xlfn.IFS(Z118=$AT$3,(AF118*AP118*AH118)/1000000,Z118=$AT$4,(AF118*AH118*AP118*(1-AN118))/1000000)</f>
        <v>1.9711593324500117E-2</v>
      </c>
    </row>
    <row r="119" spans="1:44" ht="28.8" x14ac:dyDescent="0.3">
      <c r="A119" s="2">
        <v>14</v>
      </c>
      <c r="B119" t="s">
        <v>21</v>
      </c>
      <c r="C119" s="3" t="s">
        <v>183</v>
      </c>
      <c r="D119" t="s">
        <v>184</v>
      </c>
      <c r="E119" s="2" t="s">
        <v>185</v>
      </c>
      <c r="F119" s="2" t="s">
        <v>191</v>
      </c>
      <c r="G119" s="3" t="s">
        <v>188</v>
      </c>
      <c r="H119" s="3" t="s">
        <v>192</v>
      </c>
      <c r="I119" s="2">
        <v>1</v>
      </c>
      <c r="J119" s="2">
        <v>134137</v>
      </c>
      <c r="K119" s="2" t="s">
        <v>29</v>
      </c>
      <c r="L119" s="4">
        <v>46227</v>
      </c>
      <c r="M119" s="2" t="s">
        <v>30</v>
      </c>
      <c r="N119" s="2" t="s">
        <v>31</v>
      </c>
      <c r="O119" s="2">
        <v>134137</v>
      </c>
      <c r="P119" s="2">
        <v>8.3350000000000009</v>
      </c>
      <c r="Q119" s="2">
        <v>19.03</v>
      </c>
      <c r="R119" s="2">
        <v>27.364000000000001</v>
      </c>
      <c r="S119" s="2">
        <v>7048.7125589999996</v>
      </c>
      <c r="T119" s="2">
        <v>58.468000000000004</v>
      </c>
      <c r="U119" s="2">
        <v>4.5039999999999996</v>
      </c>
      <c r="V119" s="2">
        <v>62.972000000000001</v>
      </c>
      <c r="W119" s="2" t="s">
        <v>1453</v>
      </c>
      <c r="X119" s="2">
        <v>0.2</v>
      </c>
      <c r="Y119" t="s">
        <v>33</v>
      </c>
      <c r="Z119" s="2" t="s">
        <v>34</v>
      </c>
      <c r="AA119" t="s">
        <v>35</v>
      </c>
      <c r="AB119">
        <v>418.775553</v>
      </c>
      <c r="AC119">
        <v>0.41877599999999998</v>
      </c>
      <c r="AD119" s="2">
        <v>14</v>
      </c>
      <c r="AE119" s="10" t="s">
        <v>307</v>
      </c>
      <c r="AF119" s="2">
        <f t="shared" si="1"/>
        <v>5903.6633012155671</v>
      </c>
      <c r="AG119" s="2" cm="1">
        <f t="array" ref="AG119">_xlfn.IFS(D119="I",MIN('Datos pp I Región'!$K$7:$K$9),D119="II",MIN('Datos pp II Región'!$K$7:$K$9),D119="III",MIN('Datos pp III Región'!$K$7:$K$9),D119="IV",MIN('Datos pp IV Región'!$K$7:$K$9),D119="V",MIN('Datos pp V Región'!$K$7:$K$9),D119="RM",MIN('Datos pp RM'!$K$7:$K$9),D119="VI",MIN('Datos pp VI Región'!$K$7:$K$9))</f>
        <v>29</v>
      </c>
      <c r="AH119" s="2" cm="1">
        <f t="array" ref="AH119">_xlfn.IFS(Z119="Pavimentado",1-(AG119/(4*365)),Z119="No Pavimentado",1-(AG119/365))</f>
        <v>0.98013698630136981</v>
      </c>
      <c r="AI119" s="2" cm="1">
        <f t="array" ref="AI119">_xlfn.IFS(Z119="Pavimentado",8,Z119="No Pavimentado",R119)</f>
        <v>8</v>
      </c>
      <c r="AJ119" s="2">
        <v>0.15</v>
      </c>
      <c r="AK119" s="2">
        <v>0.62</v>
      </c>
      <c r="AL119" s="2">
        <v>0.15</v>
      </c>
      <c r="AM119" s="2">
        <v>1.5</v>
      </c>
      <c r="AN119" s="2"/>
      <c r="AO119" s="2" cm="1">
        <f t="array" ref="AO119">_xlfn.IFS($Z119=$AT$3,AJ119*($X119)^(0.91)*(8*1.1023)^1.02,$Z119=$AT$4,AL119*281.9*(8.5/12)^0.9*(4/2.72)^0.45)</f>
        <v>0.31939355285489546</v>
      </c>
      <c r="AP119" s="2" cm="1">
        <f t="array" ref="AP119">_xlfn.IFS($Z119=$AT$3,AK119*($X119)^(0.91)*(8*1.1023)^1.02,$Z119=$AT$4,AM119*281.9*(8.5/12)^0.9*(4/2.72)^0.45)</f>
        <v>1.3201600184669013</v>
      </c>
      <c r="AQ119" s="2" cm="1">
        <f t="array" ref="AQ119">_xlfn.IFS(Z119=$AT$3,(AF119*AO119*AH119)/1000000,Z119=$AT$4,(AF119*AH119*AO119*(1-AN119))/1000000)</f>
        <v>1.8481384569751262E-3</v>
      </c>
      <c r="AR119" s="2" cm="1">
        <f t="array" ref="AR119">_xlfn.IFS(Z119=$AT$3,(AF119*AP119*AH119)/1000000,Z119=$AT$4,(AF119*AH119*AP119*(1-AN119))/1000000)</f>
        <v>7.6389722888305228E-3</v>
      </c>
    </row>
    <row r="120" spans="1:44" ht="28.8" x14ac:dyDescent="0.3">
      <c r="A120" s="2">
        <v>15</v>
      </c>
      <c r="B120" t="s">
        <v>21</v>
      </c>
      <c r="C120" s="3" t="s">
        <v>183</v>
      </c>
      <c r="D120" t="s">
        <v>184</v>
      </c>
      <c r="E120" s="2" t="s">
        <v>185</v>
      </c>
      <c r="F120" s="2" t="s">
        <v>195</v>
      </c>
      <c r="G120" s="3" t="s">
        <v>188</v>
      </c>
      <c r="H120" s="3" t="s">
        <v>192</v>
      </c>
      <c r="I120" s="2" t="s">
        <v>28</v>
      </c>
      <c r="J120" s="2" t="s">
        <v>196</v>
      </c>
      <c r="K120" s="2" t="s">
        <v>29</v>
      </c>
      <c r="L120" s="4">
        <v>46227</v>
      </c>
      <c r="M120" s="2" t="s">
        <v>30</v>
      </c>
      <c r="N120" s="2" t="s">
        <v>31</v>
      </c>
      <c r="O120" s="2">
        <v>50000</v>
      </c>
      <c r="P120" s="2">
        <v>8.3350000000000009</v>
      </c>
      <c r="Q120" s="2">
        <v>19.03</v>
      </c>
      <c r="R120" s="2">
        <v>27.364000000000001</v>
      </c>
      <c r="S120" s="2">
        <v>2627.4303730000001</v>
      </c>
      <c r="T120" s="2">
        <v>49.21</v>
      </c>
      <c r="U120" s="2">
        <v>4.5039999999999996</v>
      </c>
      <c r="V120" s="2">
        <v>53.713999999999999</v>
      </c>
      <c r="W120" s="2" t="s">
        <v>1454</v>
      </c>
      <c r="X120" s="2">
        <v>0.2</v>
      </c>
      <c r="Y120" t="s">
        <v>33</v>
      </c>
      <c r="Z120" s="2" t="s">
        <v>34</v>
      </c>
      <c r="AA120" t="s">
        <v>35</v>
      </c>
      <c r="AB120">
        <v>35021.493041000002</v>
      </c>
      <c r="AC120">
        <v>35.021493</v>
      </c>
      <c r="AD120" s="2">
        <v>15</v>
      </c>
      <c r="AE120" s="10" t="s">
        <v>307</v>
      </c>
      <c r="AF120" s="2">
        <f t="shared" si="1"/>
        <v>184033.06883201379</v>
      </c>
      <c r="AG120" s="2" cm="1">
        <f t="array" ref="AG120">_xlfn.IFS(D120="I",MIN('Datos pp I Región'!$K$7:$K$9),D120="II",MIN('Datos pp II Región'!$K$7:$K$9),D120="III",MIN('Datos pp III Región'!$K$7:$K$9),D120="IV",MIN('Datos pp IV Región'!$K$7:$K$9),D120="V",MIN('Datos pp V Región'!$K$7:$K$9),D120="RM",MIN('Datos pp RM'!$K$7:$K$9),D120="VI",MIN('Datos pp VI Región'!$K$7:$K$9))</f>
        <v>29</v>
      </c>
      <c r="AH120" s="2" cm="1">
        <f t="array" ref="AH120">_xlfn.IFS(Z120="Pavimentado",1-(AG120/(4*365)),Z120="No Pavimentado",1-(AG120/365))</f>
        <v>0.98013698630136981</v>
      </c>
      <c r="AI120" s="2" cm="1">
        <f t="array" ref="AI120">_xlfn.IFS(Z120="Pavimentado",8,Z120="No Pavimentado",R120)</f>
        <v>8</v>
      </c>
      <c r="AJ120" s="2">
        <v>0.15</v>
      </c>
      <c r="AK120" s="2">
        <v>0.62</v>
      </c>
      <c r="AL120" s="2">
        <v>0.15</v>
      </c>
      <c r="AM120" s="2">
        <v>1.5</v>
      </c>
      <c r="AN120" s="2"/>
      <c r="AO120" s="2" cm="1">
        <f t="array" ref="AO120">_xlfn.IFS($Z120=$AT$3,AJ120*($X120)^(0.91)*(8*1.1023)^1.02,$Z120=$AT$4,AL120*281.9*(8.5/12)^0.9*(4/2.72)^0.45)</f>
        <v>0.31939355285489546</v>
      </c>
      <c r="AP120" s="2" cm="1">
        <f t="array" ref="AP120">_xlfn.IFS($Z120=$AT$3,AK120*($X120)^(0.91)*(8*1.1023)^1.02,$Z120=$AT$4,AM120*281.9*(8.5/12)^0.9*(4/2.72)^0.45)</f>
        <v>1.3201600184669013</v>
      </c>
      <c r="AQ120" s="2" cm="1">
        <f t="array" ref="AQ120">_xlfn.IFS(Z120=$AT$3,(AF120*AO120*AH120)/1000000,Z120=$AT$4,(AF120*AH120*AO120*(1-AN120))/1000000)</f>
        <v>5.7611448097584519E-2</v>
      </c>
      <c r="AR120" s="2" cm="1">
        <f t="array" ref="AR120">_xlfn.IFS(Z120=$AT$3,(AF120*AP120*AH120)/1000000,Z120=$AT$4,(AF120*AH120*AP120*(1-AN120))/1000000)</f>
        <v>0.23812731880334939</v>
      </c>
    </row>
    <row r="121" spans="1:44" ht="28.8" x14ac:dyDescent="0.3">
      <c r="A121" s="2">
        <v>15</v>
      </c>
      <c r="B121" t="s">
        <v>21</v>
      </c>
      <c r="C121" s="3" t="s">
        <v>183</v>
      </c>
      <c r="D121" t="s">
        <v>184</v>
      </c>
      <c r="E121" s="2" t="s">
        <v>185</v>
      </c>
      <c r="F121" s="2" t="s">
        <v>197</v>
      </c>
      <c r="G121" s="3" t="s">
        <v>188</v>
      </c>
      <c r="H121" s="3" t="s">
        <v>192</v>
      </c>
      <c r="I121" s="2" t="s">
        <v>28</v>
      </c>
      <c r="J121" s="2" t="s">
        <v>196</v>
      </c>
      <c r="K121" s="2" t="s">
        <v>29</v>
      </c>
      <c r="L121" s="4">
        <v>46227</v>
      </c>
      <c r="M121" s="2" t="s">
        <v>30</v>
      </c>
      <c r="N121" s="2" t="s">
        <v>31</v>
      </c>
      <c r="O121" s="2">
        <v>50000</v>
      </c>
      <c r="P121" s="2">
        <v>8.3350000000000009</v>
      </c>
      <c r="Q121" s="2">
        <v>19.03</v>
      </c>
      <c r="R121" s="2">
        <v>27.364000000000001</v>
      </c>
      <c r="S121" s="2">
        <v>2627.4303730000001</v>
      </c>
      <c r="T121" s="2">
        <v>49.21</v>
      </c>
      <c r="U121" s="2">
        <v>4.5039999999999996</v>
      </c>
      <c r="V121" s="2">
        <v>53.713999999999999</v>
      </c>
      <c r="W121" s="2" t="s">
        <v>1455</v>
      </c>
      <c r="X121" s="2">
        <v>0.2</v>
      </c>
      <c r="Y121" t="s">
        <v>33</v>
      </c>
      <c r="Z121" s="2" t="s">
        <v>61</v>
      </c>
      <c r="AA121" t="s">
        <v>35</v>
      </c>
      <c r="AB121">
        <v>2976.7420149999998</v>
      </c>
      <c r="AC121">
        <v>2.9767420000000002</v>
      </c>
      <c r="AD121" s="2">
        <v>15</v>
      </c>
      <c r="AE121" s="10" t="s">
        <v>307</v>
      </c>
      <c r="AF121" s="2">
        <f t="shared" si="1"/>
        <v>15642.364686769533</v>
      </c>
      <c r="AG121" s="2" cm="1">
        <f t="array" ref="AG121">_xlfn.IFS(D121="I",MIN('Datos pp I Región'!$K$7:$K$9),D121="II",MIN('Datos pp II Región'!$K$7:$K$9),D121="III",MIN('Datos pp III Región'!$K$7:$K$9),D121="IV",MIN('Datos pp IV Región'!$K$7:$K$9),D121="V",MIN('Datos pp V Región'!$K$7:$K$9),D121="RM",MIN('Datos pp RM'!$K$7:$K$9),D121="VI",MIN('Datos pp VI Región'!$K$7:$K$9))</f>
        <v>29</v>
      </c>
      <c r="AH121" s="2" cm="1">
        <f t="array" ref="AH121">_xlfn.IFS(Z121="Pavimentado",1-(AG121/(4*365)),Z121="No Pavimentado",1-(AG121/365))</f>
        <v>0.92054794520547945</v>
      </c>
      <c r="AI121" s="2" cm="1">
        <f t="array" ref="AI121">_xlfn.IFS(Z121="Pavimentado",8,Z121="No Pavimentado",R121)</f>
        <v>27.364000000000001</v>
      </c>
      <c r="AJ121" s="2">
        <v>0.15</v>
      </c>
      <c r="AK121" s="2">
        <v>0.62</v>
      </c>
      <c r="AL121" s="2">
        <v>0.15</v>
      </c>
      <c r="AM121" s="2">
        <v>1.5</v>
      </c>
      <c r="AN121" s="2"/>
      <c r="AO121" s="2" cm="1">
        <f t="array" ref="AO121">_xlfn.IFS($Z121=$AT$3,AJ121*($X121)^(0.91)*(8*1.1023)^1.02,$Z121=$AT$4,AL121*281.9*(8.5/12)^0.9*(4/2.72)^0.45)</f>
        <v>36.878329124860684</v>
      </c>
      <c r="AP121" s="2" cm="1">
        <f t="array" ref="AP121">_xlfn.IFS($Z121=$AT$3,AK121*($X121)^(0.91)*(8*1.1023)^1.02,$Z121=$AT$4,AM121*281.9*(8.5/12)^0.9*(4/2.72)^0.45)</f>
        <v>368.78329124860687</v>
      </c>
      <c r="AQ121" s="2" cm="1">
        <f t="array" ref="AQ121">_xlfn.IFS(Z121=$AT$3,(AF121*AO121*AH121)/1000000,Z121=$AT$4,(AF121*AH121*AO121*(1-AN121))/1000000)</f>
        <v>0.53103122136572001</v>
      </c>
      <c r="AR121" s="2" cm="1">
        <f t="array" ref="AR121">_xlfn.IFS(Z121=$AT$3,(AF121*AP121*AH121)/1000000,Z121=$AT$4,(AF121*AH121*AP121*(1-AN121))/1000000)</f>
        <v>5.3103122136572001</v>
      </c>
    </row>
    <row r="122" spans="1:44" ht="28.8" x14ac:dyDescent="0.3">
      <c r="A122" s="2">
        <v>15</v>
      </c>
      <c r="B122" t="s">
        <v>21</v>
      </c>
      <c r="C122" s="3" t="s">
        <v>183</v>
      </c>
      <c r="D122" t="s">
        <v>184</v>
      </c>
      <c r="E122" s="2" t="s">
        <v>185</v>
      </c>
      <c r="F122" s="2" t="s">
        <v>195</v>
      </c>
      <c r="G122" s="3" t="s">
        <v>188</v>
      </c>
      <c r="H122" s="3" t="s">
        <v>192</v>
      </c>
      <c r="I122" s="2" t="s">
        <v>28</v>
      </c>
      <c r="J122" s="2" t="s">
        <v>196</v>
      </c>
      <c r="K122" s="2" t="s">
        <v>29</v>
      </c>
      <c r="L122" s="4">
        <v>46227</v>
      </c>
      <c r="M122" s="2" t="s">
        <v>30</v>
      </c>
      <c r="N122" s="2" t="s">
        <v>31</v>
      </c>
      <c r="O122" s="2">
        <v>50000</v>
      </c>
      <c r="P122" s="2">
        <v>8.3350000000000009</v>
      </c>
      <c r="Q122" s="2">
        <v>19.03</v>
      </c>
      <c r="R122" s="2">
        <v>27.364000000000001</v>
      </c>
      <c r="S122" s="2">
        <v>2627.4303730000001</v>
      </c>
      <c r="T122" s="2">
        <v>49.21</v>
      </c>
      <c r="U122" s="2">
        <v>4.5039999999999996</v>
      </c>
      <c r="V122" s="2">
        <v>53.713999999999999</v>
      </c>
      <c r="W122" s="2" t="s">
        <v>1456</v>
      </c>
      <c r="X122" s="2">
        <v>0.2</v>
      </c>
      <c r="Y122" t="s">
        <v>33</v>
      </c>
      <c r="Z122" s="2" t="s">
        <v>34</v>
      </c>
      <c r="AA122" t="s">
        <v>35</v>
      </c>
      <c r="AB122">
        <v>1055.9711870000001</v>
      </c>
      <c r="AC122">
        <v>1.055971</v>
      </c>
      <c r="AD122" s="2">
        <v>15</v>
      </c>
      <c r="AE122" s="10" t="s">
        <v>307</v>
      </c>
      <c r="AF122" s="2">
        <f t="shared" si="1"/>
        <v>5548.9805568143665</v>
      </c>
      <c r="AG122" s="2" cm="1">
        <f t="array" ref="AG122">_xlfn.IFS(D122="I",MIN('Datos pp I Región'!$K$7:$K$9),D122="II",MIN('Datos pp II Región'!$K$7:$K$9),D122="III",MIN('Datos pp III Región'!$K$7:$K$9),D122="IV",MIN('Datos pp IV Región'!$K$7:$K$9),D122="V",MIN('Datos pp V Región'!$K$7:$K$9),D122="RM",MIN('Datos pp RM'!$K$7:$K$9),D122="VI",MIN('Datos pp VI Región'!$K$7:$K$9))</f>
        <v>29</v>
      </c>
      <c r="AH122" s="2" cm="1">
        <f t="array" ref="AH122">_xlfn.IFS(Z122="Pavimentado",1-(AG122/(4*365)),Z122="No Pavimentado",1-(AG122/365))</f>
        <v>0.98013698630136981</v>
      </c>
      <c r="AI122" s="2" cm="1">
        <f t="array" ref="AI122">_xlfn.IFS(Z122="Pavimentado",8,Z122="No Pavimentado",R122)</f>
        <v>8</v>
      </c>
      <c r="AJ122" s="2">
        <v>0.15</v>
      </c>
      <c r="AK122" s="2">
        <v>0.62</v>
      </c>
      <c r="AL122" s="2">
        <v>0.15</v>
      </c>
      <c r="AM122" s="2">
        <v>1.5</v>
      </c>
      <c r="AN122" s="2"/>
      <c r="AO122" s="2" cm="1">
        <f t="array" ref="AO122">_xlfn.IFS($Z122=$AT$3,AJ122*($X122)^(0.91)*(8*1.1023)^1.02,$Z122=$AT$4,AL122*281.9*(8.5/12)^0.9*(4/2.72)^0.45)</f>
        <v>0.31939355285489546</v>
      </c>
      <c r="AP122" s="2" cm="1">
        <f t="array" ref="AP122">_xlfn.IFS($Z122=$AT$3,AK122*($X122)^(0.91)*(8*1.1023)^1.02,$Z122=$AT$4,AM122*281.9*(8.5/12)^0.9*(4/2.72)^0.45)</f>
        <v>1.3201600184669013</v>
      </c>
      <c r="AQ122" s="2" cm="1">
        <f t="array" ref="AQ122">_xlfn.IFS(Z122=$AT$3,(AF122*AO122*AH122)/1000000,Z122=$AT$4,(AF122*AH122*AO122*(1-AN122))/1000000)</f>
        <v>1.7371052244704254E-3</v>
      </c>
      <c r="AR122" s="2" cm="1">
        <f t="array" ref="AR122">_xlfn.IFS(Z122=$AT$3,(AF122*AP122*AH122)/1000000,Z122=$AT$4,(AF122*AH122*AP122*(1-AN122))/1000000)</f>
        <v>7.1800349278110928E-3</v>
      </c>
    </row>
    <row r="123" spans="1:44" ht="28.8" x14ac:dyDescent="0.3">
      <c r="A123" s="2">
        <v>15</v>
      </c>
      <c r="B123" t="s">
        <v>21</v>
      </c>
      <c r="C123" s="3" t="s">
        <v>183</v>
      </c>
      <c r="D123" t="s">
        <v>184</v>
      </c>
      <c r="E123" s="2" t="s">
        <v>185</v>
      </c>
      <c r="F123" s="2" t="s">
        <v>195</v>
      </c>
      <c r="G123" s="3" t="s">
        <v>188</v>
      </c>
      <c r="H123" s="3" t="s">
        <v>192</v>
      </c>
      <c r="I123" s="2" t="s">
        <v>28</v>
      </c>
      <c r="J123" s="2" t="s">
        <v>196</v>
      </c>
      <c r="K123" s="2" t="s">
        <v>29</v>
      </c>
      <c r="L123" s="4">
        <v>46227</v>
      </c>
      <c r="M123" s="2" t="s">
        <v>30</v>
      </c>
      <c r="N123" s="2" t="s">
        <v>31</v>
      </c>
      <c r="O123" s="2">
        <v>50000</v>
      </c>
      <c r="P123" s="2">
        <v>8.3350000000000009</v>
      </c>
      <c r="Q123" s="2">
        <v>19.03</v>
      </c>
      <c r="R123" s="2">
        <v>27.364000000000001</v>
      </c>
      <c r="S123" s="2">
        <v>2627.4303730000001</v>
      </c>
      <c r="T123" s="2">
        <v>49.21</v>
      </c>
      <c r="U123" s="2">
        <v>4.5039999999999996</v>
      </c>
      <c r="V123" s="2">
        <v>53.713999999999999</v>
      </c>
      <c r="W123" s="2" t="s">
        <v>1457</v>
      </c>
      <c r="X123" s="2">
        <v>0.03</v>
      </c>
      <c r="Y123" t="s">
        <v>33</v>
      </c>
      <c r="Z123" s="2" t="s">
        <v>34</v>
      </c>
      <c r="AA123" t="s">
        <v>35</v>
      </c>
      <c r="AB123">
        <v>3887.302079</v>
      </c>
      <c r="AC123">
        <v>3.887302</v>
      </c>
      <c r="AD123" s="2">
        <v>15</v>
      </c>
      <c r="AE123" s="10" t="s">
        <v>307</v>
      </c>
      <c r="AF123" s="2">
        <f t="shared" si="1"/>
        <v>20427.230687647294</v>
      </c>
      <c r="AG123" s="2" cm="1">
        <f t="array" ref="AG123">_xlfn.IFS(D123="I",MIN('Datos pp I Región'!$K$7:$K$9),D123="II",MIN('Datos pp II Región'!$K$7:$K$9),D123="III",MIN('Datos pp III Región'!$K$7:$K$9),D123="IV",MIN('Datos pp IV Región'!$K$7:$K$9),D123="V",MIN('Datos pp V Región'!$K$7:$K$9),D123="RM",MIN('Datos pp RM'!$K$7:$K$9),D123="VI",MIN('Datos pp VI Región'!$K$7:$K$9))</f>
        <v>29</v>
      </c>
      <c r="AH123" s="2" cm="1">
        <f t="array" ref="AH123">_xlfn.IFS(Z123="Pavimentado",1-(AG123/(4*365)),Z123="No Pavimentado",1-(AG123/365))</f>
        <v>0.98013698630136981</v>
      </c>
      <c r="AI123" s="2" cm="1">
        <f t="array" ref="AI123">_xlfn.IFS(Z123="Pavimentado",8,Z123="No Pavimentado",R123)</f>
        <v>8</v>
      </c>
      <c r="AJ123" s="2">
        <v>0.15</v>
      </c>
      <c r="AK123" s="2">
        <v>0.62</v>
      </c>
      <c r="AL123" s="2">
        <v>0.15</v>
      </c>
      <c r="AM123" s="2">
        <v>1.5</v>
      </c>
      <c r="AN123" s="2"/>
      <c r="AO123" s="2" cm="1">
        <f t="array" ref="AO123">_xlfn.IFS($Z123=$AT$3,AJ123*($X123)^(0.91)*(8*1.1023)^1.02,$Z123=$AT$4,AL123*281.9*(8.5/12)^0.9*(4/2.72)^0.45)</f>
        <v>5.6828892328533019E-2</v>
      </c>
      <c r="AP123" s="2" cm="1">
        <f t="array" ref="AP123">_xlfn.IFS($Z123=$AT$3,AK123*($X123)^(0.91)*(8*1.1023)^1.02,$Z123=$AT$4,AM123*281.9*(8.5/12)^0.9*(4/2.72)^0.45)</f>
        <v>0.23489275495793649</v>
      </c>
      <c r="AQ123" s="2" cm="1">
        <f t="array" ref="AQ123">_xlfn.IFS(Z123=$AT$3,(AF123*AO123*AH123)/1000000,Z123=$AT$4,(AF123*AH123*AO123*(1-AN123))/1000000)</f>
        <v>1.1377987769442806E-3</v>
      </c>
      <c r="AR123" s="2" cm="1">
        <f t="array" ref="AR123">_xlfn.IFS(Z123=$AT$3,(AF123*AP123*AH123)/1000000,Z123=$AT$4,(AF123*AH123*AP123*(1-AN123))/1000000)</f>
        <v>4.7029016113696934E-3</v>
      </c>
    </row>
    <row r="124" spans="1:44" ht="28.8" x14ac:dyDescent="0.3">
      <c r="A124" s="2">
        <v>15</v>
      </c>
      <c r="B124" t="s">
        <v>21</v>
      </c>
      <c r="C124" s="2" t="s">
        <v>218</v>
      </c>
      <c r="D124" t="s">
        <v>184</v>
      </c>
      <c r="E124" s="2" t="s">
        <v>185</v>
      </c>
      <c r="F124" s="2" t="s">
        <v>195</v>
      </c>
      <c r="G124" s="3" t="s">
        <v>188</v>
      </c>
      <c r="H124" s="3" t="s">
        <v>192</v>
      </c>
      <c r="I124" s="2" t="s">
        <v>28</v>
      </c>
      <c r="J124" s="2" t="s">
        <v>196</v>
      </c>
      <c r="K124" s="2" t="s">
        <v>29</v>
      </c>
      <c r="L124" s="4">
        <v>46227</v>
      </c>
      <c r="M124" s="2" t="s">
        <v>30</v>
      </c>
      <c r="N124" s="2" t="s">
        <v>31</v>
      </c>
      <c r="O124" s="2">
        <v>50000</v>
      </c>
      <c r="P124" s="2">
        <v>8.3350000000000009</v>
      </c>
      <c r="Q124" s="2">
        <v>19.03</v>
      </c>
      <c r="R124" s="2">
        <v>27.364000000000001</v>
      </c>
      <c r="S124" s="2">
        <v>2627.4303730000001</v>
      </c>
      <c r="T124" s="2">
        <v>49.21</v>
      </c>
      <c r="U124" s="2">
        <v>4.5039999999999996</v>
      </c>
      <c r="V124" s="2">
        <v>53.713999999999999</v>
      </c>
      <c r="W124" s="2" t="s">
        <v>1458</v>
      </c>
      <c r="X124" s="2">
        <v>0.2</v>
      </c>
      <c r="Y124" t="s">
        <v>33</v>
      </c>
      <c r="Z124" s="2" t="s">
        <v>34</v>
      </c>
      <c r="AA124" t="s">
        <v>35</v>
      </c>
      <c r="AB124">
        <v>1414.978261</v>
      </c>
      <c r="AC124">
        <v>1.4149780000000001</v>
      </c>
      <c r="AD124" s="2">
        <v>15</v>
      </c>
      <c r="AE124" s="10" t="s">
        <v>307</v>
      </c>
      <c r="AF124" s="2">
        <f t="shared" si="1"/>
        <v>7435.5123486535886</v>
      </c>
      <c r="AG124" s="2" cm="1">
        <f t="array" ref="AG124">_xlfn.IFS(D124="I",MIN('Datos pp I Región'!$K$7:$K$9),D124="II",MIN('Datos pp II Región'!$K$7:$K$9),D124="III",MIN('Datos pp III Región'!$K$7:$K$9),D124="IV",MIN('Datos pp IV Región'!$K$7:$K$9),D124="V",MIN('Datos pp V Región'!$K$7:$K$9),D124="RM",MIN('Datos pp RM'!$K$7:$K$9),D124="VI",MIN('Datos pp VI Región'!$K$7:$K$9))</f>
        <v>29</v>
      </c>
      <c r="AH124" s="2" cm="1">
        <f t="array" ref="AH124">_xlfn.IFS(Z124="Pavimentado",1-(AG124/(4*365)),Z124="No Pavimentado",1-(AG124/365))</f>
        <v>0.98013698630136981</v>
      </c>
      <c r="AI124" s="2" cm="1">
        <f t="array" ref="AI124">_xlfn.IFS(Z124="Pavimentado",8,Z124="No Pavimentado",R124)</f>
        <v>8</v>
      </c>
      <c r="AJ124" s="2">
        <v>0.15</v>
      </c>
      <c r="AK124" s="2">
        <v>0.62</v>
      </c>
      <c r="AL124" s="2">
        <v>0.15</v>
      </c>
      <c r="AM124" s="2">
        <v>1.5</v>
      </c>
      <c r="AN124" s="2"/>
      <c r="AO124" s="2" cm="1">
        <f t="array" ref="AO124">_xlfn.IFS($Z124=$AT$3,AJ124*($X124)^(0.91)*(8*1.1023)^1.02,$Z124=$AT$4,AL124*281.9*(8.5/12)^0.9*(4/2.72)^0.45)</f>
        <v>0.31939355285489546</v>
      </c>
      <c r="AP124" s="2" cm="1">
        <f t="array" ref="AP124">_xlfn.IFS($Z124=$AT$3,AK124*($X124)^(0.91)*(8*1.1023)^1.02,$Z124=$AT$4,AM124*281.9*(8.5/12)^0.9*(4/2.72)^0.45)</f>
        <v>1.3201600184669013</v>
      </c>
      <c r="AQ124" s="2" cm="1">
        <f t="array" ref="AQ124">_xlfn.IFS(Z124=$AT$3,(AF124*AO124*AH124)/1000000,Z124=$AT$4,(AF124*AH124*AO124*(1-AN124))/1000000)</f>
        <v>2.3276829347687708E-3</v>
      </c>
      <c r="AR124" s="2" cm="1">
        <f t="array" ref="AR124">_xlfn.IFS(Z124=$AT$3,(AF124*AP124*AH124)/1000000,Z124=$AT$4,(AF124*AH124*AP124*(1-AN124))/1000000)</f>
        <v>9.6210894637109197E-3</v>
      </c>
    </row>
    <row r="125" spans="1:44" ht="28.8" x14ac:dyDescent="0.3">
      <c r="A125" s="2">
        <v>15</v>
      </c>
      <c r="B125" t="s">
        <v>21</v>
      </c>
      <c r="C125" s="2" t="s">
        <v>218</v>
      </c>
      <c r="D125" t="s">
        <v>184</v>
      </c>
      <c r="E125" s="2" t="s">
        <v>185</v>
      </c>
      <c r="F125" s="2" t="s">
        <v>195</v>
      </c>
      <c r="G125" s="3" t="s">
        <v>188</v>
      </c>
      <c r="H125" s="3" t="s">
        <v>192</v>
      </c>
      <c r="I125" s="2" t="s">
        <v>28</v>
      </c>
      <c r="J125" s="2" t="s">
        <v>196</v>
      </c>
      <c r="K125" s="2" t="s">
        <v>29</v>
      </c>
      <c r="L125" s="4">
        <v>46227</v>
      </c>
      <c r="M125" s="2" t="s">
        <v>30</v>
      </c>
      <c r="N125" s="2" t="s">
        <v>31</v>
      </c>
      <c r="O125" s="2">
        <v>50000</v>
      </c>
      <c r="P125" s="2">
        <v>8.3350000000000009</v>
      </c>
      <c r="Q125" s="2">
        <v>19.03</v>
      </c>
      <c r="R125" s="2">
        <v>27.364000000000001</v>
      </c>
      <c r="S125" s="2">
        <v>2627.4303730000001</v>
      </c>
      <c r="T125" s="2">
        <v>49.21</v>
      </c>
      <c r="U125" s="2">
        <v>4.5039999999999996</v>
      </c>
      <c r="V125" s="2">
        <v>53.713999999999999</v>
      </c>
      <c r="W125" s="2" t="s">
        <v>1459</v>
      </c>
      <c r="X125" s="2">
        <v>0.2</v>
      </c>
      <c r="Y125" t="s">
        <v>33</v>
      </c>
      <c r="Z125" s="2" t="s">
        <v>34</v>
      </c>
      <c r="AA125" t="s">
        <v>35</v>
      </c>
      <c r="AB125">
        <v>7845.5415359999997</v>
      </c>
      <c r="AC125">
        <v>7.845542</v>
      </c>
      <c r="AD125" s="2">
        <v>15</v>
      </c>
      <c r="AE125" s="10" t="s">
        <v>307</v>
      </c>
      <c r="AF125" s="2">
        <f t="shared" si="1"/>
        <v>41227.230686894334</v>
      </c>
      <c r="AG125" s="2" cm="1">
        <f t="array" ref="AG125">_xlfn.IFS(D125="I",MIN('Datos pp I Región'!$K$7:$K$9),D125="II",MIN('Datos pp II Región'!$K$7:$K$9),D125="III",MIN('Datos pp III Región'!$K$7:$K$9),D125="IV",MIN('Datos pp IV Región'!$K$7:$K$9),D125="V",MIN('Datos pp V Región'!$K$7:$K$9),D125="RM",MIN('Datos pp RM'!$K$7:$K$9),D125="VI",MIN('Datos pp VI Región'!$K$7:$K$9))</f>
        <v>29</v>
      </c>
      <c r="AH125" s="2" cm="1">
        <f t="array" ref="AH125">_xlfn.IFS(Z125="Pavimentado",1-(AG125/(4*365)),Z125="No Pavimentado",1-(AG125/365))</f>
        <v>0.98013698630136981</v>
      </c>
      <c r="AI125" s="2" cm="1">
        <f t="array" ref="AI125">_xlfn.IFS(Z125="Pavimentado",8,Z125="No Pavimentado",R125)</f>
        <v>8</v>
      </c>
      <c r="AJ125" s="2">
        <v>0.15</v>
      </c>
      <c r="AK125" s="2">
        <v>0.62</v>
      </c>
      <c r="AL125" s="2">
        <v>0.15</v>
      </c>
      <c r="AM125" s="2">
        <v>1.5</v>
      </c>
      <c r="AN125" s="2"/>
      <c r="AO125" s="2" cm="1">
        <f t="array" ref="AO125">_xlfn.IFS($Z125=$AT$3,AJ125*($X125)^(0.91)*(8*1.1023)^1.02,$Z125=$AT$4,AL125*281.9*(8.5/12)^0.9*(4/2.72)^0.45)</f>
        <v>0.31939355285489546</v>
      </c>
      <c r="AP125" s="2" cm="1">
        <f t="array" ref="AP125">_xlfn.IFS($Z125=$AT$3,AK125*($X125)^(0.91)*(8*1.1023)^1.02,$Z125=$AT$4,AM125*281.9*(8.5/12)^0.9*(4/2.72)^0.45)</f>
        <v>1.3201600184669013</v>
      </c>
      <c r="AQ125" s="2" cm="1">
        <f t="array" ref="AQ125">_xlfn.IFS(Z125=$AT$3,(AF125*AO125*AH125)/1000000,Z125=$AT$4,(AF125*AH125*AO125*(1-AN125))/1000000)</f>
        <v>1.2906161245907462E-2</v>
      </c>
      <c r="AR125" s="2" cm="1">
        <f t="array" ref="AR125">_xlfn.IFS(Z125=$AT$3,(AF125*AP125*AH125)/1000000,Z125=$AT$4,(AF125*AH125*AP125*(1-AN125))/1000000)</f>
        <v>5.3345466483084185E-2</v>
      </c>
    </row>
    <row r="126" spans="1:44" ht="28.8" x14ac:dyDescent="0.3">
      <c r="A126" s="2">
        <v>15</v>
      </c>
      <c r="B126" t="s">
        <v>21</v>
      </c>
      <c r="C126" s="2" t="s">
        <v>218</v>
      </c>
      <c r="D126" t="s">
        <v>184</v>
      </c>
      <c r="E126" s="2" t="s">
        <v>185</v>
      </c>
      <c r="F126" s="2" t="s">
        <v>195</v>
      </c>
      <c r="G126" s="3" t="s">
        <v>188</v>
      </c>
      <c r="H126" s="3" t="s">
        <v>192</v>
      </c>
      <c r="I126" s="2" t="s">
        <v>28</v>
      </c>
      <c r="J126" s="2" t="s">
        <v>196</v>
      </c>
      <c r="K126" s="2" t="s">
        <v>29</v>
      </c>
      <c r="L126" s="4">
        <v>46227</v>
      </c>
      <c r="M126" s="2" t="s">
        <v>30</v>
      </c>
      <c r="N126" s="2" t="s">
        <v>31</v>
      </c>
      <c r="O126" s="2">
        <v>50000</v>
      </c>
      <c r="P126" s="2">
        <v>8.3350000000000009</v>
      </c>
      <c r="Q126" s="2">
        <v>19.03</v>
      </c>
      <c r="R126" s="2">
        <v>27.364000000000001</v>
      </c>
      <c r="S126" s="2">
        <v>2627.4303730000001</v>
      </c>
      <c r="T126" s="2">
        <v>49.21</v>
      </c>
      <c r="U126" s="2">
        <v>4.5039999999999996</v>
      </c>
      <c r="V126" s="2">
        <v>53.713999999999999</v>
      </c>
      <c r="W126" s="2" t="s">
        <v>1460</v>
      </c>
      <c r="X126" s="2">
        <v>0.2</v>
      </c>
      <c r="Y126" t="s">
        <v>33</v>
      </c>
      <c r="Z126" s="2" t="s">
        <v>34</v>
      </c>
      <c r="AA126" t="s">
        <v>35</v>
      </c>
      <c r="AB126">
        <v>1089.1076029999999</v>
      </c>
      <c r="AC126">
        <v>1.089108</v>
      </c>
      <c r="AD126" s="2">
        <v>15</v>
      </c>
      <c r="AE126" s="10" t="s">
        <v>307</v>
      </c>
      <c r="AF126" s="2">
        <f t="shared" si="1"/>
        <v>5723.1108773545684</v>
      </c>
      <c r="AG126" s="2" cm="1">
        <f t="array" ref="AG126">_xlfn.IFS(D126="I",MIN('Datos pp I Región'!$K$7:$K$9),D126="II",MIN('Datos pp II Región'!$K$7:$K$9),D126="III",MIN('Datos pp III Región'!$K$7:$K$9),D126="IV",MIN('Datos pp IV Región'!$K$7:$K$9),D126="V",MIN('Datos pp V Región'!$K$7:$K$9),D126="RM",MIN('Datos pp RM'!$K$7:$K$9),D126="VI",MIN('Datos pp VI Región'!$K$7:$K$9))</f>
        <v>29</v>
      </c>
      <c r="AH126" s="2" cm="1">
        <f t="array" ref="AH126">_xlfn.IFS(Z126="Pavimentado",1-(AG126/(4*365)),Z126="No Pavimentado",1-(AG126/365))</f>
        <v>0.98013698630136981</v>
      </c>
      <c r="AI126" s="2" cm="1">
        <f t="array" ref="AI126">_xlfn.IFS(Z126="Pavimentado",8,Z126="No Pavimentado",R126)</f>
        <v>8</v>
      </c>
      <c r="AJ126" s="2">
        <v>0.15</v>
      </c>
      <c r="AK126" s="2">
        <v>0.62</v>
      </c>
      <c r="AL126" s="2">
        <v>0.15</v>
      </c>
      <c r="AM126" s="2">
        <v>1.5</v>
      </c>
      <c r="AN126" s="2"/>
      <c r="AO126" s="2" cm="1">
        <f t="array" ref="AO126">_xlfn.IFS($Z126=$AT$3,AJ126*($X126)^(0.91)*(8*1.1023)^1.02,$Z126=$AT$4,AL126*281.9*(8.5/12)^0.9*(4/2.72)^0.45)</f>
        <v>0.31939355285489546</v>
      </c>
      <c r="AP126" s="2" cm="1">
        <f t="array" ref="AP126">_xlfn.IFS($Z126=$AT$3,AK126*($X126)^(0.91)*(8*1.1023)^1.02,$Z126=$AT$4,AM126*281.9*(8.5/12)^0.9*(4/2.72)^0.45)</f>
        <v>1.3201600184669013</v>
      </c>
      <c r="AQ126" s="2" cm="1">
        <f t="array" ref="AQ126">_xlfn.IFS(Z126=$AT$3,(AF126*AO126*AH126)/1000000,Z126=$AT$4,(AF126*AH126*AO126*(1-AN126))/1000000)</f>
        <v>1.7916166228168539E-3</v>
      </c>
      <c r="AR126" s="2" cm="1">
        <f t="array" ref="AR126">_xlfn.IFS(Z126=$AT$3,(AF126*AP126*AH126)/1000000,Z126=$AT$4,(AF126*AH126*AP126*(1-AN126))/1000000)</f>
        <v>7.4053487076429971E-3</v>
      </c>
    </row>
    <row r="127" spans="1:44" ht="28.8" x14ac:dyDescent="0.3">
      <c r="A127" s="2">
        <v>15</v>
      </c>
      <c r="B127" t="s">
        <v>21</v>
      </c>
      <c r="C127" s="2" t="s">
        <v>229</v>
      </c>
      <c r="D127" t="s">
        <v>184</v>
      </c>
      <c r="E127" s="2" t="s">
        <v>230</v>
      </c>
      <c r="F127" s="2" t="s">
        <v>195</v>
      </c>
      <c r="G127" s="3" t="s">
        <v>188</v>
      </c>
      <c r="H127" s="3" t="s">
        <v>192</v>
      </c>
      <c r="I127" s="2" t="s">
        <v>28</v>
      </c>
      <c r="J127" s="2" t="s">
        <v>196</v>
      </c>
      <c r="K127" s="2" t="s">
        <v>29</v>
      </c>
      <c r="L127" s="4">
        <v>46227</v>
      </c>
      <c r="M127" s="2" t="s">
        <v>30</v>
      </c>
      <c r="N127" s="2" t="s">
        <v>31</v>
      </c>
      <c r="O127" s="2">
        <v>50000</v>
      </c>
      <c r="P127" s="2">
        <v>8.3350000000000009</v>
      </c>
      <c r="Q127" s="2">
        <v>19.03</v>
      </c>
      <c r="R127" s="2">
        <v>27.364000000000001</v>
      </c>
      <c r="S127" s="2">
        <v>2627.4303730000001</v>
      </c>
      <c r="T127" s="2">
        <v>49.21</v>
      </c>
      <c r="U127" s="2">
        <v>4.5039999999999996</v>
      </c>
      <c r="V127" s="2">
        <v>53.713999999999999</v>
      </c>
      <c r="W127" s="2" t="s">
        <v>1460</v>
      </c>
      <c r="X127" s="2">
        <v>0.2</v>
      </c>
      <c r="Y127" t="s">
        <v>33</v>
      </c>
      <c r="Z127" s="2" t="s">
        <v>34</v>
      </c>
      <c r="AA127" t="s">
        <v>35</v>
      </c>
      <c r="AB127">
        <v>418.58455099999998</v>
      </c>
      <c r="AC127">
        <v>0.41858499999999998</v>
      </c>
      <c r="AD127" s="2">
        <v>15</v>
      </c>
      <c r="AE127" s="10" t="s">
        <v>307</v>
      </c>
      <c r="AF127" s="2">
        <f t="shared" si="1"/>
        <v>2199.6058853644099</v>
      </c>
      <c r="AG127" s="2" cm="1">
        <f t="array" ref="AG127">_xlfn.IFS(D127="I",MIN('Datos pp I Región'!$K$7:$K$9),D127="II",MIN('Datos pp II Región'!$K$7:$K$9),D127="III",MIN('Datos pp III Región'!$K$7:$K$9),D127="IV",MIN('Datos pp IV Región'!$K$7:$K$9),D127="V",MIN('Datos pp V Región'!$K$7:$K$9),D127="RM",MIN('Datos pp RM'!$K$7:$K$9),D127="VI",MIN('Datos pp VI Región'!$K$7:$K$9))</f>
        <v>29</v>
      </c>
      <c r="AH127" s="2" cm="1">
        <f t="array" ref="AH127">_xlfn.IFS(Z127="Pavimentado",1-(AG127/(4*365)),Z127="No Pavimentado",1-(AG127/365))</f>
        <v>0.98013698630136981</v>
      </c>
      <c r="AI127" s="2" cm="1">
        <f t="array" ref="AI127">_xlfn.IFS(Z127="Pavimentado",8,Z127="No Pavimentado",R127)</f>
        <v>8</v>
      </c>
      <c r="AJ127" s="2">
        <v>0.15</v>
      </c>
      <c r="AK127" s="2">
        <v>0.62</v>
      </c>
      <c r="AL127" s="2">
        <v>0.15</v>
      </c>
      <c r="AM127" s="2">
        <v>1.5</v>
      </c>
      <c r="AN127" s="2"/>
      <c r="AO127" s="2" cm="1">
        <f t="array" ref="AO127">_xlfn.IFS($Z127=$AT$3,AJ127*($X127)^(0.91)*(8*1.1023)^1.02,$Z127=$AT$4,AL127*281.9*(8.5/12)^0.9*(4/2.72)^0.45)</f>
        <v>0.31939355285489546</v>
      </c>
      <c r="AP127" s="2" cm="1">
        <f t="array" ref="AP127">_xlfn.IFS($Z127=$AT$3,AK127*($X127)^(0.91)*(8*1.1023)^1.02,$Z127=$AT$4,AM127*281.9*(8.5/12)^0.9*(4/2.72)^0.45)</f>
        <v>1.3201600184669013</v>
      </c>
      <c r="AQ127" s="2" cm="1">
        <f t="array" ref="AQ127">_xlfn.IFS(Z127=$AT$3,(AF127*AO127*AH127)/1000000,Z127=$AT$4,(AF127*AH127*AO127*(1-AN127))/1000000)</f>
        <v>6.8858537818268961E-4</v>
      </c>
      <c r="AR127" s="2" cm="1">
        <f t="array" ref="AR127">_xlfn.IFS(Z127=$AT$3,(AF127*AP127*AH127)/1000000,Z127=$AT$4,(AF127*AH127*AP127*(1-AN127))/1000000)</f>
        <v>2.8461528964884505E-3</v>
      </c>
    </row>
    <row r="128" spans="1:44" ht="28.8" x14ac:dyDescent="0.3">
      <c r="A128" s="2">
        <v>16</v>
      </c>
      <c r="B128" t="s">
        <v>21</v>
      </c>
      <c r="C128" s="2" t="s">
        <v>229</v>
      </c>
      <c r="D128" t="s">
        <v>184</v>
      </c>
      <c r="E128" s="2" t="s">
        <v>230</v>
      </c>
      <c r="F128" s="2" t="s">
        <v>198</v>
      </c>
      <c r="G128" s="3" t="s">
        <v>188</v>
      </c>
      <c r="H128" s="2" t="s">
        <v>199</v>
      </c>
      <c r="I128" s="2" t="s">
        <v>28</v>
      </c>
      <c r="J128" s="2">
        <v>134137</v>
      </c>
      <c r="K128" s="2" t="s">
        <v>29</v>
      </c>
      <c r="L128" s="4">
        <v>46227</v>
      </c>
      <c r="M128" s="2" t="s">
        <v>30</v>
      </c>
      <c r="N128" s="2" t="s">
        <v>31</v>
      </c>
      <c r="O128" s="2">
        <v>134137</v>
      </c>
      <c r="P128" s="2">
        <v>8.3350000000000009</v>
      </c>
      <c r="Q128" s="2">
        <v>19.03</v>
      </c>
      <c r="R128" s="2">
        <v>27.364000000000001</v>
      </c>
      <c r="S128" s="2">
        <v>7048.7125589999996</v>
      </c>
      <c r="T128" s="2">
        <v>59.976999999999997</v>
      </c>
      <c r="U128" s="2">
        <v>4.5039999999999996</v>
      </c>
      <c r="V128" s="2">
        <v>64.480999999999995</v>
      </c>
      <c r="W128" s="2" t="s">
        <v>1461</v>
      </c>
      <c r="X128" s="2">
        <v>0.2</v>
      </c>
      <c r="Y128" t="s">
        <v>33</v>
      </c>
      <c r="Z128" s="2" t="s">
        <v>34</v>
      </c>
      <c r="AA128" t="s">
        <v>35</v>
      </c>
      <c r="AB128">
        <v>1323.505817</v>
      </c>
      <c r="AC128">
        <v>1.3235060000000001</v>
      </c>
      <c r="AD128" s="2">
        <v>16</v>
      </c>
      <c r="AE128" s="10" t="s">
        <v>307</v>
      </c>
      <c r="AF128" s="2">
        <f t="shared" si="1"/>
        <v>18658.026728223707</v>
      </c>
      <c r="AG128" s="2" cm="1">
        <f t="array" ref="AG128">_xlfn.IFS(D128="I",MIN('Datos pp I Región'!$K$7:$K$9),D128="II",MIN('Datos pp II Región'!$K$7:$K$9),D128="III",MIN('Datos pp III Región'!$K$7:$K$9),D128="IV",MIN('Datos pp IV Región'!$K$7:$K$9),D128="V",MIN('Datos pp V Región'!$K$7:$K$9),D128="RM",MIN('Datos pp RM'!$K$7:$K$9),D128="VI",MIN('Datos pp VI Región'!$K$7:$K$9))</f>
        <v>29</v>
      </c>
      <c r="AH128" s="2" cm="1">
        <f t="array" ref="AH128">_xlfn.IFS(Z128="Pavimentado",1-(AG128/(4*365)),Z128="No Pavimentado",1-(AG128/365))</f>
        <v>0.98013698630136981</v>
      </c>
      <c r="AI128" s="2" cm="1">
        <f t="array" ref="AI128">_xlfn.IFS(Z128="Pavimentado",8,Z128="No Pavimentado",R128)</f>
        <v>8</v>
      </c>
      <c r="AJ128" s="2">
        <v>0.15</v>
      </c>
      <c r="AK128" s="2">
        <v>0.62</v>
      </c>
      <c r="AL128" s="2">
        <v>0.15</v>
      </c>
      <c r="AM128" s="2">
        <v>1.5</v>
      </c>
      <c r="AN128" s="2"/>
      <c r="AO128" s="2" cm="1">
        <f t="array" ref="AO128">_xlfn.IFS($Z128=$AT$3,AJ128*($X128)^(0.91)*(8*1.1023)^1.02,$Z128=$AT$4,AL128*281.9*(8.5/12)^0.9*(4/2.72)^0.45)</f>
        <v>0.31939355285489546</v>
      </c>
      <c r="AP128" s="2" cm="1">
        <f t="array" ref="AP128">_xlfn.IFS($Z128=$AT$3,AK128*($X128)^(0.91)*(8*1.1023)^1.02,$Z128=$AT$4,AM128*281.9*(8.5/12)^0.9*(4/2.72)^0.45)</f>
        <v>1.3201600184669013</v>
      </c>
      <c r="AQ128" s="2" cm="1">
        <f t="array" ref="AQ128">_xlfn.IFS(Z128=$AT$3,(AF128*AO128*AH128)/1000000,Z128=$AT$4,(AF128*AH128*AO128*(1-AN128))/1000000)</f>
        <v>5.8408847131576833E-3</v>
      </c>
      <c r="AR128" s="2" cm="1">
        <f t="array" ref="AR128">_xlfn.IFS(Z128=$AT$3,(AF128*AP128*AH128)/1000000,Z128=$AT$4,(AF128*AH128*AP128*(1-AN128))/1000000)</f>
        <v>2.4142323481051758E-2</v>
      </c>
    </row>
    <row r="129" spans="1:44" ht="28.8" x14ac:dyDescent="0.3">
      <c r="A129" s="2">
        <v>16</v>
      </c>
      <c r="B129" t="s">
        <v>21</v>
      </c>
      <c r="C129" s="2" t="s">
        <v>229</v>
      </c>
      <c r="D129" t="s">
        <v>184</v>
      </c>
      <c r="E129" s="2" t="s">
        <v>235</v>
      </c>
      <c r="F129" s="2" t="s">
        <v>200</v>
      </c>
      <c r="G129" s="3" t="s">
        <v>188</v>
      </c>
      <c r="H129" s="2" t="s">
        <v>199</v>
      </c>
      <c r="I129" s="2" t="s">
        <v>28</v>
      </c>
      <c r="J129" s="2">
        <v>134137</v>
      </c>
      <c r="K129" s="2" t="s">
        <v>29</v>
      </c>
      <c r="L129" s="4">
        <v>46227</v>
      </c>
      <c r="M129" s="2" t="s">
        <v>30</v>
      </c>
      <c r="N129" s="2" t="s">
        <v>31</v>
      </c>
      <c r="O129" s="2">
        <v>134137</v>
      </c>
      <c r="P129" s="2">
        <v>8.3350000000000009</v>
      </c>
      <c r="Q129" s="2">
        <v>19.03</v>
      </c>
      <c r="R129" s="2">
        <v>27.364000000000001</v>
      </c>
      <c r="S129" s="2">
        <v>7048.7125589999996</v>
      </c>
      <c r="T129" s="2">
        <v>59.976999999999997</v>
      </c>
      <c r="U129" s="2">
        <v>4.5039999999999996</v>
      </c>
      <c r="V129" s="2">
        <v>64.480999999999995</v>
      </c>
      <c r="W129" s="2" t="s">
        <v>1462</v>
      </c>
      <c r="X129" s="2">
        <v>0</v>
      </c>
      <c r="Y129" t="s">
        <v>33</v>
      </c>
      <c r="Z129" s="2" t="s">
        <v>61</v>
      </c>
      <c r="AA129" t="s">
        <v>35</v>
      </c>
      <c r="AB129">
        <v>2976.7420149999998</v>
      </c>
      <c r="AC129">
        <v>2.9767420000000002</v>
      </c>
      <c r="AD129" s="2">
        <v>16</v>
      </c>
      <c r="AE129" s="10" t="s">
        <v>307</v>
      </c>
      <c r="AF129" s="2">
        <f t="shared" si="1"/>
        <v>41964.397440605557</v>
      </c>
      <c r="AG129" s="2" cm="1">
        <f t="array" ref="AG129">_xlfn.IFS(D129="I",MIN('Datos pp I Región'!$K$7:$K$9),D129="II",MIN('Datos pp II Región'!$K$7:$K$9),D129="III",MIN('Datos pp III Región'!$K$7:$K$9),D129="IV",MIN('Datos pp IV Región'!$K$7:$K$9),D129="V",MIN('Datos pp V Región'!$K$7:$K$9),D129="RM",MIN('Datos pp RM'!$K$7:$K$9),D129="VI",MIN('Datos pp VI Región'!$K$7:$K$9))</f>
        <v>29</v>
      </c>
      <c r="AH129" s="2" cm="1">
        <f t="array" ref="AH129">_xlfn.IFS(Z129="Pavimentado",1-(AG129/(4*365)),Z129="No Pavimentado",1-(AG129/365))</f>
        <v>0.92054794520547945</v>
      </c>
      <c r="AI129" s="2" cm="1">
        <f t="array" ref="AI129">_xlfn.IFS(Z129="Pavimentado",8,Z129="No Pavimentado",R129)</f>
        <v>27.364000000000001</v>
      </c>
      <c r="AJ129" s="2">
        <v>0.15</v>
      </c>
      <c r="AK129" s="2">
        <v>0.62</v>
      </c>
      <c r="AL129" s="2">
        <v>0.15</v>
      </c>
      <c r="AM129" s="2">
        <v>1.5</v>
      </c>
      <c r="AN129" s="2"/>
      <c r="AO129" s="2" cm="1">
        <f t="array" ref="AO129">_xlfn.IFS($Z129=$AT$3,AJ129*($X129)^(0.91)*(8*1.1023)^1.02,$Z129=$AT$4,AL129*281.9*(8.5/12)^0.9*(4/2.72)^0.45)</f>
        <v>36.878329124860684</v>
      </c>
      <c r="AP129" s="2" cm="1">
        <f t="array" ref="AP129">_xlfn.IFS($Z129=$AT$3,AK129*($X129)^(0.91)*(8*1.1023)^1.02,$Z129=$AT$4,AM129*281.9*(8.5/12)^0.9*(4/2.72)^0.45)</f>
        <v>368.78329124860687</v>
      </c>
      <c r="AQ129" s="2" cm="1">
        <f t="array" ref="AQ129">_xlfn.IFS(Z129=$AT$3,(AF129*AO129*AH129)/1000000,Z129=$AT$4,(AF129*AH129*AO129*(1-AN129))/1000000)</f>
        <v>1.424618698834559</v>
      </c>
      <c r="AR129" s="2" cm="1">
        <f t="array" ref="AR129">_xlfn.IFS(Z129=$AT$3,(AF129*AP129*AH129)/1000000,Z129=$AT$4,(AF129*AH129*AP129*(1-AN129))/1000000)</f>
        <v>14.24618698834559</v>
      </c>
    </row>
    <row r="130" spans="1:44" ht="28.8" x14ac:dyDescent="0.3">
      <c r="A130" s="2">
        <v>16</v>
      </c>
      <c r="B130" t="s">
        <v>21</v>
      </c>
      <c r="C130" s="2" t="s">
        <v>229</v>
      </c>
      <c r="D130" t="s">
        <v>184</v>
      </c>
      <c r="E130" s="2" t="s">
        <v>237</v>
      </c>
      <c r="F130" s="2" t="s">
        <v>198</v>
      </c>
      <c r="G130" s="3" t="s">
        <v>188</v>
      </c>
      <c r="H130" s="2" t="s">
        <v>199</v>
      </c>
      <c r="I130" s="2" t="s">
        <v>28</v>
      </c>
      <c r="J130" s="2">
        <v>134137</v>
      </c>
      <c r="K130" s="2" t="s">
        <v>29</v>
      </c>
      <c r="L130" s="4">
        <v>46227</v>
      </c>
      <c r="M130" s="2" t="s">
        <v>30</v>
      </c>
      <c r="N130" s="2" t="s">
        <v>31</v>
      </c>
      <c r="O130" s="2">
        <v>134137</v>
      </c>
      <c r="P130" s="2">
        <v>8.3350000000000009</v>
      </c>
      <c r="Q130" s="2">
        <v>19.03</v>
      </c>
      <c r="R130" s="2">
        <v>27.364000000000001</v>
      </c>
      <c r="S130" s="2">
        <v>7048.7125589999996</v>
      </c>
      <c r="T130" s="2">
        <v>59.976999999999997</v>
      </c>
      <c r="U130" s="2">
        <v>4.5039999999999996</v>
      </c>
      <c r="V130" s="2">
        <v>64.480999999999995</v>
      </c>
      <c r="W130" s="2" t="s">
        <v>1463</v>
      </c>
      <c r="X130" s="2">
        <v>0.2</v>
      </c>
      <c r="Y130" t="s">
        <v>33</v>
      </c>
      <c r="Z130" s="2" t="s">
        <v>34</v>
      </c>
      <c r="AA130" t="s">
        <v>35</v>
      </c>
      <c r="AB130">
        <v>8412.5860769999999</v>
      </c>
      <c r="AC130">
        <v>8.4125859999999992</v>
      </c>
      <c r="AD130" s="2">
        <v>16</v>
      </c>
      <c r="AE130" s="10" t="s">
        <v>307</v>
      </c>
      <c r="AF130" s="2">
        <f t="shared" si="1"/>
        <v>118595.80118373514</v>
      </c>
      <c r="AG130" s="2" cm="1">
        <f t="array" ref="AG130">_xlfn.IFS(D130="I",MIN('Datos pp I Región'!$K$7:$K$9),D130="II",MIN('Datos pp II Región'!$K$7:$K$9),D130="III",MIN('Datos pp III Región'!$K$7:$K$9),D130="IV",MIN('Datos pp IV Región'!$K$7:$K$9),D130="V",MIN('Datos pp V Región'!$K$7:$K$9),D130="RM",MIN('Datos pp RM'!$K$7:$K$9),D130="VI",MIN('Datos pp VI Región'!$K$7:$K$9))</f>
        <v>29</v>
      </c>
      <c r="AH130" s="2" cm="1">
        <f t="array" ref="AH130">_xlfn.IFS(Z130="Pavimentado",1-(AG130/(4*365)),Z130="No Pavimentado",1-(AG130/365))</f>
        <v>0.98013698630136981</v>
      </c>
      <c r="AI130" s="2" cm="1">
        <f t="array" ref="AI130">_xlfn.IFS(Z130="Pavimentado",8,Z130="No Pavimentado",R130)</f>
        <v>8</v>
      </c>
      <c r="AJ130" s="2">
        <v>0.15</v>
      </c>
      <c r="AK130" s="2">
        <v>0.62</v>
      </c>
      <c r="AL130" s="2">
        <v>0.15</v>
      </c>
      <c r="AM130" s="2">
        <v>1.5</v>
      </c>
      <c r="AN130" s="2"/>
      <c r="AO130" s="2" cm="1">
        <f t="array" ref="AO130">_xlfn.IFS($Z130=$AT$3,AJ130*($X130)^(0.91)*(8*1.1023)^1.02,$Z130=$AT$4,AL130*281.9*(8.5/12)^0.9*(4/2.72)^0.45)</f>
        <v>0.31939355285489546</v>
      </c>
      <c r="AP130" s="2" cm="1">
        <f t="array" ref="AP130">_xlfn.IFS($Z130=$AT$3,AK130*($X130)^(0.91)*(8*1.1023)^1.02,$Z130=$AT$4,AM130*281.9*(8.5/12)^0.9*(4/2.72)^0.45)</f>
        <v>1.3201600184669013</v>
      </c>
      <c r="AQ130" s="2" cm="1">
        <f t="array" ref="AQ130">_xlfn.IFS(Z130=$AT$3,(AF130*AO130*AH130)/1000000,Z130=$AT$4,(AF130*AH130*AO130*(1-AN130))/1000000)</f>
        <v>3.7126348475582535E-2</v>
      </c>
      <c r="AR130" s="2" cm="1">
        <f t="array" ref="AR130">_xlfn.IFS(Z130=$AT$3,(AF130*AP130*AH130)/1000000,Z130=$AT$4,(AF130*AH130*AP130*(1-AN130))/1000000)</f>
        <v>0.15345557369907448</v>
      </c>
    </row>
    <row r="131" spans="1:44" ht="28.8" x14ac:dyDescent="0.3">
      <c r="A131" s="2">
        <v>16</v>
      </c>
      <c r="B131" t="s">
        <v>21</v>
      </c>
      <c r="C131" s="2" t="s">
        <v>229</v>
      </c>
      <c r="D131" t="s">
        <v>184</v>
      </c>
      <c r="E131" s="2" t="s">
        <v>237</v>
      </c>
      <c r="F131" s="2" t="s">
        <v>198</v>
      </c>
      <c r="G131" s="3" t="s">
        <v>188</v>
      </c>
      <c r="H131" s="2" t="s">
        <v>199</v>
      </c>
      <c r="I131" s="2" t="s">
        <v>28</v>
      </c>
      <c r="J131" s="2">
        <v>134137</v>
      </c>
      <c r="K131" s="2" t="s">
        <v>29</v>
      </c>
      <c r="L131" s="4">
        <v>46227</v>
      </c>
      <c r="M131" s="2" t="s">
        <v>30</v>
      </c>
      <c r="N131" s="2" t="s">
        <v>31</v>
      </c>
      <c r="O131" s="2">
        <v>134137</v>
      </c>
      <c r="P131" s="2">
        <v>8.3350000000000009</v>
      </c>
      <c r="Q131" s="2">
        <v>19.03</v>
      </c>
      <c r="R131" s="2">
        <v>27.364000000000001</v>
      </c>
      <c r="S131" s="2">
        <v>7048.7125589999996</v>
      </c>
      <c r="T131" s="2">
        <v>59.976999999999997</v>
      </c>
      <c r="U131" s="2">
        <v>4.5039999999999996</v>
      </c>
      <c r="V131" s="2">
        <v>64.480999999999995</v>
      </c>
      <c r="W131" s="2" t="s">
        <v>1464</v>
      </c>
      <c r="X131" s="2">
        <v>0.2</v>
      </c>
      <c r="Y131" t="s">
        <v>33</v>
      </c>
      <c r="Z131" s="2" t="s">
        <v>34</v>
      </c>
      <c r="AA131" t="s">
        <v>35</v>
      </c>
      <c r="AB131">
        <v>613.74518799999998</v>
      </c>
      <c r="AC131">
        <v>0.61374499999999999</v>
      </c>
      <c r="AD131" s="2">
        <v>16</v>
      </c>
      <c r="AE131" s="10" t="s">
        <v>307</v>
      </c>
      <c r="AF131" s="2">
        <f t="shared" ref="AF131:AF194" si="2">IF(AE131="Si",AC131*S131*2,AC131*S131)</f>
        <v>8652.2241790469088</v>
      </c>
      <c r="AG131" s="2" cm="1">
        <f t="array" ref="AG131">_xlfn.IFS(D131="I",MIN('Datos pp I Región'!$K$7:$K$9),D131="II",MIN('Datos pp II Región'!$K$7:$K$9),D131="III",MIN('Datos pp III Región'!$K$7:$K$9),D131="IV",MIN('Datos pp IV Región'!$K$7:$K$9),D131="V",MIN('Datos pp V Región'!$K$7:$K$9),D131="RM",MIN('Datos pp RM'!$K$7:$K$9),D131="VI",MIN('Datos pp VI Región'!$K$7:$K$9))</f>
        <v>29</v>
      </c>
      <c r="AH131" s="2" cm="1">
        <f t="array" ref="AH131">_xlfn.IFS(Z131="Pavimentado",1-(AG131/(4*365)),Z131="No Pavimentado",1-(AG131/365))</f>
        <v>0.98013698630136981</v>
      </c>
      <c r="AI131" s="2" cm="1">
        <f t="array" ref="AI131">_xlfn.IFS(Z131="Pavimentado",8,Z131="No Pavimentado",R131)</f>
        <v>8</v>
      </c>
      <c r="AJ131" s="2">
        <v>0.15</v>
      </c>
      <c r="AK131" s="2">
        <v>0.62</v>
      </c>
      <c r="AL131" s="2">
        <v>0.15</v>
      </c>
      <c r="AM131" s="2">
        <v>1.5</v>
      </c>
      <c r="AN131" s="2"/>
      <c r="AO131" s="2" cm="1">
        <f t="array" ref="AO131">_xlfn.IFS($Z131=$AT$3,AJ131*($X131)^(0.91)*(8*1.1023)^1.02,$Z131=$AT$4,AL131*281.9*(8.5/12)^0.9*(4/2.72)^0.45)</f>
        <v>0.31939355285489546</v>
      </c>
      <c r="AP131" s="2" cm="1">
        <f t="array" ref="AP131">_xlfn.IFS($Z131=$AT$3,AK131*($X131)^(0.91)*(8*1.1023)^1.02,$Z131=$AT$4,AM131*281.9*(8.5/12)^0.9*(4/2.72)^0.45)</f>
        <v>1.3201600184669013</v>
      </c>
      <c r="AQ131" s="2" cm="1">
        <f t="array" ref="AQ131">_xlfn.IFS(Z131=$AT$3,(AF131*AO131*AH131)/1000000,Z131=$AT$4,(AF131*AH131*AO131*(1-AN131))/1000000)</f>
        <v>2.708573885027315E-3</v>
      </c>
      <c r="AR131" s="2" cm="1">
        <f t="array" ref="AR131">_xlfn.IFS(Z131=$AT$3,(AF131*AP131*AH131)/1000000,Z131=$AT$4,(AF131*AH131*AP131*(1-AN131))/1000000)</f>
        <v>1.1195438724779572E-2</v>
      </c>
    </row>
    <row r="132" spans="1:44" ht="28.8" x14ac:dyDescent="0.3">
      <c r="A132" s="2">
        <v>16</v>
      </c>
      <c r="B132" t="s">
        <v>21</v>
      </c>
      <c r="C132" s="2" t="s">
        <v>229</v>
      </c>
      <c r="D132" t="s">
        <v>184</v>
      </c>
      <c r="E132" s="2" t="s">
        <v>241</v>
      </c>
      <c r="F132" s="2" t="s">
        <v>198</v>
      </c>
      <c r="G132" s="3" t="s">
        <v>188</v>
      </c>
      <c r="H132" s="2" t="s">
        <v>199</v>
      </c>
      <c r="I132" s="2" t="s">
        <v>28</v>
      </c>
      <c r="J132" s="2">
        <v>134137</v>
      </c>
      <c r="K132" s="2" t="s">
        <v>29</v>
      </c>
      <c r="L132" s="4">
        <v>46227</v>
      </c>
      <c r="M132" s="2" t="s">
        <v>30</v>
      </c>
      <c r="N132" s="2" t="s">
        <v>31</v>
      </c>
      <c r="O132" s="2">
        <v>134137</v>
      </c>
      <c r="P132" s="2">
        <v>8.3350000000000009</v>
      </c>
      <c r="Q132" s="2">
        <v>19.03</v>
      </c>
      <c r="R132" s="2">
        <v>27.364000000000001</v>
      </c>
      <c r="S132" s="2">
        <v>7048.7125589999996</v>
      </c>
      <c r="T132" s="2">
        <v>59.976999999999997</v>
      </c>
      <c r="U132" s="2">
        <v>4.5039999999999996</v>
      </c>
      <c r="V132" s="2">
        <v>64.480999999999995</v>
      </c>
      <c r="W132" s="2" t="s">
        <v>1465</v>
      </c>
      <c r="X132" s="2">
        <v>0.03</v>
      </c>
      <c r="Y132" t="s">
        <v>33</v>
      </c>
      <c r="Z132" s="2" t="s">
        <v>34</v>
      </c>
      <c r="AA132" t="s">
        <v>35</v>
      </c>
      <c r="AB132">
        <v>4045.0790529999999</v>
      </c>
      <c r="AC132">
        <v>4.0450790000000003</v>
      </c>
      <c r="AD132" s="2">
        <v>16</v>
      </c>
      <c r="AE132" s="10" t="s">
        <v>307</v>
      </c>
      <c r="AF132" s="2">
        <f t="shared" si="2"/>
        <v>57025.19829889432</v>
      </c>
      <c r="AG132" s="2" cm="1">
        <f t="array" ref="AG132">_xlfn.IFS(D132="I",MIN('Datos pp I Región'!$K$7:$K$9),D132="II",MIN('Datos pp II Región'!$K$7:$K$9),D132="III",MIN('Datos pp III Región'!$K$7:$K$9),D132="IV",MIN('Datos pp IV Región'!$K$7:$K$9),D132="V",MIN('Datos pp V Región'!$K$7:$K$9),D132="RM",MIN('Datos pp RM'!$K$7:$K$9),D132="VI",MIN('Datos pp VI Región'!$K$7:$K$9))</f>
        <v>29</v>
      </c>
      <c r="AH132" s="2" cm="1">
        <f t="array" ref="AH132">_xlfn.IFS(Z132="Pavimentado",1-(AG132/(4*365)),Z132="No Pavimentado",1-(AG132/365))</f>
        <v>0.98013698630136981</v>
      </c>
      <c r="AI132" s="2" cm="1">
        <f t="array" ref="AI132">_xlfn.IFS(Z132="Pavimentado",8,Z132="No Pavimentado",R132)</f>
        <v>8</v>
      </c>
      <c r="AJ132" s="2">
        <v>0.15</v>
      </c>
      <c r="AK132" s="2">
        <v>0.62</v>
      </c>
      <c r="AL132" s="2">
        <v>0.15</v>
      </c>
      <c r="AM132" s="2">
        <v>1.5</v>
      </c>
      <c r="AN132" s="2"/>
      <c r="AO132" s="2" cm="1">
        <f t="array" ref="AO132">_xlfn.IFS($Z132=$AT$3,AJ132*($X132)^(0.91)*(8*1.1023)^1.02,$Z132=$AT$4,AL132*281.9*(8.5/12)^0.9*(4/2.72)^0.45)</f>
        <v>5.6828892328533019E-2</v>
      </c>
      <c r="AP132" s="2" cm="1">
        <f t="array" ref="AP132">_xlfn.IFS($Z132=$AT$3,AK132*($X132)^(0.91)*(8*1.1023)^1.02,$Z132=$AT$4,AM132*281.9*(8.5/12)^0.9*(4/2.72)^0.45)</f>
        <v>0.23489275495793649</v>
      </c>
      <c r="AQ132" s="2" cm="1">
        <f t="array" ref="AQ132">_xlfn.IFS(Z132=$AT$3,(AF132*AO132*AH132)/1000000,Z132=$AT$4,(AF132*AH132*AO132*(1-AN132))/1000000)</f>
        <v>3.1763092056684436E-3</v>
      </c>
      <c r="AR132" s="2" cm="1">
        <f t="array" ref="AR132">_xlfn.IFS(Z132=$AT$3,(AF132*AP132*AH132)/1000000,Z132=$AT$4,(AF132*AH132*AP132*(1-AN132))/1000000)</f>
        <v>1.31287447167629E-2</v>
      </c>
    </row>
    <row r="133" spans="1:44" ht="28.8" x14ac:dyDescent="0.3">
      <c r="A133" s="2">
        <v>16</v>
      </c>
      <c r="B133" t="s">
        <v>21</v>
      </c>
      <c r="C133" s="2" t="s">
        <v>229</v>
      </c>
      <c r="D133" t="s">
        <v>184</v>
      </c>
      <c r="E133" s="2" t="s">
        <v>244</v>
      </c>
      <c r="F133" s="2" t="s">
        <v>198</v>
      </c>
      <c r="G133" s="3" t="s">
        <v>188</v>
      </c>
      <c r="H133" s="2" t="s">
        <v>199</v>
      </c>
      <c r="I133" s="2" t="s">
        <v>28</v>
      </c>
      <c r="J133" s="2">
        <v>134137</v>
      </c>
      <c r="K133" s="2" t="s">
        <v>29</v>
      </c>
      <c r="L133" s="4">
        <v>46227</v>
      </c>
      <c r="M133" s="2" t="s">
        <v>30</v>
      </c>
      <c r="N133" s="2" t="s">
        <v>31</v>
      </c>
      <c r="O133" s="2">
        <v>134137</v>
      </c>
      <c r="P133" s="2">
        <v>8.3350000000000009</v>
      </c>
      <c r="Q133" s="2">
        <v>19.03</v>
      </c>
      <c r="R133" s="2">
        <v>27.364000000000001</v>
      </c>
      <c r="S133" s="2">
        <v>7048.7125589999996</v>
      </c>
      <c r="T133" s="2">
        <v>59.976999999999997</v>
      </c>
      <c r="U133" s="2">
        <v>4.5039999999999996</v>
      </c>
      <c r="V133" s="2">
        <v>64.480999999999995</v>
      </c>
      <c r="W133" s="2" t="s">
        <v>1466</v>
      </c>
      <c r="X133" s="2">
        <v>0.2</v>
      </c>
      <c r="Y133" t="s">
        <v>33</v>
      </c>
      <c r="Z133" s="2" t="s">
        <v>34</v>
      </c>
      <c r="AA133" t="s">
        <v>35</v>
      </c>
      <c r="AB133">
        <v>1414.978261</v>
      </c>
      <c r="AC133">
        <v>1.4149780000000001</v>
      </c>
      <c r="AD133" s="2">
        <v>16</v>
      </c>
      <c r="AE133" s="10" t="s">
        <v>307</v>
      </c>
      <c r="AF133" s="2">
        <f t="shared" si="2"/>
        <v>19947.546398617404</v>
      </c>
      <c r="AG133" s="2" cm="1">
        <f t="array" ref="AG133">_xlfn.IFS(D133="I",MIN('Datos pp I Región'!$K$7:$K$9),D133="II",MIN('Datos pp II Región'!$K$7:$K$9),D133="III",MIN('Datos pp III Región'!$K$7:$K$9),D133="IV",MIN('Datos pp IV Región'!$K$7:$K$9),D133="V",MIN('Datos pp V Región'!$K$7:$K$9),D133="RM",MIN('Datos pp RM'!$K$7:$K$9),D133="VI",MIN('Datos pp VI Región'!$K$7:$K$9))</f>
        <v>29</v>
      </c>
      <c r="AH133" s="2" cm="1">
        <f t="array" ref="AH133">_xlfn.IFS(Z133="Pavimentado",1-(AG133/(4*365)),Z133="No Pavimentado",1-(AG133/365))</f>
        <v>0.98013698630136981</v>
      </c>
      <c r="AI133" s="2" cm="1">
        <f t="array" ref="AI133">_xlfn.IFS(Z133="Pavimentado",8,Z133="No Pavimentado",R133)</f>
        <v>8</v>
      </c>
      <c r="AJ133" s="2">
        <v>0.15</v>
      </c>
      <c r="AK133" s="2">
        <v>0.62</v>
      </c>
      <c r="AL133" s="2">
        <v>0.15</v>
      </c>
      <c r="AM133" s="2">
        <v>1.5</v>
      </c>
      <c r="AN133" s="2"/>
      <c r="AO133" s="2" cm="1">
        <f t="array" ref="AO133">_xlfn.IFS($Z133=$AT$3,AJ133*($X133)^(0.91)*(8*1.1023)^1.02,$Z133=$AT$4,AL133*281.9*(8.5/12)^0.9*(4/2.72)^0.45)</f>
        <v>0.31939355285489546</v>
      </c>
      <c r="AP133" s="2" cm="1">
        <f t="array" ref="AP133">_xlfn.IFS($Z133=$AT$3,AK133*($X133)^(0.91)*(8*1.1023)^1.02,$Z133=$AT$4,AM133*281.9*(8.5/12)^0.9*(4/2.72)^0.45)</f>
        <v>1.3201600184669013</v>
      </c>
      <c r="AQ133" s="2" cm="1">
        <f t="array" ref="AQ133">_xlfn.IFS(Z133=$AT$3,(AF133*AO133*AH133)/1000000,Z133=$AT$4,(AF133*AH133*AO133*(1-AN133))/1000000)</f>
        <v>6.24456811654381E-3</v>
      </c>
      <c r="AR133" s="2" cm="1">
        <f t="array" ref="AR133">_xlfn.IFS(Z133=$AT$3,(AF133*AP133*AH133)/1000000,Z133=$AT$4,(AF133*AH133*AP133*(1-AN133))/1000000)</f>
        <v>2.5810881548381084E-2</v>
      </c>
    </row>
    <row r="134" spans="1:44" ht="28.8" x14ac:dyDescent="0.3">
      <c r="A134" s="2">
        <v>16</v>
      </c>
      <c r="B134" t="s">
        <v>21</v>
      </c>
      <c r="C134" s="2" t="s">
        <v>229</v>
      </c>
      <c r="D134" t="s">
        <v>184</v>
      </c>
      <c r="E134" s="2" t="s">
        <v>247</v>
      </c>
      <c r="F134" s="2" t="s">
        <v>198</v>
      </c>
      <c r="G134" s="3" t="s">
        <v>188</v>
      </c>
      <c r="H134" s="2" t="s">
        <v>199</v>
      </c>
      <c r="I134" s="2" t="s">
        <v>28</v>
      </c>
      <c r="J134" s="2">
        <v>134137</v>
      </c>
      <c r="K134" s="2" t="s">
        <v>29</v>
      </c>
      <c r="L134" s="4">
        <v>46227</v>
      </c>
      <c r="M134" s="2" t="s">
        <v>30</v>
      </c>
      <c r="N134" s="2" t="s">
        <v>31</v>
      </c>
      <c r="O134" s="2">
        <v>134137</v>
      </c>
      <c r="P134" s="2">
        <v>8.3350000000000009</v>
      </c>
      <c r="Q134" s="2">
        <v>19.03</v>
      </c>
      <c r="R134" s="2">
        <v>27.364000000000001</v>
      </c>
      <c r="S134" s="2">
        <v>7048.7125589999996</v>
      </c>
      <c r="T134" s="2">
        <v>59.976999999999997</v>
      </c>
      <c r="U134" s="2">
        <v>4.5039999999999996</v>
      </c>
      <c r="V134" s="2">
        <v>64.480999999999995</v>
      </c>
      <c r="W134" s="2" t="s">
        <v>1467</v>
      </c>
      <c r="X134" s="2">
        <v>0.2</v>
      </c>
      <c r="Y134" t="s">
        <v>33</v>
      </c>
      <c r="Z134" s="2" t="s">
        <v>34</v>
      </c>
      <c r="AA134" t="s">
        <v>35</v>
      </c>
      <c r="AB134">
        <v>7845.5415359999997</v>
      </c>
      <c r="AC134">
        <v>7.845542</v>
      </c>
      <c r="AD134" s="2">
        <v>16</v>
      </c>
      <c r="AE134" s="10" t="s">
        <v>307</v>
      </c>
      <c r="AF134" s="2">
        <f t="shared" si="2"/>
        <v>110601.94085512395</v>
      </c>
      <c r="AG134" s="2" cm="1">
        <f t="array" ref="AG134">_xlfn.IFS(D134="I",MIN('Datos pp I Región'!$K$7:$K$9),D134="II",MIN('Datos pp II Región'!$K$7:$K$9),D134="III",MIN('Datos pp III Región'!$K$7:$K$9),D134="IV",MIN('Datos pp IV Región'!$K$7:$K$9),D134="V",MIN('Datos pp V Región'!$K$7:$K$9),D134="RM",MIN('Datos pp RM'!$K$7:$K$9),D134="VI",MIN('Datos pp VI Región'!$K$7:$K$9))</f>
        <v>29</v>
      </c>
      <c r="AH134" s="2" cm="1">
        <f t="array" ref="AH134">_xlfn.IFS(Z134="Pavimentado",1-(AG134/(4*365)),Z134="No Pavimentado",1-(AG134/365))</f>
        <v>0.98013698630136981</v>
      </c>
      <c r="AI134" s="2" cm="1">
        <f t="array" ref="AI134">_xlfn.IFS(Z134="Pavimentado",8,Z134="No Pavimentado",R134)</f>
        <v>8</v>
      </c>
      <c r="AJ134" s="2">
        <v>0.15</v>
      </c>
      <c r="AK134" s="2">
        <v>0.62</v>
      </c>
      <c r="AL134" s="2">
        <v>0.15</v>
      </c>
      <c r="AM134" s="2">
        <v>1.5</v>
      </c>
      <c r="AN134" s="2"/>
      <c r="AO134" s="2" cm="1">
        <f t="array" ref="AO134">_xlfn.IFS($Z134=$AT$3,AJ134*($X134)^(0.91)*(8*1.1023)^1.02,$Z134=$AT$4,AL134*281.9*(8.5/12)^0.9*(4/2.72)^0.45)</f>
        <v>0.31939355285489546</v>
      </c>
      <c r="AP134" s="2" cm="1">
        <f t="array" ref="AP134">_xlfn.IFS($Z134=$AT$3,AK134*($X134)^(0.91)*(8*1.1023)^1.02,$Z134=$AT$4,AM134*281.9*(8.5/12)^0.9*(4/2.72)^0.45)</f>
        <v>1.3201600184669013</v>
      </c>
      <c r="AQ134" s="2" cm="1">
        <f t="array" ref="AQ134">_xlfn.IFS(Z134=$AT$3,(AF134*AO134*AH134)/1000000,Z134=$AT$4,(AF134*AH134*AO134*(1-AN134))/1000000)</f>
        <v>3.4623875021523559E-2</v>
      </c>
      <c r="AR134" s="2" cm="1">
        <f t="array" ref="AR134">_xlfn.IFS(Z134=$AT$3,(AF134*AP134*AH134)/1000000,Z134=$AT$4,(AF134*AH134*AP134*(1-AN134))/1000000)</f>
        <v>0.14311201675563071</v>
      </c>
    </row>
    <row r="135" spans="1:44" ht="28.8" x14ac:dyDescent="0.3">
      <c r="A135" s="2">
        <v>16</v>
      </c>
      <c r="B135" t="s">
        <v>21</v>
      </c>
      <c r="C135" s="2" t="s">
        <v>229</v>
      </c>
      <c r="D135" t="s">
        <v>184</v>
      </c>
      <c r="E135" s="2" t="s">
        <v>247</v>
      </c>
      <c r="F135" s="2" t="s">
        <v>198</v>
      </c>
      <c r="G135" s="3" t="s">
        <v>188</v>
      </c>
      <c r="H135" s="2" t="s">
        <v>199</v>
      </c>
      <c r="I135" s="2" t="s">
        <v>28</v>
      </c>
      <c r="J135" s="2">
        <v>134137</v>
      </c>
      <c r="K135" s="2" t="s">
        <v>29</v>
      </c>
      <c r="L135" s="4">
        <v>46227</v>
      </c>
      <c r="M135" s="2" t="s">
        <v>30</v>
      </c>
      <c r="N135" s="2" t="s">
        <v>31</v>
      </c>
      <c r="O135" s="2">
        <v>134137</v>
      </c>
      <c r="P135" s="2">
        <v>8.3350000000000009</v>
      </c>
      <c r="Q135" s="2">
        <v>19.03</v>
      </c>
      <c r="R135" s="2">
        <v>27.364000000000001</v>
      </c>
      <c r="S135" s="2">
        <v>7048.7125589999996</v>
      </c>
      <c r="T135" s="2">
        <v>59.976999999999997</v>
      </c>
      <c r="U135" s="2">
        <v>4.5039999999999996</v>
      </c>
      <c r="V135" s="2">
        <v>64.480999999999995</v>
      </c>
      <c r="W135" s="2" t="s">
        <v>1468</v>
      </c>
      <c r="X135" s="2">
        <v>0.2</v>
      </c>
      <c r="Y135" t="s">
        <v>33</v>
      </c>
      <c r="Z135" s="2" t="s">
        <v>34</v>
      </c>
      <c r="AA135" t="s">
        <v>35</v>
      </c>
      <c r="AB135">
        <v>1088.7066540000001</v>
      </c>
      <c r="AC135">
        <v>1.0887070000000001</v>
      </c>
      <c r="AD135" s="2">
        <v>16</v>
      </c>
      <c r="AE135" s="10" t="s">
        <v>307</v>
      </c>
      <c r="AF135" s="2">
        <f t="shared" si="2"/>
        <v>15347.965407942427</v>
      </c>
      <c r="AG135" s="2" cm="1">
        <f t="array" ref="AG135">_xlfn.IFS(D135="I",MIN('Datos pp I Región'!$K$7:$K$9),D135="II",MIN('Datos pp II Región'!$K$7:$K$9),D135="III",MIN('Datos pp III Región'!$K$7:$K$9),D135="IV",MIN('Datos pp IV Región'!$K$7:$K$9),D135="V",MIN('Datos pp V Región'!$K$7:$K$9),D135="RM",MIN('Datos pp RM'!$K$7:$K$9),D135="VI",MIN('Datos pp VI Región'!$K$7:$K$9))</f>
        <v>29</v>
      </c>
      <c r="AH135" s="2" cm="1">
        <f t="array" ref="AH135">_xlfn.IFS(Z135="Pavimentado",1-(AG135/(4*365)),Z135="No Pavimentado",1-(AG135/365))</f>
        <v>0.98013698630136981</v>
      </c>
      <c r="AI135" s="2" cm="1">
        <f t="array" ref="AI135">_xlfn.IFS(Z135="Pavimentado",8,Z135="No Pavimentado",R135)</f>
        <v>8</v>
      </c>
      <c r="AJ135" s="2">
        <v>0.15</v>
      </c>
      <c r="AK135" s="2">
        <v>0.62</v>
      </c>
      <c r="AL135" s="2">
        <v>0.15</v>
      </c>
      <c r="AM135" s="2">
        <v>1.5</v>
      </c>
      <c r="AN135" s="2"/>
      <c r="AO135" s="2" cm="1">
        <f t="array" ref="AO135">_xlfn.IFS($Z135=$AT$3,AJ135*($X135)^(0.91)*(8*1.1023)^1.02,$Z135=$AT$4,AL135*281.9*(8.5/12)^0.9*(4/2.72)^0.45)</f>
        <v>0.31939355285489546</v>
      </c>
      <c r="AP135" s="2" cm="1">
        <f t="array" ref="AP135">_xlfn.IFS($Z135=$AT$3,AK135*($X135)^(0.91)*(8*1.1023)^1.02,$Z135=$AT$4,AM135*281.9*(8.5/12)^0.9*(4/2.72)^0.45)</f>
        <v>1.3201600184669013</v>
      </c>
      <c r="AQ135" s="2" cm="1">
        <f t="array" ref="AQ135">_xlfn.IFS(Z135=$AT$3,(AF135*AO135*AH135)/1000000,Z135=$AT$4,(AF135*AH135*AO135*(1-AN135))/1000000)</f>
        <v>4.8046718892152829E-3</v>
      </c>
      <c r="AR135" s="2" cm="1">
        <f t="array" ref="AR135">_xlfn.IFS(Z135=$AT$3,(AF135*AP135*AH135)/1000000,Z135=$AT$4,(AF135*AH135*AP135*(1-AN135))/1000000)</f>
        <v>1.9859310475423168E-2</v>
      </c>
    </row>
    <row r="136" spans="1:44" ht="28.8" x14ac:dyDescent="0.3">
      <c r="A136" s="2">
        <v>16</v>
      </c>
      <c r="B136" t="s">
        <v>21</v>
      </c>
      <c r="C136" s="2" t="s">
        <v>229</v>
      </c>
      <c r="D136" t="s">
        <v>184</v>
      </c>
      <c r="E136" s="2" t="s">
        <v>251</v>
      </c>
      <c r="F136" s="2" t="s">
        <v>198</v>
      </c>
      <c r="G136" s="3" t="s">
        <v>188</v>
      </c>
      <c r="H136" s="2" t="s">
        <v>199</v>
      </c>
      <c r="I136" s="2" t="s">
        <v>28</v>
      </c>
      <c r="J136" s="2">
        <v>134137</v>
      </c>
      <c r="K136" s="2" t="s">
        <v>29</v>
      </c>
      <c r="L136" s="4">
        <v>46227</v>
      </c>
      <c r="M136" s="2" t="s">
        <v>30</v>
      </c>
      <c r="N136" s="2" t="s">
        <v>31</v>
      </c>
      <c r="O136" s="2">
        <v>134137</v>
      </c>
      <c r="P136" s="2">
        <v>8.3350000000000009</v>
      </c>
      <c r="Q136" s="2">
        <v>19.03</v>
      </c>
      <c r="R136" s="2">
        <v>27.364000000000001</v>
      </c>
      <c r="S136" s="2">
        <v>7048.7125589999996</v>
      </c>
      <c r="T136" s="2">
        <v>59.976999999999997</v>
      </c>
      <c r="U136" s="2">
        <v>4.5039999999999996</v>
      </c>
      <c r="V136" s="2">
        <v>64.480999999999995</v>
      </c>
      <c r="W136" s="2" t="s">
        <v>1469</v>
      </c>
      <c r="X136" s="2">
        <v>0.2</v>
      </c>
      <c r="Y136" t="s">
        <v>33</v>
      </c>
      <c r="Z136" s="2" t="s">
        <v>34</v>
      </c>
      <c r="AA136" t="s">
        <v>35</v>
      </c>
      <c r="AB136">
        <v>35021.398478000003</v>
      </c>
      <c r="AC136">
        <v>35.021397999999998</v>
      </c>
      <c r="AD136" s="2">
        <v>16</v>
      </c>
      <c r="AE136" s="10" t="s">
        <v>307</v>
      </c>
      <c r="AF136" s="2">
        <f t="shared" si="2"/>
        <v>493711.53583267488</v>
      </c>
      <c r="AG136" s="2" cm="1">
        <f t="array" ref="AG136">_xlfn.IFS(D136="I",MIN('Datos pp I Región'!$K$7:$K$9),D136="II",MIN('Datos pp II Región'!$K$7:$K$9),D136="III",MIN('Datos pp III Región'!$K$7:$K$9),D136="IV",MIN('Datos pp IV Región'!$K$7:$K$9),D136="V",MIN('Datos pp V Región'!$K$7:$K$9),D136="RM",MIN('Datos pp RM'!$K$7:$K$9),D136="VI",MIN('Datos pp VI Región'!$K$7:$K$9))</f>
        <v>29</v>
      </c>
      <c r="AH136" s="2" cm="1">
        <f t="array" ref="AH136">_xlfn.IFS(Z136="Pavimentado",1-(AG136/(4*365)),Z136="No Pavimentado",1-(AG136/365))</f>
        <v>0.98013698630136981</v>
      </c>
      <c r="AI136" s="2" cm="1">
        <f t="array" ref="AI136">_xlfn.IFS(Z136="Pavimentado",8,Z136="No Pavimentado",R136)</f>
        <v>8</v>
      </c>
      <c r="AJ136" s="2">
        <v>0.15</v>
      </c>
      <c r="AK136" s="2">
        <v>0.62</v>
      </c>
      <c r="AL136" s="2">
        <v>0.15</v>
      </c>
      <c r="AM136" s="2">
        <v>1.5</v>
      </c>
      <c r="AN136" s="2"/>
      <c r="AO136" s="2" cm="1">
        <f t="array" ref="AO136">_xlfn.IFS($Z136=$AT$3,AJ136*($X136)^(0.91)*(8*1.1023)^1.02,$Z136=$AT$4,AL136*281.9*(8.5/12)^0.9*(4/2.72)^0.45)</f>
        <v>0.31939355285489546</v>
      </c>
      <c r="AP136" s="2" cm="1">
        <f t="array" ref="AP136">_xlfn.IFS($Z136=$AT$3,AK136*($X136)^(0.91)*(8*1.1023)^1.02,$Z136=$AT$4,AM136*281.9*(8.5/12)^0.9*(4/2.72)^0.45)</f>
        <v>1.3201600184669013</v>
      </c>
      <c r="AQ136" s="2" cm="1">
        <f t="array" ref="AQ136">_xlfn.IFS(Z136=$AT$3,(AF136*AO136*AH136)/1000000,Z136=$AT$4,(AF136*AH136*AO136*(1-AN136))/1000000)</f>
        <v>0.15455611701919827</v>
      </c>
      <c r="AR136" s="2" cm="1">
        <f t="array" ref="AR136">_xlfn.IFS(Z136=$AT$3,(AF136*AP136*AH136)/1000000,Z136=$AT$4,(AF136*AH136*AP136*(1-AN136))/1000000)</f>
        <v>0.63883195034601947</v>
      </c>
    </row>
    <row r="137" spans="1:44" ht="28.8" x14ac:dyDescent="0.3">
      <c r="A137" s="2">
        <v>16</v>
      </c>
      <c r="B137" t="s">
        <v>21</v>
      </c>
      <c r="C137" s="2" t="s">
        <v>229</v>
      </c>
      <c r="D137" t="s">
        <v>184</v>
      </c>
      <c r="E137" s="2" t="s">
        <v>251</v>
      </c>
      <c r="F137" s="2" t="s">
        <v>198</v>
      </c>
      <c r="G137" s="3" t="s">
        <v>188</v>
      </c>
      <c r="H137" s="2" t="s">
        <v>199</v>
      </c>
      <c r="I137" s="2" t="s">
        <v>28</v>
      </c>
      <c r="J137" s="2">
        <v>134137</v>
      </c>
      <c r="K137" s="2" t="s">
        <v>29</v>
      </c>
      <c r="L137" s="4">
        <v>46227</v>
      </c>
      <c r="M137" s="2" t="s">
        <v>30</v>
      </c>
      <c r="N137" s="2" t="s">
        <v>31</v>
      </c>
      <c r="O137" s="2">
        <v>134137</v>
      </c>
      <c r="P137" s="2">
        <v>8.3350000000000009</v>
      </c>
      <c r="Q137" s="2">
        <v>19.03</v>
      </c>
      <c r="R137" s="2">
        <v>27.364000000000001</v>
      </c>
      <c r="S137" s="2">
        <v>7048.7125589999996</v>
      </c>
      <c r="T137" s="2">
        <v>59.976999999999997</v>
      </c>
      <c r="U137" s="2">
        <v>4.5039999999999996</v>
      </c>
      <c r="V137" s="2">
        <v>64.480999999999995</v>
      </c>
      <c r="W137" s="2" t="s">
        <v>1468</v>
      </c>
      <c r="X137" s="2">
        <v>0.2</v>
      </c>
      <c r="Y137" t="s">
        <v>33</v>
      </c>
      <c r="Z137" s="2" t="s">
        <v>34</v>
      </c>
      <c r="AA137" t="s">
        <v>35</v>
      </c>
      <c r="AB137">
        <v>418.58455099999998</v>
      </c>
      <c r="AC137">
        <v>0.41858499999999998</v>
      </c>
      <c r="AD137" s="2">
        <v>16</v>
      </c>
      <c r="AE137" s="10" t="s">
        <v>307</v>
      </c>
      <c r="AF137" s="2">
        <f t="shared" si="2"/>
        <v>5900.9706930180291</v>
      </c>
      <c r="AG137" s="2" cm="1">
        <f t="array" ref="AG137">_xlfn.IFS(D137="I",MIN('Datos pp I Región'!$K$7:$K$9),D137="II",MIN('Datos pp II Región'!$K$7:$K$9),D137="III",MIN('Datos pp III Región'!$K$7:$K$9),D137="IV",MIN('Datos pp IV Región'!$K$7:$K$9),D137="V",MIN('Datos pp V Región'!$K$7:$K$9),D137="RM",MIN('Datos pp RM'!$K$7:$K$9),D137="VI",MIN('Datos pp VI Región'!$K$7:$K$9))</f>
        <v>29</v>
      </c>
      <c r="AH137" s="2" cm="1">
        <f t="array" ref="AH137">_xlfn.IFS(Z137="Pavimentado",1-(AG137/(4*365)),Z137="No Pavimentado",1-(AG137/365))</f>
        <v>0.98013698630136981</v>
      </c>
      <c r="AI137" s="2" cm="1">
        <f t="array" ref="AI137">_xlfn.IFS(Z137="Pavimentado",8,Z137="No Pavimentado",R137)</f>
        <v>8</v>
      </c>
      <c r="AJ137" s="2">
        <v>0.15</v>
      </c>
      <c r="AK137" s="2">
        <v>0.62</v>
      </c>
      <c r="AL137" s="2">
        <v>0.15</v>
      </c>
      <c r="AM137" s="2">
        <v>1.5</v>
      </c>
      <c r="AN137" s="2"/>
      <c r="AO137" s="2" cm="1">
        <f t="array" ref="AO137">_xlfn.IFS($Z137=$AT$3,AJ137*($X137)^(0.91)*(8*1.1023)^1.02,$Z137=$AT$4,AL137*281.9*(8.5/12)^0.9*(4/2.72)^0.45)</f>
        <v>0.31939355285489546</v>
      </c>
      <c r="AP137" s="2" cm="1">
        <f t="array" ref="AP137">_xlfn.IFS($Z137=$AT$3,AK137*($X137)^(0.91)*(8*1.1023)^1.02,$Z137=$AT$4,AM137*281.9*(8.5/12)^0.9*(4/2.72)^0.45)</f>
        <v>1.3201600184669013</v>
      </c>
      <c r="AQ137" s="2" cm="1">
        <f t="array" ref="AQ137">_xlfn.IFS(Z137=$AT$3,(AF137*AO137*AH137)/1000000,Z137=$AT$4,(AF137*AH137*AO137*(1-AN137))/1000000)</f>
        <v>1.8472955375019896E-3</v>
      </c>
      <c r="AR137" s="2" cm="1">
        <f t="array" ref="AR137">_xlfn.IFS(Z137=$AT$3,(AF137*AP137*AH137)/1000000,Z137=$AT$4,(AF137*AH137*AP137*(1-AN137))/1000000)</f>
        <v>7.6354882216748922E-3</v>
      </c>
    </row>
    <row r="138" spans="1:44" ht="28.8" x14ac:dyDescent="0.3">
      <c r="A138" s="2">
        <v>17</v>
      </c>
      <c r="B138" t="s">
        <v>21</v>
      </c>
      <c r="C138" s="2" t="s">
        <v>229</v>
      </c>
      <c r="D138" t="s">
        <v>184</v>
      </c>
      <c r="E138" s="2" t="s">
        <v>255</v>
      </c>
      <c r="F138" s="2" t="s">
        <v>201</v>
      </c>
      <c r="G138" s="3" t="s">
        <v>188</v>
      </c>
      <c r="H138" s="2" t="s">
        <v>202</v>
      </c>
      <c r="I138" s="2" t="s">
        <v>28</v>
      </c>
      <c r="J138" s="2">
        <v>134137</v>
      </c>
      <c r="K138" s="2" t="s">
        <v>29</v>
      </c>
      <c r="L138" s="4">
        <v>46227</v>
      </c>
      <c r="M138" s="2" t="s">
        <v>30</v>
      </c>
      <c r="N138" s="2" t="s">
        <v>31</v>
      </c>
      <c r="O138" s="2">
        <v>134137</v>
      </c>
      <c r="P138" s="2">
        <v>8.3350000000000009</v>
      </c>
      <c r="Q138" s="2">
        <v>19.03</v>
      </c>
      <c r="R138" s="2">
        <v>27.364000000000001</v>
      </c>
      <c r="S138" s="2">
        <v>7048.7125589999996</v>
      </c>
      <c r="T138" s="2">
        <v>12.856999999999999</v>
      </c>
      <c r="U138" s="2">
        <v>5.8890000000000002</v>
      </c>
      <c r="V138" s="2">
        <v>18.745999999999999</v>
      </c>
      <c r="W138" s="2" t="s">
        <v>1470</v>
      </c>
      <c r="X138" s="2">
        <v>0.2</v>
      </c>
      <c r="Y138" t="s">
        <v>33</v>
      </c>
      <c r="Z138" s="2" t="s">
        <v>34</v>
      </c>
      <c r="AA138" t="s">
        <v>35</v>
      </c>
      <c r="AB138">
        <v>9821.9195159999999</v>
      </c>
      <c r="AC138">
        <v>9.8219200000000004</v>
      </c>
      <c r="AD138" s="2">
        <v>17</v>
      </c>
      <c r="AE138" s="10" t="s">
        <v>307</v>
      </c>
      <c r="AF138" s="2">
        <f t="shared" si="2"/>
        <v>138463.78171498654</v>
      </c>
      <c r="AG138" s="2" cm="1">
        <f t="array" ref="AG138">_xlfn.IFS(D138="I",MIN('Datos pp I Región'!$K$7:$K$9),D138="II",MIN('Datos pp II Región'!$K$7:$K$9),D138="III",MIN('Datos pp III Región'!$K$7:$K$9),D138="IV",MIN('Datos pp IV Región'!$K$7:$K$9),D138="V",MIN('Datos pp V Región'!$K$7:$K$9),D138="RM",MIN('Datos pp RM'!$K$7:$K$9),D138="VI",MIN('Datos pp VI Región'!$K$7:$K$9))</f>
        <v>29</v>
      </c>
      <c r="AH138" s="2" cm="1">
        <f t="array" ref="AH138">_xlfn.IFS(Z138="Pavimentado",1-(AG138/(4*365)),Z138="No Pavimentado",1-(AG138/365))</f>
        <v>0.98013698630136981</v>
      </c>
      <c r="AI138" s="2" cm="1">
        <f t="array" ref="AI138">_xlfn.IFS(Z138="Pavimentado",8,Z138="No Pavimentado",R138)</f>
        <v>8</v>
      </c>
      <c r="AJ138" s="2">
        <v>0.15</v>
      </c>
      <c r="AK138" s="2">
        <v>0.62</v>
      </c>
      <c r="AL138" s="2">
        <v>0.15</v>
      </c>
      <c r="AM138" s="2">
        <v>1.5</v>
      </c>
      <c r="AN138" s="2"/>
      <c r="AO138" s="2" cm="1">
        <f t="array" ref="AO138">_xlfn.IFS($Z138=$AT$3,AJ138*($X138)^(0.91)*(8*1.1023)^1.02,$Z138=$AT$4,AL138*281.9*(8.5/12)^0.9*(4/2.72)^0.45)</f>
        <v>0.31939355285489546</v>
      </c>
      <c r="AP138" s="2" cm="1">
        <f t="array" ref="AP138">_xlfn.IFS($Z138=$AT$3,AK138*($X138)^(0.91)*(8*1.1023)^1.02,$Z138=$AT$4,AM138*281.9*(8.5/12)^0.9*(4/2.72)^0.45)</f>
        <v>1.3201600184669013</v>
      </c>
      <c r="AQ138" s="2" cm="1">
        <f t="array" ref="AQ138">_xlfn.IFS(Z138=$AT$3,(AF138*AO138*AH138)/1000000,Z138=$AT$4,(AF138*AH138*AO138*(1-AN138))/1000000)</f>
        <v>4.3346008542354708E-2</v>
      </c>
      <c r="AR138" s="2" cm="1">
        <f t="array" ref="AR138">_xlfn.IFS(Z138=$AT$3,(AF138*AP138*AH138)/1000000,Z138=$AT$4,(AF138*AH138*AP138*(1-AN138))/1000000)</f>
        <v>0.17916350197506611</v>
      </c>
    </row>
    <row r="139" spans="1:44" ht="28.8" x14ac:dyDescent="0.3">
      <c r="A139" s="2">
        <v>17</v>
      </c>
      <c r="B139" t="s">
        <v>21</v>
      </c>
      <c r="C139" s="2" t="s">
        <v>229</v>
      </c>
      <c r="D139" t="s">
        <v>184</v>
      </c>
      <c r="E139" s="2" t="s">
        <v>255</v>
      </c>
      <c r="F139" s="2" t="s">
        <v>201</v>
      </c>
      <c r="G139" s="3" t="s">
        <v>188</v>
      </c>
      <c r="H139" s="2" t="s">
        <v>202</v>
      </c>
      <c r="I139" s="2" t="s">
        <v>28</v>
      </c>
      <c r="J139" s="2">
        <v>134137</v>
      </c>
      <c r="K139" s="2" t="s">
        <v>29</v>
      </c>
      <c r="L139" s="4">
        <v>46227</v>
      </c>
      <c r="M139" s="2" t="s">
        <v>30</v>
      </c>
      <c r="N139" s="2" t="s">
        <v>31</v>
      </c>
      <c r="O139" s="2">
        <v>134137</v>
      </c>
      <c r="P139" s="2">
        <v>8.3350000000000009</v>
      </c>
      <c r="Q139" s="2">
        <v>19.03</v>
      </c>
      <c r="R139" s="2">
        <v>27.364000000000001</v>
      </c>
      <c r="S139" s="2">
        <v>7048.7125589999996</v>
      </c>
      <c r="T139" s="2">
        <v>12.856999999999999</v>
      </c>
      <c r="U139" s="2">
        <v>5.8890000000000002</v>
      </c>
      <c r="V139" s="2">
        <v>18.745999999999999</v>
      </c>
      <c r="W139" s="2" t="s">
        <v>1471</v>
      </c>
      <c r="X139" s="2">
        <v>0.2</v>
      </c>
      <c r="Y139" t="s">
        <v>33</v>
      </c>
      <c r="Z139" s="2" t="s">
        <v>34</v>
      </c>
      <c r="AA139" t="s">
        <v>35</v>
      </c>
      <c r="AB139">
        <v>4449.998431</v>
      </c>
      <c r="AC139">
        <v>4.4499979999999999</v>
      </c>
      <c r="AD139" s="2">
        <v>17</v>
      </c>
      <c r="AE139" s="10" t="s">
        <v>307</v>
      </c>
      <c r="AF139" s="2">
        <f t="shared" si="2"/>
        <v>62733.513580249761</v>
      </c>
      <c r="AG139" s="2" cm="1">
        <f t="array" ref="AG139">_xlfn.IFS(D139="I",MIN('Datos pp I Región'!$K$7:$K$9),D139="II",MIN('Datos pp II Región'!$K$7:$K$9),D139="III",MIN('Datos pp III Región'!$K$7:$K$9),D139="IV",MIN('Datos pp IV Región'!$K$7:$K$9),D139="V",MIN('Datos pp V Región'!$K$7:$K$9),D139="RM",MIN('Datos pp RM'!$K$7:$K$9),D139="VI",MIN('Datos pp VI Región'!$K$7:$K$9))</f>
        <v>29</v>
      </c>
      <c r="AH139" s="2" cm="1">
        <f t="array" ref="AH139">_xlfn.IFS(Z139="Pavimentado",1-(AG139/(4*365)),Z139="No Pavimentado",1-(AG139/365))</f>
        <v>0.98013698630136981</v>
      </c>
      <c r="AI139" s="2" cm="1">
        <f t="array" ref="AI139">_xlfn.IFS(Z139="Pavimentado",8,Z139="No Pavimentado",R139)</f>
        <v>8</v>
      </c>
      <c r="AJ139" s="2">
        <v>0.15</v>
      </c>
      <c r="AK139" s="2">
        <v>0.62</v>
      </c>
      <c r="AL139" s="2">
        <v>0.15</v>
      </c>
      <c r="AM139" s="2">
        <v>1.5</v>
      </c>
      <c r="AN139" s="2"/>
      <c r="AO139" s="2" cm="1">
        <f t="array" ref="AO139">_xlfn.IFS($Z139=$AT$3,AJ139*($X139)^(0.91)*(8*1.1023)^1.02,$Z139=$AT$4,AL139*281.9*(8.5/12)^0.9*(4/2.72)^0.45)</f>
        <v>0.31939355285489546</v>
      </c>
      <c r="AP139" s="2" cm="1">
        <f t="array" ref="AP139">_xlfn.IFS($Z139=$AT$3,AK139*($X139)^(0.91)*(8*1.1023)^1.02,$Z139=$AT$4,AM139*281.9*(8.5/12)^0.9*(4/2.72)^0.45)</f>
        <v>1.3201600184669013</v>
      </c>
      <c r="AQ139" s="2" cm="1">
        <f t="array" ref="AQ139">_xlfn.IFS(Z139=$AT$3,(AF139*AO139*AH139)/1000000,Z139=$AT$4,(AF139*AH139*AO139*(1-AN139))/1000000)</f>
        <v>1.9638690940413008E-2</v>
      </c>
      <c r="AR139" s="2" cm="1">
        <f t="array" ref="AR139">_xlfn.IFS(Z139=$AT$3,(AF139*AP139*AH139)/1000000,Z139=$AT$4,(AF139*AH139*AP139*(1-AN139))/1000000)</f>
        <v>8.1173255887040455E-2</v>
      </c>
    </row>
    <row r="140" spans="1:44" ht="28.8" x14ac:dyDescent="0.3">
      <c r="A140" s="2">
        <v>17</v>
      </c>
      <c r="B140" t="s">
        <v>21</v>
      </c>
      <c r="C140" s="2" t="s">
        <v>229</v>
      </c>
      <c r="D140" t="s">
        <v>184</v>
      </c>
      <c r="E140" s="2" t="s">
        <v>24</v>
      </c>
      <c r="F140" s="2" t="s">
        <v>201</v>
      </c>
      <c r="G140" s="3" t="s">
        <v>188</v>
      </c>
      <c r="H140" s="2" t="s">
        <v>202</v>
      </c>
      <c r="I140" s="2" t="s">
        <v>28</v>
      </c>
      <c r="J140" s="2">
        <v>134137</v>
      </c>
      <c r="K140" s="2" t="s">
        <v>29</v>
      </c>
      <c r="L140" s="4">
        <v>46227</v>
      </c>
      <c r="M140" s="2" t="s">
        <v>30</v>
      </c>
      <c r="N140" s="2" t="s">
        <v>31</v>
      </c>
      <c r="O140" s="2">
        <v>134137</v>
      </c>
      <c r="P140" s="2">
        <v>8.3350000000000009</v>
      </c>
      <c r="Q140" s="2">
        <v>19.03</v>
      </c>
      <c r="R140" s="2">
        <v>27.364000000000001</v>
      </c>
      <c r="S140" s="2">
        <v>7048.7125589999996</v>
      </c>
      <c r="T140" s="2">
        <v>12.856999999999999</v>
      </c>
      <c r="U140" s="2">
        <v>5.8890000000000002</v>
      </c>
      <c r="V140" s="2">
        <v>18.745999999999999</v>
      </c>
      <c r="W140" s="2" t="s">
        <v>1472</v>
      </c>
      <c r="X140" s="2">
        <v>0.2</v>
      </c>
      <c r="Y140" t="s">
        <v>33</v>
      </c>
      <c r="Z140" s="2" t="s">
        <v>34</v>
      </c>
      <c r="AA140" t="s">
        <v>35</v>
      </c>
      <c r="AB140">
        <v>1076.490941</v>
      </c>
      <c r="AC140">
        <v>1.0764910000000001</v>
      </c>
      <c r="AD140" s="2">
        <v>17</v>
      </c>
      <c r="AE140" s="10" t="s">
        <v>307</v>
      </c>
      <c r="AF140" s="2">
        <f t="shared" si="2"/>
        <v>15175.751262700938</v>
      </c>
      <c r="AG140" s="2" cm="1">
        <f t="array" ref="AG140">_xlfn.IFS(D140="I",MIN('Datos pp I Región'!$K$7:$K$9),D140="II",MIN('Datos pp II Región'!$K$7:$K$9),D140="III",MIN('Datos pp III Región'!$K$7:$K$9),D140="IV",MIN('Datos pp IV Región'!$K$7:$K$9),D140="V",MIN('Datos pp V Región'!$K$7:$K$9),D140="RM",MIN('Datos pp RM'!$K$7:$K$9),D140="VI",MIN('Datos pp VI Región'!$K$7:$K$9))</f>
        <v>29</v>
      </c>
      <c r="AH140" s="2" cm="1">
        <f t="array" ref="AH140">_xlfn.IFS(Z140="Pavimentado",1-(AG140/(4*365)),Z140="No Pavimentado",1-(AG140/365))</f>
        <v>0.98013698630136981</v>
      </c>
      <c r="AI140" s="2" cm="1">
        <f t="array" ref="AI140">_xlfn.IFS(Z140="Pavimentado",8,Z140="No Pavimentado",R140)</f>
        <v>8</v>
      </c>
      <c r="AJ140" s="2">
        <v>0.15</v>
      </c>
      <c r="AK140" s="2">
        <v>0.62</v>
      </c>
      <c r="AL140" s="2">
        <v>0.15</v>
      </c>
      <c r="AM140" s="2">
        <v>1.5</v>
      </c>
      <c r="AN140" s="2"/>
      <c r="AO140" s="2" cm="1">
        <f t="array" ref="AO140">_xlfn.IFS($Z140=$AT$3,AJ140*($X140)^(0.91)*(8*1.1023)^1.02,$Z140=$AT$4,AL140*281.9*(8.5/12)^0.9*(4/2.72)^0.45)</f>
        <v>0.31939355285489546</v>
      </c>
      <c r="AP140" s="2" cm="1">
        <f t="array" ref="AP140">_xlfn.IFS($Z140=$AT$3,AK140*($X140)^(0.91)*(8*1.1023)^1.02,$Z140=$AT$4,AM140*281.9*(8.5/12)^0.9*(4/2.72)^0.45)</f>
        <v>1.3201600184669013</v>
      </c>
      <c r="AQ140" s="2" cm="1">
        <f t="array" ref="AQ140">_xlfn.IFS(Z140=$AT$3,(AF140*AO140*AH140)/1000000,Z140=$AT$4,(AF140*AH140*AO140*(1-AN140))/1000000)</f>
        <v>4.7507603484622102E-3</v>
      </c>
      <c r="AR140" s="2" cm="1">
        <f t="array" ref="AR140">_xlfn.IFS(Z140=$AT$3,(AF140*AP140*AH140)/1000000,Z140=$AT$4,(AF140*AH140*AP140*(1-AN140))/1000000)</f>
        <v>1.9636476106977142E-2</v>
      </c>
    </row>
    <row r="141" spans="1:44" ht="28.8" x14ac:dyDescent="0.3">
      <c r="A141" s="2">
        <v>17</v>
      </c>
      <c r="B141" t="s">
        <v>21</v>
      </c>
      <c r="C141" s="2" t="s">
        <v>229</v>
      </c>
      <c r="D141" t="s">
        <v>184</v>
      </c>
      <c r="E141" s="2" t="s">
        <v>24</v>
      </c>
      <c r="F141" s="2" t="s">
        <v>201</v>
      </c>
      <c r="G141" s="3" t="s">
        <v>188</v>
      </c>
      <c r="H141" s="2" t="s">
        <v>202</v>
      </c>
      <c r="I141" s="2" t="s">
        <v>28</v>
      </c>
      <c r="J141" s="2">
        <v>134137</v>
      </c>
      <c r="K141" s="2" t="s">
        <v>29</v>
      </c>
      <c r="L141" s="4">
        <v>46227</v>
      </c>
      <c r="M141" s="2" t="s">
        <v>30</v>
      </c>
      <c r="N141" s="2" t="s">
        <v>31</v>
      </c>
      <c r="O141" s="2">
        <v>134137</v>
      </c>
      <c r="P141" s="2">
        <v>8.3350000000000009</v>
      </c>
      <c r="Q141" s="2">
        <v>19.03</v>
      </c>
      <c r="R141" s="2">
        <v>27.364000000000001</v>
      </c>
      <c r="S141" s="2">
        <v>7048.7125589999996</v>
      </c>
      <c r="T141" s="2">
        <v>12.856999999999999</v>
      </c>
      <c r="U141" s="2">
        <v>5.8890000000000002</v>
      </c>
      <c r="V141" s="2">
        <v>18.745999999999999</v>
      </c>
      <c r="W141" s="2" t="s">
        <v>1472</v>
      </c>
      <c r="X141" s="2">
        <v>0.2</v>
      </c>
      <c r="Y141" t="s">
        <v>33</v>
      </c>
      <c r="Z141" s="2" t="s">
        <v>34</v>
      </c>
      <c r="AA141" t="s">
        <v>35</v>
      </c>
      <c r="AB141">
        <v>418.90299299999998</v>
      </c>
      <c r="AC141">
        <v>0.41890300000000003</v>
      </c>
      <c r="AD141" s="2">
        <v>17</v>
      </c>
      <c r="AE141" s="10" t="s">
        <v>307</v>
      </c>
      <c r="AF141" s="2">
        <f t="shared" si="2"/>
        <v>5905.4536742055543</v>
      </c>
      <c r="AG141" s="2" cm="1">
        <f t="array" ref="AG141">_xlfn.IFS(D141="I",MIN('Datos pp I Región'!$K$7:$K$9),D141="II",MIN('Datos pp II Región'!$K$7:$K$9),D141="III",MIN('Datos pp III Región'!$K$7:$K$9),D141="IV",MIN('Datos pp IV Región'!$K$7:$K$9),D141="V",MIN('Datos pp V Región'!$K$7:$K$9),D141="RM",MIN('Datos pp RM'!$K$7:$K$9),D141="VI",MIN('Datos pp VI Región'!$K$7:$K$9))</f>
        <v>29</v>
      </c>
      <c r="AH141" s="2" cm="1">
        <f t="array" ref="AH141">_xlfn.IFS(Z141="Pavimentado",1-(AG141/(4*365)),Z141="No Pavimentado",1-(AG141/365))</f>
        <v>0.98013698630136981</v>
      </c>
      <c r="AI141" s="2" cm="1">
        <f t="array" ref="AI141">_xlfn.IFS(Z141="Pavimentado",8,Z141="No Pavimentado",R141)</f>
        <v>8</v>
      </c>
      <c r="AJ141" s="2">
        <v>0.15</v>
      </c>
      <c r="AK141" s="2">
        <v>0.62</v>
      </c>
      <c r="AL141" s="2">
        <v>0.15</v>
      </c>
      <c r="AM141" s="2">
        <v>1.5</v>
      </c>
      <c r="AN141" s="2"/>
      <c r="AO141" s="2" cm="1">
        <f t="array" ref="AO141">_xlfn.IFS($Z141=$AT$3,AJ141*($X141)^(0.91)*(8*1.1023)^1.02,$Z141=$AT$4,AL141*281.9*(8.5/12)^0.9*(4/2.72)^0.45)</f>
        <v>0.31939355285489546</v>
      </c>
      <c r="AP141" s="2" cm="1">
        <f t="array" ref="AP141">_xlfn.IFS($Z141=$AT$3,AK141*($X141)^(0.91)*(8*1.1023)^1.02,$Z141=$AT$4,AM141*281.9*(8.5/12)^0.9*(4/2.72)^0.45)</f>
        <v>1.3201600184669013</v>
      </c>
      <c r="AQ141" s="2" cm="1">
        <f t="array" ref="AQ141">_xlfn.IFS(Z141=$AT$3,(AF141*AO141*AH141)/1000000,Z141=$AT$4,(AF141*AH141*AO141*(1-AN141))/1000000)</f>
        <v>1.8486989322268981E-3</v>
      </c>
      <c r="AR141" s="2" cm="1">
        <f t="array" ref="AR141">_xlfn.IFS(Z141=$AT$3,(AF141*AP141*AH141)/1000000,Z141=$AT$4,(AF141*AH141*AP141*(1-AN141))/1000000)</f>
        <v>7.6412889198711796E-3</v>
      </c>
    </row>
    <row r="142" spans="1:44" ht="28.8" x14ac:dyDescent="0.3">
      <c r="A142" s="2">
        <v>17</v>
      </c>
      <c r="B142" t="s">
        <v>21</v>
      </c>
      <c r="C142" s="2" t="s">
        <v>229</v>
      </c>
      <c r="D142" t="s">
        <v>184</v>
      </c>
      <c r="E142" s="2" t="s">
        <v>262</v>
      </c>
      <c r="F142" s="2" t="s">
        <v>203</v>
      </c>
      <c r="G142" s="3" t="s">
        <v>188</v>
      </c>
      <c r="H142" s="2" t="s">
        <v>202</v>
      </c>
      <c r="I142" s="2" t="s">
        <v>28</v>
      </c>
      <c r="J142" s="2">
        <v>134137</v>
      </c>
      <c r="K142" s="2" t="s">
        <v>29</v>
      </c>
      <c r="L142" s="4">
        <v>46227</v>
      </c>
      <c r="M142" s="2" t="s">
        <v>30</v>
      </c>
      <c r="N142" s="2" t="s">
        <v>31</v>
      </c>
      <c r="O142" s="2">
        <v>134137</v>
      </c>
      <c r="P142" s="2">
        <v>8.3350000000000009</v>
      </c>
      <c r="Q142" s="2">
        <v>19.03</v>
      </c>
      <c r="R142" s="2">
        <v>27.364000000000001</v>
      </c>
      <c r="S142" s="2">
        <v>7048.7125589999996</v>
      </c>
      <c r="T142" s="2">
        <v>12.856999999999999</v>
      </c>
      <c r="U142" s="2">
        <v>5.8890000000000002</v>
      </c>
      <c r="V142" s="2">
        <v>18.745999999999999</v>
      </c>
      <c r="W142" s="2" t="s">
        <v>1473</v>
      </c>
      <c r="X142" s="2">
        <v>0</v>
      </c>
      <c r="Y142" t="s">
        <v>33</v>
      </c>
      <c r="Z142" s="2" t="s">
        <v>61</v>
      </c>
      <c r="AA142" t="s">
        <v>35</v>
      </c>
      <c r="AB142">
        <v>2976.5525699999998</v>
      </c>
      <c r="AC142">
        <v>2.976553</v>
      </c>
      <c r="AD142" s="2">
        <v>17</v>
      </c>
      <c r="AE142" s="10" t="s">
        <v>307</v>
      </c>
      <c r="AF142" s="2">
        <f t="shared" si="2"/>
        <v>41961.733027258255</v>
      </c>
      <c r="AG142" s="2" cm="1">
        <f t="array" ref="AG142">_xlfn.IFS(D142="I",MIN('Datos pp I Región'!$K$7:$K$9),D142="II",MIN('Datos pp II Región'!$K$7:$K$9),D142="III",MIN('Datos pp III Región'!$K$7:$K$9),D142="IV",MIN('Datos pp IV Región'!$K$7:$K$9),D142="V",MIN('Datos pp V Región'!$K$7:$K$9),D142="RM",MIN('Datos pp RM'!$K$7:$K$9),D142="VI",MIN('Datos pp VI Región'!$K$7:$K$9))</f>
        <v>29</v>
      </c>
      <c r="AH142" s="2" cm="1">
        <f t="array" ref="AH142">_xlfn.IFS(Z142="Pavimentado",1-(AG142/(4*365)),Z142="No Pavimentado",1-(AG142/365))</f>
        <v>0.92054794520547945</v>
      </c>
      <c r="AI142" s="2" cm="1">
        <f t="array" ref="AI142">_xlfn.IFS(Z142="Pavimentado",8,Z142="No Pavimentado",R142)</f>
        <v>27.364000000000001</v>
      </c>
      <c r="AJ142" s="2">
        <v>0.15</v>
      </c>
      <c r="AK142" s="2">
        <v>0.62</v>
      </c>
      <c r="AL142" s="2">
        <v>0.15</v>
      </c>
      <c r="AM142" s="2">
        <v>1.5</v>
      </c>
      <c r="AN142" s="2"/>
      <c r="AO142" s="2" cm="1">
        <f t="array" ref="AO142">_xlfn.IFS($Z142=$AT$3,AJ142*($X142)^(0.91)*(8*1.1023)^1.02,$Z142=$AT$4,AL142*281.9*(8.5/12)^0.9*(4/2.72)^0.45)</f>
        <v>36.878329124860684</v>
      </c>
      <c r="AP142" s="2" cm="1">
        <f t="array" ref="AP142">_xlfn.IFS($Z142=$AT$3,AK142*($X142)^(0.91)*(8*1.1023)^1.02,$Z142=$AT$4,AM142*281.9*(8.5/12)^0.9*(4/2.72)^0.45)</f>
        <v>368.78329124860687</v>
      </c>
      <c r="AQ142" s="2" cm="1">
        <f t="array" ref="AQ142">_xlfn.IFS(Z142=$AT$3,(AF142*AO142*AH142)/1000000,Z142=$AT$4,(AF142*AH142*AO142*(1-AN142))/1000000)</f>
        <v>1.4245282466105904</v>
      </c>
      <c r="AR142" s="2" cm="1">
        <f t="array" ref="AR142">_xlfn.IFS(Z142=$AT$3,(AF142*AP142*AH142)/1000000,Z142=$AT$4,(AF142*AH142*AP142*(1-AN142))/1000000)</f>
        <v>14.245282466105905</v>
      </c>
    </row>
    <row r="143" spans="1:44" ht="28.8" x14ac:dyDescent="0.3">
      <c r="A143" s="2">
        <v>18</v>
      </c>
      <c r="B143" t="s">
        <v>21</v>
      </c>
      <c r="C143" s="2" t="s">
        <v>229</v>
      </c>
      <c r="D143" t="s">
        <v>184</v>
      </c>
      <c r="E143" s="2" t="s">
        <v>262</v>
      </c>
      <c r="F143" s="2" t="s">
        <v>204</v>
      </c>
      <c r="G143" s="3" t="s">
        <v>188</v>
      </c>
      <c r="H143" s="3" t="s">
        <v>205</v>
      </c>
      <c r="I143" s="2" t="s">
        <v>28</v>
      </c>
      <c r="J143" s="2">
        <v>134137</v>
      </c>
      <c r="K143" s="2" t="s">
        <v>29</v>
      </c>
      <c r="L143" s="4">
        <v>46227</v>
      </c>
      <c r="M143" s="2" t="s">
        <v>30</v>
      </c>
      <c r="N143" s="2" t="s">
        <v>31</v>
      </c>
      <c r="O143" s="2">
        <v>134137</v>
      </c>
      <c r="P143" s="2">
        <v>8.3350000000000009</v>
      </c>
      <c r="Q143" s="2">
        <v>19.03</v>
      </c>
      <c r="R143" s="2">
        <v>27.364000000000001</v>
      </c>
      <c r="S143" s="2">
        <v>7048.7125589999996</v>
      </c>
      <c r="T143" s="2">
        <v>0.247</v>
      </c>
      <c r="U143" s="2">
        <v>4.2149999999999999</v>
      </c>
      <c r="V143" s="2">
        <v>4.4619999999999997</v>
      </c>
      <c r="W143" s="2" t="s">
        <v>1474</v>
      </c>
      <c r="X143" s="2">
        <v>0.2</v>
      </c>
      <c r="Y143" t="s">
        <v>33</v>
      </c>
      <c r="Z143" s="2" t="s">
        <v>34</v>
      </c>
      <c r="AA143" t="s">
        <v>35</v>
      </c>
      <c r="AB143">
        <v>418.93960299999998</v>
      </c>
      <c r="AC143">
        <v>0.41893999999999998</v>
      </c>
      <c r="AD143" s="2">
        <v>18</v>
      </c>
      <c r="AE143" s="10" t="s">
        <v>307</v>
      </c>
      <c r="AF143" s="2">
        <f t="shared" si="2"/>
        <v>5905.9752789349195</v>
      </c>
      <c r="AG143" s="2" cm="1">
        <f t="array" ref="AG143">_xlfn.IFS(D143="I",MIN('Datos pp I Región'!$K$7:$K$9),D143="II",MIN('Datos pp II Región'!$K$7:$K$9),D143="III",MIN('Datos pp III Región'!$K$7:$K$9),D143="IV",MIN('Datos pp IV Región'!$K$7:$K$9),D143="V",MIN('Datos pp V Región'!$K$7:$K$9),D143="RM",MIN('Datos pp RM'!$K$7:$K$9),D143="VI",MIN('Datos pp VI Región'!$K$7:$K$9))</f>
        <v>29</v>
      </c>
      <c r="AH143" s="2" cm="1">
        <f t="array" ref="AH143">_xlfn.IFS(Z143="Pavimentado",1-(AG143/(4*365)),Z143="No Pavimentado",1-(AG143/365))</f>
        <v>0.98013698630136981</v>
      </c>
      <c r="AI143" s="2" cm="1">
        <f t="array" ref="AI143">_xlfn.IFS(Z143="Pavimentado",8,Z143="No Pavimentado",R143)</f>
        <v>8</v>
      </c>
      <c r="AJ143" s="2">
        <v>0.15</v>
      </c>
      <c r="AK143" s="2">
        <v>0.62</v>
      </c>
      <c r="AL143" s="2">
        <v>0.15</v>
      </c>
      <c r="AM143" s="2">
        <v>1.5</v>
      </c>
      <c r="AN143" s="2"/>
      <c r="AO143" s="2" cm="1">
        <f t="array" ref="AO143">_xlfn.IFS($Z143=$AT$3,AJ143*($X143)^(0.91)*(8*1.1023)^1.02,$Z143=$AT$4,AL143*281.9*(8.5/12)^0.9*(4/2.72)^0.45)</f>
        <v>0.31939355285489546</v>
      </c>
      <c r="AP143" s="2" cm="1">
        <f t="array" ref="AP143">_xlfn.IFS($Z143=$AT$3,AK143*($X143)^(0.91)*(8*1.1023)^1.02,$Z143=$AT$4,AM143*281.9*(8.5/12)^0.9*(4/2.72)^0.45)</f>
        <v>1.3201600184669013</v>
      </c>
      <c r="AQ143" s="2" cm="1">
        <f t="array" ref="AQ143">_xlfn.IFS(Z143=$AT$3,(AF143*AO143*AH143)/1000000,Z143=$AT$4,(AF143*AH143*AO143*(1-AN143))/1000000)</f>
        <v>1.8488622202923746E-3</v>
      </c>
      <c r="AR143" s="2" cm="1">
        <f t="array" ref="AR143">_xlfn.IFS(Z143=$AT$3,(AF143*AP143*AH143)/1000000,Z143=$AT$4,(AF143*AH143*AP143*(1-AN143))/1000000)</f>
        <v>7.6419638438751493E-3</v>
      </c>
    </row>
    <row r="144" spans="1:44" ht="28.8" x14ac:dyDescent="0.3">
      <c r="A144" s="2">
        <v>18</v>
      </c>
      <c r="B144" t="s">
        <v>21</v>
      </c>
      <c r="C144" s="2" t="s">
        <v>229</v>
      </c>
      <c r="D144" t="s">
        <v>184</v>
      </c>
      <c r="E144" s="2" t="s">
        <v>267</v>
      </c>
      <c r="F144" s="2" t="s">
        <v>206</v>
      </c>
      <c r="G144" s="3" t="s">
        <v>188</v>
      </c>
      <c r="H144" s="3" t="s">
        <v>205</v>
      </c>
      <c r="I144" s="2" t="s">
        <v>28</v>
      </c>
      <c r="J144" s="2">
        <v>134137</v>
      </c>
      <c r="K144" s="2" t="s">
        <v>29</v>
      </c>
      <c r="L144" s="4">
        <v>46227</v>
      </c>
      <c r="M144" s="2" t="s">
        <v>30</v>
      </c>
      <c r="N144" s="2" t="s">
        <v>31</v>
      </c>
      <c r="O144" s="2">
        <v>134137</v>
      </c>
      <c r="P144" s="2">
        <v>8.3350000000000009</v>
      </c>
      <c r="Q144" s="2">
        <v>19.03</v>
      </c>
      <c r="R144" s="2">
        <v>27.364000000000001</v>
      </c>
      <c r="S144" s="2">
        <v>7048.7125589999996</v>
      </c>
      <c r="T144" s="2">
        <v>0.247</v>
      </c>
      <c r="U144" s="2">
        <v>4.2149999999999999</v>
      </c>
      <c r="V144" s="2">
        <v>4.4619999999999997</v>
      </c>
      <c r="W144" s="2" t="s">
        <v>1475</v>
      </c>
      <c r="X144" s="2">
        <v>0</v>
      </c>
      <c r="Y144" t="s">
        <v>33</v>
      </c>
      <c r="Z144" s="2" t="s">
        <v>61</v>
      </c>
      <c r="AA144" t="s">
        <v>35</v>
      </c>
      <c r="AB144">
        <v>2976.9168479999998</v>
      </c>
      <c r="AC144">
        <v>2.9769169999999998</v>
      </c>
      <c r="AD144" s="2">
        <v>18</v>
      </c>
      <c r="AE144" s="10" t="s">
        <v>307</v>
      </c>
      <c r="AF144" s="2">
        <f t="shared" si="2"/>
        <v>41966.8644900012</v>
      </c>
      <c r="AG144" s="2" cm="1">
        <f t="array" ref="AG144">_xlfn.IFS(D144="I",MIN('Datos pp I Región'!$K$7:$K$9),D144="II",MIN('Datos pp II Región'!$K$7:$K$9),D144="III",MIN('Datos pp III Región'!$K$7:$K$9),D144="IV",MIN('Datos pp IV Región'!$K$7:$K$9),D144="V",MIN('Datos pp V Región'!$K$7:$K$9),D144="RM",MIN('Datos pp RM'!$K$7:$K$9),D144="VI",MIN('Datos pp VI Región'!$K$7:$K$9))</f>
        <v>29</v>
      </c>
      <c r="AH144" s="2" cm="1">
        <f t="array" ref="AH144">_xlfn.IFS(Z144="Pavimentado",1-(AG144/(4*365)),Z144="No Pavimentado",1-(AG144/365))</f>
        <v>0.92054794520547945</v>
      </c>
      <c r="AI144" s="2" cm="1">
        <f t="array" ref="AI144">_xlfn.IFS(Z144="Pavimentado",8,Z144="No Pavimentado",R144)</f>
        <v>27.364000000000001</v>
      </c>
      <c r="AJ144" s="2">
        <v>0.15</v>
      </c>
      <c r="AK144" s="2">
        <v>0.62</v>
      </c>
      <c r="AL144" s="2">
        <v>0.15</v>
      </c>
      <c r="AM144" s="2">
        <v>1.5</v>
      </c>
      <c r="AN144" s="2"/>
      <c r="AO144" s="2" cm="1">
        <f t="array" ref="AO144">_xlfn.IFS($Z144=$AT$3,AJ144*($X144)^(0.91)*(8*1.1023)^1.02,$Z144=$AT$4,AL144*281.9*(8.5/12)^0.9*(4/2.72)^0.45)</f>
        <v>36.878329124860684</v>
      </c>
      <c r="AP144" s="2" cm="1">
        <f t="array" ref="AP144">_xlfn.IFS($Z144=$AT$3,AK144*($X144)^(0.91)*(8*1.1023)^1.02,$Z144=$AT$4,AM144*281.9*(8.5/12)^0.9*(4/2.72)^0.45)</f>
        <v>368.78329124860687</v>
      </c>
      <c r="AQ144" s="2" cm="1">
        <f t="array" ref="AQ144">_xlfn.IFS(Z144=$AT$3,(AF144*AO144*AH144)/1000000,Z144=$AT$4,(AF144*AH144*AO144*(1-AN144))/1000000)</f>
        <v>1.4247024508937884</v>
      </c>
      <c r="AR144" s="2" cm="1">
        <f t="array" ref="AR144">_xlfn.IFS(Z144=$AT$3,(AF144*AP144*AH144)/1000000,Z144=$AT$4,(AF144*AH144*AP144*(1-AN144))/1000000)</f>
        <v>14.247024508937885</v>
      </c>
    </row>
    <row r="145" spans="1:44" ht="28.8" x14ac:dyDescent="0.3">
      <c r="A145" s="2">
        <v>18</v>
      </c>
      <c r="B145" t="s">
        <v>21</v>
      </c>
      <c r="C145" s="2" t="s">
        <v>229</v>
      </c>
      <c r="D145" t="s">
        <v>184</v>
      </c>
      <c r="E145" s="2" t="s">
        <v>267</v>
      </c>
      <c r="F145" s="2" t="s">
        <v>206</v>
      </c>
      <c r="G145" s="3" t="s">
        <v>188</v>
      </c>
      <c r="H145" s="3" t="s">
        <v>205</v>
      </c>
      <c r="I145" s="2" t="s">
        <v>28</v>
      </c>
      <c r="J145" s="2">
        <v>134137</v>
      </c>
      <c r="K145" s="2" t="s">
        <v>29</v>
      </c>
      <c r="L145" s="4">
        <v>46227</v>
      </c>
      <c r="M145" s="2" t="s">
        <v>30</v>
      </c>
      <c r="N145" s="2" t="s">
        <v>31</v>
      </c>
      <c r="O145" s="2">
        <v>134137</v>
      </c>
      <c r="P145" s="2">
        <v>8.3350000000000009</v>
      </c>
      <c r="Q145" s="2">
        <v>19.03</v>
      </c>
      <c r="R145" s="2">
        <v>27.364000000000001</v>
      </c>
      <c r="S145" s="2">
        <v>7048.7125589999996</v>
      </c>
      <c r="T145" s="2">
        <v>0.247</v>
      </c>
      <c r="U145" s="2">
        <v>4.2149999999999999</v>
      </c>
      <c r="V145" s="2">
        <v>4.4619999999999997</v>
      </c>
      <c r="W145" s="2" t="s">
        <v>1475</v>
      </c>
      <c r="X145" s="2">
        <v>0</v>
      </c>
      <c r="Y145" t="s">
        <v>33</v>
      </c>
      <c r="Z145" s="2" t="s">
        <v>61</v>
      </c>
      <c r="AA145" t="s">
        <v>35</v>
      </c>
      <c r="AB145">
        <v>896.35881600000005</v>
      </c>
      <c r="AC145">
        <v>0.89635900000000002</v>
      </c>
      <c r="AD145" s="2">
        <v>18</v>
      </c>
      <c r="AE145" s="10" t="s">
        <v>307</v>
      </c>
      <c r="AF145" s="2">
        <f t="shared" si="2"/>
        <v>12636.353881345362</v>
      </c>
      <c r="AG145" s="2" cm="1">
        <f t="array" ref="AG145">_xlfn.IFS(D145="I",MIN('Datos pp I Región'!$K$7:$K$9),D145="II",MIN('Datos pp II Región'!$K$7:$K$9),D145="III",MIN('Datos pp III Región'!$K$7:$K$9),D145="IV",MIN('Datos pp IV Región'!$K$7:$K$9),D145="V",MIN('Datos pp V Región'!$K$7:$K$9),D145="RM",MIN('Datos pp RM'!$K$7:$K$9),D145="VI",MIN('Datos pp VI Región'!$K$7:$K$9))</f>
        <v>29</v>
      </c>
      <c r="AH145" s="2" cm="1">
        <f t="array" ref="AH145">_xlfn.IFS(Z145="Pavimentado",1-(AG145/(4*365)),Z145="No Pavimentado",1-(AG145/365))</f>
        <v>0.92054794520547945</v>
      </c>
      <c r="AI145" s="2" cm="1">
        <f t="array" ref="AI145">_xlfn.IFS(Z145="Pavimentado",8,Z145="No Pavimentado",R145)</f>
        <v>27.364000000000001</v>
      </c>
      <c r="AJ145" s="2">
        <v>0.15</v>
      </c>
      <c r="AK145" s="2">
        <v>0.62</v>
      </c>
      <c r="AL145" s="2">
        <v>0.15</v>
      </c>
      <c r="AM145" s="2">
        <v>1.5</v>
      </c>
      <c r="AN145" s="2"/>
      <c r="AO145" s="2" cm="1">
        <f t="array" ref="AO145">_xlfn.IFS($Z145=$AT$3,AJ145*($X145)^(0.91)*(8*1.1023)^1.02,$Z145=$AT$4,AL145*281.9*(8.5/12)^0.9*(4/2.72)^0.45)</f>
        <v>36.878329124860684</v>
      </c>
      <c r="AP145" s="2" cm="1">
        <f t="array" ref="AP145">_xlfn.IFS($Z145=$AT$3,AK145*($X145)^(0.91)*(8*1.1023)^1.02,$Z145=$AT$4,AM145*281.9*(8.5/12)^0.9*(4/2.72)^0.45)</f>
        <v>368.78329124860687</v>
      </c>
      <c r="AQ145" s="2" cm="1">
        <f t="array" ref="AQ145">_xlfn.IFS(Z145=$AT$3,(AF145*AO145*AH145)/1000000,Z145=$AT$4,(AF145*AH145*AO145*(1-AN145))/1000000)</f>
        <v>0.42898235462416506</v>
      </c>
      <c r="AR145" s="2" cm="1">
        <f t="array" ref="AR145">_xlfn.IFS(Z145=$AT$3,(AF145*AP145*AH145)/1000000,Z145=$AT$4,(AF145*AH145*AP145*(1-AN145))/1000000)</f>
        <v>4.2898235462416503</v>
      </c>
    </row>
    <row r="146" spans="1:44" ht="28.8" x14ac:dyDescent="0.3">
      <c r="A146" s="2">
        <v>18</v>
      </c>
      <c r="B146" t="s">
        <v>21</v>
      </c>
      <c r="C146" s="2" t="s">
        <v>229</v>
      </c>
      <c r="D146" t="s">
        <v>184</v>
      </c>
      <c r="E146" s="2" t="s">
        <v>270</v>
      </c>
      <c r="F146" s="2" t="s">
        <v>204</v>
      </c>
      <c r="G146" s="3" t="s">
        <v>188</v>
      </c>
      <c r="H146" s="3" t="s">
        <v>205</v>
      </c>
      <c r="I146" s="2" t="s">
        <v>28</v>
      </c>
      <c r="J146" s="2">
        <v>134137</v>
      </c>
      <c r="K146" s="2" t="s">
        <v>29</v>
      </c>
      <c r="L146" s="4">
        <v>46227</v>
      </c>
      <c r="M146" s="2" t="s">
        <v>30</v>
      </c>
      <c r="N146" s="2" t="s">
        <v>31</v>
      </c>
      <c r="O146" s="2">
        <v>134137</v>
      </c>
      <c r="P146" s="2">
        <v>8.3350000000000009</v>
      </c>
      <c r="Q146" s="2">
        <v>19.03</v>
      </c>
      <c r="R146" s="2">
        <v>27.364000000000001</v>
      </c>
      <c r="S146" s="2">
        <v>7048.7125589999996</v>
      </c>
      <c r="T146" s="2">
        <v>0.247</v>
      </c>
      <c r="U146" s="2">
        <v>4.2149999999999999</v>
      </c>
      <c r="V146" s="2">
        <v>4.4619999999999997</v>
      </c>
      <c r="W146" s="2" t="s">
        <v>1474</v>
      </c>
      <c r="X146" s="2">
        <v>0.2</v>
      </c>
      <c r="Y146" t="s">
        <v>33</v>
      </c>
      <c r="Z146" s="2" t="s">
        <v>34</v>
      </c>
      <c r="AA146" t="s">
        <v>35</v>
      </c>
      <c r="AB146">
        <v>167.82222999999999</v>
      </c>
      <c r="AC146">
        <v>0.167822</v>
      </c>
      <c r="AD146" s="2">
        <v>18</v>
      </c>
      <c r="AE146" s="10" t="s">
        <v>307</v>
      </c>
      <c r="AF146" s="2">
        <f t="shared" si="2"/>
        <v>2365.8580781529959</v>
      </c>
      <c r="AG146" s="2" cm="1">
        <f t="array" ref="AG146">_xlfn.IFS(D146="I",MIN('Datos pp I Región'!$K$7:$K$9),D146="II",MIN('Datos pp II Región'!$K$7:$K$9),D146="III",MIN('Datos pp III Región'!$K$7:$K$9),D146="IV",MIN('Datos pp IV Región'!$K$7:$K$9),D146="V",MIN('Datos pp V Región'!$K$7:$K$9),D146="RM",MIN('Datos pp RM'!$K$7:$K$9),D146="VI",MIN('Datos pp VI Región'!$K$7:$K$9))</f>
        <v>29</v>
      </c>
      <c r="AH146" s="2" cm="1">
        <f t="array" ref="AH146">_xlfn.IFS(Z146="Pavimentado",1-(AG146/(4*365)),Z146="No Pavimentado",1-(AG146/365))</f>
        <v>0.98013698630136981</v>
      </c>
      <c r="AI146" s="2" cm="1">
        <f t="array" ref="AI146">_xlfn.IFS(Z146="Pavimentado",8,Z146="No Pavimentado",R146)</f>
        <v>8</v>
      </c>
      <c r="AJ146" s="2">
        <v>0.15</v>
      </c>
      <c r="AK146" s="2">
        <v>0.62</v>
      </c>
      <c r="AL146" s="2">
        <v>0.15</v>
      </c>
      <c r="AM146" s="2">
        <v>1.5</v>
      </c>
      <c r="AN146" s="2"/>
      <c r="AO146" s="2" cm="1">
        <f t="array" ref="AO146">_xlfn.IFS($Z146=$AT$3,AJ146*($X146)^(0.91)*(8*1.1023)^1.02,$Z146=$AT$4,AL146*281.9*(8.5/12)^0.9*(4/2.72)^0.45)</f>
        <v>0.31939355285489546</v>
      </c>
      <c r="AP146" s="2" cm="1">
        <f t="array" ref="AP146">_xlfn.IFS($Z146=$AT$3,AK146*($X146)^(0.91)*(8*1.1023)^1.02,$Z146=$AT$4,AM146*281.9*(8.5/12)^0.9*(4/2.72)^0.45)</f>
        <v>1.3201600184669013</v>
      </c>
      <c r="AQ146" s="2" cm="1">
        <f t="array" ref="AQ146">_xlfn.IFS(Z146=$AT$3,(AF146*AO146*AH146)/1000000,Z146=$AT$4,(AF146*AH146*AO146*(1-AN146))/1000000)</f>
        <v>7.406305330928221E-4</v>
      </c>
      <c r="AR146" s="2" cm="1">
        <f t="array" ref="AR146">_xlfn.IFS(Z146=$AT$3,(AF146*AP146*AH146)/1000000,Z146=$AT$4,(AF146*AH146*AP146*(1-AN146))/1000000)</f>
        <v>3.0612728701169987E-3</v>
      </c>
    </row>
    <row r="147" spans="1:44" ht="28.8" x14ac:dyDescent="0.3">
      <c r="A147" s="2">
        <v>19</v>
      </c>
      <c r="B147" t="s">
        <v>21</v>
      </c>
      <c r="C147" s="2" t="s">
        <v>229</v>
      </c>
      <c r="D147" t="s">
        <v>184</v>
      </c>
      <c r="E147" s="2" t="s">
        <v>270</v>
      </c>
      <c r="F147" s="2" t="s">
        <v>207</v>
      </c>
      <c r="G147" s="3" t="s">
        <v>188</v>
      </c>
      <c r="H147" s="2" t="s">
        <v>208</v>
      </c>
      <c r="I147" s="2" t="s">
        <v>28</v>
      </c>
      <c r="J147" s="2">
        <v>134137</v>
      </c>
      <c r="K147" s="2" t="s">
        <v>29</v>
      </c>
      <c r="L147" s="4">
        <v>46227</v>
      </c>
      <c r="M147" s="2" t="s">
        <v>30</v>
      </c>
      <c r="N147" s="2" t="s">
        <v>31</v>
      </c>
      <c r="O147" s="2">
        <v>134137</v>
      </c>
      <c r="P147" s="2">
        <v>8.3350000000000009</v>
      </c>
      <c r="Q147" s="2">
        <v>19.03</v>
      </c>
      <c r="R147" s="2">
        <v>27.364000000000001</v>
      </c>
      <c r="S147" s="2">
        <v>7048.7125589999996</v>
      </c>
      <c r="T147" s="2">
        <v>0.247</v>
      </c>
      <c r="U147" s="2">
        <v>3.786</v>
      </c>
      <c r="V147" s="2">
        <v>4.0330000000000004</v>
      </c>
      <c r="W147" s="2" t="s">
        <v>1476</v>
      </c>
      <c r="X147" s="2">
        <v>0.2</v>
      </c>
      <c r="Y147" t="s">
        <v>33</v>
      </c>
      <c r="Z147" s="2" t="s">
        <v>34</v>
      </c>
      <c r="AA147" t="s">
        <v>35</v>
      </c>
      <c r="AB147">
        <v>418.91981700000002</v>
      </c>
      <c r="AC147">
        <v>0.41892000000000001</v>
      </c>
      <c r="AD147" s="2">
        <v>19</v>
      </c>
      <c r="AE147" s="10" t="s">
        <v>307</v>
      </c>
      <c r="AF147" s="2">
        <f t="shared" si="2"/>
        <v>5905.6933304325603</v>
      </c>
      <c r="AG147" s="2" cm="1">
        <f t="array" ref="AG147">_xlfn.IFS(D147="I",MIN('Datos pp I Región'!$K$7:$K$9),D147="II",MIN('Datos pp II Región'!$K$7:$K$9),D147="III",MIN('Datos pp III Región'!$K$7:$K$9),D147="IV",MIN('Datos pp IV Región'!$K$7:$K$9),D147="V",MIN('Datos pp V Región'!$K$7:$K$9),D147="RM",MIN('Datos pp RM'!$K$7:$K$9),D147="VI",MIN('Datos pp VI Región'!$K$7:$K$9))</f>
        <v>29</v>
      </c>
      <c r="AH147" s="2" cm="1">
        <f t="array" ref="AH147">_xlfn.IFS(Z147="Pavimentado",1-(AG147/(4*365)),Z147="No Pavimentado",1-(AG147/365))</f>
        <v>0.98013698630136981</v>
      </c>
      <c r="AI147" s="2" cm="1">
        <f t="array" ref="AI147">_xlfn.IFS(Z147="Pavimentado",8,Z147="No Pavimentado",R147)</f>
        <v>8</v>
      </c>
      <c r="AJ147" s="2">
        <v>0.15</v>
      </c>
      <c r="AK147" s="2">
        <v>0.62</v>
      </c>
      <c r="AL147" s="2">
        <v>0.15</v>
      </c>
      <c r="AM147" s="2">
        <v>1.5</v>
      </c>
      <c r="AN147" s="2"/>
      <c r="AO147" s="2" cm="1">
        <f t="array" ref="AO147">_xlfn.IFS($Z147=$AT$3,AJ147*($X147)^(0.91)*(8*1.1023)^1.02,$Z147=$AT$4,AL147*281.9*(8.5/12)^0.9*(4/2.72)^0.45)</f>
        <v>0.31939355285489546</v>
      </c>
      <c r="AP147" s="2" cm="1">
        <f t="array" ref="AP147">_xlfn.IFS($Z147=$AT$3,AK147*($X147)^(0.91)*(8*1.1023)^1.02,$Z147=$AT$4,AM147*281.9*(8.5/12)^0.9*(4/2.72)^0.45)</f>
        <v>1.3201600184669013</v>
      </c>
      <c r="AQ147" s="2" cm="1">
        <f t="array" ref="AQ147">_xlfn.IFS(Z147=$AT$3,(AF147*AO147*AH147)/1000000,Z147=$AT$4,(AF147*AH147*AO147*(1-AN147))/1000000)</f>
        <v>1.8487739564731983E-3</v>
      </c>
      <c r="AR147" s="2" cm="1">
        <f t="array" ref="AR147">_xlfn.IFS(Z147=$AT$3,(AF147*AP147*AH147)/1000000,Z147=$AT$4,(AF147*AH147*AP147*(1-AN147))/1000000)</f>
        <v>7.64159902008922E-3</v>
      </c>
    </row>
    <row r="148" spans="1:44" ht="28.8" x14ac:dyDescent="0.3">
      <c r="A148" s="2">
        <v>19</v>
      </c>
      <c r="B148" t="s">
        <v>21</v>
      </c>
      <c r="C148" s="2" t="s">
        <v>229</v>
      </c>
      <c r="D148" t="s">
        <v>184</v>
      </c>
      <c r="E148" s="2" t="s">
        <v>274</v>
      </c>
      <c r="F148" s="2" t="s">
        <v>209</v>
      </c>
      <c r="G148" s="3" t="s">
        <v>188</v>
      </c>
      <c r="H148" s="2" t="s">
        <v>208</v>
      </c>
      <c r="I148" s="2" t="s">
        <v>28</v>
      </c>
      <c r="J148" s="2">
        <v>134137</v>
      </c>
      <c r="K148" s="2" t="s">
        <v>29</v>
      </c>
      <c r="L148" s="4">
        <v>46227</v>
      </c>
      <c r="M148" s="2" t="s">
        <v>30</v>
      </c>
      <c r="N148" s="2" t="s">
        <v>31</v>
      </c>
      <c r="O148" s="2">
        <v>134137</v>
      </c>
      <c r="P148" s="2">
        <v>8.3350000000000009</v>
      </c>
      <c r="Q148" s="2">
        <v>19.03</v>
      </c>
      <c r="R148" s="2">
        <v>27.364000000000001</v>
      </c>
      <c r="S148" s="2">
        <v>7048.7125589999996</v>
      </c>
      <c r="T148" s="2">
        <v>0.247</v>
      </c>
      <c r="U148" s="2">
        <v>3.786</v>
      </c>
      <c r="V148" s="2">
        <v>4.0330000000000004</v>
      </c>
      <c r="W148" s="2" t="s">
        <v>1477</v>
      </c>
      <c r="X148" s="2">
        <v>0</v>
      </c>
      <c r="Y148" t="s">
        <v>33</v>
      </c>
      <c r="Z148" s="2" t="s">
        <v>61</v>
      </c>
      <c r="AA148" t="s">
        <v>35</v>
      </c>
      <c r="AB148">
        <v>2976.9168479999998</v>
      </c>
      <c r="AC148">
        <v>2.9769169999999998</v>
      </c>
      <c r="AD148" s="2">
        <v>19</v>
      </c>
      <c r="AE148" s="10" t="s">
        <v>307</v>
      </c>
      <c r="AF148" s="2">
        <f t="shared" si="2"/>
        <v>41966.8644900012</v>
      </c>
      <c r="AG148" s="2" cm="1">
        <f t="array" ref="AG148">_xlfn.IFS(D148="I",MIN('Datos pp I Región'!$K$7:$K$9),D148="II",MIN('Datos pp II Región'!$K$7:$K$9),D148="III",MIN('Datos pp III Región'!$K$7:$K$9),D148="IV",MIN('Datos pp IV Región'!$K$7:$K$9),D148="V",MIN('Datos pp V Región'!$K$7:$K$9),D148="RM",MIN('Datos pp RM'!$K$7:$K$9),D148="VI",MIN('Datos pp VI Región'!$K$7:$K$9))</f>
        <v>29</v>
      </c>
      <c r="AH148" s="2" cm="1">
        <f t="array" ref="AH148">_xlfn.IFS(Z148="Pavimentado",1-(AG148/(4*365)),Z148="No Pavimentado",1-(AG148/365))</f>
        <v>0.92054794520547945</v>
      </c>
      <c r="AI148" s="2" cm="1">
        <f t="array" ref="AI148">_xlfn.IFS(Z148="Pavimentado",8,Z148="No Pavimentado",R148)</f>
        <v>27.364000000000001</v>
      </c>
      <c r="AJ148" s="2">
        <v>0.15</v>
      </c>
      <c r="AK148" s="2">
        <v>0.62</v>
      </c>
      <c r="AL148" s="2">
        <v>0.15</v>
      </c>
      <c r="AM148" s="2">
        <v>1.5</v>
      </c>
      <c r="AN148" s="2"/>
      <c r="AO148" s="2" cm="1">
        <f t="array" ref="AO148">_xlfn.IFS($Z148=$AT$3,AJ148*($X148)^(0.91)*(8*1.1023)^1.02,$Z148=$AT$4,AL148*281.9*(8.5/12)^0.9*(4/2.72)^0.45)</f>
        <v>36.878329124860684</v>
      </c>
      <c r="AP148" s="2" cm="1">
        <f t="array" ref="AP148">_xlfn.IFS($Z148=$AT$3,AK148*($X148)^(0.91)*(8*1.1023)^1.02,$Z148=$AT$4,AM148*281.9*(8.5/12)^0.9*(4/2.72)^0.45)</f>
        <v>368.78329124860687</v>
      </c>
      <c r="AQ148" s="2" cm="1">
        <f t="array" ref="AQ148">_xlfn.IFS(Z148=$AT$3,(AF148*AO148*AH148)/1000000,Z148=$AT$4,(AF148*AH148*AO148*(1-AN148))/1000000)</f>
        <v>1.4247024508937884</v>
      </c>
      <c r="AR148" s="2" cm="1">
        <f t="array" ref="AR148">_xlfn.IFS(Z148=$AT$3,(AF148*AP148*AH148)/1000000,Z148=$AT$4,(AF148*AH148*AP148*(1-AN148))/1000000)</f>
        <v>14.247024508937885</v>
      </c>
    </row>
    <row r="149" spans="1:44" ht="28.8" x14ac:dyDescent="0.3">
      <c r="A149" s="2">
        <v>19</v>
      </c>
      <c r="B149" t="s">
        <v>21</v>
      </c>
      <c r="C149" s="2" t="s">
        <v>229</v>
      </c>
      <c r="D149" t="s">
        <v>184</v>
      </c>
      <c r="E149" s="2" t="s">
        <v>274</v>
      </c>
      <c r="F149" s="2" t="s">
        <v>207</v>
      </c>
      <c r="G149" s="3" t="s">
        <v>188</v>
      </c>
      <c r="H149" s="2" t="s">
        <v>208</v>
      </c>
      <c r="I149" s="2" t="s">
        <v>28</v>
      </c>
      <c r="J149" s="2">
        <v>134137</v>
      </c>
      <c r="K149" s="2" t="s">
        <v>29</v>
      </c>
      <c r="L149" s="4">
        <v>46227</v>
      </c>
      <c r="M149" s="2" t="s">
        <v>30</v>
      </c>
      <c r="N149" s="2" t="s">
        <v>31</v>
      </c>
      <c r="O149" s="2">
        <v>134137</v>
      </c>
      <c r="P149" s="2">
        <v>8.3350000000000009</v>
      </c>
      <c r="Q149" s="2">
        <v>19.03</v>
      </c>
      <c r="R149" s="2">
        <v>27.364000000000001</v>
      </c>
      <c r="S149" s="2">
        <v>7048.7125589999996</v>
      </c>
      <c r="T149" s="2">
        <v>0.247</v>
      </c>
      <c r="U149" s="2">
        <v>3.786</v>
      </c>
      <c r="V149" s="2">
        <v>4.0330000000000004</v>
      </c>
      <c r="W149" s="2" t="s">
        <v>1476</v>
      </c>
      <c r="X149" s="2">
        <v>0.2</v>
      </c>
      <c r="Y149" t="s">
        <v>33</v>
      </c>
      <c r="Z149" s="2" t="s">
        <v>34</v>
      </c>
      <c r="AA149" t="s">
        <v>35</v>
      </c>
      <c r="AB149">
        <v>635.01916600000004</v>
      </c>
      <c r="AC149">
        <v>0.635019</v>
      </c>
      <c r="AD149" s="2">
        <v>19</v>
      </c>
      <c r="AE149" s="10" t="s">
        <v>307</v>
      </c>
      <c r="AF149" s="2">
        <f t="shared" si="2"/>
        <v>8952.1328010072411</v>
      </c>
      <c r="AG149" s="2" cm="1">
        <f t="array" ref="AG149">_xlfn.IFS(D149="I",MIN('Datos pp I Región'!$K$7:$K$9),D149="II",MIN('Datos pp II Región'!$K$7:$K$9),D149="III",MIN('Datos pp III Región'!$K$7:$K$9),D149="IV",MIN('Datos pp IV Región'!$K$7:$K$9),D149="V",MIN('Datos pp V Región'!$K$7:$K$9),D149="RM",MIN('Datos pp RM'!$K$7:$K$9),D149="VI",MIN('Datos pp VI Región'!$K$7:$K$9))</f>
        <v>29</v>
      </c>
      <c r="AH149" s="2" cm="1">
        <f t="array" ref="AH149">_xlfn.IFS(Z149="Pavimentado",1-(AG149/(4*365)),Z149="No Pavimentado",1-(AG149/365))</f>
        <v>0.98013698630136981</v>
      </c>
      <c r="AI149" s="2" cm="1">
        <f t="array" ref="AI149">_xlfn.IFS(Z149="Pavimentado",8,Z149="No Pavimentado",R149)</f>
        <v>8</v>
      </c>
      <c r="AJ149" s="2">
        <v>0.15</v>
      </c>
      <c r="AK149" s="2">
        <v>0.62</v>
      </c>
      <c r="AL149" s="2">
        <v>0.15</v>
      </c>
      <c r="AM149" s="2">
        <v>1.5</v>
      </c>
      <c r="AN149" s="2"/>
      <c r="AO149" s="2" cm="1">
        <f t="array" ref="AO149">_xlfn.IFS($Z149=$AT$3,AJ149*($X149)^(0.91)*(8*1.1023)^1.02,$Z149=$AT$4,AL149*281.9*(8.5/12)^0.9*(4/2.72)^0.45)</f>
        <v>0.31939355285489546</v>
      </c>
      <c r="AP149" s="2" cm="1">
        <f t="array" ref="AP149">_xlfn.IFS($Z149=$AT$3,AK149*($X149)^(0.91)*(8*1.1023)^1.02,$Z149=$AT$4,AM149*281.9*(8.5/12)^0.9*(4/2.72)^0.45)</f>
        <v>1.3201600184669013</v>
      </c>
      <c r="AQ149" s="2" cm="1">
        <f t="array" ref="AQ149">_xlfn.IFS(Z149=$AT$3,(AF149*AO149*AH149)/1000000,Z149=$AT$4,(AF149*AH149*AO149*(1-AN149))/1000000)</f>
        <v>2.8024601094854716E-3</v>
      </c>
      <c r="AR149" s="2" cm="1">
        <f t="array" ref="AR149">_xlfn.IFS(Z149=$AT$3,(AF149*AP149*AH149)/1000000,Z149=$AT$4,(AF149*AH149*AP149*(1-AN149))/1000000)</f>
        <v>1.1583501785873283E-2</v>
      </c>
    </row>
    <row r="150" spans="1:44" ht="28.8" x14ac:dyDescent="0.3">
      <c r="A150" s="2">
        <v>20</v>
      </c>
      <c r="B150" t="s">
        <v>21</v>
      </c>
      <c r="C150" s="2" t="s">
        <v>229</v>
      </c>
      <c r="D150" t="s">
        <v>184</v>
      </c>
      <c r="E150" s="2" t="s">
        <v>278</v>
      </c>
      <c r="F150" s="2" t="s">
        <v>210</v>
      </c>
      <c r="G150" s="3" t="s">
        <v>188</v>
      </c>
      <c r="H150" s="2" t="s">
        <v>211</v>
      </c>
      <c r="I150" s="2" t="s">
        <v>28</v>
      </c>
      <c r="J150" s="2">
        <v>134137</v>
      </c>
      <c r="K150" s="2" t="s">
        <v>29</v>
      </c>
      <c r="L150" s="4">
        <v>46227</v>
      </c>
      <c r="M150" s="2" t="s">
        <v>30</v>
      </c>
      <c r="N150" s="2" t="s">
        <v>31</v>
      </c>
      <c r="O150" s="2">
        <v>134137</v>
      </c>
      <c r="P150" s="2">
        <v>8.3350000000000009</v>
      </c>
      <c r="Q150" s="2">
        <v>19.03</v>
      </c>
      <c r="R150" s="2">
        <v>27.364000000000001</v>
      </c>
      <c r="S150" s="2">
        <v>7048.7125589999996</v>
      </c>
      <c r="T150" s="2">
        <v>231.25</v>
      </c>
      <c r="U150" s="2">
        <v>4.5279999999999996</v>
      </c>
      <c r="V150" s="2">
        <v>235.77799999999999</v>
      </c>
      <c r="W150" s="2" t="s">
        <v>1478</v>
      </c>
      <c r="X150" s="2">
        <v>0.03</v>
      </c>
      <c r="Y150" t="s">
        <v>33</v>
      </c>
      <c r="Z150" s="2" t="s">
        <v>34</v>
      </c>
      <c r="AA150" t="s">
        <v>35</v>
      </c>
      <c r="AB150">
        <v>95754.238316000003</v>
      </c>
      <c r="AC150">
        <v>95.754238000000001</v>
      </c>
      <c r="AD150" s="2">
        <v>20</v>
      </c>
      <c r="AE150" s="10" t="s">
        <v>307</v>
      </c>
      <c r="AF150" s="2">
        <f t="shared" si="2"/>
        <v>1349888.1999361501</v>
      </c>
      <c r="AG150" s="2" cm="1">
        <f t="array" ref="AG150">_xlfn.IFS(D150="I",MIN('Datos pp I Región'!$K$7:$K$9),D150="II",MIN('Datos pp II Región'!$K$7:$K$9),D150="III",MIN('Datos pp III Región'!$K$7:$K$9),D150="IV",MIN('Datos pp IV Región'!$K$7:$K$9),D150="V",MIN('Datos pp V Región'!$K$7:$K$9),D150="RM",MIN('Datos pp RM'!$K$7:$K$9),D150="VI",MIN('Datos pp VI Región'!$K$7:$K$9))</f>
        <v>29</v>
      </c>
      <c r="AH150" s="2" cm="1">
        <f t="array" ref="AH150">_xlfn.IFS(Z150="Pavimentado",1-(AG150/(4*365)),Z150="No Pavimentado",1-(AG150/365))</f>
        <v>0.98013698630136981</v>
      </c>
      <c r="AI150" s="2" cm="1">
        <f t="array" ref="AI150">_xlfn.IFS(Z150="Pavimentado",8,Z150="No Pavimentado",R150)</f>
        <v>8</v>
      </c>
      <c r="AJ150" s="2">
        <v>0.15</v>
      </c>
      <c r="AK150" s="2">
        <v>0.62</v>
      </c>
      <c r="AL150" s="2">
        <v>0.15</v>
      </c>
      <c r="AM150" s="2">
        <v>1.5</v>
      </c>
      <c r="AN150" s="2"/>
      <c r="AO150" s="2" cm="1">
        <f t="array" ref="AO150">_xlfn.IFS($Z150=$AT$3,AJ150*($X150)^(0.91)*(8*1.1023)^1.02,$Z150=$AT$4,AL150*281.9*(8.5/12)^0.9*(4/2.72)^0.45)</f>
        <v>5.6828892328533019E-2</v>
      </c>
      <c r="AP150" s="2" cm="1">
        <f t="array" ref="AP150">_xlfn.IFS($Z150=$AT$3,AK150*($X150)^(0.91)*(8*1.1023)^1.02,$Z150=$AT$4,AM150*281.9*(8.5/12)^0.9*(4/2.72)^0.45)</f>
        <v>0.23489275495793649</v>
      </c>
      <c r="AQ150" s="2" cm="1">
        <f t="array" ref="AQ150">_xlfn.IFS(Z150=$AT$3,(AF150*AO150*AH150)/1000000,Z150=$AT$4,(AF150*AH150*AO150*(1-AN150))/1000000)</f>
        <v>7.5188906728686153E-2</v>
      </c>
      <c r="AR150" s="2" cm="1">
        <f t="array" ref="AR150">_xlfn.IFS(Z150=$AT$3,(AF150*AP150*AH150)/1000000,Z150=$AT$4,(AF150*AH150*AP150*(1-AN150))/1000000)</f>
        <v>0.31078081447856948</v>
      </c>
    </row>
    <row r="151" spans="1:44" ht="28.8" x14ac:dyDescent="0.3">
      <c r="A151" s="2">
        <v>20</v>
      </c>
      <c r="B151" t="s">
        <v>21</v>
      </c>
      <c r="C151" s="2" t="s">
        <v>229</v>
      </c>
      <c r="D151" t="s">
        <v>184</v>
      </c>
      <c r="E151" s="2" t="s">
        <v>278</v>
      </c>
      <c r="F151" s="2" t="s">
        <v>212</v>
      </c>
      <c r="G151" s="3" t="s">
        <v>188</v>
      </c>
      <c r="H151" s="2" t="s">
        <v>211</v>
      </c>
      <c r="I151" s="2" t="s">
        <v>28</v>
      </c>
      <c r="J151" s="2">
        <v>134137</v>
      </c>
      <c r="K151" s="2" t="s">
        <v>29</v>
      </c>
      <c r="L151" s="4">
        <v>46227</v>
      </c>
      <c r="M151" s="2" t="s">
        <v>30</v>
      </c>
      <c r="N151" s="2" t="s">
        <v>31</v>
      </c>
      <c r="O151" s="2">
        <v>134137</v>
      </c>
      <c r="P151" s="2">
        <v>8.3350000000000009</v>
      </c>
      <c r="Q151" s="2">
        <v>19.03</v>
      </c>
      <c r="R151" s="2">
        <v>27.364000000000001</v>
      </c>
      <c r="S151" s="2">
        <v>7048.7125589999996</v>
      </c>
      <c r="T151" s="2">
        <v>231.25</v>
      </c>
      <c r="U151" s="2">
        <v>4.5279999999999996</v>
      </c>
      <c r="V151" s="2">
        <v>235.77799999999999</v>
      </c>
      <c r="W151" s="2" t="s">
        <v>1479</v>
      </c>
      <c r="X151" s="2">
        <v>0</v>
      </c>
      <c r="Y151" t="s">
        <v>33</v>
      </c>
      <c r="Z151" s="2" t="s">
        <v>61</v>
      </c>
      <c r="AA151" t="s">
        <v>35</v>
      </c>
      <c r="AB151">
        <v>2977.7557499999998</v>
      </c>
      <c r="AC151">
        <v>2.9777559999999998</v>
      </c>
      <c r="AD151" s="2">
        <v>20</v>
      </c>
      <c r="AE151" s="10" t="s">
        <v>307</v>
      </c>
      <c r="AF151" s="2">
        <f t="shared" si="2"/>
        <v>41978.692229675202</v>
      </c>
      <c r="AG151" s="2" cm="1">
        <f t="array" ref="AG151">_xlfn.IFS(D151="I",MIN('Datos pp I Región'!$K$7:$K$9),D151="II",MIN('Datos pp II Región'!$K$7:$K$9),D151="III",MIN('Datos pp III Región'!$K$7:$K$9),D151="IV",MIN('Datos pp IV Región'!$K$7:$K$9),D151="V",MIN('Datos pp V Región'!$K$7:$K$9),D151="RM",MIN('Datos pp RM'!$K$7:$K$9),D151="VI",MIN('Datos pp VI Región'!$K$7:$K$9))</f>
        <v>29</v>
      </c>
      <c r="AH151" s="2" cm="1">
        <f t="array" ref="AH151">_xlfn.IFS(Z151="Pavimentado",1-(AG151/(4*365)),Z151="No Pavimentado",1-(AG151/365))</f>
        <v>0.92054794520547945</v>
      </c>
      <c r="AI151" s="2" cm="1">
        <f t="array" ref="AI151">_xlfn.IFS(Z151="Pavimentado",8,Z151="No Pavimentado",R151)</f>
        <v>27.364000000000001</v>
      </c>
      <c r="AJ151" s="2">
        <v>0.15</v>
      </c>
      <c r="AK151" s="2">
        <v>0.62</v>
      </c>
      <c r="AL151" s="2">
        <v>0.15</v>
      </c>
      <c r="AM151" s="2">
        <v>1.5</v>
      </c>
      <c r="AN151" s="2"/>
      <c r="AO151" s="2" cm="1">
        <f t="array" ref="AO151">_xlfn.IFS($Z151=$AT$3,AJ151*($X151)^(0.91)*(8*1.1023)^1.02,$Z151=$AT$4,AL151*281.9*(8.5/12)^0.9*(4/2.72)^0.45)</f>
        <v>36.878329124860684</v>
      </c>
      <c r="AP151" s="2" cm="1">
        <f t="array" ref="AP151">_xlfn.IFS($Z151=$AT$3,AK151*($X151)^(0.91)*(8*1.1023)^1.02,$Z151=$AT$4,AM151*281.9*(8.5/12)^0.9*(4/2.72)^0.45)</f>
        <v>368.78329124860687</v>
      </c>
      <c r="AQ151" s="2" cm="1">
        <f t="array" ref="AQ151">_xlfn.IFS(Z151=$AT$3,(AF151*AO151*AH151)/1000000,Z151=$AT$4,(AF151*AH151*AO151*(1-AN151))/1000000)</f>
        <v>1.4251039821948963</v>
      </c>
      <c r="AR151" s="2" cm="1">
        <f t="array" ref="AR151">_xlfn.IFS(Z151=$AT$3,(AF151*AP151*AH151)/1000000,Z151=$AT$4,(AF151*AH151*AP151*(1-AN151))/1000000)</f>
        <v>14.251039821948964</v>
      </c>
    </row>
    <row r="152" spans="1:44" ht="28.8" x14ac:dyDescent="0.3">
      <c r="A152" s="2">
        <v>20</v>
      </c>
      <c r="B152" t="s">
        <v>21</v>
      </c>
      <c r="C152" s="2" t="s">
        <v>229</v>
      </c>
      <c r="D152" t="s">
        <v>184</v>
      </c>
      <c r="E152" s="2" t="s">
        <v>278</v>
      </c>
      <c r="F152" s="2" t="s">
        <v>210</v>
      </c>
      <c r="G152" s="3" t="s">
        <v>188</v>
      </c>
      <c r="H152" s="2" t="s">
        <v>211</v>
      </c>
      <c r="I152" s="2" t="s">
        <v>28</v>
      </c>
      <c r="J152" s="2">
        <v>134137</v>
      </c>
      <c r="K152" s="2" t="s">
        <v>29</v>
      </c>
      <c r="L152" s="4">
        <v>46227</v>
      </c>
      <c r="M152" s="2" t="s">
        <v>30</v>
      </c>
      <c r="N152" s="2" t="s">
        <v>31</v>
      </c>
      <c r="O152" s="2">
        <v>134137</v>
      </c>
      <c r="P152" s="2">
        <v>8.3350000000000009</v>
      </c>
      <c r="Q152" s="2">
        <v>19.03</v>
      </c>
      <c r="R152" s="2">
        <v>27.364000000000001</v>
      </c>
      <c r="S152" s="2">
        <v>7048.7125589999996</v>
      </c>
      <c r="T152" s="2">
        <v>231.25</v>
      </c>
      <c r="U152" s="2">
        <v>4.5279999999999996</v>
      </c>
      <c r="V152" s="2">
        <v>235.77799999999999</v>
      </c>
      <c r="W152" s="2" t="s">
        <v>1480</v>
      </c>
      <c r="X152" s="2">
        <v>0.2</v>
      </c>
      <c r="Y152" t="s">
        <v>33</v>
      </c>
      <c r="Z152" s="2" t="s">
        <v>34</v>
      </c>
      <c r="AA152" t="s">
        <v>35</v>
      </c>
      <c r="AB152">
        <v>1171.5671789999999</v>
      </c>
      <c r="AC152">
        <v>1.171567</v>
      </c>
      <c r="AD152" s="2">
        <v>20</v>
      </c>
      <c r="AE152" s="10" t="s">
        <v>307</v>
      </c>
      <c r="AF152" s="2">
        <f t="shared" si="2"/>
        <v>16516.078053219906</v>
      </c>
      <c r="AG152" s="2" cm="1">
        <f t="array" ref="AG152">_xlfn.IFS(D152="I",MIN('Datos pp I Región'!$K$7:$K$9),D152="II",MIN('Datos pp II Región'!$K$7:$K$9),D152="III",MIN('Datos pp III Región'!$K$7:$K$9),D152="IV",MIN('Datos pp IV Región'!$K$7:$K$9),D152="V",MIN('Datos pp V Región'!$K$7:$K$9),D152="RM",MIN('Datos pp RM'!$K$7:$K$9),D152="VI",MIN('Datos pp VI Región'!$K$7:$K$9))</f>
        <v>29</v>
      </c>
      <c r="AH152" s="2" cm="1">
        <f t="array" ref="AH152">_xlfn.IFS(Z152="Pavimentado",1-(AG152/(4*365)),Z152="No Pavimentado",1-(AG152/365))</f>
        <v>0.98013698630136981</v>
      </c>
      <c r="AI152" s="2" cm="1">
        <f t="array" ref="AI152">_xlfn.IFS(Z152="Pavimentado",8,Z152="No Pavimentado",R152)</f>
        <v>8</v>
      </c>
      <c r="AJ152" s="2">
        <v>0.15</v>
      </c>
      <c r="AK152" s="2">
        <v>0.62</v>
      </c>
      <c r="AL152" s="2">
        <v>0.15</v>
      </c>
      <c r="AM152" s="2">
        <v>1.5</v>
      </c>
      <c r="AN152" s="2"/>
      <c r="AO152" s="2" cm="1">
        <f t="array" ref="AO152">_xlfn.IFS($Z152=$AT$3,AJ152*($X152)^(0.91)*(8*1.1023)^1.02,$Z152=$AT$4,AL152*281.9*(8.5/12)^0.9*(4/2.72)^0.45)</f>
        <v>0.31939355285489546</v>
      </c>
      <c r="AP152" s="2" cm="1">
        <f t="array" ref="AP152">_xlfn.IFS($Z152=$AT$3,AK152*($X152)^(0.91)*(8*1.1023)^1.02,$Z152=$AT$4,AM152*281.9*(8.5/12)^0.9*(4/2.72)^0.45)</f>
        <v>1.3201600184669013</v>
      </c>
      <c r="AQ152" s="2" cm="1">
        <f t="array" ref="AQ152">_xlfn.IFS(Z152=$AT$3,(AF152*AO152*AH152)/1000000,Z152=$AT$4,(AF152*AH152*AO152*(1-AN152))/1000000)</f>
        <v>5.1703488920639626E-3</v>
      </c>
      <c r="AR152" s="2" cm="1">
        <f t="array" ref="AR152">_xlfn.IFS(Z152=$AT$3,(AF152*AP152*AH152)/1000000,Z152=$AT$4,(AF152*AH152*AP152*(1-AN152))/1000000)</f>
        <v>2.1370775420531049E-2</v>
      </c>
    </row>
    <row r="153" spans="1:44" ht="28.8" x14ac:dyDescent="0.3">
      <c r="A153" s="2">
        <v>20</v>
      </c>
      <c r="B153" t="s">
        <v>21</v>
      </c>
      <c r="C153" s="2" t="s">
        <v>229</v>
      </c>
      <c r="D153" t="s">
        <v>184</v>
      </c>
      <c r="E153" s="2" t="s">
        <v>278</v>
      </c>
      <c r="F153" s="2" t="s">
        <v>210</v>
      </c>
      <c r="G153" s="3" t="s">
        <v>188</v>
      </c>
      <c r="H153" s="2" t="s">
        <v>211</v>
      </c>
      <c r="I153" s="2" t="s">
        <v>28</v>
      </c>
      <c r="J153" s="2">
        <v>134137</v>
      </c>
      <c r="K153" s="2" t="s">
        <v>29</v>
      </c>
      <c r="L153" s="4">
        <v>46227</v>
      </c>
      <c r="M153" s="2" t="s">
        <v>30</v>
      </c>
      <c r="N153" s="2" t="s">
        <v>31</v>
      </c>
      <c r="O153" s="2">
        <v>134137</v>
      </c>
      <c r="P153" s="2">
        <v>8.3350000000000009</v>
      </c>
      <c r="Q153" s="2">
        <v>19.03</v>
      </c>
      <c r="R153" s="2">
        <v>27.364000000000001</v>
      </c>
      <c r="S153" s="2">
        <v>7048.7125589999996</v>
      </c>
      <c r="T153" s="2">
        <v>231.25</v>
      </c>
      <c r="U153" s="2">
        <v>4.5279999999999996</v>
      </c>
      <c r="V153" s="2">
        <v>235.77799999999999</v>
      </c>
      <c r="W153" s="2" t="s">
        <v>1480</v>
      </c>
      <c r="X153" s="2">
        <v>0.2</v>
      </c>
      <c r="Y153" t="s">
        <v>33</v>
      </c>
      <c r="Z153" s="2" t="s">
        <v>34</v>
      </c>
      <c r="AA153" t="s">
        <v>35</v>
      </c>
      <c r="AB153">
        <v>1087.90074</v>
      </c>
      <c r="AC153">
        <v>1.087901</v>
      </c>
      <c r="AD153" s="2">
        <v>20</v>
      </c>
      <c r="AE153" s="10" t="s">
        <v>307</v>
      </c>
      <c r="AF153" s="2">
        <f t="shared" si="2"/>
        <v>15336.602883297317</v>
      </c>
      <c r="AG153" s="2" cm="1">
        <f t="array" ref="AG153">_xlfn.IFS(D153="I",MIN('Datos pp I Región'!$K$7:$K$9),D153="II",MIN('Datos pp II Región'!$K$7:$K$9),D153="III",MIN('Datos pp III Región'!$K$7:$K$9),D153="IV",MIN('Datos pp IV Región'!$K$7:$K$9),D153="V",MIN('Datos pp V Región'!$K$7:$K$9),D153="RM",MIN('Datos pp RM'!$K$7:$K$9),D153="VI",MIN('Datos pp VI Región'!$K$7:$K$9))</f>
        <v>29</v>
      </c>
      <c r="AH153" s="2" cm="1">
        <f t="array" ref="AH153">_xlfn.IFS(Z153="Pavimentado",1-(AG153/(4*365)),Z153="No Pavimentado",1-(AG153/365))</f>
        <v>0.98013698630136981</v>
      </c>
      <c r="AI153" s="2" cm="1">
        <f t="array" ref="AI153">_xlfn.IFS(Z153="Pavimentado",8,Z153="No Pavimentado",R153)</f>
        <v>8</v>
      </c>
      <c r="AJ153" s="2">
        <v>0.15</v>
      </c>
      <c r="AK153" s="2">
        <v>0.62</v>
      </c>
      <c r="AL153" s="2">
        <v>0.15</v>
      </c>
      <c r="AM153" s="2">
        <v>1.5</v>
      </c>
      <c r="AN153" s="2"/>
      <c r="AO153" s="2" cm="1">
        <f t="array" ref="AO153">_xlfn.IFS($Z153=$AT$3,AJ153*($X153)^(0.91)*(8*1.1023)^1.02,$Z153=$AT$4,AL153*281.9*(8.5/12)^0.9*(4/2.72)^0.45)</f>
        <v>0.31939355285489546</v>
      </c>
      <c r="AP153" s="2" cm="1">
        <f t="array" ref="AP153">_xlfn.IFS($Z153=$AT$3,AK153*($X153)^(0.91)*(8*1.1023)^1.02,$Z153=$AT$4,AM153*281.9*(8.5/12)^0.9*(4/2.72)^0.45)</f>
        <v>1.3201600184669013</v>
      </c>
      <c r="AQ153" s="2" cm="1">
        <f t="array" ref="AQ153">_xlfn.IFS(Z153=$AT$3,(AF153*AO153*AH153)/1000000,Z153=$AT$4,(AF153*AH153*AO153*(1-AN153))/1000000)</f>
        <v>4.8011148573024647E-3</v>
      </c>
      <c r="AR153" s="2" cm="1">
        <f t="array" ref="AR153">_xlfn.IFS(Z153=$AT$3,(AF153*AP153*AH153)/1000000,Z153=$AT$4,(AF153*AH153*AP153*(1-AN153))/1000000)</f>
        <v>1.9844608076850189E-2</v>
      </c>
    </row>
    <row r="154" spans="1:44" ht="28.8" x14ac:dyDescent="0.3">
      <c r="A154" s="2">
        <v>20</v>
      </c>
      <c r="B154" t="s">
        <v>21</v>
      </c>
      <c r="C154" s="2">
        <v>43</v>
      </c>
      <c r="D154" t="s">
        <v>184</v>
      </c>
      <c r="E154" s="2" t="s">
        <v>285</v>
      </c>
      <c r="F154" s="2" t="s">
        <v>210</v>
      </c>
      <c r="G154" s="3" t="s">
        <v>188</v>
      </c>
      <c r="H154" s="2" t="s">
        <v>211</v>
      </c>
      <c r="I154" s="2" t="s">
        <v>28</v>
      </c>
      <c r="J154" s="2">
        <v>134137</v>
      </c>
      <c r="K154" s="2" t="s">
        <v>29</v>
      </c>
      <c r="L154" s="4">
        <v>46227</v>
      </c>
      <c r="M154" s="2" t="s">
        <v>30</v>
      </c>
      <c r="N154" s="2" t="s">
        <v>31</v>
      </c>
      <c r="O154" s="2">
        <v>134137</v>
      </c>
      <c r="P154" s="2">
        <v>8.3350000000000009</v>
      </c>
      <c r="Q154" s="2">
        <v>19.03</v>
      </c>
      <c r="R154" s="2">
        <v>27.364000000000001</v>
      </c>
      <c r="S154" s="2">
        <v>7048.7125589999996</v>
      </c>
      <c r="T154" s="2">
        <v>231.25</v>
      </c>
      <c r="U154" s="2">
        <v>4.5279999999999996</v>
      </c>
      <c r="V154" s="2">
        <v>235.77799999999999</v>
      </c>
      <c r="W154" s="2" t="s">
        <v>1481</v>
      </c>
      <c r="X154" s="2">
        <v>0.2</v>
      </c>
      <c r="Y154" t="s">
        <v>33</v>
      </c>
      <c r="Z154" s="2" t="s">
        <v>34</v>
      </c>
      <c r="AA154" t="s">
        <v>35</v>
      </c>
      <c r="AB154">
        <v>35023.687061999997</v>
      </c>
      <c r="AC154">
        <v>35.023687000000002</v>
      </c>
      <c r="AD154" s="2">
        <v>20</v>
      </c>
      <c r="AE154" s="10" t="s">
        <v>307</v>
      </c>
      <c r="AF154" s="2">
        <f t="shared" si="2"/>
        <v>493743.80483877007</v>
      </c>
      <c r="AG154" s="2" cm="1">
        <f t="array" ref="AG154">_xlfn.IFS(D154="I",MIN('Datos pp I Región'!$K$7:$K$9),D154="II",MIN('Datos pp II Región'!$K$7:$K$9),D154="III",MIN('Datos pp III Región'!$K$7:$K$9),D154="IV",MIN('Datos pp IV Región'!$K$7:$K$9),D154="V",MIN('Datos pp V Región'!$K$7:$K$9),D154="RM",MIN('Datos pp RM'!$K$7:$K$9),D154="VI",MIN('Datos pp VI Región'!$K$7:$K$9))</f>
        <v>29</v>
      </c>
      <c r="AH154" s="2" cm="1">
        <f t="array" ref="AH154">_xlfn.IFS(Z154="Pavimentado",1-(AG154/(4*365)),Z154="No Pavimentado",1-(AG154/365))</f>
        <v>0.98013698630136981</v>
      </c>
      <c r="AI154" s="2" cm="1">
        <f t="array" ref="AI154">_xlfn.IFS(Z154="Pavimentado",8,Z154="No Pavimentado",R154)</f>
        <v>8</v>
      </c>
      <c r="AJ154" s="2">
        <v>0.15</v>
      </c>
      <c r="AK154" s="2">
        <v>0.62</v>
      </c>
      <c r="AL154" s="2">
        <v>0.15</v>
      </c>
      <c r="AM154" s="2">
        <v>1.5</v>
      </c>
      <c r="AN154" s="2"/>
      <c r="AO154" s="2" cm="1">
        <f t="array" ref="AO154">_xlfn.IFS($Z154=$AT$3,AJ154*($X154)^(0.91)*(8*1.1023)^1.02,$Z154=$AT$4,AL154*281.9*(8.5/12)^0.9*(4/2.72)^0.45)</f>
        <v>0.31939355285489546</v>
      </c>
      <c r="AP154" s="2" cm="1">
        <f t="array" ref="AP154">_xlfn.IFS($Z154=$AT$3,AK154*($X154)^(0.91)*(8*1.1023)^1.02,$Z154=$AT$4,AM154*281.9*(8.5/12)^0.9*(4/2.72)^0.45)</f>
        <v>1.3201600184669013</v>
      </c>
      <c r="AQ154" s="2" cm="1">
        <f t="array" ref="AQ154">_xlfn.IFS(Z154=$AT$3,(AF154*AO154*AH154)/1000000,Z154=$AT$4,(AF154*AH154*AO154*(1-AN154))/1000000)</f>
        <v>0.15456621881330304</v>
      </c>
      <c r="AR154" s="2" cm="1">
        <f t="array" ref="AR154">_xlfn.IFS(Z154=$AT$3,(AF154*AP154*AH154)/1000000,Z154=$AT$4,(AF154*AH154*AP154*(1-AN154))/1000000)</f>
        <v>0.63887370442831937</v>
      </c>
    </row>
    <row r="155" spans="1:44" ht="28.8" x14ac:dyDescent="0.3">
      <c r="A155" s="2">
        <v>20</v>
      </c>
      <c r="B155" t="s">
        <v>21</v>
      </c>
      <c r="C155" s="2">
        <v>43</v>
      </c>
      <c r="D155" t="s">
        <v>184</v>
      </c>
      <c r="E155" s="2" t="s">
        <v>285</v>
      </c>
      <c r="F155" s="2" t="s">
        <v>210</v>
      </c>
      <c r="G155" s="3" t="s">
        <v>188</v>
      </c>
      <c r="H155" s="2" t="s">
        <v>211</v>
      </c>
      <c r="I155" s="2" t="s">
        <v>28</v>
      </c>
      <c r="J155" s="2">
        <v>134137</v>
      </c>
      <c r="K155" s="2" t="s">
        <v>29</v>
      </c>
      <c r="L155" s="4">
        <v>46227</v>
      </c>
      <c r="M155" s="2" t="s">
        <v>30</v>
      </c>
      <c r="N155" s="2" t="s">
        <v>31</v>
      </c>
      <c r="O155" s="2">
        <v>134137</v>
      </c>
      <c r="P155" s="2">
        <v>8.3350000000000009</v>
      </c>
      <c r="Q155" s="2">
        <v>19.03</v>
      </c>
      <c r="R155" s="2">
        <v>27.364000000000001</v>
      </c>
      <c r="S155" s="2">
        <v>7048.7125589999996</v>
      </c>
      <c r="T155" s="2">
        <v>231.25</v>
      </c>
      <c r="U155" s="2">
        <v>4.5279999999999996</v>
      </c>
      <c r="V155" s="2">
        <v>235.77799999999999</v>
      </c>
      <c r="W155" s="2" t="s">
        <v>1482</v>
      </c>
      <c r="X155" s="2">
        <v>0.2</v>
      </c>
      <c r="Y155" t="s">
        <v>33</v>
      </c>
      <c r="Z155" s="2" t="s">
        <v>34</v>
      </c>
      <c r="AA155" t="s">
        <v>35</v>
      </c>
      <c r="AB155">
        <v>8217.3601030000009</v>
      </c>
      <c r="AC155">
        <v>8.2173599999999993</v>
      </c>
      <c r="AD155" s="2">
        <v>20</v>
      </c>
      <c r="AE155" s="10" t="s">
        <v>307</v>
      </c>
      <c r="AF155" s="2">
        <f t="shared" si="2"/>
        <v>115843.61726764847</v>
      </c>
      <c r="AG155" s="2" cm="1">
        <f t="array" ref="AG155">_xlfn.IFS(D155="I",MIN('Datos pp I Región'!$K$7:$K$9),D155="II",MIN('Datos pp II Región'!$K$7:$K$9),D155="III",MIN('Datos pp III Región'!$K$7:$K$9),D155="IV",MIN('Datos pp IV Región'!$K$7:$K$9),D155="V",MIN('Datos pp V Región'!$K$7:$K$9),D155="RM",MIN('Datos pp RM'!$K$7:$K$9),D155="VI",MIN('Datos pp VI Región'!$K$7:$K$9))</f>
        <v>29</v>
      </c>
      <c r="AH155" s="2" cm="1">
        <f t="array" ref="AH155">_xlfn.IFS(Z155="Pavimentado",1-(AG155/(4*365)),Z155="No Pavimentado",1-(AG155/365))</f>
        <v>0.98013698630136981</v>
      </c>
      <c r="AI155" s="2" cm="1">
        <f t="array" ref="AI155">_xlfn.IFS(Z155="Pavimentado",8,Z155="No Pavimentado",R155)</f>
        <v>8</v>
      </c>
      <c r="AJ155" s="2">
        <v>0.15</v>
      </c>
      <c r="AK155" s="2">
        <v>0.62</v>
      </c>
      <c r="AL155" s="2">
        <v>0.15</v>
      </c>
      <c r="AM155" s="2">
        <v>1.5</v>
      </c>
      <c r="AN155" s="2"/>
      <c r="AO155" s="2" cm="1">
        <f t="array" ref="AO155">_xlfn.IFS($Z155=$AT$3,AJ155*($X155)^(0.91)*(8*1.1023)^1.02,$Z155=$AT$4,AL155*281.9*(8.5/12)^0.9*(4/2.72)^0.45)</f>
        <v>0.31939355285489546</v>
      </c>
      <c r="AP155" s="2" cm="1">
        <f t="array" ref="AP155">_xlfn.IFS($Z155=$AT$3,AK155*($X155)^(0.91)*(8*1.1023)^1.02,$Z155=$AT$4,AM155*281.9*(8.5/12)^0.9*(4/2.72)^0.45)</f>
        <v>1.3201600184669013</v>
      </c>
      <c r="AQ155" s="2" cm="1">
        <f t="array" ref="AQ155">_xlfn.IFS(Z155=$AT$3,(AF155*AO155*AH155)/1000000,Z155=$AT$4,(AF155*AH155*AO155*(1-AN155))/1000000)</f>
        <v>3.6264778857453925E-2</v>
      </c>
      <c r="AR155" s="2" cm="1">
        <f t="array" ref="AR155">_xlfn.IFS(Z155=$AT$3,(AF155*AP155*AH155)/1000000,Z155=$AT$4,(AF155*AH155*AP155*(1-AN155))/1000000)</f>
        <v>0.14989441927747624</v>
      </c>
    </row>
    <row r="156" spans="1:44" ht="28.8" x14ac:dyDescent="0.3">
      <c r="A156" s="2">
        <v>20</v>
      </c>
      <c r="B156" t="s">
        <v>21</v>
      </c>
      <c r="C156" s="3" t="s">
        <v>289</v>
      </c>
      <c r="D156" t="s">
        <v>184</v>
      </c>
      <c r="E156" s="2" t="s">
        <v>285</v>
      </c>
      <c r="F156" s="2" t="s">
        <v>210</v>
      </c>
      <c r="G156" s="3" t="s">
        <v>188</v>
      </c>
      <c r="H156" s="2" t="s">
        <v>211</v>
      </c>
      <c r="I156" s="2" t="s">
        <v>28</v>
      </c>
      <c r="J156" s="2">
        <v>134137</v>
      </c>
      <c r="K156" s="2" t="s">
        <v>29</v>
      </c>
      <c r="L156" s="4">
        <v>46227</v>
      </c>
      <c r="M156" s="2" t="s">
        <v>30</v>
      </c>
      <c r="N156" s="2" t="s">
        <v>31</v>
      </c>
      <c r="O156" s="2">
        <v>134137</v>
      </c>
      <c r="P156" s="2">
        <v>8.3350000000000009</v>
      </c>
      <c r="Q156" s="2">
        <v>19.03</v>
      </c>
      <c r="R156" s="2">
        <v>27.364000000000001</v>
      </c>
      <c r="S156" s="2">
        <v>7048.7125589999996</v>
      </c>
      <c r="T156" s="2">
        <v>231.25</v>
      </c>
      <c r="U156" s="2">
        <v>4.5279999999999996</v>
      </c>
      <c r="V156" s="2">
        <v>235.77799999999999</v>
      </c>
      <c r="W156" s="2" t="s">
        <v>1483</v>
      </c>
      <c r="X156" s="2">
        <v>0.03</v>
      </c>
      <c r="Y156" t="s">
        <v>33</v>
      </c>
      <c r="Z156" s="2" t="s">
        <v>34</v>
      </c>
      <c r="AA156" t="s">
        <v>35</v>
      </c>
      <c r="AB156">
        <v>16614.482805</v>
      </c>
      <c r="AC156">
        <v>16.614483</v>
      </c>
      <c r="AD156" s="2">
        <v>20</v>
      </c>
      <c r="AE156" s="10" t="s">
        <v>307</v>
      </c>
      <c r="AF156" s="2">
        <f t="shared" si="2"/>
        <v>234221.42996678397</v>
      </c>
      <c r="AG156" s="2" cm="1">
        <f t="array" ref="AG156">_xlfn.IFS(D156="I",MIN('Datos pp I Región'!$K$7:$K$9),D156="II",MIN('Datos pp II Región'!$K$7:$K$9),D156="III",MIN('Datos pp III Región'!$K$7:$K$9),D156="IV",MIN('Datos pp IV Región'!$K$7:$K$9),D156="V",MIN('Datos pp V Región'!$K$7:$K$9),D156="RM",MIN('Datos pp RM'!$K$7:$K$9),D156="VI",MIN('Datos pp VI Región'!$K$7:$K$9))</f>
        <v>29</v>
      </c>
      <c r="AH156" s="2" cm="1">
        <f t="array" ref="AH156">_xlfn.IFS(Z156="Pavimentado",1-(AG156/(4*365)),Z156="No Pavimentado",1-(AG156/365))</f>
        <v>0.98013698630136981</v>
      </c>
      <c r="AI156" s="2" cm="1">
        <f t="array" ref="AI156">_xlfn.IFS(Z156="Pavimentado",8,Z156="No Pavimentado",R156)</f>
        <v>8</v>
      </c>
      <c r="AJ156" s="2">
        <v>0.15</v>
      </c>
      <c r="AK156" s="2">
        <v>0.62</v>
      </c>
      <c r="AL156" s="2">
        <v>0.15</v>
      </c>
      <c r="AM156" s="2">
        <v>1.5</v>
      </c>
      <c r="AN156" s="2"/>
      <c r="AO156" s="2" cm="1">
        <f t="array" ref="AO156">_xlfn.IFS($Z156=$AT$3,AJ156*($X156)^(0.91)*(8*1.1023)^1.02,$Z156=$AT$4,AL156*281.9*(8.5/12)^0.9*(4/2.72)^0.45)</f>
        <v>5.6828892328533019E-2</v>
      </c>
      <c r="AP156" s="2" cm="1">
        <f t="array" ref="AP156">_xlfn.IFS($Z156=$AT$3,AK156*($X156)^(0.91)*(8*1.1023)^1.02,$Z156=$AT$4,AM156*281.9*(8.5/12)^0.9*(4/2.72)^0.45)</f>
        <v>0.23489275495793649</v>
      </c>
      <c r="AQ156" s="2" cm="1">
        <f t="array" ref="AQ156">_xlfn.IFS(Z156=$AT$3,(AF156*AO156*AH156)/1000000,Z156=$AT$4,(AF156*AH156*AO156*(1-AN156))/1000000)</f>
        <v>1.3046156898375003E-2</v>
      </c>
      <c r="AR156" s="2" cm="1">
        <f t="array" ref="AR156">_xlfn.IFS(Z156=$AT$3,(AF156*AP156*AH156)/1000000,Z156=$AT$4,(AF156*AH156*AP156*(1-AN156))/1000000)</f>
        <v>5.3924115179950008E-2</v>
      </c>
    </row>
    <row r="157" spans="1:44" ht="28.8" x14ac:dyDescent="0.3">
      <c r="A157" s="2">
        <v>20</v>
      </c>
      <c r="B157" t="s">
        <v>21</v>
      </c>
      <c r="C157" s="3" t="s">
        <v>289</v>
      </c>
      <c r="D157" t="s">
        <v>184</v>
      </c>
      <c r="E157" s="2" t="s">
        <v>285</v>
      </c>
      <c r="F157" s="2" t="s">
        <v>210</v>
      </c>
      <c r="G157" s="3" t="s">
        <v>188</v>
      </c>
      <c r="H157" s="2" t="s">
        <v>211</v>
      </c>
      <c r="I157" s="2" t="s">
        <v>28</v>
      </c>
      <c r="J157" s="2">
        <v>134137</v>
      </c>
      <c r="K157" s="2" t="s">
        <v>29</v>
      </c>
      <c r="L157" s="4">
        <v>46227</v>
      </c>
      <c r="M157" s="2" t="s">
        <v>30</v>
      </c>
      <c r="N157" s="2" t="s">
        <v>31</v>
      </c>
      <c r="O157" s="2">
        <v>134137</v>
      </c>
      <c r="P157" s="2">
        <v>8.3350000000000009</v>
      </c>
      <c r="Q157" s="2">
        <v>19.03</v>
      </c>
      <c r="R157" s="2">
        <v>27.364000000000001</v>
      </c>
      <c r="S157" s="2">
        <v>7048.7125589999996</v>
      </c>
      <c r="T157" s="2">
        <v>231.25</v>
      </c>
      <c r="U157" s="2">
        <v>4.5279999999999996</v>
      </c>
      <c r="V157" s="2">
        <v>235.77799999999999</v>
      </c>
      <c r="W157" s="2" t="s">
        <v>1484</v>
      </c>
      <c r="X157" s="2">
        <v>0.03</v>
      </c>
      <c r="Y157" t="s">
        <v>33</v>
      </c>
      <c r="Z157" s="2" t="s">
        <v>34</v>
      </c>
      <c r="AA157" t="s">
        <v>35</v>
      </c>
      <c r="AB157">
        <v>54952.608302000001</v>
      </c>
      <c r="AC157">
        <v>54.952607999999998</v>
      </c>
      <c r="AD157" s="2">
        <v>20</v>
      </c>
      <c r="AE157" s="10" t="s">
        <v>307</v>
      </c>
      <c r="AF157" s="2">
        <f t="shared" si="2"/>
        <v>774690.27631880762</v>
      </c>
      <c r="AG157" s="2" cm="1">
        <f t="array" ref="AG157">_xlfn.IFS(D157="I",MIN('Datos pp I Región'!$K$7:$K$9),D157="II",MIN('Datos pp II Región'!$K$7:$K$9),D157="III",MIN('Datos pp III Región'!$K$7:$K$9),D157="IV",MIN('Datos pp IV Región'!$K$7:$K$9),D157="V",MIN('Datos pp V Región'!$K$7:$K$9),D157="RM",MIN('Datos pp RM'!$K$7:$K$9),D157="VI",MIN('Datos pp VI Región'!$K$7:$K$9))</f>
        <v>29</v>
      </c>
      <c r="AH157" s="2" cm="1">
        <f t="array" ref="AH157">_xlfn.IFS(Z157="Pavimentado",1-(AG157/(4*365)),Z157="No Pavimentado",1-(AG157/365))</f>
        <v>0.98013698630136981</v>
      </c>
      <c r="AI157" s="2" cm="1">
        <f t="array" ref="AI157">_xlfn.IFS(Z157="Pavimentado",8,Z157="No Pavimentado",R157)</f>
        <v>8</v>
      </c>
      <c r="AJ157" s="2">
        <v>0.15</v>
      </c>
      <c r="AK157" s="2">
        <v>0.62</v>
      </c>
      <c r="AL157" s="2">
        <v>0.15</v>
      </c>
      <c r="AM157" s="2">
        <v>1.5</v>
      </c>
      <c r="AN157" s="2"/>
      <c r="AO157" s="2" cm="1">
        <f t="array" ref="AO157">_xlfn.IFS($Z157=$AT$3,AJ157*($X157)^(0.91)*(8*1.1023)^1.02,$Z157=$AT$4,AL157*281.9*(8.5/12)^0.9*(4/2.72)^0.45)</f>
        <v>5.6828892328533019E-2</v>
      </c>
      <c r="AP157" s="2" cm="1">
        <f t="array" ref="AP157">_xlfn.IFS($Z157=$AT$3,AK157*($X157)^(0.91)*(8*1.1023)^1.02,$Z157=$AT$4,AM157*281.9*(8.5/12)^0.9*(4/2.72)^0.45)</f>
        <v>0.23489275495793649</v>
      </c>
      <c r="AQ157" s="2" cm="1">
        <f t="array" ref="AQ157">_xlfn.IFS(Z157=$AT$3,(AF157*AO157*AH157)/1000000,Z157=$AT$4,(AF157*AH157*AO157*(1-AN157))/1000000)</f>
        <v>4.3150325288057248E-2</v>
      </c>
      <c r="AR157" s="2" cm="1">
        <f t="array" ref="AR157">_xlfn.IFS(Z157=$AT$3,(AF157*AP157*AH157)/1000000,Z157=$AT$4,(AF157*AH157*AP157*(1-AN157))/1000000)</f>
        <v>0.17835467785730333</v>
      </c>
    </row>
    <row r="158" spans="1:44" ht="28.8" x14ac:dyDescent="0.3">
      <c r="A158" s="2">
        <v>20</v>
      </c>
      <c r="B158" t="s">
        <v>21</v>
      </c>
      <c r="D158" t="s">
        <v>184</v>
      </c>
      <c r="F158" s="2" t="s">
        <v>210</v>
      </c>
      <c r="G158" s="3" t="s">
        <v>188</v>
      </c>
      <c r="H158" s="2" t="s">
        <v>211</v>
      </c>
      <c r="I158" s="2" t="s">
        <v>28</v>
      </c>
      <c r="J158" s="2">
        <v>134137</v>
      </c>
      <c r="K158" s="2" t="s">
        <v>29</v>
      </c>
      <c r="L158" s="4">
        <v>46227</v>
      </c>
      <c r="M158" s="2" t="s">
        <v>30</v>
      </c>
      <c r="N158" s="2" t="s">
        <v>31</v>
      </c>
      <c r="O158" s="2">
        <v>134137</v>
      </c>
      <c r="P158" s="2">
        <v>8.3350000000000009</v>
      </c>
      <c r="Q158" s="2">
        <v>19.03</v>
      </c>
      <c r="R158" s="2">
        <v>27.364000000000001</v>
      </c>
      <c r="S158" s="2">
        <v>7048.7125589999996</v>
      </c>
      <c r="T158" s="2">
        <v>231.25</v>
      </c>
      <c r="U158" s="2">
        <v>4.5279999999999996</v>
      </c>
      <c r="V158" s="2">
        <v>235.77799999999999</v>
      </c>
      <c r="W158" s="2" t="s">
        <v>1485</v>
      </c>
      <c r="X158" s="2">
        <v>0.03</v>
      </c>
      <c r="Y158" t="s">
        <v>33</v>
      </c>
      <c r="Z158" s="2" t="s">
        <v>34</v>
      </c>
      <c r="AA158" t="s">
        <v>35</v>
      </c>
      <c r="AB158">
        <v>4330.6966030000003</v>
      </c>
      <c r="AC158">
        <v>4.3306969999999998</v>
      </c>
      <c r="AD158" s="2">
        <v>20</v>
      </c>
      <c r="AE158" s="10" t="s">
        <v>307</v>
      </c>
      <c r="AF158" s="2">
        <f t="shared" si="2"/>
        <v>61051.676666247236</v>
      </c>
      <c r="AG158" s="2" cm="1">
        <f t="array" ref="AG158">_xlfn.IFS(D158="I",MIN('Datos pp I Región'!$K$7:$K$9),D158="II",MIN('Datos pp II Región'!$K$7:$K$9),D158="III",MIN('Datos pp III Región'!$K$7:$K$9),D158="IV",MIN('Datos pp IV Región'!$K$7:$K$9),D158="V",MIN('Datos pp V Región'!$K$7:$K$9),D158="RM",MIN('Datos pp RM'!$K$7:$K$9),D158="VI",MIN('Datos pp VI Región'!$K$7:$K$9))</f>
        <v>29</v>
      </c>
      <c r="AH158" s="2" cm="1">
        <f t="array" ref="AH158">_xlfn.IFS(Z158="Pavimentado",1-(AG158/(4*365)),Z158="No Pavimentado",1-(AG158/365))</f>
        <v>0.98013698630136981</v>
      </c>
      <c r="AI158" s="2" cm="1">
        <f t="array" ref="AI158">_xlfn.IFS(Z158="Pavimentado",8,Z158="No Pavimentado",R158)</f>
        <v>8</v>
      </c>
      <c r="AJ158" s="2">
        <v>0.15</v>
      </c>
      <c r="AK158" s="2">
        <v>0.62</v>
      </c>
      <c r="AL158" s="2">
        <v>0.15</v>
      </c>
      <c r="AM158" s="2">
        <v>1.5</v>
      </c>
      <c r="AN158" s="2"/>
      <c r="AO158" s="2" cm="1">
        <f t="array" ref="AO158">_xlfn.IFS($Z158=$AT$3,AJ158*($X158)^(0.91)*(8*1.1023)^1.02,$Z158=$AT$4,AL158*281.9*(8.5/12)^0.9*(4/2.72)^0.45)</f>
        <v>5.6828892328533019E-2</v>
      </c>
      <c r="AP158" s="2" cm="1">
        <f t="array" ref="AP158">_xlfn.IFS($Z158=$AT$3,AK158*($X158)^(0.91)*(8*1.1023)^1.02,$Z158=$AT$4,AM158*281.9*(8.5/12)^0.9*(4/2.72)^0.45)</f>
        <v>0.23489275495793649</v>
      </c>
      <c r="AQ158" s="2" cm="1">
        <f t="array" ref="AQ158">_xlfn.IFS(Z158=$AT$3,(AF158*AO158*AH158)/1000000,Z158=$AT$4,(AF158*AH158*AO158*(1-AN158))/1000000)</f>
        <v>3.4005844504052234E-3</v>
      </c>
      <c r="AR158" s="2" cm="1">
        <f t="array" ref="AR158">_xlfn.IFS(Z158=$AT$3,(AF158*AP158*AH158)/1000000,Z158=$AT$4,(AF158*AH158*AP158*(1-AN158))/1000000)</f>
        <v>1.4055749061674921E-2</v>
      </c>
    </row>
    <row r="159" spans="1:44" ht="28.8" x14ac:dyDescent="0.3">
      <c r="A159" s="2">
        <v>20</v>
      </c>
      <c r="B159" t="s">
        <v>21</v>
      </c>
      <c r="D159" t="s">
        <v>184</v>
      </c>
      <c r="F159" s="2" t="s">
        <v>210</v>
      </c>
      <c r="G159" s="3" t="s">
        <v>188</v>
      </c>
      <c r="H159" s="2" t="s">
        <v>211</v>
      </c>
      <c r="I159" s="2" t="s">
        <v>28</v>
      </c>
      <c r="J159" s="2">
        <v>134137</v>
      </c>
      <c r="K159" s="2" t="s">
        <v>29</v>
      </c>
      <c r="L159" s="4">
        <v>46227</v>
      </c>
      <c r="M159" s="2" t="s">
        <v>30</v>
      </c>
      <c r="N159" s="2" t="s">
        <v>31</v>
      </c>
      <c r="O159" s="2">
        <v>134137</v>
      </c>
      <c r="P159" s="2">
        <v>8.3350000000000009</v>
      </c>
      <c r="Q159" s="2">
        <v>19.03</v>
      </c>
      <c r="R159" s="2">
        <v>27.364000000000001</v>
      </c>
      <c r="S159" s="2">
        <v>7048.7125589999996</v>
      </c>
      <c r="T159" s="2">
        <v>231.25</v>
      </c>
      <c r="U159" s="2">
        <v>4.5279999999999996</v>
      </c>
      <c r="V159" s="2">
        <v>235.77799999999999</v>
      </c>
      <c r="W159" s="2" t="s">
        <v>1486</v>
      </c>
      <c r="X159" s="2">
        <v>0.03</v>
      </c>
      <c r="Y159" t="s">
        <v>33</v>
      </c>
      <c r="Z159" s="2" t="s">
        <v>34</v>
      </c>
      <c r="AA159" t="s">
        <v>35</v>
      </c>
      <c r="AB159">
        <v>6348.5732230000003</v>
      </c>
      <c r="AC159">
        <v>6.348573</v>
      </c>
      <c r="AD159" s="2">
        <v>20</v>
      </c>
      <c r="AE159" s="10" t="s">
        <v>307</v>
      </c>
      <c r="AF159" s="2">
        <f t="shared" si="2"/>
        <v>89498.532473656611</v>
      </c>
      <c r="AG159" s="2" cm="1">
        <f t="array" ref="AG159">_xlfn.IFS(D159="I",MIN('Datos pp I Región'!$K$7:$K$9),D159="II",MIN('Datos pp II Región'!$K$7:$K$9),D159="III",MIN('Datos pp III Región'!$K$7:$K$9),D159="IV",MIN('Datos pp IV Región'!$K$7:$K$9),D159="V",MIN('Datos pp V Región'!$K$7:$K$9),D159="RM",MIN('Datos pp RM'!$K$7:$K$9),D159="VI",MIN('Datos pp VI Región'!$K$7:$K$9))</f>
        <v>29</v>
      </c>
      <c r="AH159" s="2" cm="1">
        <f t="array" ref="AH159">_xlfn.IFS(Z159="Pavimentado",1-(AG159/(4*365)),Z159="No Pavimentado",1-(AG159/365))</f>
        <v>0.98013698630136981</v>
      </c>
      <c r="AI159" s="2" cm="1">
        <f t="array" ref="AI159">_xlfn.IFS(Z159="Pavimentado",8,Z159="No Pavimentado",R159)</f>
        <v>8</v>
      </c>
      <c r="AJ159" s="2">
        <v>0.15</v>
      </c>
      <c r="AK159" s="2">
        <v>0.62</v>
      </c>
      <c r="AL159" s="2">
        <v>0.15</v>
      </c>
      <c r="AM159" s="2">
        <v>1.5</v>
      </c>
      <c r="AN159" s="2"/>
      <c r="AO159" s="2" cm="1">
        <f t="array" ref="AO159">_xlfn.IFS($Z159=$AT$3,AJ159*($X159)^(0.91)*(8*1.1023)^1.02,$Z159=$AT$4,AL159*281.9*(8.5/12)^0.9*(4/2.72)^0.45)</f>
        <v>5.6828892328533019E-2</v>
      </c>
      <c r="AP159" s="2" cm="1">
        <f t="array" ref="AP159">_xlfn.IFS($Z159=$AT$3,AK159*($X159)^(0.91)*(8*1.1023)^1.02,$Z159=$AT$4,AM159*281.9*(8.5/12)^0.9*(4/2.72)^0.45)</f>
        <v>0.23489275495793649</v>
      </c>
      <c r="AQ159" s="2" cm="1">
        <f t="array" ref="AQ159">_xlfn.IFS(Z159=$AT$3,(AF159*AO159*AH159)/1000000,Z159=$AT$4,(AF159*AH159*AO159*(1-AN159))/1000000)</f>
        <v>4.9850771425621427E-3</v>
      </c>
      <c r="AR159" s="2" cm="1">
        <f t="array" ref="AR159">_xlfn.IFS(Z159=$AT$3,(AF159*AP159*AH159)/1000000,Z159=$AT$4,(AF159*AH159*AP159*(1-AN159))/1000000)</f>
        <v>2.0604985522590189E-2</v>
      </c>
    </row>
    <row r="160" spans="1:44" ht="28.8" x14ac:dyDescent="0.3">
      <c r="A160" s="2">
        <v>20</v>
      </c>
      <c r="B160" t="s">
        <v>21</v>
      </c>
      <c r="D160" t="s">
        <v>184</v>
      </c>
      <c r="F160" s="2" t="s">
        <v>210</v>
      </c>
      <c r="G160" s="3" t="s">
        <v>188</v>
      </c>
      <c r="H160" s="2" t="s">
        <v>211</v>
      </c>
      <c r="I160" s="2" t="s">
        <v>28</v>
      </c>
      <c r="J160" s="2">
        <v>134137</v>
      </c>
      <c r="K160" s="2" t="s">
        <v>29</v>
      </c>
      <c r="L160" s="4">
        <v>46227</v>
      </c>
      <c r="M160" s="2" t="s">
        <v>30</v>
      </c>
      <c r="N160" s="2" t="s">
        <v>31</v>
      </c>
      <c r="O160" s="2">
        <v>134137</v>
      </c>
      <c r="P160" s="2">
        <v>8.3350000000000009</v>
      </c>
      <c r="Q160" s="2">
        <v>19.03</v>
      </c>
      <c r="R160" s="2">
        <v>27.364000000000001</v>
      </c>
      <c r="S160" s="2">
        <v>7048.7125589999996</v>
      </c>
      <c r="T160" s="2">
        <v>231.25</v>
      </c>
      <c r="U160" s="2">
        <v>4.5279999999999996</v>
      </c>
      <c r="V160" s="2">
        <v>235.77799999999999</v>
      </c>
      <c r="W160" s="2" t="s">
        <v>1487</v>
      </c>
      <c r="X160" s="2">
        <v>0.2</v>
      </c>
      <c r="Y160" t="s">
        <v>33</v>
      </c>
      <c r="Z160" s="2" t="s">
        <v>34</v>
      </c>
      <c r="AA160" t="s">
        <v>35</v>
      </c>
      <c r="AB160">
        <v>7302.7681679999996</v>
      </c>
      <c r="AC160">
        <v>7.3027680000000004</v>
      </c>
      <c r="AD160" s="2">
        <v>20</v>
      </c>
      <c r="AE160" s="10" t="s">
        <v>307</v>
      </c>
      <c r="AF160" s="2">
        <f t="shared" si="2"/>
        <v>102950.22503412662</v>
      </c>
      <c r="AG160" s="2" cm="1">
        <f t="array" ref="AG160">_xlfn.IFS(D160="I",MIN('Datos pp I Región'!$K$7:$K$9),D160="II",MIN('Datos pp II Región'!$K$7:$K$9),D160="III",MIN('Datos pp III Región'!$K$7:$K$9),D160="IV",MIN('Datos pp IV Región'!$K$7:$K$9),D160="V",MIN('Datos pp V Región'!$K$7:$K$9),D160="RM",MIN('Datos pp RM'!$K$7:$K$9),D160="VI",MIN('Datos pp VI Región'!$K$7:$K$9))</f>
        <v>29</v>
      </c>
      <c r="AH160" s="2" cm="1">
        <f t="array" ref="AH160">_xlfn.IFS(Z160="Pavimentado",1-(AG160/(4*365)),Z160="No Pavimentado",1-(AG160/365))</f>
        <v>0.98013698630136981</v>
      </c>
      <c r="AI160" s="2" cm="1">
        <f t="array" ref="AI160">_xlfn.IFS(Z160="Pavimentado",8,Z160="No Pavimentado",R160)</f>
        <v>8</v>
      </c>
      <c r="AJ160" s="2">
        <v>0.15</v>
      </c>
      <c r="AK160" s="2">
        <v>0.62</v>
      </c>
      <c r="AL160" s="2">
        <v>0.15</v>
      </c>
      <c r="AM160" s="2">
        <v>1.5</v>
      </c>
      <c r="AN160" s="2"/>
      <c r="AO160" s="2" cm="1">
        <f t="array" ref="AO160">_xlfn.IFS($Z160=$AT$3,AJ160*($X160)^(0.91)*(8*1.1023)^1.02,$Z160=$AT$4,AL160*281.9*(8.5/12)^0.9*(4/2.72)^0.45)</f>
        <v>0.31939355285489546</v>
      </c>
      <c r="AP160" s="2" cm="1">
        <f t="array" ref="AP160">_xlfn.IFS($Z160=$AT$3,AK160*($X160)^(0.91)*(8*1.1023)^1.02,$Z160=$AT$4,AM160*281.9*(8.5/12)^0.9*(4/2.72)^0.45)</f>
        <v>1.3201600184669013</v>
      </c>
      <c r="AQ160" s="2" cm="1">
        <f t="array" ref="AQ160">_xlfn.IFS(Z160=$AT$3,(AF160*AO160*AH160)/1000000,Z160=$AT$4,(AF160*AH160*AO160*(1-AN160))/1000000)</f>
        <v>3.2228509712035391E-2</v>
      </c>
      <c r="AR160" s="2" cm="1">
        <f t="array" ref="AR160">_xlfn.IFS(Z160=$AT$3,(AF160*AP160*AH160)/1000000,Z160=$AT$4,(AF160*AH160*AP160*(1-AN160))/1000000)</f>
        <v>0.13321117347641293</v>
      </c>
    </row>
    <row r="161" spans="1:44" ht="28.8" x14ac:dyDescent="0.3">
      <c r="A161" s="2">
        <v>20</v>
      </c>
      <c r="B161" t="s">
        <v>21</v>
      </c>
      <c r="D161" t="s">
        <v>184</v>
      </c>
      <c r="F161" s="2" t="s">
        <v>210</v>
      </c>
      <c r="G161" s="3" t="s">
        <v>188</v>
      </c>
      <c r="H161" s="2" t="s">
        <v>211</v>
      </c>
      <c r="I161" s="2" t="s">
        <v>28</v>
      </c>
      <c r="J161" s="2">
        <v>134137</v>
      </c>
      <c r="K161" s="2" t="s">
        <v>29</v>
      </c>
      <c r="L161" s="4">
        <v>46227</v>
      </c>
      <c r="M161" s="2" t="s">
        <v>30</v>
      </c>
      <c r="N161" s="2" t="s">
        <v>31</v>
      </c>
      <c r="O161" s="2">
        <v>134137</v>
      </c>
      <c r="P161" s="2">
        <v>8.3350000000000009</v>
      </c>
      <c r="Q161" s="2">
        <v>19.03</v>
      </c>
      <c r="R161" s="2">
        <v>27.364000000000001</v>
      </c>
      <c r="S161" s="2">
        <v>7048.7125589999996</v>
      </c>
      <c r="T161" s="2">
        <v>231.25</v>
      </c>
      <c r="U161" s="2">
        <v>4.5279999999999996</v>
      </c>
      <c r="V161" s="2">
        <v>235.77799999999999</v>
      </c>
      <c r="W161" s="2" t="s">
        <v>1480</v>
      </c>
      <c r="X161" s="2">
        <v>0.2</v>
      </c>
      <c r="Y161" t="s">
        <v>33</v>
      </c>
      <c r="Z161" s="2" t="s">
        <v>34</v>
      </c>
      <c r="AA161" t="s">
        <v>35</v>
      </c>
      <c r="AB161">
        <v>570.63493200000005</v>
      </c>
      <c r="AC161">
        <v>0.570635</v>
      </c>
      <c r="AD161" s="2">
        <v>20</v>
      </c>
      <c r="AE161" s="10" t="s">
        <v>307</v>
      </c>
      <c r="AF161" s="2">
        <f t="shared" si="2"/>
        <v>8044.4841822099297</v>
      </c>
      <c r="AG161" s="2" cm="1">
        <f t="array" ref="AG161">_xlfn.IFS(D161="I",MIN('Datos pp I Región'!$K$7:$K$9),D161="II",MIN('Datos pp II Región'!$K$7:$K$9),D161="III",MIN('Datos pp III Región'!$K$7:$K$9),D161="IV",MIN('Datos pp IV Región'!$K$7:$K$9),D161="V",MIN('Datos pp V Región'!$K$7:$K$9),D161="RM",MIN('Datos pp RM'!$K$7:$K$9),D161="VI",MIN('Datos pp VI Región'!$K$7:$K$9))</f>
        <v>29</v>
      </c>
      <c r="AH161" s="2" cm="1">
        <f t="array" ref="AH161">_xlfn.IFS(Z161="Pavimentado",1-(AG161/(4*365)),Z161="No Pavimentado",1-(AG161/365))</f>
        <v>0.98013698630136981</v>
      </c>
      <c r="AI161" s="2" cm="1">
        <f t="array" ref="AI161">_xlfn.IFS(Z161="Pavimentado",8,Z161="No Pavimentado",R161)</f>
        <v>8</v>
      </c>
      <c r="AJ161" s="2">
        <v>0.15</v>
      </c>
      <c r="AK161" s="2">
        <v>0.62</v>
      </c>
      <c r="AL161" s="2">
        <v>0.15</v>
      </c>
      <c r="AM161" s="2">
        <v>1.5</v>
      </c>
      <c r="AN161" s="2"/>
      <c r="AO161" s="2" cm="1">
        <f t="array" ref="AO161">_xlfn.IFS($Z161=$AT$3,AJ161*($X161)^(0.91)*(8*1.1023)^1.02,$Z161=$AT$4,AL161*281.9*(8.5/12)^0.9*(4/2.72)^0.45)</f>
        <v>0.31939355285489546</v>
      </c>
      <c r="AP161" s="2" cm="1">
        <f t="array" ref="AP161">_xlfn.IFS($Z161=$AT$3,AK161*($X161)^(0.91)*(8*1.1023)^1.02,$Z161=$AT$4,AM161*281.9*(8.5/12)^0.9*(4/2.72)^0.45)</f>
        <v>1.3201600184669013</v>
      </c>
      <c r="AQ161" s="2" cm="1">
        <f t="array" ref="AQ161">_xlfn.IFS(Z161=$AT$3,(AF161*AO161*AH161)/1000000,Z161=$AT$4,(AF161*AH161*AO161*(1-AN161))/1000000)</f>
        <v>2.5183212227921402E-3</v>
      </c>
      <c r="AR161" s="2" cm="1">
        <f t="array" ref="AR161">_xlfn.IFS(Z161=$AT$3,(AF161*AP161*AH161)/1000000,Z161=$AT$4,(AF161*AH161*AP161*(1-AN161))/1000000)</f>
        <v>1.0409061054207514E-2</v>
      </c>
    </row>
    <row r="162" spans="1:44" ht="28.8" x14ac:dyDescent="0.3">
      <c r="A162" s="2">
        <v>20</v>
      </c>
      <c r="B162" t="s">
        <v>21</v>
      </c>
      <c r="D162" t="s">
        <v>184</v>
      </c>
      <c r="F162" s="2" t="s">
        <v>210</v>
      </c>
      <c r="G162" s="3" t="s">
        <v>188</v>
      </c>
      <c r="H162" s="2" t="s">
        <v>211</v>
      </c>
      <c r="I162" s="2" t="s">
        <v>28</v>
      </c>
      <c r="J162" s="2">
        <v>134137</v>
      </c>
      <c r="K162" s="2" t="s">
        <v>29</v>
      </c>
      <c r="L162" s="4">
        <v>46227</v>
      </c>
      <c r="M162" s="2" t="s">
        <v>30</v>
      </c>
      <c r="N162" s="2" t="s">
        <v>31</v>
      </c>
      <c r="O162" s="2">
        <v>134137</v>
      </c>
      <c r="P162" s="2">
        <v>8.3350000000000009</v>
      </c>
      <c r="Q162" s="2">
        <v>19.03</v>
      </c>
      <c r="R162" s="2">
        <v>27.364000000000001</v>
      </c>
      <c r="S162" s="2">
        <v>7048.7125589999996</v>
      </c>
      <c r="T162" s="2">
        <v>231.25</v>
      </c>
      <c r="U162" s="2">
        <v>4.5279999999999996</v>
      </c>
      <c r="V162" s="2">
        <v>235.77799999999999</v>
      </c>
      <c r="W162" s="2" t="s">
        <v>1488</v>
      </c>
      <c r="X162" s="2">
        <v>0.2</v>
      </c>
      <c r="Y162" t="s">
        <v>33</v>
      </c>
      <c r="Z162" s="2" t="s">
        <v>34</v>
      </c>
      <c r="AA162" t="s">
        <v>35</v>
      </c>
      <c r="AB162">
        <v>1367.618213</v>
      </c>
      <c r="AC162">
        <v>1.367618</v>
      </c>
      <c r="AD162" s="2">
        <v>20</v>
      </c>
      <c r="AE162" s="10" t="s">
        <v>307</v>
      </c>
      <c r="AF162" s="2">
        <f t="shared" si="2"/>
        <v>19279.892345028922</v>
      </c>
      <c r="AG162" s="2" cm="1">
        <f t="array" ref="AG162">_xlfn.IFS(D162="I",MIN('Datos pp I Región'!$K$7:$K$9),D162="II",MIN('Datos pp II Región'!$K$7:$K$9),D162="III",MIN('Datos pp III Región'!$K$7:$K$9),D162="IV",MIN('Datos pp IV Región'!$K$7:$K$9),D162="V",MIN('Datos pp V Región'!$K$7:$K$9),D162="RM",MIN('Datos pp RM'!$K$7:$K$9),D162="VI",MIN('Datos pp VI Región'!$K$7:$K$9))</f>
        <v>29</v>
      </c>
      <c r="AH162" s="2" cm="1">
        <f t="array" ref="AH162">_xlfn.IFS(Z162="Pavimentado",1-(AG162/(4*365)),Z162="No Pavimentado",1-(AG162/365))</f>
        <v>0.98013698630136981</v>
      </c>
      <c r="AI162" s="2" cm="1">
        <f t="array" ref="AI162">_xlfn.IFS(Z162="Pavimentado",8,Z162="No Pavimentado",R162)</f>
        <v>8</v>
      </c>
      <c r="AJ162" s="2">
        <v>0.15</v>
      </c>
      <c r="AK162" s="2">
        <v>0.62</v>
      </c>
      <c r="AL162" s="2">
        <v>0.15</v>
      </c>
      <c r="AM162" s="2">
        <v>1.5</v>
      </c>
      <c r="AN162" s="2"/>
      <c r="AO162" s="2" cm="1">
        <f t="array" ref="AO162">_xlfn.IFS($Z162=$AT$3,AJ162*($X162)^(0.91)*(8*1.1023)^1.02,$Z162=$AT$4,AL162*281.9*(8.5/12)^0.9*(4/2.72)^0.45)</f>
        <v>0.31939355285489546</v>
      </c>
      <c r="AP162" s="2" cm="1">
        <f t="array" ref="AP162">_xlfn.IFS($Z162=$AT$3,AK162*($X162)^(0.91)*(8*1.1023)^1.02,$Z162=$AT$4,AM162*281.9*(8.5/12)^0.9*(4/2.72)^0.45)</f>
        <v>1.3201600184669013</v>
      </c>
      <c r="AQ162" s="2" cm="1">
        <f t="array" ref="AQ162">_xlfn.IFS(Z162=$AT$3,(AF162*AO162*AH162)/1000000,Z162=$AT$4,(AF162*AH162*AO162*(1-AN162))/1000000)</f>
        <v>6.0355593927336046E-3</v>
      </c>
      <c r="AR162" s="2" cm="1">
        <f t="array" ref="AR162">_xlfn.IFS(Z162=$AT$3,(AF162*AP162*AH162)/1000000,Z162=$AT$4,(AF162*AH162*AP162*(1-AN162))/1000000)</f>
        <v>2.4946978823298906E-2</v>
      </c>
    </row>
    <row r="163" spans="1:44" ht="28.8" x14ac:dyDescent="0.3">
      <c r="A163" s="2">
        <v>21</v>
      </c>
      <c r="B163" t="s">
        <v>21</v>
      </c>
      <c r="D163" t="s">
        <v>184</v>
      </c>
      <c r="F163" s="2" t="s">
        <v>213</v>
      </c>
      <c r="G163" s="3" t="s">
        <v>188</v>
      </c>
      <c r="H163" s="2" t="s">
        <v>27</v>
      </c>
      <c r="I163" s="2" t="s">
        <v>28</v>
      </c>
      <c r="J163" s="2">
        <v>134137</v>
      </c>
      <c r="K163" s="2" t="s">
        <v>29</v>
      </c>
      <c r="L163" s="4">
        <v>46227</v>
      </c>
      <c r="M163" s="2" t="s">
        <v>30</v>
      </c>
      <c r="N163" s="2" t="s">
        <v>31</v>
      </c>
      <c r="O163" s="2">
        <v>134137</v>
      </c>
      <c r="P163" s="2">
        <v>8.3350000000000009</v>
      </c>
      <c r="Q163" s="2">
        <v>19.03</v>
      </c>
      <c r="R163" s="2">
        <v>27.364000000000001</v>
      </c>
      <c r="S163" s="2">
        <v>7048.7125589999996</v>
      </c>
      <c r="T163" s="2">
        <v>276.22300000000001</v>
      </c>
      <c r="U163" s="2">
        <v>4.5279999999999996</v>
      </c>
      <c r="V163" s="2">
        <v>280.75099999999998</v>
      </c>
      <c r="W163" s="2" t="s">
        <v>1489</v>
      </c>
      <c r="X163" s="2">
        <v>0.2</v>
      </c>
      <c r="Y163" t="s">
        <v>33</v>
      </c>
      <c r="Z163" s="2" t="s">
        <v>34</v>
      </c>
      <c r="AA163" t="s">
        <v>35</v>
      </c>
      <c r="AB163">
        <v>107498.433533</v>
      </c>
      <c r="AC163">
        <v>107.498434</v>
      </c>
      <c r="AD163" s="2">
        <v>21</v>
      </c>
      <c r="AE163" s="10" t="s">
        <v>307</v>
      </c>
      <c r="AF163" s="2">
        <f t="shared" si="2"/>
        <v>1515451.1236172651</v>
      </c>
      <c r="AG163" s="2" cm="1">
        <f t="array" ref="AG163">_xlfn.IFS(D163="I",MIN('Datos pp I Región'!$K$7:$K$9),D163="II",MIN('Datos pp II Región'!$K$7:$K$9),D163="III",MIN('Datos pp III Región'!$K$7:$K$9),D163="IV",MIN('Datos pp IV Región'!$K$7:$K$9),D163="V",MIN('Datos pp V Región'!$K$7:$K$9),D163="RM",MIN('Datos pp RM'!$K$7:$K$9),D163="VI",MIN('Datos pp VI Región'!$K$7:$K$9))</f>
        <v>29</v>
      </c>
      <c r="AH163" s="2" cm="1">
        <f t="array" ref="AH163">_xlfn.IFS(Z163="Pavimentado",1-(AG163/(4*365)),Z163="No Pavimentado",1-(AG163/365))</f>
        <v>0.98013698630136981</v>
      </c>
      <c r="AI163" s="2" cm="1">
        <f t="array" ref="AI163">_xlfn.IFS(Z163="Pavimentado",8,Z163="No Pavimentado",R163)</f>
        <v>8</v>
      </c>
      <c r="AJ163" s="2">
        <v>0.15</v>
      </c>
      <c r="AK163" s="2">
        <v>0.62</v>
      </c>
      <c r="AL163" s="2">
        <v>0.15</v>
      </c>
      <c r="AM163" s="2">
        <v>1.5</v>
      </c>
      <c r="AN163" s="2"/>
      <c r="AO163" s="2" cm="1">
        <f t="array" ref="AO163">_xlfn.IFS($Z163=$AT$3,AJ163*($X163)^(0.91)*(8*1.1023)^1.02,$Z163=$AT$4,AL163*281.9*(8.5/12)^0.9*(4/2.72)^0.45)</f>
        <v>0.31939355285489546</v>
      </c>
      <c r="AP163" s="2" cm="1">
        <f t="array" ref="AP163">_xlfn.IFS($Z163=$AT$3,AK163*($X163)^(0.91)*(8*1.1023)^1.02,$Z163=$AT$4,AM163*281.9*(8.5/12)^0.9*(4/2.72)^0.45)</f>
        <v>1.3201600184669013</v>
      </c>
      <c r="AQ163" s="2" cm="1">
        <f t="array" ref="AQ163">_xlfn.IFS(Z163=$AT$3,(AF163*AO163*AH163)/1000000,Z163=$AT$4,(AF163*AH163*AO163*(1-AN163))/1000000)</f>
        <v>0.47441111701721794</v>
      </c>
      <c r="AR163" s="2" cm="1">
        <f t="array" ref="AR163">_xlfn.IFS(Z163=$AT$3,(AF163*AP163*AH163)/1000000,Z163=$AT$4,(AF163*AH163*AP163*(1-AN163))/1000000)</f>
        <v>1.9608992836711678</v>
      </c>
    </row>
    <row r="164" spans="1:44" ht="28.8" x14ac:dyDescent="0.3">
      <c r="A164" s="2">
        <v>21</v>
      </c>
      <c r="B164" t="s">
        <v>21</v>
      </c>
      <c r="D164" t="s">
        <v>184</v>
      </c>
      <c r="F164" s="2" t="s">
        <v>214</v>
      </c>
      <c r="G164" s="3" t="s">
        <v>188</v>
      </c>
      <c r="H164" s="2" t="s">
        <v>27</v>
      </c>
      <c r="I164" s="2" t="s">
        <v>28</v>
      </c>
      <c r="J164" s="2">
        <v>134137</v>
      </c>
      <c r="K164" s="2" t="s">
        <v>29</v>
      </c>
      <c r="L164" s="4">
        <v>46227</v>
      </c>
      <c r="M164" s="2" t="s">
        <v>30</v>
      </c>
      <c r="N164" s="2" t="s">
        <v>31</v>
      </c>
      <c r="O164" s="2">
        <v>134137</v>
      </c>
      <c r="P164" s="2">
        <v>8.3350000000000009</v>
      </c>
      <c r="Q164" s="2">
        <v>19.03</v>
      </c>
      <c r="R164" s="2">
        <v>27.364000000000001</v>
      </c>
      <c r="S164" s="2">
        <v>7048.7125589999996</v>
      </c>
      <c r="T164" s="2">
        <v>276.22300000000001</v>
      </c>
      <c r="U164" s="2">
        <v>4.5279999999999996</v>
      </c>
      <c r="V164" s="2">
        <v>280.75099999999998</v>
      </c>
      <c r="W164" s="2" t="s">
        <v>1490</v>
      </c>
      <c r="X164" s="2">
        <v>0</v>
      </c>
      <c r="Y164" t="s">
        <v>33</v>
      </c>
      <c r="Z164" s="2" t="s">
        <v>61</v>
      </c>
      <c r="AA164" t="s">
        <v>35</v>
      </c>
      <c r="AB164">
        <v>2977.7477170000002</v>
      </c>
      <c r="AC164">
        <v>2.9777480000000001</v>
      </c>
      <c r="AD164" s="2">
        <v>21</v>
      </c>
      <c r="AE164" s="10" t="s">
        <v>307</v>
      </c>
      <c r="AF164" s="2">
        <f t="shared" si="2"/>
        <v>41978.579450274265</v>
      </c>
      <c r="AG164" s="2" cm="1">
        <f t="array" ref="AG164">_xlfn.IFS(D164="I",MIN('Datos pp I Región'!$K$7:$K$9),D164="II",MIN('Datos pp II Región'!$K$7:$K$9),D164="III",MIN('Datos pp III Región'!$K$7:$K$9),D164="IV",MIN('Datos pp IV Región'!$K$7:$K$9),D164="V",MIN('Datos pp V Región'!$K$7:$K$9),D164="RM",MIN('Datos pp RM'!$K$7:$K$9),D164="VI",MIN('Datos pp VI Región'!$K$7:$K$9))</f>
        <v>29</v>
      </c>
      <c r="AH164" s="2" cm="1">
        <f t="array" ref="AH164">_xlfn.IFS(Z164="Pavimentado",1-(AG164/(4*365)),Z164="No Pavimentado",1-(AG164/365))</f>
        <v>0.92054794520547945</v>
      </c>
      <c r="AI164" s="2" cm="1">
        <f t="array" ref="AI164">_xlfn.IFS(Z164="Pavimentado",8,Z164="No Pavimentado",R164)</f>
        <v>27.364000000000001</v>
      </c>
      <c r="AJ164" s="2">
        <v>0.15</v>
      </c>
      <c r="AK164" s="2">
        <v>0.62</v>
      </c>
      <c r="AL164" s="2">
        <v>0.15</v>
      </c>
      <c r="AM164" s="2">
        <v>1.5</v>
      </c>
      <c r="AN164" s="2"/>
      <c r="AO164" s="2" cm="1">
        <f t="array" ref="AO164">_xlfn.IFS($Z164=$AT$3,AJ164*($X164)^(0.91)*(8*1.1023)^1.02,$Z164=$AT$4,AL164*281.9*(8.5/12)^0.9*(4/2.72)^0.45)</f>
        <v>36.878329124860684</v>
      </c>
      <c r="AP164" s="2" cm="1">
        <f t="array" ref="AP164">_xlfn.IFS($Z164=$AT$3,AK164*($X164)^(0.91)*(8*1.1023)^1.02,$Z164=$AT$4,AM164*281.9*(8.5/12)^0.9*(4/2.72)^0.45)</f>
        <v>368.78329124860687</v>
      </c>
      <c r="AQ164" s="2" cm="1">
        <f t="array" ref="AQ164">_xlfn.IFS(Z164=$AT$3,(AF164*AO164*AH164)/1000000,Z164=$AT$4,(AF164*AH164*AO164*(1-AN164))/1000000)</f>
        <v>1.4251001535293317</v>
      </c>
      <c r="AR164" s="2" cm="1">
        <f t="array" ref="AR164">_xlfn.IFS(Z164=$AT$3,(AF164*AP164*AH164)/1000000,Z164=$AT$4,(AF164*AH164*AP164*(1-AN164))/1000000)</f>
        <v>14.251001535293319</v>
      </c>
    </row>
    <row r="165" spans="1:44" ht="28.8" x14ac:dyDescent="0.3">
      <c r="A165" s="2">
        <v>21</v>
      </c>
      <c r="B165" t="s">
        <v>21</v>
      </c>
      <c r="D165" t="s">
        <v>184</v>
      </c>
      <c r="F165" s="2" t="s">
        <v>213</v>
      </c>
      <c r="G165" s="3" t="s">
        <v>188</v>
      </c>
      <c r="H165" s="2" t="s">
        <v>27</v>
      </c>
      <c r="I165" s="2" t="s">
        <v>28</v>
      </c>
      <c r="J165" s="2">
        <v>134137</v>
      </c>
      <c r="K165" s="2" t="s">
        <v>29</v>
      </c>
      <c r="L165" s="4">
        <v>46227</v>
      </c>
      <c r="M165" s="2" t="s">
        <v>30</v>
      </c>
      <c r="N165" s="2" t="s">
        <v>31</v>
      </c>
      <c r="O165" s="2">
        <v>134137</v>
      </c>
      <c r="P165" s="2">
        <v>8.3350000000000009</v>
      </c>
      <c r="Q165" s="2">
        <v>19.03</v>
      </c>
      <c r="R165" s="2">
        <v>27.364000000000001</v>
      </c>
      <c r="S165" s="2">
        <v>7048.7125589999996</v>
      </c>
      <c r="T165" s="2">
        <v>276.22300000000001</v>
      </c>
      <c r="U165" s="2">
        <v>4.5279999999999996</v>
      </c>
      <c r="V165" s="2">
        <v>280.75099999999998</v>
      </c>
      <c r="W165" s="2" t="s">
        <v>1491</v>
      </c>
      <c r="X165" s="2">
        <v>0.2</v>
      </c>
      <c r="Y165" t="s">
        <v>33</v>
      </c>
      <c r="Z165" s="2" t="s">
        <v>34</v>
      </c>
      <c r="AA165" t="s">
        <v>35</v>
      </c>
      <c r="AB165">
        <v>1088.8495339999999</v>
      </c>
      <c r="AC165">
        <v>1.0888500000000001</v>
      </c>
      <c r="AD165" s="2">
        <v>21</v>
      </c>
      <c r="AE165" s="10" t="s">
        <v>307</v>
      </c>
      <c r="AF165" s="2">
        <f t="shared" si="2"/>
        <v>15349.9813397343</v>
      </c>
      <c r="AG165" s="2" cm="1">
        <f t="array" ref="AG165">_xlfn.IFS(D165="I",MIN('Datos pp I Región'!$K$7:$K$9),D165="II",MIN('Datos pp II Región'!$K$7:$K$9),D165="III",MIN('Datos pp III Región'!$K$7:$K$9),D165="IV",MIN('Datos pp IV Región'!$K$7:$K$9),D165="V",MIN('Datos pp V Región'!$K$7:$K$9),D165="RM",MIN('Datos pp RM'!$K$7:$K$9),D165="VI",MIN('Datos pp VI Región'!$K$7:$K$9))</f>
        <v>29</v>
      </c>
      <c r="AH165" s="2" cm="1">
        <f t="array" ref="AH165">_xlfn.IFS(Z165="Pavimentado",1-(AG165/(4*365)),Z165="No Pavimentado",1-(AG165/365))</f>
        <v>0.98013698630136981</v>
      </c>
      <c r="AI165" s="2" cm="1">
        <f t="array" ref="AI165">_xlfn.IFS(Z165="Pavimentado",8,Z165="No Pavimentado",R165)</f>
        <v>8</v>
      </c>
      <c r="AJ165" s="2">
        <v>0.15</v>
      </c>
      <c r="AK165" s="2">
        <v>0.62</v>
      </c>
      <c r="AL165" s="2">
        <v>0.15</v>
      </c>
      <c r="AM165" s="2">
        <v>1.5</v>
      </c>
      <c r="AN165" s="2"/>
      <c r="AO165" s="2" cm="1">
        <f t="array" ref="AO165">_xlfn.IFS($Z165=$AT$3,AJ165*($X165)^(0.91)*(8*1.1023)^1.02,$Z165=$AT$4,AL165*281.9*(8.5/12)^0.9*(4/2.72)^0.45)</f>
        <v>0.31939355285489546</v>
      </c>
      <c r="AP165" s="2" cm="1">
        <f t="array" ref="AP165">_xlfn.IFS($Z165=$AT$3,AK165*($X165)^(0.91)*(8*1.1023)^1.02,$Z165=$AT$4,AM165*281.9*(8.5/12)^0.9*(4/2.72)^0.45)</f>
        <v>1.3201600184669013</v>
      </c>
      <c r="AQ165" s="2" cm="1">
        <f t="array" ref="AQ165">_xlfn.IFS(Z165=$AT$3,(AF165*AO165*AH165)/1000000,Z165=$AT$4,(AF165*AH165*AO165*(1-AN165))/1000000)</f>
        <v>4.8053029755223955E-3</v>
      </c>
      <c r="AR165" s="2" cm="1">
        <f t="array" ref="AR165">_xlfn.IFS(Z165=$AT$3,(AF165*AP165*AH165)/1000000,Z165=$AT$4,(AF165*AH165*AP165*(1-AN165))/1000000)</f>
        <v>1.9861918965492567E-2</v>
      </c>
    </row>
    <row r="166" spans="1:44" ht="28.8" x14ac:dyDescent="0.3">
      <c r="A166" s="2">
        <v>21</v>
      </c>
      <c r="B166" t="s">
        <v>21</v>
      </c>
      <c r="D166" t="s">
        <v>184</v>
      </c>
      <c r="F166" s="2" t="s">
        <v>213</v>
      </c>
      <c r="G166" s="3" t="s">
        <v>188</v>
      </c>
      <c r="H166" s="2" t="s">
        <v>27</v>
      </c>
      <c r="I166" s="2" t="s">
        <v>28</v>
      </c>
      <c r="J166" s="2">
        <v>134137</v>
      </c>
      <c r="K166" s="2" t="s">
        <v>29</v>
      </c>
      <c r="L166" s="4">
        <v>46227</v>
      </c>
      <c r="M166" s="2" t="s">
        <v>30</v>
      </c>
      <c r="N166" s="2" t="s">
        <v>31</v>
      </c>
      <c r="O166" s="2">
        <v>134137</v>
      </c>
      <c r="P166" s="2">
        <v>8.3350000000000009</v>
      </c>
      <c r="Q166" s="2">
        <v>19.03</v>
      </c>
      <c r="R166" s="2">
        <v>27.364000000000001</v>
      </c>
      <c r="S166" s="2">
        <v>7048.7125589999996</v>
      </c>
      <c r="T166" s="2">
        <v>276.22300000000001</v>
      </c>
      <c r="U166" s="2">
        <v>4.5279999999999996</v>
      </c>
      <c r="V166" s="2">
        <v>280.75099999999998</v>
      </c>
      <c r="W166" s="2" t="s">
        <v>1492</v>
      </c>
      <c r="X166" s="2">
        <v>0.2</v>
      </c>
      <c r="Y166" t="s">
        <v>33</v>
      </c>
      <c r="Z166" s="2" t="s">
        <v>34</v>
      </c>
      <c r="AA166" t="s">
        <v>35</v>
      </c>
      <c r="AB166">
        <v>35023.549826000002</v>
      </c>
      <c r="AC166">
        <v>35.02355</v>
      </c>
      <c r="AD166" s="2">
        <v>21</v>
      </c>
      <c r="AE166" s="10" t="s">
        <v>307</v>
      </c>
      <c r="AF166" s="2">
        <f t="shared" si="2"/>
        <v>493741.87349152885</v>
      </c>
      <c r="AG166" s="2" cm="1">
        <f t="array" ref="AG166">_xlfn.IFS(D166="I",MIN('Datos pp I Región'!$K$7:$K$9),D166="II",MIN('Datos pp II Región'!$K$7:$K$9),D166="III",MIN('Datos pp III Región'!$K$7:$K$9),D166="IV",MIN('Datos pp IV Región'!$K$7:$K$9),D166="V",MIN('Datos pp V Región'!$K$7:$K$9),D166="RM",MIN('Datos pp RM'!$K$7:$K$9),D166="VI",MIN('Datos pp VI Región'!$K$7:$K$9))</f>
        <v>29</v>
      </c>
      <c r="AH166" s="2" cm="1">
        <f t="array" ref="AH166">_xlfn.IFS(Z166="Pavimentado",1-(AG166/(4*365)),Z166="No Pavimentado",1-(AG166/365))</f>
        <v>0.98013698630136981</v>
      </c>
      <c r="AI166" s="2" cm="1">
        <f t="array" ref="AI166">_xlfn.IFS(Z166="Pavimentado",8,Z166="No Pavimentado",R166)</f>
        <v>8</v>
      </c>
      <c r="AJ166" s="2">
        <v>0.15</v>
      </c>
      <c r="AK166" s="2">
        <v>0.62</v>
      </c>
      <c r="AL166" s="2">
        <v>0.15</v>
      </c>
      <c r="AM166" s="2">
        <v>1.5</v>
      </c>
      <c r="AN166" s="2"/>
      <c r="AO166" s="2" cm="1">
        <f t="array" ref="AO166">_xlfn.IFS($Z166=$AT$3,AJ166*($X166)^(0.91)*(8*1.1023)^1.02,$Z166=$AT$4,AL166*281.9*(8.5/12)^0.9*(4/2.72)^0.45)</f>
        <v>0.31939355285489546</v>
      </c>
      <c r="AP166" s="2" cm="1">
        <f t="array" ref="AP166">_xlfn.IFS($Z166=$AT$3,AK166*($X166)^(0.91)*(8*1.1023)^1.02,$Z166=$AT$4,AM166*281.9*(8.5/12)^0.9*(4/2.72)^0.45)</f>
        <v>1.3201600184669013</v>
      </c>
      <c r="AQ166" s="2" cm="1">
        <f t="array" ref="AQ166">_xlfn.IFS(Z166=$AT$3,(AF166*AO166*AH166)/1000000,Z166=$AT$4,(AF166*AH166*AO166*(1-AN166))/1000000)</f>
        <v>0.15456561420614168</v>
      </c>
      <c r="AR166" s="2" cm="1">
        <f t="array" ref="AR166">_xlfn.IFS(Z166=$AT$3,(AF166*AP166*AH166)/1000000,Z166=$AT$4,(AF166*AH166*AP166*(1-AN166))/1000000)</f>
        <v>0.63887120538538567</v>
      </c>
    </row>
    <row r="167" spans="1:44" ht="28.8" x14ac:dyDescent="0.3">
      <c r="A167" s="2">
        <v>21</v>
      </c>
      <c r="B167" t="s">
        <v>21</v>
      </c>
      <c r="D167" t="s">
        <v>184</v>
      </c>
      <c r="F167" s="2" t="s">
        <v>213</v>
      </c>
      <c r="G167" s="3" t="s">
        <v>188</v>
      </c>
      <c r="H167" s="2" t="s">
        <v>27</v>
      </c>
      <c r="I167" s="2" t="s">
        <v>28</v>
      </c>
      <c r="J167" s="2">
        <v>134137</v>
      </c>
      <c r="K167" s="2" t="s">
        <v>29</v>
      </c>
      <c r="L167" s="4">
        <v>46227</v>
      </c>
      <c r="M167" s="2" t="s">
        <v>30</v>
      </c>
      <c r="N167" s="2" t="s">
        <v>31</v>
      </c>
      <c r="O167" s="2">
        <v>134137</v>
      </c>
      <c r="P167" s="2">
        <v>8.3350000000000009</v>
      </c>
      <c r="Q167" s="2">
        <v>19.03</v>
      </c>
      <c r="R167" s="2">
        <v>27.364000000000001</v>
      </c>
      <c r="S167" s="2">
        <v>7048.7125589999996</v>
      </c>
      <c r="T167" s="2">
        <v>276.22300000000001</v>
      </c>
      <c r="U167" s="2">
        <v>4.5279999999999996</v>
      </c>
      <c r="V167" s="2">
        <v>280.75099999999998</v>
      </c>
      <c r="W167" s="2" t="s">
        <v>1493</v>
      </c>
      <c r="X167" s="2">
        <v>0.2</v>
      </c>
      <c r="Y167" t="s">
        <v>33</v>
      </c>
      <c r="Z167" s="2" t="s">
        <v>34</v>
      </c>
      <c r="AA167" t="s">
        <v>35</v>
      </c>
      <c r="AB167">
        <v>8217.3601030000009</v>
      </c>
      <c r="AC167">
        <v>8.2173599999999993</v>
      </c>
      <c r="AD167" s="2">
        <v>21</v>
      </c>
      <c r="AE167" s="10" t="s">
        <v>307</v>
      </c>
      <c r="AF167" s="2">
        <f t="shared" si="2"/>
        <v>115843.61726764847</v>
      </c>
      <c r="AG167" s="2" cm="1">
        <f t="array" ref="AG167">_xlfn.IFS(D167="I",MIN('Datos pp I Región'!$K$7:$K$9),D167="II",MIN('Datos pp II Región'!$K$7:$K$9),D167="III",MIN('Datos pp III Región'!$K$7:$K$9),D167="IV",MIN('Datos pp IV Región'!$K$7:$K$9),D167="V",MIN('Datos pp V Región'!$K$7:$K$9),D167="RM",MIN('Datos pp RM'!$K$7:$K$9),D167="VI",MIN('Datos pp VI Región'!$K$7:$K$9))</f>
        <v>29</v>
      </c>
      <c r="AH167" s="2" cm="1">
        <f t="array" ref="AH167">_xlfn.IFS(Z167="Pavimentado",1-(AG167/(4*365)),Z167="No Pavimentado",1-(AG167/365))</f>
        <v>0.98013698630136981</v>
      </c>
      <c r="AI167" s="2" cm="1">
        <f t="array" ref="AI167">_xlfn.IFS(Z167="Pavimentado",8,Z167="No Pavimentado",R167)</f>
        <v>8</v>
      </c>
      <c r="AJ167" s="2">
        <v>0.15</v>
      </c>
      <c r="AK167" s="2">
        <v>0.62</v>
      </c>
      <c r="AL167" s="2">
        <v>0.15</v>
      </c>
      <c r="AM167" s="2">
        <v>1.5</v>
      </c>
      <c r="AN167" s="2"/>
      <c r="AO167" s="2" cm="1">
        <f t="array" ref="AO167">_xlfn.IFS($Z167=$AT$3,AJ167*($X167)^(0.91)*(8*1.1023)^1.02,$Z167=$AT$4,AL167*281.9*(8.5/12)^0.9*(4/2.72)^0.45)</f>
        <v>0.31939355285489546</v>
      </c>
      <c r="AP167" s="2" cm="1">
        <f t="array" ref="AP167">_xlfn.IFS($Z167=$AT$3,AK167*($X167)^(0.91)*(8*1.1023)^1.02,$Z167=$AT$4,AM167*281.9*(8.5/12)^0.9*(4/2.72)^0.45)</f>
        <v>1.3201600184669013</v>
      </c>
      <c r="AQ167" s="2" cm="1">
        <f t="array" ref="AQ167">_xlfn.IFS(Z167=$AT$3,(AF167*AO167*AH167)/1000000,Z167=$AT$4,(AF167*AH167*AO167*(1-AN167))/1000000)</f>
        <v>3.6264778857453925E-2</v>
      </c>
      <c r="AR167" s="2" cm="1">
        <f t="array" ref="AR167">_xlfn.IFS(Z167=$AT$3,(AF167*AP167*AH167)/1000000,Z167=$AT$4,(AF167*AH167*AP167*(1-AN167))/1000000)</f>
        <v>0.14989441927747624</v>
      </c>
    </row>
    <row r="168" spans="1:44" ht="28.8" x14ac:dyDescent="0.3">
      <c r="A168" s="2">
        <v>21</v>
      </c>
      <c r="B168" t="s">
        <v>21</v>
      </c>
      <c r="D168" t="s">
        <v>184</v>
      </c>
      <c r="F168" s="2" t="s">
        <v>213</v>
      </c>
      <c r="G168" s="3" t="s">
        <v>188</v>
      </c>
      <c r="H168" s="2" t="s">
        <v>27</v>
      </c>
      <c r="I168" s="2" t="s">
        <v>28</v>
      </c>
      <c r="J168" s="2">
        <v>134137</v>
      </c>
      <c r="K168" s="2" t="s">
        <v>29</v>
      </c>
      <c r="L168" s="4">
        <v>46227</v>
      </c>
      <c r="M168" s="2" t="s">
        <v>30</v>
      </c>
      <c r="N168" s="2" t="s">
        <v>31</v>
      </c>
      <c r="O168" s="2">
        <v>134137</v>
      </c>
      <c r="P168" s="2">
        <v>8.3350000000000009</v>
      </c>
      <c r="Q168" s="2">
        <v>19.03</v>
      </c>
      <c r="R168" s="2">
        <v>27.364000000000001</v>
      </c>
      <c r="S168" s="2">
        <v>7048.7125589999996</v>
      </c>
      <c r="T168" s="2">
        <v>276.22300000000001</v>
      </c>
      <c r="U168" s="2">
        <v>4.5279999999999996</v>
      </c>
      <c r="V168" s="2">
        <v>280.75099999999998</v>
      </c>
      <c r="W168" s="2" t="s">
        <v>1494</v>
      </c>
      <c r="X168" s="2">
        <v>0.03</v>
      </c>
      <c r="Y168" t="s">
        <v>33</v>
      </c>
      <c r="Z168" s="2" t="s">
        <v>34</v>
      </c>
      <c r="AA168" t="s">
        <v>35</v>
      </c>
      <c r="AB168">
        <v>16614.474311999998</v>
      </c>
      <c r="AC168">
        <v>16.614474000000001</v>
      </c>
      <c r="AD168" s="2">
        <v>21</v>
      </c>
      <c r="AE168" s="10" t="s">
        <v>307</v>
      </c>
      <c r="AF168" s="2">
        <f t="shared" si="2"/>
        <v>234221.30308995795</v>
      </c>
      <c r="AG168" s="2" cm="1">
        <f t="array" ref="AG168">_xlfn.IFS(D168="I",MIN('Datos pp I Región'!$K$7:$K$9),D168="II",MIN('Datos pp II Región'!$K$7:$K$9),D168="III",MIN('Datos pp III Región'!$K$7:$K$9),D168="IV",MIN('Datos pp IV Región'!$K$7:$K$9),D168="V",MIN('Datos pp V Región'!$K$7:$K$9),D168="RM",MIN('Datos pp RM'!$K$7:$K$9),D168="VI",MIN('Datos pp VI Región'!$K$7:$K$9))</f>
        <v>29</v>
      </c>
      <c r="AH168" s="2" cm="1">
        <f t="array" ref="AH168">_xlfn.IFS(Z168="Pavimentado",1-(AG168/(4*365)),Z168="No Pavimentado",1-(AG168/365))</f>
        <v>0.98013698630136981</v>
      </c>
      <c r="AI168" s="2" cm="1">
        <f t="array" ref="AI168">_xlfn.IFS(Z168="Pavimentado",8,Z168="No Pavimentado",R168)</f>
        <v>8</v>
      </c>
      <c r="AJ168" s="2">
        <v>0.15</v>
      </c>
      <c r="AK168" s="2">
        <v>0.62</v>
      </c>
      <c r="AL168" s="2">
        <v>0.15</v>
      </c>
      <c r="AM168" s="2">
        <v>1.5</v>
      </c>
      <c r="AN168" s="2"/>
      <c r="AO168" s="2" cm="1">
        <f t="array" ref="AO168">_xlfn.IFS($Z168=$AT$3,AJ168*($X168)^(0.91)*(8*1.1023)^1.02,$Z168=$AT$4,AL168*281.9*(8.5/12)^0.9*(4/2.72)^0.45)</f>
        <v>5.6828892328533019E-2</v>
      </c>
      <c r="AP168" s="2" cm="1">
        <f t="array" ref="AP168">_xlfn.IFS($Z168=$AT$3,AK168*($X168)^(0.91)*(8*1.1023)^1.02,$Z168=$AT$4,AM168*281.9*(8.5/12)^0.9*(4/2.72)^0.45)</f>
        <v>0.23489275495793649</v>
      </c>
      <c r="AQ168" s="2" cm="1">
        <f t="array" ref="AQ168">_xlfn.IFS(Z168=$AT$3,(AF168*AO168*AH168)/1000000,Z168=$AT$4,(AF168*AH168*AO168*(1-AN168))/1000000)</f>
        <v>1.3046149831323199E-2</v>
      </c>
      <c r="AR168" s="2" cm="1">
        <f t="array" ref="AR168">_xlfn.IFS(Z168=$AT$3,(AF168*AP168*AH168)/1000000,Z168=$AT$4,(AF168*AH168*AP168*(1-AN168))/1000000)</f>
        <v>5.3924085969469224E-2</v>
      </c>
    </row>
    <row r="169" spans="1:44" ht="28.8" x14ac:dyDescent="0.3">
      <c r="A169" s="2">
        <v>21</v>
      </c>
      <c r="B169" t="s">
        <v>21</v>
      </c>
      <c r="D169" t="s">
        <v>184</v>
      </c>
      <c r="F169" s="2" t="s">
        <v>213</v>
      </c>
      <c r="G169" s="3" t="s">
        <v>188</v>
      </c>
      <c r="H169" s="2" t="s">
        <v>27</v>
      </c>
      <c r="I169" s="2" t="s">
        <v>28</v>
      </c>
      <c r="J169" s="2">
        <v>134137</v>
      </c>
      <c r="K169" s="2" t="s">
        <v>29</v>
      </c>
      <c r="L169" s="4">
        <v>46227</v>
      </c>
      <c r="M169" s="2" t="s">
        <v>30</v>
      </c>
      <c r="N169" s="2" t="s">
        <v>31</v>
      </c>
      <c r="O169" s="2">
        <v>134137</v>
      </c>
      <c r="P169" s="2">
        <v>8.3350000000000009</v>
      </c>
      <c r="Q169" s="2">
        <v>19.03</v>
      </c>
      <c r="R169" s="2">
        <v>27.364000000000001</v>
      </c>
      <c r="S169" s="2">
        <v>7048.7125589999996</v>
      </c>
      <c r="T169" s="2">
        <v>276.22300000000001</v>
      </c>
      <c r="U169" s="2">
        <v>4.5279999999999996</v>
      </c>
      <c r="V169" s="2">
        <v>280.75099999999998</v>
      </c>
      <c r="W169" s="2" t="s">
        <v>1489</v>
      </c>
      <c r="X169" s="2">
        <v>0.03</v>
      </c>
      <c r="Y169" t="s">
        <v>33</v>
      </c>
      <c r="Z169" s="2" t="s">
        <v>34</v>
      </c>
      <c r="AA169" t="s">
        <v>35</v>
      </c>
      <c r="AB169">
        <v>54952.596024999999</v>
      </c>
      <c r="AC169">
        <v>54.952596</v>
      </c>
      <c r="AD169" s="2">
        <v>21</v>
      </c>
      <c r="AE169" s="10" t="s">
        <v>307</v>
      </c>
      <c r="AF169" s="2">
        <f t="shared" si="2"/>
        <v>774690.10714970634</v>
      </c>
      <c r="AG169" s="2" cm="1">
        <f t="array" ref="AG169">_xlfn.IFS(D169="I",MIN('Datos pp I Región'!$K$7:$K$9),D169="II",MIN('Datos pp II Región'!$K$7:$K$9),D169="III",MIN('Datos pp III Región'!$K$7:$K$9),D169="IV",MIN('Datos pp IV Región'!$K$7:$K$9),D169="V",MIN('Datos pp V Región'!$K$7:$K$9),D169="RM",MIN('Datos pp RM'!$K$7:$K$9),D169="VI",MIN('Datos pp VI Región'!$K$7:$K$9))</f>
        <v>29</v>
      </c>
      <c r="AH169" s="2" cm="1">
        <f t="array" ref="AH169">_xlfn.IFS(Z169="Pavimentado",1-(AG169/(4*365)),Z169="No Pavimentado",1-(AG169/365))</f>
        <v>0.98013698630136981</v>
      </c>
      <c r="AI169" s="2" cm="1">
        <f t="array" ref="AI169">_xlfn.IFS(Z169="Pavimentado",8,Z169="No Pavimentado",R169)</f>
        <v>8</v>
      </c>
      <c r="AJ169" s="2">
        <v>0.15</v>
      </c>
      <c r="AK169" s="2">
        <v>0.62</v>
      </c>
      <c r="AL169" s="2">
        <v>0.15</v>
      </c>
      <c r="AM169" s="2">
        <v>1.5</v>
      </c>
      <c r="AN169" s="2"/>
      <c r="AO169" s="2" cm="1">
        <f t="array" ref="AO169">_xlfn.IFS($Z169=$AT$3,AJ169*($X169)^(0.91)*(8*1.1023)^1.02,$Z169=$AT$4,AL169*281.9*(8.5/12)^0.9*(4/2.72)^0.45)</f>
        <v>5.6828892328533019E-2</v>
      </c>
      <c r="AP169" s="2" cm="1">
        <f t="array" ref="AP169">_xlfn.IFS($Z169=$AT$3,AK169*($X169)^(0.91)*(8*1.1023)^1.02,$Z169=$AT$4,AM169*281.9*(8.5/12)^0.9*(4/2.72)^0.45)</f>
        <v>0.23489275495793649</v>
      </c>
      <c r="AQ169" s="2" cm="1">
        <f t="array" ref="AQ169">_xlfn.IFS(Z169=$AT$3,(AF169*AO169*AH169)/1000000,Z169=$AT$4,(AF169*AH169*AO169*(1-AN169))/1000000)</f>
        <v>4.3150315865321517E-2</v>
      </c>
      <c r="AR169" s="2" cm="1">
        <f t="array" ref="AR169">_xlfn.IFS(Z169=$AT$3,(AF169*AP169*AH169)/1000000,Z169=$AT$4,(AF169*AH169*AP169*(1-AN169))/1000000)</f>
        <v>0.17835463890999562</v>
      </c>
    </row>
    <row r="170" spans="1:44" ht="28.8" x14ac:dyDescent="0.3">
      <c r="A170" s="2">
        <v>21</v>
      </c>
      <c r="B170" t="s">
        <v>21</v>
      </c>
      <c r="D170" t="s">
        <v>184</v>
      </c>
      <c r="F170" s="2" t="s">
        <v>213</v>
      </c>
      <c r="G170" s="3" t="s">
        <v>188</v>
      </c>
      <c r="H170" s="2" t="s">
        <v>27</v>
      </c>
      <c r="I170" s="2" t="s">
        <v>28</v>
      </c>
      <c r="J170" s="2">
        <v>134137</v>
      </c>
      <c r="K170" s="2" t="s">
        <v>29</v>
      </c>
      <c r="L170" s="4">
        <v>46227</v>
      </c>
      <c r="M170" s="2" t="s">
        <v>30</v>
      </c>
      <c r="N170" s="2" t="s">
        <v>31</v>
      </c>
      <c r="O170" s="2">
        <v>134137</v>
      </c>
      <c r="P170" s="2">
        <v>8.3350000000000009</v>
      </c>
      <c r="Q170" s="2">
        <v>19.03</v>
      </c>
      <c r="R170" s="2">
        <v>27.364000000000001</v>
      </c>
      <c r="S170" s="2">
        <v>7048.7125589999996</v>
      </c>
      <c r="T170" s="2">
        <v>276.22300000000001</v>
      </c>
      <c r="U170" s="2">
        <v>4.5279999999999996</v>
      </c>
      <c r="V170" s="2">
        <v>280.75099999999998</v>
      </c>
      <c r="W170" s="2" t="s">
        <v>1495</v>
      </c>
      <c r="X170" s="2">
        <v>0.03</v>
      </c>
      <c r="Y170" t="s">
        <v>33</v>
      </c>
      <c r="Z170" s="2" t="s">
        <v>34</v>
      </c>
      <c r="AA170" t="s">
        <v>35</v>
      </c>
      <c r="AB170">
        <v>20673.116824000001</v>
      </c>
      <c r="AC170">
        <v>20.673117000000001</v>
      </c>
      <c r="AD170" s="2">
        <v>21</v>
      </c>
      <c r="AE170" s="10" t="s">
        <v>307</v>
      </c>
      <c r="AF170" s="2">
        <f t="shared" si="2"/>
        <v>291437.71886315278</v>
      </c>
      <c r="AG170" s="2" cm="1">
        <f t="array" ref="AG170">_xlfn.IFS(D170="I",MIN('Datos pp I Región'!$K$7:$K$9),D170="II",MIN('Datos pp II Región'!$K$7:$K$9),D170="III",MIN('Datos pp III Región'!$K$7:$K$9),D170="IV",MIN('Datos pp IV Región'!$K$7:$K$9),D170="V",MIN('Datos pp V Región'!$K$7:$K$9),D170="RM",MIN('Datos pp RM'!$K$7:$K$9),D170="VI",MIN('Datos pp VI Región'!$K$7:$K$9))</f>
        <v>29</v>
      </c>
      <c r="AH170" s="2" cm="1">
        <f t="array" ref="AH170">_xlfn.IFS(Z170="Pavimentado",1-(AG170/(4*365)),Z170="No Pavimentado",1-(AG170/365))</f>
        <v>0.98013698630136981</v>
      </c>
      <c r="AI170" s="2" cm="1">
        <f t="array" ref="AI170">_xlfn.IFS(Z170="Pavimentado",8,Z170="No Pavimentado",R170)</f>
        <v>8</v>
      </c>
      <c r="AJ170" s="2">
        <v>0.15</v>
      </c>
      <c r="AK170" s="2">
        <v>0.62</v>
      </c>
      <c r="AL170" s="2">
        <v>0.15</v>
      </c>
      <c r="AM170" s="2">
        <v>1.5</v>
      </c>
      <c r="AN170" s="2"/>
      <c r="AO170" s="2" cm="1">
        <f t="array" ref="AO170">_xlfn.IFS($Z170=$AT$3,AJ170*($X170)^(0.91)*(8*1.1023)^1.02,$Z170=$AT$4,AL170*281.9*(8.5/12)^0.9*(4/2.72)^0.45)</f>
        <v>5.6828892328533019E-2</v>
      </c>
      <c r="AP170" s="2" cm="1">
        <f t="array" ref="AP170">_xlfn.IFS($Z170=$AT$3,AK170*($X170)^(0.91)*(8*1.1023)^1.02,$Z170=$AT$4,AM170*281.9*(8.5/12)^0.9*(4/2.72)^0.45)</f>
        <v>0.23489275495793649</v>
      </c>
      <c r="AQ170" s="2" cm="1">
        <f t="array" ref="AQ170">_xlfn.IFS(Z170=$AT$3,(AF170*AO170*AH170)/1000000,Z170=$AT$4,(AF170*AH170*AO170*(1-AN170))/1000000)</f>
        <v>1.6233109869290756E-2</v>
      </c>
      <c r="AR170" s="2" cm="1">
        <f t="array" ref="AR170">_xlfn.IFS(Z170=$AT$3,(AF170*AP170*AH170)/1000000,Z170=$AT$4,(AF170*AH170*AP170*(1-AN170))/1000000)</f>
        <v>6.7096854126401817E-2</v>
      </c>
    </row>
    <row r="171" spans="1:44" ht="28.8" x14ac:dyDescent="0.3">
      <c r="A171" s="2">
        <v>21</v>
      </c>
      <c r="B171" t="s">
        <v>21</v>
      </c>
      <c r="D171" t="s">
        <v>184</v>
      </c>
      <c r="F171" s="2" t="s">
        <v>213</v>
      </c>
      <c r="G171" s="3" t="s">
        <v>188</v>
      </c>
      <c r="H171" s="2" t="s">
        <v>27</v>
      </c>
      <c r="I171" s="2" t="s">
        <v>28</v>
      </c>
      <c r="J171" s="2">
        <v>134137</v>
      </c>
      <c r="K171" s="2" t="s">
        <v>29</v>
      </c>
      <c r="L171" s="4">
        <v>46227</v>
      </c>
      <c r="M171" s="2" t="s">
        <v>30</v>
      </c>
      <c r="N171" s="2" t="s">
        <v>31</v>
      </c>
      <c r="O171" s="2">
        <v>134137</v>
      </c>
      <c r="P171" s="2">
        <v>8.3350000000000009</v>
      </c>
      <c r="Q171" s="2">
        <v>19.03</v>
      </c>
      <c r="R171" s="2">
        <v>27.364000000000001</v>
      </c>
      <c r="S171" s="2">
        <v>7048.7125589999996</v>
      </c>
      <c r="T171" s="2">
        <v>276.22300000000001</v>
      </c>
      <c r="U171" s="2">
        <v>4.5279999999999996</v>
      </c>
      <c r="V171" s="2">
        <v>280.75099999999998</v>
      </c>
      <c r="W171" s="2" t="s">
        <v>1496</v>
      </c>
      <c r="X171" s="2">
        <v>0.03</v>
      </c>
      <c r="Y171" t="s">
        <v>33</v>
      </c>
      <c r="Z171" s="2" t="s">
        <v>34</v>
      </c>
      <c r="AA171" t="s">
        <v>35</v>
      </c>
      <c r="AB171">
        <v>27023.489380999999</v>
      </c>
      <c r="AC171">
        <v>27.023489000000001</v>
      </c>
      <c r="AD171" s="2">
        <v>21</v>
      </c>
      <c r="AE171" s="10" t="s">
        <v>307</v>
      </c>
      <c r="AF171" s="2">
        <f t="shared" si="2"/>
        <v>380961.61260459671</v>
      </c>
      <c r="AG171" s="2" cm="1">
        <f t="array" ref="AG171">_xlfn.IFS(D171="I",MIN('Datos pp I Región'!$K$7:$K$9),D171="II",MIN('Datos pp II Región'!$K$7:$K$9),D171="III",MIN('Datos pp III Región'!$K$7:$K$9),D171="IV",MIN('Datos pp IV Región'!$K$7:$K$9),D171="V",MIN('Datos pp V Región'!$K$7:$K$9),D171="RM",MIN('Datos pp RM'!$K$7:$K$9),D171="VI",MIN('Datos pp VI Región'!$K$7:$K$9))</f>
        <v>29</v>
      </c>
      <c r="AH171" s="2" cm="1">
        <f t="array" ref="AH171">_xlfn.IFS(Z171="Pavimentado",1-(AG171/(4*365)),Z171="No Pavimentado",1-(AG171/365))</f>
        <v>0.98013698630136981</v>
      </c>
      <c r="AI171" s="2" cm="1">
        <f t="array" ref="AI171">_xlfn.IFS(Z171="Pavimentado",8,Z171="No Pavimentado",R171)</f>
        <v>8</v>
      </c>
      <c r="AJ171" s="2">
        <v>0.15</v>
      </c>
      <c r="AK171" s="2">
        <v>0.62</v>
      </c>
      <c r="AL171" s="2">
        <v>0.15</v>
      </c>
      <c r="AM171" s="2">
        <v>1.5</v>
      </c>
      <c r="AN171" s="2"/>
      <c r="AO171" s="2" cm="1">
        <f t="array" ref="AO171">_xlfn.IFS($Z171=$AT$3,AJ171*($X171)^(0.91)*(8*1.1023)^1.02,$Z171=$AT$4,AL171*281.9*(8.5/12)^0.9*(4/2.72)^0.45)</f>
        <v>5.6828892328533019E-2</v>
      </c>
      <c r="AP171" s="2" cm="1">
        <f t="array" ref="AP171">_xlfn.IFS($Z171=$AT$3,AK171*($X171)^(0.91)*(8*1.1023)^1.02,$Z171=$AT$4,AM171*281.9*(8.5/12)^0.9*(4/2.72)^0.45)</f>
        <v>0.23489275495793649</v>
      </c>
      <c r="AQ171" s="2" cm="1">
        <f t="array" ref="AQ171">_xlfn.IFS(Z171=$AT$3,(AF171*AO171*AH171)/1000000,Z171=$AT$4,(AF171*AH171*AO171*(1-AN171))/1000000)</f>
        <v>2.121959963698606E-2</v>
      </c>
      <c r="AR171" s="2" cm="1">
        <f t="array" ref="AR171">_xlfn.IFS(Z171=$AT$3,(AF171*AP171*AH171)/1000000,Z171=$AT$4,(AF171*AH171*AP171*(1-AN171))/1000000)</f>
        <v>8.7707678499542363E-2</v>
      </c>
    </row>
    <row r="172" spans="1:44" ht="28.8" x14ac:dyDescent="0.3">
      <c r="A172" s="2">
        <v>21</v>
      </c>
      <c r="B172" t="s">
        <v>21</v>
      </c>
      <c r="D172" t="s">
        <v>184</v>
      </c>
      <c r="F172" s="2" t="s">
        <v>213</v>
      </c>
      <c r="G172" s="3" t="s">
        <v>188</v>
      </c>
      <c r="H172" s="2" t="s">
        <v>27</v>
      </c>
      <c r="I172" s="2" t="s">
        <v>28</v>
      </c>
      <c r="J172" s="2">
        <v>134137</v>
      </c>
      <c r="K172" s="2" t="s">
        <v>29</v>
      </c>
      <c r="L172" s="4">
        <v>46227</v>
      </c>
      <c r="M172" s="2" t="s">
        <v>30</v>
      </c>
      <c r="N172" s="2" t="s">
        <v>31</v>
      </c>
      <c r="O172" s="2">
        <v>134137</v>
      </c>
      <c r="P172" s="2">
        <v>8.3350000000000009</v>
      </c>
      <c r="Q172" s="2">
        <v>19.03</v>
      </c>
      <c r="R172" s="2">
        <v>27.364000000000001</v>
      </c>
      <c r="S172" s="2">
        <v>7048.7125589999996</v>
      </c>
      <c r="T172" s="2">
        <v>276.22300000000001</v>
      </c>
      <c r="U172" s="2">
        <v>4.5279999999999996</v>
      </c>
      <c r="V172" s="2">
        <v>280.75099999999998</v>
      </c>
      <c r="W172" s="2" t="s">
        <v>1497</v>
      </c>
      <c r="X172" s="2">
        <v>0.03</v>
      </c>
      <c r="Y172" t="s">
        <v>33</v>
      </c>
      <c r="Z172" s="2" t="s">
        <v>34</v>
      </c>
      <c r="AA172" t="s">
        <v>35</v>
      </c>
      <c r="AB172">
        <v>4752.3779860000004</v>
      </c>
      <c r="AC172">
        <v>4.7523780000000002</v>
      </c>
      <c r="AD172" s="2">
        <v>21</v>
      </c>
      <c r="AE172" s="10" t="s">
        <v>307</v>
      </c>
      <c r="AF172" s="2">
        <f t="shared" si="2"/>
        <v>66996.292987430599</v>
      </c>
      <c r="AG172" s="2" cm="1">
        <f t="array" ref="AG172">_xlfn.IFS(D172="I",MIN('Datos pp I Región'!$K$7:$K$9),D172="II",MIN('Datos pp II Región'!$K$7:$K$9),D172="III",MIN('Datos pp III Región'!$K$7:$K$9),D172="IV",MIN('Datos pp IV Región'!$K$7:$K$9),D172="V",MIN('Datos pp V Región'!$K$7:$K$9),D172="RM",MIN('Datos pp RM'!$K$7:$K$9),D172="VI",MIN('Datos pp VI Región'!$K$7:$K$9))</f>
        <v>29</v>
      </c>
      <c r="AH172" s="2" cm="1">
        <f t="array" ref="AH172">_xlfn.IFS(Z172="Pavimentado",1-(AG172/(4*365)),Z172="No Pavimentado",1-(AG172/365))</f>
        <v>0.98013698630136981</v>
      </c>
      <c r="AI172" s="2" cm="1">
        <f t="array" ref="AI172">_xlfn.IFS(Z172="Pavimentado",8,Z172="No Pavimentado",R172)</f>
        <v>8</v>
      </c>
      <c r="AJ172" s="2">
        <v>0.15</v>
      </c>
      <c r="AK172" s="2">
        <v>0.62</v>
      </c>
      <c r="AL172" s="2">
        <v>0.15</v>
      </c>
      <c r="AM172" s="2">
        <v>1.5</v>
      </c>
      <c r="AN172" s="2"/>
      <c r="AO172" s="2" cm="1">
        <f t="array" ref="AO172">_xlfn.IFS($Z172=$AT$3,AJ172*($X172)^(0.91)*(8*1.1023)^1.02,$Z172=$AT$4,AL172*281.9*(8.5/12)^0.9*(4/2.72)^0.45)</f>
        <v>5.6828892328533019E-2</v>
      </c>
      <c r="AP172" s="2" cm="1">
        <f t="array" ref="AP172">_xlfn.IFS($Z172=$AT$3,AK172*($X172)^(0.91)*(8*1.1023)^1.02,$Z172=$AT$4,AM172*281.9*(8.5/12)^0.9*(4/2.72)^0.45)</f>
        <v>0.23489275495793649</v>
      </c>
      <c r="AQ172" s="2" cm="1">
        <f t="array" ref="AQ172">_xlfn.IFS(Z172=$AT$3,(AF172*AO172*AH172)/1000000,Z172=$AT$4,(AF172*AH172*AO172*(1-AN172))/1000000)</f>
        <v>3.7317001695680568E-3</v>
      </c>
      <c r="AR172" s="2" cm="1">
        <f t="array" ref="AR172">_xlfn.IFS(Z172=$AT$3,(AF172*AP172*AH172)/1000000,Z172=$AT$4,(AF172*AH172*AP172*(1-AN172))/1000000)</f>
        <v>1.5424360700881302E-2</v>
      </c>
    </row>
    <row r="173" spans="1:44" ht="28.8" x14ac:dyDescent="0.3">
      <c r="A173" s="2">
        <v>21</v>
      </c>
      <c r="B173" t="s">
        <v>21</v>
      </c>
      <c r="D173" t="s">
        <v>184</v>
      </c>
      <c r="F173" s="2" t="s">
        <v>213</v>
      </c>
      <c r="G173" s="3" t="s">
        <v>188</v>
      </c>
      <c r="H173" s="2" t="s">
        <v>27</v>
      </c>
      <c r="I173" s="2" t="s">
        <v>28</v>
      </c>
      <c r="J173" s="2">
        <v>134137</v>
      </c>
      <c r="K173" s="2" t="s">
        <v>29</v>
      </c>
      <c r="L173" s="4">
        <v>46227</v>
      </c>
      <c r="M173" s="2" t="s">
        <v>30</v>
      </c>
      <c r="N173" s="2" t="s">
        <v>31</v>
      </c>
      <c r="O173" s="2">
        <v>134137</v>
      </c>
      <c r="P173" s="2">
        <v>8.3350000000000009</v>
      </c>
      <c r="Q173" s="2">
        <v>19.03</v>
      </c>
      <c r="R173" s="2">
        <v>27.364000000000001</v>
      </c>
      <c r="S173" s="2">
        <v>7048.7125589999996</v>
      </c>
      <c r="T173" s="2">
        <v>276.22300000000001</v>
      </c>
      <c r="U173" s="2">
        <v>4.5279999999999996</v>
      </c>
      <c r="V173" s="2">
        <v>280.75099999999998</v>
      </c>
      <c r="W173" s="2" t="s">
        <v>1491</v>
      </c>
      <c r="X173" s="2">
        <v>0.2</v>
      </c>
      <c r="Y173" t="s">
        <v>33</v>
      </c>
      <c r="Z173" s="2" t="s">
        <v>34</v>
      </c>
      <c r="AA173" t="s">
        <v>35</v>
      </c>
      <c r="AB173">
        <v>512.48010599999998</v>
      </c>
      <c r="AC173">
        <v>0.51248000000000005</v>
      </c>
      <c r="AD173" s="2">
        <v>21</v>
      </c>
      <c r="AE173" s="10" t="s">
        <v>307</v>
      </c>
      <c r="AF173" s="2">
        <f t="shared" si="2"/>
        <v>7224.6484244726398</v>
      </c>
      <c r="AG173" s="2" cm="1">
        <f t="array" ref="AG173">_xlfn.IFS(D173="I",MIN('Datos pp I Región'!$K$7:$K$9),D173="II",MIN('Datos pp II Región'!$K$7:$K$9),D173="III",MIN('Datos pp III Región'!$K$7:$K$9),D173="IV",MIN('Datos pp IV Región'!$K$7:$K$9),D173="V",MIN('Datos pp V Región'!$K$7:$K$9),D173="RM",MIN('Datos pp RM'!$K$7:$K$9),D173="VI",MIN('Datos pp VI Región'!$K$7:$K$9))</f>
        <v>29</v>
      </c>
      <c r="AH173" s="2" cm="1">
        <f t="array" ref="AH173">_xlfn.IFS(Z173="Pavimentado",1-(AG173/(4*365)),Z173="No Pavimentado",1-(AG173/365))</f>
        <v>0.98013698630136981</v>
      </c>
      <c r="AI173" s="2" cm="1">
        <f t="array" ref="AI173">_xlfn.IFS(Z173="Pavimentado",8,Z173="No Pavimentado",R173)</f>
        <v>8</v>
      </c>
      <c r="AJ173" s="2">
        <v>0.15</v>
      </c>
      <c r="AK173" s="2">
        <v>0.62</v>
      </c>
      <c r="AL173" s="2">
        <v>0.15</v>
      </c>
      <c r="AM173" s="2">
        <v>1.5</v>
      </c>
      <c r="AN173" s="2"/>
      <c r="AO173" s="2" cm="1">
        <f t="array" ref="AO173">_xlfn.IFS($Z173=$AT$3,AJ173*($X173)^(0.91)*(8*1.1023)^1.02,$Z173=$AT$4,AL173*281.9*(8.5/12)^0.9*(4/2.72)^0.45)</f>
        <v>0.31939355285489546</v>
      </c>
      <c r="AP173" s="2" cm="1">
        <f t="array" ref="AP173">_xlfn.IFS($Z173=$AT$3,AK173*($X173)^(0.91)*(8*1.1023)^1.02,$Z173=$AT$4,AM173*281.9*(8.5/12)^0.9*(4/2.72)^0.45)</f>
        <v>1.3201600184669013</v>
      </c>
      <c r="AQ173" s="2" cm="1">
        <f t="array" ref="AQ173">_xlfn.IFS(Z173=$AT$3,(AF173*AO173*AH173)/1000000,Z173=$AT$4,(AF173*AH173*AO173*(1-AN173))/1000000)</f>
        <v>2.2616721025813628E-3</v>
      </c>
      <c r="AR173" s="2" cm="1">
        <f t="array" ref="AR173">_xlfn.IFS(Z173=$AT$3,(AF173*AP173*AH173)/1000000,Z173=$AT$4,(AF173*AH173*AP173*(1-AN173))/1000000)</f>
        <v>9.3482446906696329E-3</v>
      </c>
    </row>
    <row r="174" spans="1:44" ht="28.8" x14ac:dyDescent="0.3">
      <c r="A174" s="2">
        <v>21</v>
      </c>
      <c r="B174" t="s">
        <v>21</v>
      </c>
      <c r="D174" t="s">
        <v>184</v>
      </c>
      <c r="F174" s="2" t="s">
        <v>213</v>
      </c>
      <c r="G174" s="3" t="s">
        <v>188</v>
      </c>
      <c r="H174" s="2" t="s">
        <v>27</v>
      </c>
      <c r="I174" s="2" t="s">
        <v>28</v>
      </c>
      <c r="J174" s="2">
        <v>134137</v>
      </c>
      <c r="K174" s="2" t="s">
        <v>29</v>
      </c>
      <c r="L174" s="4">
        <v>46227</v>
      </c>
      <c r="M174" s="2" t="s">
        <v>30</v>
      </c>
      <c r="N174" s="2" t="s">
        <v>31</v>
      </c>
      <c r="O174" s="2">
        <v>134137</v>
      </c>
      <c r="P174" s="2">
        <v>8.3350000000000009</v>
      </c>
      <c r="Q174" s="2">
        <v>19.03</v>
      </c>
      <c r="R174" s="2">
        <v>27.364000000000001</v>
      </c>
      <c r="S174" s="2">
        <v>7048.7125589999996</v>
      </c>
      <c r="T174" s="2">
        <v>276.22300000000001</v>
      </c>
      <c r="U174" s="2">
        <v>4.5279999999999996</v>
      </c>
      <c r="V174" s="2">
        <v>280.75099999999998</v>
      </c>
      <c r="W174" s="2" t="s">
        <v>1491</v>
      </c>
      <c r="X174" s="2">
        <v>0.2</v>
      </c>
      <c r="Y174" t="s">
        <v>33</v>
      </c>
      <c r="Z174" s="2" t="s">
        <v>34</v>
      </c>
      <c r="AA174" t="s">
        <v>35</v>
      </c>
      <c r="AB174">
        <v>1169.1915289999999</v>
      </c>
      <c r="AC174">
        <v>1.169192</v>
      </c>
      <c r="AD174" s="2">
        <v>21</v>
      </c>
      <c r="AE174" s="10" t="s">
        <v>307</v>
      </c>
      <c r="AF174" s="2">
        <f t="shared" si="2"/>
        <v>16482.596668564656</v>
      </c>
      <c r="AG174" s="2" cm="1">
        <f t="array" ref="AG174">_xlfn.IFS(D174="I",MIN('Datos pp I Región'!$K$7:$K$9),D174="II",MIN('Datos pp II Región'!$K$7:$K$9),D174="III",MIN('Datos pp III Región'!$K$7:$K$9),D174="IV",MIN('Datos pp IV Región'!$K$7:$K$9),D174="V",MIN('Datos pp V Región'!$K$7:$K$9),D174="RM",MIN('Datos pp RM'!$K$7:$K$9),D174="VI",MIN('Datos pp VI Región'!$K$7:$K$9))</f>
        <v>29</v>
      </c>
      <c r="AH174" s="2" cm="1">
        <f t="array" ref="AH174">_xlfn.IFS(Z174="Pavimentado",1-(AG174/(4*365)),Z174="No Pavimentado",1-(AG174/365))</f>
        <v>0.98013698630136981</v>
      </c>
      <c r="AI174" s="2" cm="1">
        <f t="array" ref="AI174">_xlfn.IFS(Z174="Pavimentado",8,Z174="No Pavimentado",R174)</f>
        <v>8</v>
      </c>
      <c r="AJ174" s="2">
        <v>0.15</v>
      </c>
      <c r="AK174" s="2">
        <v>0.62</v>
      </c>
      <c r="AL174" s="2">
        <v>0.15</v>
      </c>
      <c r="AM174" s="2">
        <v>1.5</v>
      </c>
      <c r="AN174" s="2"/>
      <c r="AO174" s="2" cm="1">
        <f t="array" ref="AO174">_xlfn.IFS($Z174=$AT$3,AJ174*($X174)^(0.91)*(8*1.1023)^1.02,$Z174=$AT$4,AL174*281.9*(8.5/12)^0.9*(4/2.72)^0.45)</f>
        <v>0.31939355285489546</v>
      </c>
      <c r="AP174" s="2" cm="1">
        <f t="array" ref="AP174">_xlfn.IFS($Z174=$AT$3,AK174*($X174)^(0.91)*(8*1.1023)^1.02,$Z174=$AT$4,AM174*281.9*(8.5/12)^0.9*(4/2.72)^0.45)</f>
        <v>1.3201600184669013</v>
      </c>
      <c r="AQ174" s="2" cm="1">
        <f t="array" ref="AQ174">_xlfn.IFS(Z174=$AT$3,(AF174*AO174*AH174)/1000000,Z174=$AT$4,(AF174*AH174*AO174*(1-AN174))/1000000)</f>
        <v>5.159867563536741E-3</v>
      </c>
      <c r="AR174" s="2" cm="1">
        <f t="array" ref="AR174">_xlfn.IFS(Z174=$AT$3,(AF174*AP174*AH174)/1000000,Z174=$AT$4,(AF174*AH174*AP174*(1-AN174))/1000000)</f>
        <v>2.1327452595951864E-2</v>
      </c>
    </row>
    <row r="175" spans="1:44" ht="28.8" x14ac:dyDescent="0.3">
      <c r="A175" s="2">
        <v>22</v>
      </c>
      <c r="B175" t="s">
        <v>21</v>
      </c>
      <c r="D175" t="s">
        <v>184</v>
      </c>
      <c r="F175" s="2" t="s">
        <v>215</v>
      </c>
      <c r="G175" s="3" t="s">
        <v>192</v>
      </c>
      <c r="H175" s="3" t="s">
        <v>216</v>
      </c>
      <c r="I175" s="2" t="s">
        <v>28</v>
      </c>
      <c r="J175" s="2">
        <v>134137</v>
      </c>
      <c r="K175" s="2" t="s">
        <v>29</v>
      </c>
      <c r="L175" s="4">
        <v>46227</v>
      </c>
      <c r="M175" s="2" t="s">
        <v>30</v>
      </c>
      <c r="N175" s="2" t="s">
        <v>31</v>
      </c>
      <c r="O175" s="2">
        <v>134137</v>
      </c>
      <c r="P175" s="2">
        <v>8.3350000000000009</v>
      </c>
      <c r="Q175" s="2">
        <v>19.03</v>
      </c>
      <c r="R175" s="2">
        <v>27.364000000000001</v>
      </c>
      <c r="S175" s="2">
        <v>7048.7125589999996</v>
      </c>
      <c r="T175" s="2">
        <v>123.911</v>
      </c>
      <c r="U175" s="2">
        <v>1.9670000000000001</v>
      </c>
      <c r="V175" s="2">
        <v>125.878</v>
      </c>
      <c r="W175" s="2" t="s">
        <v>1498</v>
      </c>
      <c r="X175" s="2">
        <v>0.03</v>
      </c>
      <c r="Y175" t="s">
        <v>33</v>
      </c>
      <c r="Z175" s="2" t="s">
        <v>34</v>
      </c>
      <c r="AA175" t="s">
        <v>35</v>
      </c>
      <c r="AB175">
        <v>72468.497275999995</v>
      </c>
      <c r="AC175">
        <v>72.468496999999999</v>
      </c>
      <c r="AD175" s="2">
        <v>22</v>
      </c>
      <c r="AE175" s="10" t="s">
        <v>307</v>
      </c>
      <c r="AF175" s="2">
        <f t="shared" si="2"/>
        <v>1021619.2098715076</v>
      </c>
      <c r="AG175" s="2" cm="1">
        <f t="array" ref="AG175">_xlfn.IFS(D175="I",MIN('Datos pp I Región'!$K$7:$K$9),D175="II",MIN('Datos pp II Región'!$K$7:$K$9),D175="III",MIN('Datos pp III Región'!$K$7:$K$9),D175="IV",MIN('Datos pp IV Región'!$K$7:$K$9),D175="V",MIN('Datos pp V Región'!$K$7:$K$9),D175="RM",MIN('Datos pp RM'!$K$7:$K$9),D175="VI",MIN('Datos pp VI Región'!$K$7:$K$9))</f>
        <v>29</v>
      </c>
      <c r="AH175" s="2" cm="1">
        <f t="array" ref="AH175">_xlfn.IFS(Z175="Pavimentado",1-(AG175/(4*365)),Z175="No Pavimentado",1-(AG175/365))</f>
        <v>0.98013698630136981</v>
      </c>
      <c r="AI175" s="2" cm="1">
        <f t="array" ref="AI175">_xlfn.IFS(Z175="Pavimentado",8,Z175="No Pavimentado",R175)</f>
        <v>8</v>
      </c>
      <c r="AJ175" s="2">
        <v>0.15</v>
      </c>
      <c r="AK175" s="2">
        <v>0.62</v>
      </c>
      <c r="AL175" s="2">
        <v>0.15</v>
      </c>
      <c r="AM175" s="2">
        <v>1.5</v>
      </c>
      <c r="AN175" s="2"/>
      <c r="AO175" s="2" cm="1">
        <f t="array" ref="AO175">_xlfn.IFS($Z175=$AT$3,AJ175*($X175)^(0.91)*(8*1.1023)^1.02,$Z175=$AT$4,AL175*281.9*(8.5/12)^0.9*(4/2.72)^0.45)</f>
        <v>5.6828892328533019E-2</v>
      </c>
      <c r="AP175" s="2" cm="1">
        <f t="array" ref="AP175">_xlfn.IFS($Z175=$AT$3,AK175*($X175)^(0.91)*(8*1.1023)^1.02,$Z175=$AT$4,AM175*281.9*(8.5/12)^0.9*(4/2.72)^0.45)</f>
        <v>0.23489275495793649</v>
      </c>
      <c r="AQ175" s="2" cm="1">
        <f t="array" ref="AQ175">_xlfn.IFS(Z175=$AT$3,(AF175*AO175*AH175)/1000000,Z175=$AT$4,(AF175*AH175*AO175*(1-AN175))/1000000)</f>
        <v>5.690429139753661E-2</v>
      </c>
      <c r="AR175" s="2" cm="1">
        <f t="array" ref="AR175">_xlfn.IFS(Z175=$AT$3,(AF175*AP175*AH175)/1000000,Z175=$AT$4,(AF175*AH175*AP175*(1-AN175))/1000000)</f>
        <v>0.23520440444315133</v>
      </c>
    </row>
    <row r="176" spans="1:44" ht="28.8" x14ac:dyDescent="0.3">
      <c r="A176" s="2">
        <v>22</v>
      </c>
      <c r="B176" t="s">
        <v>21</v>
      </c>
      <c r="D176" t="s">
        <v>184</v>
      </c>
      <c r="F176" s="2" t="s">
        <v>217</v>
      </c>
      <c r="G176" s="3" t="s">
        <v>192</v>
      </c>
      <c r="H176" s="3" t="s">
        <v>216</v>
      </c>
      <c r="I176" s="2" t="s">
        <v>28</v>
      </c>
      <c r="J176" s="2">
        <v>134137</v>
      </c>
      <c r="K176" s="2" t="s">
        <v>29</v>
      </c>
      <c r="L176" s="4">
        <v>46227</v>
      </c>
      <c r="M176" s="2" t="s">
        <v>30</v>
      </c>
      <c r="N176" s="2" t="s">
        <v>31</v>
      </c>
      <c r="O176" s="2">
        <v>134137</v>
      </c>
      <c r="P176" s="2">
        <v>8.3350000000000009</v>
      </c>
      <c r="Q176" s="2">
        <v>19.03</v>
      </c>
      <c r="R176" s="2">
        <v>27.364000000000001</v>
      </c>
      <c r="S176" s="2">
        <v>7048.7125589999996</v>
      </c>
      <c r="T176" s="2">
        <v>123.911</v>
      </c>
      <c r="U176" s="2">
        <v>1.9670000000000001</v>
      </c>
      <c r="V176" s="2">
        <v>125.878</v>
      </c>
      <c r="W176" s="2" t="s">
        <v>1499</v>
      </c>
      <c r="X176" s="2">
        <v>0</v>
      </c>
      <c r="Y176" t="s">
        <v>33</v>
      </c>
      <c r="Z176" s="2" t="s">
        <v>61</v>
      </c>
      <c r="AA176" t="s">
        <v>35</v>
      </c>
      <c r="AB176">
        <v>1965.881046</v>
      </c>
      <c r="AC176">
        <v>1.965881</v>
      </c>
      <c r="AD176" s="2">
        <v>22</v>
      </c>
      <c r="AE176" s="10" t="s">
        <v>307</v>
      </c>
      <c r="AF176" s="2">
        <f t="shared" si="2"/>
        <v>27713.860188398958</v>
      </c>
      <c r="AG176" s="2" cm="1">
        <f t="array" ref="AG176">_xlfn.IFS(D176="I",MIN('Datos pp I Región'!$K$7:$K$9),D176="II",MIN('Datos pp II Región'!$K$7:$K$9),D176="III",MIN('Datos pp III Región'!$K$7:$K$9),D176="IV",MIN('Datos pp IV Región'!$K$7:$K$9),D176="V",MIN('Datos pp V Región'!$K$7:$K$9),D176="RM",MIN('Datos pp RM'!$K$7:$K$9),D176="VI",MIN('Datos pp VI Región'!$K$7:$K$9))</f>
        <v>29</v>
      </c>
      <c r="AH176" s="2" cm="1">
        <f t="array" ref="AH176">_xlfn.IFS(Z176="Pavimentado",1-(AG176/(4*365)),Z176="No Pavimentado",1-(AG176/365))</f>
        <v>0.92054794520547945</v>
      </c>
      <c r="AI176" s="2" cm="1">
        <f t="array" ref="AI176">_xlfn.IFS(Z176="Pavimentado",8,Z176="No Pavimentado",R176)</f>
        <v>27.364000000000001</v>
      </c>
      <c r="AJ176" s="2">
        <v>0.15</v>
      </c>
      <c r="AK176" s="2">
        <v>0.62</v>
      </c>
      <c r="AL176" s="2">
        <v>0.15</v>
      </c>
      <c r="AM176" s="2">
        <v>1.5</v>
      </c>
      <c r="AN176" s="2"/>
      <c r="AO176" s="2" cm="1">
        <f t="array" ref="AO176">_xlfn.IFS($Z176=$AT$3,AJ176*($X176)^(0.91)*(8*1.1023)^1.02,$Z176=$AT$4,AL176*281.9*(8.5/12)^0.9*(4/2.72)^0.45)</f>
        <v>36.878329124860684</v>
      </c>
      <c r="AP176" s="2" cm="1">
        <f t="array" ref="AP176">_xlfn.IFS($Z176=$AT$3,AK176*($X176)^(0.91)*(8*1.1023)^1.02,$Z176=$AT$4,AM176*281.9*(8.5/12)^0.9*(4/2.72)^0.45)</f>
        <v>368.78329124860687</v>
      </c>
      <c r="AQ176" s="2" cm="1">
        <f t="array" ref="AQ176">_xlfn.IFS(Z176=$AT$3,(AF176*AO176*AH176)/1000000,Z176=$AT$4,(AF176*AH176*AO176*(1-AN176))/1000000)</f>
        <v>0.94083761114788622</v>
      </c>
      <c r="AR176" s="2" cm="1">
        <f t="array" ref="AR176">_xlfn.IFS(Z176=$AT$3,(AF176*AP176*AH176)/1000000,Z176=$AT$4,(AF176*AH176*AP176*(1-AN176))/1000000)</f>
        <v>9.408376111478864</v>
      </c>
    </row>
    <row r="177" spans="1:44" ht="28.8" x14ac:dyDescent="0.3">
      <c r="A177" s="2">
        <v>22</v>
      </c>
      <c r="B177" t="s">
        <v>21</v>
      </c>
      <c r="D177" t="s">
        <v>184</v>
      </c>
      <c r="F177" s="2" t="s">
        <v>215</v>
      </c>
      <c r="G177" s="3" t="s">
        <v>192</v>
      </c>
      <c r="H177" s="3" t="s">
        <v>216</v>
      </c>
      <c r="I177" s="2" t="s">
        <v>28</v>
      </c>
      <c r="J177" s="2">
        <v>134137</v>
      </c>
      <c r="K177" s="2" t="s">
        <v>29</v>
      </c>
      <c r="L177" s="4">
        <v>46227</v>
      </c>
      <c r="M177" s="2" t="s">
        <v>30</v>
      </c>
      <c r="N177" s="2" t="s">
        <v>31</v>
      </c>
      <c r="O177" s="2">
        <v>134137</v>
      </c>
      <c r="P177" s="2">
        <v>8.3350000000000009</v>
      </c>
      <c r="Q177" s="2">
        <v>19.03</v>
      </c>
      <c r="R177" s="2">
        <v>27.364000000000001</v>
      </c>
      <c r="S177" s="2">
        <v>7048.7125589999996</v>
      </c>
      <c r="T177" s="2">
        <v>123.911</v>
      </c>
      <c r="U177" s="2">
        <v>1.9670000000000001</v>
      </c>
      <c r="V177" s="2">
        <v>125.878</v>
      </c>
      <c r="W177" s="2" t="s">
        <v>1500</v>
      </c>
      <c r="X177" s="2">
        <v>0.03</v>
      </c>
      <c r="Y177" t="s">
        <v>33</v>
      </c>
      <c r="Z177" s="2" t="s">
        <v>34</v>
      </c>
      <c r="AA177" t="s">
        <v>35</v>
      </c>
      <c r="AB177">
        <v>1310.8563839999999</v>
      </c>
      <c r="AC177">
        <v>1.310856</v>
      </c>
      <c r="AD177" s="2">
        <v>22</v>
      </c>
      <c r="AE177" s="10" t="s">
        <v>307</v>
      </c>
      <c r="AF177" s="2">
        <f t="shared" si="2"/>
        <v>18479.694300481005</v>
      </c>
      <c r="AG177" s="2" cm="1">
        <f t="array" ref="AG177">_xlfn.IFS(D177="I",MIN('Datos pp I Región'!$K$7:$K$9),D177="II",MIN('Datos pp II Región'!$K$7:$K$9),D177="III",MIN('Datos pp III Región'!$K$7:$K$9),D177="IV",MIN('Datos pp IV Región'!$K$7:$K$9),D177="V",MIN('Datos pp V Región'!$K$7:$K$9),D177="RM",MIN('Datos pp RM'!$K$7:$K$9),D177="VI",MIN('Datos pp VI Región'!$K$7:$K$9))</f>
        <v>29</v>
      </c>
      <c r="AH177" s="2" cm="1">
        <f t="array" ref="AH177">_xlfn.IFS(Z177="Pavimentado",1-(AG177/(4*365)),Z177="No Pavimentado",1-(AG177/365))</f>
        <v>0.98013698630136981</v>
      </c>
      <c r="AI177" s="2" cm="1">
        <f t="array" ref="AI177">_xlfn.IFS(Z177="Pavimentado",8,Z177="No Pavimentado",R177)</f>
        <v>8</v>
      </c>
      <c r="AJ177" s="2">
        <v>0.15</v>
      </c>
      <c r="AK177" s="2">
        <v>0.62</v>
      </c>
      <c r="AL177" s="2">
        <v>0.15</v>
      </c>
      <c r="AM177" s="2">
        <v>1.5</v>
      </c>
      <c r="AN177" s="2"/>
      <c r="AO177" s="2" cm="1">
        <f t="array" ref="AO177">_xlfn.IFS($Z177=$AT$3,AJ177*($X177)^(0.91)*(8*1.1023)^1.02,$Z177=$AT$4,AL177*281.9*(8.5/12)^0.9*(4/2.72)^0.45)</f>
        <v>5.6828892328533019E-2</v>
      </c>
      <c r="AP177" s="2" cm="1">
        <f t="array" ref="AP177">_xlfn.IFS($Z177=$AT$3,AK177*($X177)^(0.91)*(8*1.1023)^1.02,$Z177=$AT$4,AM177*281.9*(8.5/12)^0.9*(4/2.72)^0.45)</f>
        <v>0.23489275495793649</v>
      </c>
      <c r="AQ177" s="2" cm="1">
        <f t="array" ref="AQ177">_xlfn.IFS(Z177=$AT$3,(AF177*AO177*AH177)/1000000,Z177=$AT$4,(AF177*AH177*AO177*(1-AN177))/1000000)</f>
        <v>1.0293208068632809E-3</v>
      </c>
      <c r="AR177" s="2" cm="1">
        <f t="array" ref="AR177">_xlfn.IFS(Z177=$AT$3,(AF177*AP177*AH177)/1000000,Z177=$AT$4,(AF177*AH177*AP177*(1-AN177))/1000000)</f>
        <v>4.2545260017015606E-3</v>
      </c>
    </row>
    <row r="178" spans="1:44" ht="28.8" x14ac:dyDescent="0.3">
      <c r="A178" s="2">
        <v>22</v>
      </c>
      <c r="B178" t="s">
        <v>21</v>
      </c>
      <c r="D178" t="s">
        <v>184</v>
      </c>
      <c r="F178" s="2" t="s">
        <v>215</v>
      </c>
      <c r="G178" s="3" t="s">
        <v>192</v>
      </c>
      <c r="H178" s="3" t="s">
        <v>216</v>
      </c>
      <c r="I178" s="2" t="s">
        <v>28</v>
      </c>
      <c r="J178" s="2">
        <v>134137</v>
      </c>
      <c r="K178" s="2" t="s">
        <v>29</v>
      </c>
      <c r="L178" s="4">
        <v>46227</v>
      </c>
      <c r="M178" s="2" t="s">
        <v>30</v>
      </c>
      <c r="N178" s="2" t="s">
        <v>31</v>
      </c>
      <c r="O178" s="2">
        <v>134137</v>
      </c>
      <c r="P178" s="2">
        <v>8.3350000000000009</v>
      </c>
      <c r="Q178" s="2">
        <v>19.03</v>
      </c>
      <c r="R178" s="2">
        <v>27.364000000000001</v>
      </c>
      <c r="S178" s="2">
        <v>7048.7125589999996</v>
      </c>
      <c r="T178" s="2">
        <v>123.911</v>
      </c>
      <c r="U178" s="2">
        <v>1.9670000000000001</v>
      </c>
      <c r="V178" s="2">
        <v>125.878</v>
      </c>
      <c r="W178" s="2" t="s">
        <v>1501</v>
      </c>
      <c r="X178" s="2">
        <v>0.03</v>
      </c>
      <c r="Y178" t="s">
        <v>33</v>
      </c>
      <c r="Z178" s="2" t="s">
        <v>34</v>
      </c>
      <c r="AA178" t="s">
        <v>35</v>
      </c>
      <c r="AB178">
        <v>3751.0916560000001</v>
      </c>
      <c r="AC178">
        <v>3.7510919999999999</v>
      </c>
      <c r="AD178" s="2">
        <v>22</v>
      </c>
      <c r="AE178" s="10" t="s">
        <v>307</v>
      </c>
      <c r="AF178" s="2">
        <f t="shared" si="2"/>
        <v>52880.738580728852</v>
      </c>
      <c r="AG178" s="2" cm="1">
        <f t="array" ref="AG178">_xlfn.IFS(D178="I",MIN('Datos pp I Región'!$K$7:$K$9),D178="II",MIN('Datos pp II Región'!$K$7:$K$9),D178="III",MIN('Datos pp III Región'!$K$7:$K$9),D178="IV",MIN('Datos pp IV Región'!$K$7:$K$9),D178="V",MIN('Datos pp V Región'!$K$7:$K$9),D178="RM",MIN('Datos pp RM'!$K$7:$K$9),D178="VI",MIN('Datos pp VI Región'!$K$7:$K$9))</f>
        <v>29</v>
      </c>
      <c r="AH178" s="2" cm="1">
        <f t="array" ref="AH178">_xlfn.IFS(Z178="Pavimentado",1-(AG178/(4*365)),Z178="No Pavimentado",1-(AG178/365))</f>
        <v>0.98013698630136981</v>
      </c>
      <c r="AI178" s="2" cm="1">
        <f t="array" ref="AI178">_xlfn.IFS(Z178="Pavimentado",8,Z178="No Pavimentado",R178)</f>
        <v>8</v>
      </c>
      <c r="AJ178" s="2">
        <v>0.15</v>
      </c>
      <c r="AK178" s="2">
        <v>0.62</v>
      </c>
      <c r="AL178" s="2">
        <v>0.15</v>
      </c>
      <c r="AM178" s="2">
        <v>1.5</v>
      </c>
      <c r="AN178" s="2"/>
      <c r="AO178" s="2" cm="1">
        <f t="array" ref="AO178">_xlfn.IFS($Z178=$AT$3,AJ178*($X178)^(0.91)*(8*1.1023)^1.02,$Z178=$AT$4,AL178*281.9*(8.5/12)^0.9*(4/2.72)^0.45)</f>
        <v>5.6828892328533019E-2</v>
      </c>
      <c r="AP178" s="2" cm="1">
        <f t="array" ref="AP178">_xlfn.IFS($Z178=$AT$3,AK178*($X178)^(0.91)*(8*1.1023)^1.02,$Z178=$AT$4,AM178*281.9*(8.5/12)^0.9*(4/2.72)^0.45)</f>
        <v>0.23489275495793649</v>
      </c>
      <c r="AQ178" s="2" cm="1">
        <f t="array" ref="AQ178">_xlfn.IFS(Z178=$AT$3,(AF178*AO178*AH178)/1000000,Z178=$AT$4,(AF178*AH178*AO178*(1-AN178))/1000000)</f>
        <v>2.9454623879803716E-3</v>
      </c>
      <c r="AR178" s="2" cm="1">
        <f t="array" ref="AR178">_xlfn.IFS(Z178=$AT$3,(AF178*AP178*AH178)/1000000,Z178=$AT$4,(AF178*AH178*AP178*(1-AN178))/1000000)</f>
        <v>1.217457787031887E-2</v>
      </c>
    </row>
    <row r="179" spans="1:44" ht="28.8" x14ac:dyDescent="0.3">
      <c r="A179" s="2">
        <v>22</v>
      </c>
      <c r="B179" t="s">
        <v>21</v>
      </c>
      <c r="D179" t="s">
        <v>184</v>
      </c>
      <c r="F179" s="2" t="s">
        <v>215</v>
      </c>
      <c r="G179" s="3" t="s">
        <v>192</v>
      </c>
      <c r="H179" s="3" t="s">
        <v>216</v>
      </c>
      <c r="I179" s="2" t="s">
        <v>28</v>
      </c>
      <c r="J179" s="2">
        <v>134137</v>
      </c>
      <c r="K179" s="2" t="s">
        <v>29</v>
      </c>
      <c r="L179" s="4">
        <v>46227</v>
      </c>
      <c r="M179" s="2" t="s">
        <v>30</v>
      </c>
      <c r="N179" s="2" t="s">
        <v>31</v>
      </c>
      <c r="O179" s="2">
        <v>134137</v>
      </c>
      <c r="P179" s="2">
        <v>8.3350000000000009</v>
      </c>
      <c r="Q179" s="2">
        <v>19.03</v>
      </c>
      <c r="R179" s="2">
        <v>27.364000000000001</v>
      </c>
      <c r="S179" s="2">
        <v>7048.7125589999996</v>
      </c>
      <c r="T179" s="2">
        <v>123.911</v>
      </c>
      <c r="U179" s="2">
        <v>1.9670000000000001</v>
      </c>
      <c r="V179" s="2">
        <v>125.878</v>
      </c>
      <c r="W179" s="2" t="s">
        <v>1502</v>
      </c>
      <c r="X179" s="2">
        <v>0.03</v>
      </c>
      <c r="Y179" t="s">
        <v>33</v>
      </c>
      <c r="Z179" s="2" t="s">
        <v>34</v>
      </c>
      <c r="AA179" t="s">
        <v>35</v>
      </c>
      <c r="AB179">
        <v>27192.668808999999</v>
      </c>
      <c r="AC179">
        <v>27.192668999999999</v>
      </c>
      <c r="AD179" s="2">
        <v>22</v>
      </c>
      <c r="AE179" s="10" t="s">
        <v>307</v>
      </c>
      <c r="AF179" s="2">
        <f t="shared" si="2"/>
        <v>383346.6149860599</v>
      </c>
      <c r="AG179" s="2" cm="1">
        <f t="array" ref="AG179">_xlfn.IFS(D179="I",MIN('Datos pp I Región'!$K$7:$K$9),D179="II",MIN('Datos pp II Región'!$K$7:$K$9),D179="III",MIN('Datos pp III Región'!$K$7:$K$9),D179="IV",MIN('Datos pp IV Región'!$K$7:$K$9),D179="V",MIN('Datos pp V Región'!$K$7:$K$9),D179="RM",MIN('Datos pp RM'!$K$7:$K$9),D179="VI",MIN('Datos pp VI Región'!$K$7:$K$9))</f>
        <v>29</v>
      </c>
      <c r="AH179" s="2" cm="1">
        <f t="array" ref="AH179">_xlfn.IFS(Z179="Pavimentado",1-(AG179/(4*365)),Z179="No Pavimentado",1-(AG179/365))</f>
        <v>0.98013698630136981</v>
      </c>
      <c r="AI179" s="2" cm="1">
        <f t="array" ref="AI179">_xlfn.IFS(Z179="Pavimentado",8,Z179="No Pavimentado",R179)</f>
        <v>8</v>
      </c>
      <c r="AJ179" s="2">
        <v>0.15</v>
      </c>
      <c r="AK179" s="2">
        <v>0.62</v>
      </c>
      <c r="AL179" s="2">
        <v>0.15</v>
      </c>
      <c r="AM179" s="2">
        <v>1.5</v>
      </c>
      <c r="AN179" s="2"/>
      <c r="AO179" s="2" cm="1">
        <f t="array" ref="AO179">_xlfn.IFS($Z179=$AT$3,AJ179*($X179)^(0.91)*(8*1.1023)^1.02,$Z179=$AT$4,AL179*281.9*(8.5/12)^0.9*(4/2.72)^0.45)</f>
        <v>5.6828892328533019E-2</v>
      </c>
      <c r="AP179" s="2" cm="1">
        <f t="array" ref="AP179">_xlfn.IFS($Z179=$AT$3,AK179*($X179)^(0.91)*(8*1.1023)^1.02,$Z179=$AT$4,AM179*281.9*(8.5/12)^0.9*(4/2.72)^0.45)</f>
        <v>0.23489275495793649</v>
      </c>
      <c r="AQ179" s="2" cm="1">
        <f t="array" ref="AQ179">_xlfn.IFS(Z179=$AT$3,(AF179*AO179*AH179)/1000000,Z179=$AT$4,(AF179*AH179*AO179*(1-AN179))/1000000)</f>
        <v>2.1352444506373032E-2</v>
      </c>
      <c r="AR179" s="2" cm="1">
        <f t="array" ref="AR179">_xlfn.IFS(Z179=$AT$3,(AF179*AP179*AH179)/1000000,Z179=$AT$4,(AF179*AH179*AP179*(1-AN179))/1000000)</f>
        <v>8.8256770626341852E-2</v>
      </c>
    </row>
    <row r="180" spans="1:44" ht="28.8" x14ac:dyDescent="0.3">
      <c r="A180" s="2">
        <v>22</v>
      </c>
      <c r="B180" t="s">
        <v>21</v>
      </c>
      <c r="D180" t="s">
        <v>184</v>
      </c>
      <c r="F180" s="2" t="s">
        <v>215</v>
      </c>
      <c r="G180" s="3" t="s">
        <v>192</v>
      </c>
      <c r="H180" s="3" t="s">
        <v>216</v>
      </c>
      <c r="I180" s="2" t="s">
        <v>28</v>
      </c>
      <c r="J180" s="2">
        <v>134137</v>
      </c>
      <c r="K180" s="2" t="s">
        <v>29</v>
      </c>
      <c r="L180" s="4">
        <v>46227</v>
      </c>
      <c r="M180" s="2" t="s">
        <v>30</v>
      </c>
      <c r="N180" s="2" t="s">
        <v>31</v>
      </c>
      <c r="O180" s="2">
        <v>134137</v>
      </c>
      <c r="P180" s="2">
        <v>8.3350000000000009</v>
      </c>
      <c r="Q180" s="2">
        <v>19.03</v>
      </c>
      <c r="R180" s="2">
        <v>27.364000000000001</v>
      </c>
      <c r="S180" s="2">
        <v>7048.7125589999996</v>
      </c>
      <c r="T180" s="2">
        <v>123.911</v>
      </c>
      <c r="U180" s="2">
        <v>1.9670000000000001</v>
      </c>
      <c r="V180" s="2">
        <v>125.878</v>
      </c>
      <c r="W180" s="2" t="s">
        <v>1503</v>
      </c>
      <c r="X180" s="2">
        <v>0.2</v>
      </c>
      <c r="Y180" t="s">
        <v>33</v>
      </c>
      <c r="Z180" s="2" t="s">
        <v>34</v>
      </c>
      <c r="AA180" t="s">
        <v>35</v>
      </c>
      <c r="AB180">
        <v>12772.107641000001</v>
      </c>
      <c r="AC180">
        <v>12.772107999999999</v>
      </c>
      <c r="AD180" s="2">
        <v>22</v>
      </c>
      <c r="AE180" s="10" t="s">
        <v>307</v>
      </c>
      <c r="AF180" s="2">
        <f t="shared" si="2"/>
        <v>180053.83612900873</v>
      </c>
      <c r="AG180" s="2" cm="1">
        <f t="array" ref="AG180">_xlfn.IFS(D180="I",MIN('Datos pp I Región'!$K$7:$K$9),D180="II",MIN('Datos pp II Región'!$K$7:$K$9),D180="III",MIN('Datos pp III Región'!$K$7:$K$9),D180="IV",MIN('Datos pp IV Región'!$K$7:$K$9),D180="V",MIN('Datos pp V Región'!$K$7:$K$9),D180="RM",MIN('Datos pp RM'!$K$7:$K$9),D180="VI",MIN('Datos pp VI Región'!$K$7:$K$9))</f>
        <v>29</v>
      </c>
      <c r="AH180" s="2" cm="1">
        <f t="array" ref="AH180">_xlfn.IFS(Z180="Pavimentado",1-(AG180/(4*365)),Z180="No Pavimentado",1-(AG180/365))</f>
        <v>0.98013698630136981</v>
      </c>
      <c r="AI180" s="2" cm="1">
        <f t="array" ref="AI180">_xlfn.IFS(Z180="Pavimentado",8,Z180="No Pavimentado",R180)</f>
        <v>8</v>
      </c>
      <c r="AJ180" s="2">
        <v>0.15</v>
      </c>
      <c r="AK180" s="2">
        <v>0.62</v>
      </c>
      <c r="AL180" s="2">
        <v>0.15</v>
      </c>
      <c r="AM180" s="2">
        <v>1.5</v>
      </c>
      <c r="AN180" s="2"/>
      <c r="AO180" s="2" cm="1">
        <f t="array" ref="AO180">_xlfn.IFS($Z180=$AT$3,AJ180*($X180)^(0.91)*(8*1.1023)^1.02,$Z180=$AT$4,AL180*281.9*(8.5/12)^0.9*(4/2.72)^0.45)</f>
        <v>0.31939355285489546</v>
      </c>
      <c r="AP180" s="2" cm="1">
        <f t="array" ref="AP180">_xlfn.IFS($Z180=$AT$3,AK180*($X180)^(0.91)*(8*1.1023)^1.02,$Z180=$AT$4,AM180*281.9*(8.5/12)^0.9*(4/2.72)^0.45)</f>
        <v>1.3201600184669013</v>
      </c>
      <c r="AQ180" s="2" cm="1">
        <f t="array" ref="AQ180">_xlfn.IFS(Z180=$AT$3,(AF180*AO180*AH180)/1000000,Z180=$AT$4,(AF180*AH180*AO180*(1-AN180))/1000000)</f>
        <v>5.6365751550804408E-2</v>
      </c>
      <c r="AR180" s="2" cm="1">
        <f t="array" ref="AR180">_xlfn.IFS(Z180=$AT$3,(AF180*AP180*AH180)/1000000,Z180=$AT$4,(AF180*AH180*AP180*(1-AN180))/1000000)</f>
        <v>0.23297843974332494</v>
      </c>
    </row>
    <row r="181" spans="1:44" ht="28.8" x14ac:dyDescent="0.3">
      <c r="A181" s="2">
        <v>22</v>
      </c>
      <c r="B181" t="s">
        <v>21</v>
      </c>
      <c r="D181" t="s">
        <v>184</v>
      </c>
      <c r="F181" s="2" t="s">
        <v>215</v>
      </c>
      <c r="G181" s="3" t="s">
        <v>192</v>
      </c>
      <c r="H181" s="3" t="s">
        <v>216</v>
      </c>
      <c r="I181" s="2" t="s">
        <v>28</v>
      </c>
      <c r="J181" s="2">
        <v>134137</v>
      </c>
      <c r="K181" s="2" t="s">
        <v>29</v>
      </c>
      <c r="L181" s="4">
        <v>46227</v>
      </c>
      <c r="M181" s="2" t="s">
        <v>30</v>
      </c>
      <c r="N181" s="2" t="s">
        <v>31</v>
      </c>
      <c r="O181" s="2">
        <v>134137</v>
      </c>
      <c r="P181" s="2">
        <v>8.3350000000000009</v>
      </c>
      <c r="Q181" s="2">
        <v>19.03</v>
      </c>
      <c r="R181" s="2">
        <v>27.364000000000001</v>
      </c>
      <c r="S181" s="2">
        <v>7048.7125589999996</v>
      </c>
      <c r="T181" s="2">
        <v>123.911</v>
      </c>
      <c r="U181" s="2">
        <v>1.9670000000000001</v>
      </c>
      <c r="V181" s="2">
        <v>125.878</v>
      </c>
      <c r="W181" s="2" t="s">
        <v>1504</v>
      </c>
      <c r="X181" s="2">
        <v>0.2</v>
      </c>
      <c r="Y181" t="s">
        <v>33</v>
      </c>
      <c r="Z181" s="2" t="s">
        <v>34</v>
      </c>
      <c r="AA181" t="s">
        <v>35</v>
      </c>
      <c r="AB181">
        <v>6412.6826719999999</v>
      </c>
      <c r="AC181">
        <v>6.4126830000000004</v>
      </c>
      <c r="AD181" s="2">
        <v>22</v>
      </c>
      <c r="AE181" s="10" t="s">
        <v>307</v>
      </c>
      <c r="AF181" s="2">
        <f t="shared" si="2"/>
        <v>90402.318397971598</v>
      </c>
      <c r="AG181" s="2" cm="1">
        <f t="array" ref="AG181">_xlfn.IFS(D181="I",MIN('Datos pp I Región'!$K$7:$K$9),D181="II",MIN('Datos pp II Región'!$K$7:$K$9),D181="III",MIN('Datos pp III Región'!$K$7:$K$9),D181="IV",MIN('Datos pp IV Región'!$K$7:$K$9),D181="V",MIN('Datos pp V Región'!$K$7:$K$9),D181="RM",MIN('Datos pp RM'!$K$7:$K$9),D181="VI",MIN('Datos pp VI Región'!$K$7:$K$9))</f>
        <v>29</v>
      </c>
      <c r="AH181" s="2" cm="1">
        <f t="array" ref="AH181">_xlfn.IFS(Z181="Pavimentado",1-(AG181/(4*365)),Z181="No Pavimentado",1-(AG181/365))</f>
        <v>0.98013698630136981</v>
      </c>
      <c r="AI181" s="2" cm="1">
        <f t="array" ref="AI181">_xlfn.IFS(Z181="Pavimentado",8,Z181="No Pavimentado",R181)</f>
        <v>8</v>
      </c>
      <c r="AJ181" s="2">
        <v>0.15</v>
      </c>
      <c r="AK181" s="2">
        <v>0.62</v>
      </c>
      <c r="AL181" s="2">
        <v>0.15</v>
      </c>
      <c r="AM181" s="2">
        <v>1.5</v>
      </c>
      <c r="AN181" s="2"/>
      <c r="AO181" s="2" cm="1">
        <f t="array" ref="AO181">_xlfn.IFS($Z181=$AT$3,AJ181*($X181)^(0.91)*(8*1.1023)^1.02,$Z181=$AT$4,AL181*281.9*(8.5/12)^0.9*(4/2.72)^0.45)</f>
        <v>0.31939355285489546</v>
      </c>
      <c r="AP181" s="2" cm="1">
        <f t="array" ref="AP181">_xlfn.IFS($Z181=$AT$3,AK181*($X181)^(0.91)*(8*1.1023)^1.02,$Z181=$AT$4,AM181*281.9*(8.5/12)^0.9*(4/2.72)^0.45)</f>
        <v>1.3201600184669013</v>
      </c>
      <c r="AQ181" s="2" cm="1">
        <f t="array" ref="AQ181">_xlfn.IFS(Z181=$AT$3,(AF181*AO181*AH181)/1000000,Z181=$AT$4,(AF181*AH181*AO181*(1-AN181))/1000000)</f>
        <v>2.8300394637444902E-2</v>
      </c>
      <c r="AR181" s="2" cm="1">
        <f t="array" ref="AR181">_xlfn.IFS(Z181=$AT$3,(AF181*AP181*AH181)/1000000,Z181=$AT$4,(AF181*AH181*AP181*(1-AN181))/1000000)</f>
        <v>0.11697496450143893</v>
      </c>
    </row>
    <row r="182" spans="1:44" x14ac:dyDescent="0.3">
      <c r="A182" s="2">
        <v>23</v>
      </c>
      <c r="B182" t="s">
        <v>21</v>
      </c>
      <c r="D182" t="s">
        <v>184</v>
      </c>
      <c r="F182" s="2" t="s">
        <v>219</v>
      </c>
      <c r="G182" s="2" t="s">
        <v>220</v>
      </c>
      <c r="H182" s="2" t="s">
        <v>221</v>
      </c>
      <c r="I182" s="2" t="s">
        <v>28</v>
      </c>
      <c r="J182" s="2">
        <v>11000</v>
      </c>
      <c r="K182" s="2" t="s">
        <v>29</v>
      </c>
      <c r="L182" s="4">
        <v>46227</v>
      </c>
      <c r="M182" s="2" t="s">
        <v>30</v>
      </c>
      <c r="N182" s="2" t="s">
        <v>31</v>
      </c>
      <c r="O182" s="2">
        <v>11000</v>
      </c>
      <c r="P182" s="2">
        <v>8.3350000000000009</v>
      </c>
      <c r="Q182" s="2">
        <v>19.03</v>
      </c>
      <c r="R182" s="2">
        <v>27.364000000000001</v>
      </c>
      <c r="S182" s="2">
        <v>578.03468199999998</v>
      </c>
      <c r="T182" s="2">
        <v>189.64099999999999</v>
      </c>
      <c r="U182" s="2">
        <v>1.54</v>
      </c>
      <c r="V182" s="2">
        <v>191.18100000000001</v>
      </c>
      <c r="W182" s="2" t="s">
        <v>1505</v>
      </c>
      <c r="X182" s="2">
        <v>0.03</v>
      </c>
      <c r="Y182" t="s">
        <v>33</v>
      </c>
      <c r="Z182" s="2" t="s">
        <v>34</v>
      </c>
      <c r="AA182" t="s">
        <v>35</v>
      </c>
      <c r="AB182">
        <v>72468.366070000004</v>
      </c>
      <c r="AC182">
        <v>72.468366000000003</v>
      </c>
      <c r="AD182" s="2">
        <v>23</v>
      </c>
      <c r="AE182" s="10" t="s">
        <v>307</v>
      </c>
      <c r="AF182" s="2">
        <f t="shared" si="2"/>
        <v>83778.457791739231</v>
      </c>
      <c r="AG182" s="2" cm="1">
        <f t="array" ref="AG182">_xlfn.IFS(D182="I",MIN('Datos pp I Región'!$K$7:$K$9),D182="II",MIN('Datos pp II Región'!$K$7:$K$9),D182="III",MIN('Datos pp III Región'!$K$7:$K$9),D182="IV",MIN('Datos pp IV Región'!$K$7:$K$9),D182="V",MIN('Datos pp V Región'!$K$7:$K$9),D182="RM",MIN('Datos pp RM'!$K$7:$K$9),D182="VI",MIN('Datos pp VI Región'!$K$7:$K$9))</f>
        <v>29</v>
      </c>
      <c r="AH182" s="2" cm="1">
        <f t="array" ref="AH182">_xlfn.IFS(Z182="Pavimentado",1-(AG182/(4*365)),Z182="No Pavimentado",1-(AG182/365))</f>
        <v>0.98013698630136981</v>
      </c>
      <c r="AI182" s="2" cm="1">
        <f t="array" ref="AI182">_xlfn.IFS(Z182="Pavimentado",8,Z182="No Pavimentado",R182)</f>
        <v>8</v>
      </c>
      <c r="AJ182" s="2">
        <v>0.15</v>
      </c>
      <c r="AK182" s="2">
        <v>0.62</v>
      </c>
      <c r="AL182" s="2">
        <v>0.15</v>
      </c>
      <c r="AM182" s="2">
        <v>1.5</v>
      </c>
      <c r="AN182" s="2"/>
      <c r="AO182" s="2" cm="1">
        <f t="array" ref="AO182">_xlfn.IFS($Z182=$AT$3,AJ182*($X182)^(0.91)*(8*1.1023)^1.02,$Z182=$AT$4,AL182*281.9*(8.5/12)^0.9*(4/2.72)^0.45)</f>
        <v>5.6828892328533019E-2</v>
      </c>
      <c r="AP182" s="2" cm="1">
        <f t="array" ref="AP182">_xlfn.IFS($Z182=$AT$3,AK182*($X182)^(0.91)*(8*1.1023)^1.02,$Z182=$AT$4,AM182*281.9*(8.5/12)^0.9*(4/2.72)^0.45)</f>
        <v>0.23489275495793649</v>
      </c>
      <c r="AQ182" s="2" cm="1">
        <f t="array" ref="AQ182">_xlfn.IFS(Z182=$AT$3,(AF182*AO182*AH182)/1000000,Z182=$AT$4,(AF182*AH182*AO182*(1-AN182))/1000000)</f>
        <v>4.6664684149948163E-3</v>
      </c>
      <c r="AR182" s="2" cm="1">
        <f t="array" ref="AR182">_xlfn.IFS(Z182=$AT$3,(AF182*AP182*AH182)/1000000,Z182=$AT$4,(AF182*AH182*AP182*(1-AN182))/1000000)</f>
        <v>1.928806944864524E-2</v>
      </c>
    </row>
    <row r="183" spans="1:44" x14ac:dyDescent="0.3">
      <c r="A183" s="2">
        <v>23</v>
      </c>
      <c r="B183" t="s">
        <v>21</v>
      </c>
      <c r="D183" t="s">
        <v>184</v>
      </c>
      <c r="F183" s="2" t="s">
        <v>219</v>
      </c>
      <c r="G183" s="2" t="s">
        <v>220</v>
      </c>
      <c r="H183" s="2" t="s">
        <v>221</v>
      </c>
      <c r="I183" s="2" t="s">
        <v>28</v>
      </c>
      <c r="J183" s="2">
        <v>11000</v>
      </c>
      <c r="K183" s="2" t="s">
        <v>29</v>
      </c>
      <c r="L183" s="4">
        <v>46227</v>
      </c>
      <c r="M183" s="2" t="s">
        <v>30</v>
      </c>
      <c r="N183" s="2" t="s">
        <v>31</v>
      </c>
      <c r="O183" s="2">
        <v>11000</v>
      </c>
      <c r="P183" s="2">
        <v>8.3350000000000009</v>
      </c>
      <c r="Q183" s="2">
        <v>19.03</v>
      </c>
      <c r="R183" s="2">
        <v>27.364000000000001</v>
      </c>
      <c r="S183" s="2">
        <v>578.03468199999998</v>
      </c>
      <c r="T183" s="2">
        <v>189.64099999999999</v>
      </c>
      <c r="U183" s="2">
        <v>1.54</v>
      </c>
      <c r="V183" s="2">
        <v>191.18100000000001</v>
      </c>
      <c r="W183" s="2" t="s">
        <v>1506</v>
      </c>
      <c r="X183" s="2">
        <v>0.2</v>
      </c>
      <c r="Y183" t="s">
        <v>33</v>
      </c>
      <c r="Z183" s="2" t="s">
        <v>34</v>
      </c>
      <c r="AA183" t="s">
        <v>35</v>
      </c>
      <c r="AB183">
        <v>924.85340699999995</v>
      </c>
      <c r="AC183">
        <v>0.92485300000000004</v>
      </c>
      <c r="AD183" s="2">
        <v>23</v>
      </c>
      <c r="AE183" s="10" t="s">
        <v>307</v>
      </c>
      <c r="AF183" s="2">
        <f t="shared" si="2"/>
        <v>1069.1942195034919</v>
      </c>
      <c r="AG183" s="2" cm="1">
        <f t="array" ref="AG183">_xlfn.IFS(D183="I",MIN('Datos pp I Región'!$K$7:$K$9),D183="II",MIN('Datos pp II Región'!$K$7:$K$9),D183="III",MIN('Datos pp III Región'!$K$7:$K$9),D183="IV",MIN('Datos pp IV Región'!$K$7:$K$9),D183="V",MIN('Datos pp V Región'!$K$7:$K$9),D183="RM",MIN('Datos pp RM'!$K$7:$K$9),D183="VI",MIN('Datos pp VI Región'!$K$7:$K$9))</f>
        <v>29</v>
      </c>
      <c r="AH183" s="2" cm="1">
        <f t="array" ref="AH183">_xlfn.IFS(Z183="Pavimentado",1-(AG183/(4*365)),Z183="No Pavimentado",1-(AG183/365))</f>
        <v>0.98013698630136981</v>
      </c>
      <c r="AI183" s="2" cm="1">
        <f t="array" ref="AI183">_xlfn.IFS(Z183="Pavimentado",8,Z183="No Pavimentado",R183)</f>
        <v>8</v>
      </c>
      <c r="AJ183" s="2">
        <v>0.15</v>
      </c>
      <c r="AK183" s="2">
        <v>0.62</v>
      </c>
      <c r="AL183" s="2">
        <v>0.15</v>
      </c>
      <c r="AM183" s="2">
        <v>1.5</v>
      </c>
      <c r="AN183" s="2"/>
      <c r="AO183" s="2" cm="1">
        <f t="array" ref="AO183">_xlfn.IFS($Z183=$AT$3,AJ183*($X183)^(0.91)*(8*1.1023)^1.02,$Z183=$AT$4,AL183*281.9*(8.5/12)^0.9*(4/2.72)^0.45)</f>
        <v>0.31939355285489546</v>
      </c>
      <c r="AP183" s="2" cm="1">
        <f t="array" ref="AP183">_xlfn.IFS($Z183=$AT$3,AK183*($X183)^(0.91)*(8*1.1023)^1.02,$Z183=$AT$4,AM183*281.9*(8.5/12)^0.9*(4/2.72)^0.45)</f>
        <v>1.3201600184669013</v>
      </c>
      <c r="AQ183" s="2" cm="1">
        <f t="array" ref="AQ183">_xlfn.IFS(Z183=$AT$3,(AF183*AO183*AH183)/1000000,Z183=$AT$4,(AF183*AH183*AO183*(1-AN183))/1000000)</f>
        <v>3.3471064561440097E-4</v>
      </c>
      <c r="AR183" s="2" cm="1">
        <f t="array" ref="AR183">_xlfn.IFS(Z183=$AT$3,(AF183*AP183*AH183)/1000000,Z183=$AT$4,(AF183*AH183*AP183*(1-AN183))/1000000)</f>
        <v>1.383470668539524E-3</v>
      </c>
    </row>
    <row r="184" spans="1:44" x14ac:dyDescent="0.3">
      <c r="A184" s="2">
        <v>23</v>
      </c>
      <c r="B184" t="s">
        <v>21</v>
      </c>
      <c r="D184" t="s">
        <v>184</v>
      </c>
      <c r="F184" s="2" t="s">
        <v>219</v>
      </c>
      <c r="G184" s="2" t="s">
        <v>220</v>
      </c>
      <c r="H184" s="2" t="s">
        <v>221</v>
      </c>
      <c r="I184" s="2" t="s">
        <v>28</v>
      </c>
      <c r="J184" s="2">
        <v>11000</v>
      </c>
      <c r="K184" s="2" t="s">
        <v>29</v>
      </c>
      <c r="L184" s="4">
        <v>46227</v>
      </c>
      <c r="M184" s="2" t="s">
        <v>30</v>
      </c>
      <c r="N184" s="2" t="s">
        <v>31</v>
      </c>
      <c r="O184" s="2">
        <v>11000</v>
      </c>
      <c r="P184" s="2">
        <v>8.3350000000000009</v>
      </c>
      <c r="Q184" s="2">
        <v>19.03</v>
      </c>
      <c r="R184" s="2">
        <v>27.364000000000001</v>
      </c>
      <c r="S184" s="2">
        <v>578.03468199999998</v>
      </c>
      <c r="T184" s="2">
        <v>189.64099999999999</v>
      </c>
      <c r="U184" s="2">
        <v>1.54</v>
      </c>
      <c r="V184" s="2">
        <v>191.18100000000001</v>
      </c>
      <c r="W184" s="2" t="s">
        <v>1507</v>
      </c>
      <c r="X184" s="2">
        <v>0.2</v>
      </c>
      <c r="Y184" t="s">
        <v>33</v>
      </c>
      <c r="Z184" s="2" t="s">
        <v>34</v>
      </c>
      <c r="AA184" t="s">
        <v>35</v>
      </c>
      <c r="AB184">
        <v>35024.437696000001</v>
      </c>
      <c r="AC184">
        <v>35.024438000000004</v>
      </c>
      <c r="AD184" s="2">
        <v>23</v>
      </c>
      <c r="AE184" s="10" t="s">
        <v>307</v>
      </c>
      <c r="AF184" s="2">
        <f t="shared" si="2"/>
        <v>40490.679763117434</v>
      </c>
      <c r="AG184" s="2" cm="1">
        <f t="array" ref="AG184">_xlfn.IFS(D184="I",MIN('Datos pp I Región'!$K$7:$K$9),D184="II",MIN('Datos pp II Región'!$K$7:$K$9),D184="III",MIN('Datos pp III Región'!$K$7:$K$9),D184="IV",MIN('Datos pp IV Región'!$K$7:$K$9),D184="V",MIN('Datos pp V Región'!$K$7:$K$9),D184="RM",MIN('Datos pp RM'!$K$7:$K$9),D184="VI",MIN('Datos pp VI Región'!$K$7:$K$9))</f>
        <v>29</v>
      </c>
      <c r="AH184" s="2" cm="1">
        <f t="array" ref="AH184">_xlfn.IFS(Z184="Pavimentado",1-(AG184/(4*365)),Z184="No Pavimentado",1-(AG184/365))</f>
        <v>0.98013698630136981</v>
      </c>
      <c r="AI184" s="2" cm="1">
        <f t="array" ref="AI184">_xlfn.IFS(Z184="Pavimentado",8,Z184="No Pavimentado",R184)</f>
        <v>8</v>
      </c>
      <c r="AJ184" s="2">
        <v>0.15</v>
      </c>
      <c r="AK184" s="2">
        <v>0.62</v>
      </c>
      <c r="AL184" s="2">
        <v>0.15</v>
      </c>
      <c r="AM184" s="2">
        <v>1.5</v>
      </c>
      <c r="AN184" s="2"/>
      <c r="AO184" s="2" cm="1">
        <f t="array" ref="AO184">_xlfn.IFS($Z184=$AT$3,AJ184*($X184)^(0.91)*(8*1.1023)^1.02,$Z184=$AT$4,AL184*281.9*(8.5/12)^0.9*(4/2.72)^0.45)</f>
        <v>0.31939355285489546</v>
      </c>
      <c r="AP184" s="2" cm="1">
        <f t="array" ref="AP184">_xlfn.IFS($Z184=$AT$3,AK184*($X184)^(0.91)*(8*1.1023)^1.02,$Z184=$AT$4,AM184*281.9*(8.5/12)^0.9*(4/2.72)^0.45)</f>
        <v>1.3201600184669013</v>
      </c>
      <c r="AQ184" s="2" cm="1">
        <f t="array" ref="AQ184">_xlfn.IFS(Z184=$AT$3,(AF184*AO184*AH184)/1000000,Z184=$AT$4,(AF184*AH184*AO184*(1-AN184))/1000000)</f>
        <v>1.2675584395857028E-2</v>
      </c>
      <c r="AR184" s="2" cm="1">
        <f t="array" ref="AR184">_xlfn.IFS(Z184=$AT$3,(AF184*AP184*AH184)/1000000,Z184=$AT$4,(AF184*AH184*AP184*(1-AN184))/1000000)</f>
        <v>5.2392415502875718E-2</v>
      </c>
    </row>
    <row r="185" spans="1:44" x14ac:dyDescent="0.3">
      <c r="A185" s="2">
        <v>23</v>
      </c>
      <c r="B185" t="s">
        <v>21</v>
      </c>
      <c r="D185" t="s">
        <v>184</v>
      </c>
      <c r="F185" s="2" t="s">
        <v>219</v>
      </c>
      <c r="G185" s="2" t="s">
        <v>220</v>
      </c>
      <c r="H185" s="2" t="s">
        <v>221</v>
      </c>
      <c r="I185" s="2" t="s">
        <v>28</v>
      </c>
      <c r="J185" s="2">
        <v>11000</v>
      </c>
      <c r="K185" s="2" t="s">
        <v>29</v>
      </c>
      <c r="L185" s="4">
        <v>46227</v>
      </c>
      <c r="M185" s="2" t="s">
        <v>30</v>
      </c>
      <c r="N185" s="2" t="s">
        <v>31</v>
      </c>
      <c r="O185" s="2">
        <v>11000</v>
      </c>
      <c r="P185" s="2">
        <v>8.3350000000000009</v>
      </c>
      <c r="Q185" s="2">
        <v>19.03</v>
      </c>
      <c r="R185" s="2">
        <v>27.364000000000001</v>
      </c>
      <c r="S185" s="2">
        <v>578.03468199999998</v>
      </c>
      <c r="T185" s="2">
        <v>189.64099999999999</v>
      </c>
      <c r="U185" s="2">
        <v>1.54</v>
      </c>
      <c r="V185" s="2">
        <v>191.18100000000001</v>
      </c>
      <c r="W185" s="2" t="s">
        <v>1508</v>
      </c>
      <c r="X185" s="2">
        <v>0.2</v>
      </c>
      <c r="Y185" t="s">
        <v>33</v>
      </c>
      <c r="Z185" s="2" t="s">
        <v>34</v>
      </c>
      <c r="AA185" t="s">
        <v>35</v>
      </c>
      <c r="AB185">
        <v>7843.1117949999998</v>
      </c>
      <c r="AC185">
        <v>7.8431119999999996</v>
      </c>
      <c r="AD185" s="2">
        <v>23</v>
      </c>
      <c r="AE185" s="10" t="s">
        <v>307</v>
      </c>
      <c r="AF185" s="2">
        <f t="shared" si="2"/>
        <v>9067.1815016207674</v>
      </c>
      <c r="AG185" s="2" cm="1">
        <f t="array" ref="AG185">_xlfn.IFS(D185="I",MIN('Datos pp I Región'!$K$7:$K$9),D185="II",MIN('Datos pp II Región'!$K$7:$K$9),D185="III",MIN('Datos pp III Región'!$K$7:$K$9),D185="IV",MIN('Datos pp IV Región'!$K$7:$K$9),D185="V",MIN('Datos pp V Región'!$K$7:$K$9),D185="RM",MIN('Datos pp RM'!$K$7:$K$9),D185="VI",MIN('Datos pp VI Región'!$K$7:$K$9))</f>
        <v>29</v>
      </c>
      <c r="AH185" s="2" cm="1">
        <f t="array" ref="AH185">_xlfn.IFS(Z185="Pavimentado",1-(AG185/(4*365)),Z185="No Pavimentado",1-(AG185/365))</f>
        <v>0.98013698630136981</v>
      </c>
      <c r="AI185" s="2" cm="1">
        <f t="array" ref="AI185">_xlfn.IFS(Z185="Pavimentado",8,Z185="No Pavimentado",R185)</f>
        <v>8</v>
      </c>
      <c r="AJ185" s="2">
        <v>0.15</v>
      </c>
      <c r="AK185" s="2">
        <v>0.62</v>
      </c>
      <c r="AL185" s="2">
        <v>0.15</v>
      </c>
      <c r="AM185" s="2">
        <v>1.5</v>
      </c>
      <c r="AN185" s="2"/>
      <c r="AO185" s="2" cm="1">
        <f t="array" ref="AO185">_xlfn.IFS($Z185=$AT$3,AJ185*($X185)^(0.91)*(8*1.1023)^1.02,$Z185=$AT$4,AL185*281.9*(8.5/12)^0.9*(4/2.72)^0.45)</f>
        <v>0.31939355285489546</v>
      </c>
      <c r="AP185" s="2" cm="1">
        <f t="array" ref="AP185">_xlfn.IFS($Z185=$AT$3,AK185*($X185)^(0.91)*(8*1.1023)^1.02,$Z185=$AT$4,AM185*281.9*(8.5/12)^0.9*(4/2.72)^0.45)</f>
        <v>1.3201600184669013</v>
      </c>
      <c r="AQ185" s="2" cm="1">
        <f t="array" ref="AQ185">_xlfn.IFS(Z185=$AT$3,(AF185*AO185*AH185)/1000000,Z185=$AT$4,(AF185*AH185*AO185*(1-AN185))/1000000)</f>
        <v>2.8384760401340059E-3</v>
      </c>
      <c r="AR185" s="2" cm="1">
        <f t="array" ref="AR185">_xlfn.IFS(Z185=$AT$3,(AF185*AP185*AH185)/1000000,Z185=$AT$4,(AF185*AH185*AP185*(1-AN185))/1000000)</f>
        <v>1.1732367632553892E-2</v>
      </c>
    </row>
    <row r="186" spans="1:44" x14ac:dyDescent="0.3">
      <c r="A186" s="2">
        <v>23</v>
      </c>
      <c r="B186" t="s">
        <v>21</v>
      </c>
      <c r="D186" t="s">
        <v>184</v>
      </c>
      <c r="F186" s="2" t="s">
        <v>219</v>
      </c>
      <c r="G186" s="2" t="s">
        <v>220</v>
      </c>
      <c r="H186" s="2" t="s">
        <v>221</v>
      </c>
      <c r="I186" s="2" t="s">
        <v>28</v>
      </c>
      <c r="J186" s="2">
        <v>11000</v>
      </c>
      <c r="K186" s="2" t="s">
        <v>29</v>
      </c>
      <c r="L186" s="4">
        <v>46227</v>
      </c>
      <c r="M186" s="2" t="s">
        <v>30</v>
      </c>
      <c r="N186" s="2" t="s">
        <v>31</v>
      </c>
      <c r="O186" s="2">
        <v>11000</v>
      </c>
      <c r="P186" s="2">
        <v>8.3350000000000009</v>
      </c>
      <c r="Q186" s="2">
        <v>19.03</v>
      </c>
      <c r="R186" s="2">
        <v>27.364000000000001</v>
      </c>
      <c r="S186" s="2">
        <v>578.03468199999998</v>
      </c>
      <c r="T186" s="2">
        <v>189.64099999999999</v>
      </c>
      <c r="U186" s="2">
        <v>1.54</v>
      </c>
      <c r="V186" s="2">
        <v>191.18100000000001</v>
      </c>
      <c r="W186" s="2" t="s">
        <v>1509</v>
      </c>
      <c r="X186" s="2">
        <v>0.03</v>
      </c>
      <c r="Y186" t="s">
        <v>33</v>
      </c>
      <c r="Z186" s="2" t="s">
        <v>34</v>
      </c>
      <c r="AA186" t="s">
        <v>35</v>
      </c>
      <c r="AB186">
        <v>1415.006224</v>
      </c>
      <c r="AC186">
        <v>1.415006</v>
      </c>
      <c r="AD186" s="2">
        <v>23</v>
      </c>
      <c r="AE186" s="10" t="s">
        <v>307</v>
      </c>
      <c r="AF186" s="2">
        <f t="shared" si="2"/>
        <v>1635.845086476184</v>
      </c>
      <c r="AG186" s="2" cm="1">
        <f t="array" ref="AG186">_xlfn.IFS(D186="I",MIN('Datos pp I Región'!$K$7:$K$9),D186="II",MIN('Datos pp II Región'!$K$7:$K$9),D186="III",MIN('Datos pp III Región'!$K$7:$K$9),D186="IV",MIN('Datos pp IV Región'!$K$7:$K$9),D186="V",MIN('Datos pp V Región'!$K$7:$K$9),D186="RM",MIN('Datos pp RM'!$K$7:$K$9),D186="VI",MIN('Datos pp VI Región'!$K$7:$K$9))</f>
        <v>29</v>
      </c>
      <c r="AH186" s="2" cm="1">
        <f t="array" ref="AH186">_xlfn.IFS(Z186="Pavimentado",1-(AG186/(4*365)),Z186="No Pavimentado",1-(AG186/365))</f>
        <v>0.98013698630136981</v>
      </c>
      <c r="AI186" s="2" cm="1">
        <f t="array" ref="AI186">_xlfn.IFS(Z186="Pavimentado",8,Z186="No Pavimentado",R186)</f>
        <v>8</v>
      </c>
      <c r="AJ186" s="2">
        <v>0.15</v>
      </c>
      <c r="AK186" s="2">
        <v>0.62</v>
      </c>
      <c r="AL186" s="2">
        <v>0.15</v>
      </c>
      <c r="AM186" s="2">
        <v>1.5</v>
      </c>
      <c r="AN186" s="2"/>
      <c r="AO186" s="2" cm="1">
        <f t="array" ref="AO186">_xlfn.IFS($Z186=$AT$3,AJ186*($X186)^(0.91)*(8*1.1023)^1.02,$Z186=$AT$4,AL186*281.9*(8.5/12)^0.9*(4/2.72)^0.45)</f>
        <v>5.6828892328533019E-2</v>
      </c>
      <c r="AP186" s="2" cm="1">
        <f t="array" ref="AP186">_xlfn.IFS($Z186=$AT$3,AK186*($X186)^(0.91)*(8*1.1023)^1.02,$Z186=$AT$4,AM186*281.9*(8.5/12)^0.9*(4/2.72)^0.45)</f>
        <v>0.23489275495793649</v>
      </c>
      <c r="AQ186" s="2" cm="1">
        <f t="array" ref="AQ186">_xlfn.IFS(Z186=$AT$3,(AF186*AO186*AH186)/1000000,Z186=$AT$4,(AF186*AH186*AO186*(1-AN186))/1000000)</f>
        <v>9.1116733693542268E-5</v>
      </c>
      <c r="AR186" s="2" cm="1">
        <f t="array" ref="AR186">_xlfn.IFS(Z186=$AT$3,(AF186*AP186*AH186)/1000000,Z186=$AT$4,(AF186*AH186*AP186*(1-AN186))/1000000)</f>
        <v>3.7661583259997482E-4</v>
      </c>
    </row>
    <row r="187" spans="1:44" x14ac:dyDescent="0.3">
      <c r="A187" s="2">
        <v>23</v>
      </c>
      <c r="B187" t="s">
        <v>21</v>
      </c>
      <c r="D187" t="s">
        <v>184</v>
      </c>
      <c r="F187" s="2" t="s">
        <v>219</v>
      </c>
      <c r="G187" s="2" t="s">
        <v>220</v>
      </c>
      <c r="H187" s="2" t="s">
        <v>221</v>
      </c>
      <c r="I187" s="2" t="s">
        <v>28</v>
      </c>
      <c r="J187" s="2">
        <v>11000</v>
      </c>
      <c r="K187" s="2" t="s">
        <v>29</v>
      </c>
      <c r="L187" s="4">
        <v>46227</v>
      </c>
      <c r="M187" s="2" t="s">
        <v>30</v>
      </c>
      <c r="N187" s="2" t="s">
        <v>31</v>
      </c>
      <c r="O187" s="2">
        <v>11000</v>
      </c>
      <c r="P187" s="2">
        <v>8.3350000000000009</v>
      </c>
      <c r="Q187" s="2">
        <v>19.03</v>
      </c>
      <c r="R187" s="2">
        <v>27.364000000000001</v>
      </c>
      <c r="S187" s="2">
        <v>578.03468199999998</v>
      </c>
      <c r="T187" s="2">
        <v>189.64099999999999</v>
      </c>
      <c r="U187" s="2">
        <v>1.54</v>
      </c>
      <c r="V187" s="2">
        <v>191.18100000000001</v>
      </c>
      <c r="W187" s="2" t="s">
        <v>1510</v>
      </c>
      <c r="X187" s="2">
        <v>0.03</v>
      </c>
      <c r="Y187" t="s">
        <v>33</v>
      </c>
      <c r="Z187" s="2" t="s">
        <v>34</v>
      </c>
      <c r="AA187" t="s">
        <v>35</v>
      </c>
      <c r="AB187">
        <v>7897.6520419999997</v>
      </c>
      <c r="AC187">
        <v>7.8976519999999999</v>
      </c>
      <c r="AD187" s="2">
        <v>23</v>
      </c>
      <c r="AE187" s="10" t="s">
        <v>307</v>
      </c>
      <c r="AF187" s="2">
        <f t="shared" si="2"/>
        <v>9130.2335247333267</v>
      </c>
      <c r="AG187" s="2" cm="1">
        <f t="array" ref="AG187">_xlfn.IFS(D187="I",MIN('Datos pp I Región'!$K$7:$K$9),D187="II",MIN('Datos pp II Región'!$K$7:$K$9),D187="III",MIN('Datos pp III Región'!$K$7:$K$9),D187="IV",MIN('Datos pp IV Región'!$K$7:$K$9),D187="V",MIN('Datos pp V Región'!$K$7:$K$9),D187="RM",MIN('Datos pp RM'!$K$7:$K$9),D187="VI",MIN('Datos pp VI Región'!$K$7:$K$9))</f>
        <v>29</v>
      </c>
      <c r="AH187" s="2" cm="1">
        <f t="array" ref="AH187">_xlfn.IFS(Z187="Pavimentado",1-(AG187/(4*365)),Z187="No Pavimentado",1-(AG187/365))</f>
        <v>0.98013698630136981</v>
      </c>
      <c r="AI187" s="2" cm="1">
        <f t="array" ref="AI187">_xlfn.IFS(Z187="Pavimentado",8,Z187="No Pavimentado",R187)</f>
        <v>8</v>
      </c>
      <c r="AJ187" s="2">
        <v>0.15</v>
      </c>
      <c r="AK187" s="2">
        <v>0.62</v>
      </c>
      <c r="AL187" s="2">
        <v>0.15</v>
      </c>
      <c r="AM187" s="2">
        <v>1.5</v>
      </c>
      <c r="AN187" s="2"/>
      <c r="AO187" s="2" cm="1">
        <f t="array" ref="AO187">_xlfn.IFS($Z187=$AT$3,AJ187*($X187)^(0.91)*(8*1.1023)^1.02,$Z187=$AT$4,AL187*281.9*(8.5/12)^0.9*(4/2.72)^0.45)</f>
        <v>5.6828892328533019E-2</v>
      </c>
      <c r="AP187" s="2" cm="1">
        <f t="array" ref="AP187">_xlfn.IFS($Z187=$AT$3,AK187*($X187)^(0.91)*(8*1.1023)^1.02,$Z187=$AT$4,AM187*281.9*(8.5/12)^0.9*(4/2.72)^0.45)</f>
        <v>0.23489275495793649</v>
      </c>
      <c r="AQ187" s="2" cm="1">
        <f t="array" ref="AQ187">_xlfn.IFS(Z187=$AT$3,(AF187*AO187*AH187)/1000000,Z187=$AT$4,(AF187*AH187*AO187*(1-AN187))/1000000)</f>
        <v>5.0855491361045219E-4</v>
      </c>
      <c r="AR187" s="2" cm="1">
        <f t="array" ref="AR187">_xlfn.IFS(Z187=$AT$3,(AF187*AP187*AH187)/1000000,Z187=$AT$4,(AF187*AH187*AP187*(1-AN187))/1000000)</f>
        <v>2.102026976256536E-3</v>
      </c>
    </row>
    <row r="188" spans="1:44" x14ac:dyDescent="0.3">
      <c r="A188" s="2">
        <v>23</v>
      </c>
      <c r="B188" t="s">
        <v>21</v>
      </c>
      <c r="D188" t="s">
        <v>184</v>
      </c>
      <c r="F188" s="2" t="s">
        <v>219</v>
      </c>
      <c r="G188" s="2" t="s">
        <v>220</v>
      </c>
      <c r="H188" s="2" t="s">
        <v>221</v>
      </c>
      <c r="I188" s="2" t="s">
        <v>28</v>
      </c>
      <c r="J188" s="2">
        <v>11000</v>
      </c>
      <c r="K188" s="2" t="s">
        <v>29</v>
      </c>
      <c r="L188" s="4">
        <v>46227</v>
      </c>
      <c r="M188" s="2" t="s">
        <v>30</v>
      </c>
      <c r="N188" s="2" t="s">
        <v>31</v>
      </c>
      <c r="O188" s="2">
        <v>11000</v>
      </c>
      <c r="P188" s="2">
        <v>8.3350000000000009</v>
      </c>
      <c r="Q188" s="2">
        <v>19.03</v>
      </c>
      <c r="R188" s="2">
        <v>27.364000000000001</v>
      </c>
      <c r="S188" s="2">
        <v>578.03468199999998</v>
      </c>
      <c r="T188" s="2">
        <v>189.64099999999999</v>
      </c>
      <c r="U188" s="2">
        <v>1.54</v>
      </c>
      <c r="V188" s="2">
        <v>191.18100000000001</v>
      </c>
      <c r="W188" s="2" t="s">
        <v>1511</v>
      </c>
      <c r="X188" s="2">
        <v>0.03</v>
      </c>
      <c r="Y188" t="s">
        <v>33</v>
      </c>
      <c r="Z188" s="2" t="s">
        <v>34</v>
      </c>
      <c r="AA188" t="s">
        <v>35</v>
      </c>
      <c r="AB188">
        <v>27192.632745999999</v>
      </c>
      <c r="AC188">
        <v>27.192633000000001</v>
      </c>
      <c r="AD188" s="2">
        <v>23</v>
      </c>
      <c r="AE188" s="10" t="s">
        <v>307</v>
      </c>
      <c r="AF188" s="2">
        <f t="shared" si="2"/>
        <v>31436.569937795412</v>
      </c>
      <c r="AG188" s="2" cm="1">
        <f t="array" ref="AG188">_xlfn.IFS(D188="I",MIN('Datos pp I Región'!$K$7:$K$9),D188="II",MIN('Datos pp II Región'!$K$7:$K$9),D188="III",MIN('Datos pp III Región'!$K$7:$K$9),D188="IV",MIN('Datos pp IV Región'!$K$7:$K$9),D188="V",MIN('Datos pp V Región'!$K$7:$K$9),D188="RM",MIN('Datos pp RM'!$K$7:$K$9),D188="VI",MIN('Datos pp VI Región'!$K$7:$K$9))</f>
        <v>29</v>
      </c>
      <c r="AH188" s="2" cm="1">
        <f t="array" ref="AH188">_xlfn.IFS(Z188="Pavimentado",1-(AG188/(4*365)),Z188="No Pavimentado",1-(AG188/365))</f>
        <v>0.98013698630136981</v>
      </c>
      <c r="AI188" s="2" cm="1">
        <f t="array" ref="AI188">_xlfn.IFS(Z188="Pavimentado",8,Z188="No Pavimentado",R188)</f>
        <v>8</v>
      </c>
      <c r="AJ188" s="2">
        <v>0.15</v>
      </c>
      <c r="AK188" s="2">
        <v>0.62</v>
      </c>
      <c r="AL188" s="2">
        <v>0.15</v>
      </c>
      <c r="AM188" s="2">
        <v>1.5</v>
      </c>
      <c r="AN188" s="2"/>
      <c r="AO188" s="2" cm="1">
        <f t="array" ref="AO188">_xlfn.IFS($Z188=$AT$3,AJ188*($X188)^(0.91)*(8*1.1023)^1.02,$Z188=$AT$4,AL188*281.9*(8.5/12)^0.9*(4/2.72)^0.45)</f>
        <v>5.6828892328533019E-2</v>
      </c>
      <c r="AP188" s="2" cm="1">
        <f t="array" ref="AP188">_xlfn.IFS($Z188=$AT$3,AK188*($X188)^(0.91)*(8*1.1023)^1.02,$Z188=$AT$4,AM188*281.9*(8.5/12)^0.9*(4/2.72)^0.45)</f>
        <v>0.23489275495793649</v>
      </c>
      <c r="AQ188" s="2" cm="1">
        <f t="array" ref="AQ188">_xlfn.IFS(Z188=$AT$3,(AF188*AO188*AH188)/1000000,Z188=$AT$4,(AF188*AH188*AO188*(1-AN188))/1000000)</f>
        <v>1.7510200659836283E-3</v>
      </c>
      <c r="AR188" s="2" cm="1">
        <f t="array" ref="AR188">_xlfn.IFS(Z188=$AT$3,(AF188*AP188*AH188)/1000000,Z188=$AT$4,(AF188*AH188*AP188*(1-AN188))/1000000)</f>
        <v>7.237549606065664E-3</v>
      </c>
    </row>
    <row r="189" spans="1:44" x14ac:dyDescent="0.3">
      <c r="A189" s="2">
        <v>23</v>
      </c>
      <c r="B189" t="s">
        <v>21</v>
      </c>
      <c r="D189" t="s">
        <v>184</v>
      </c>
      <c r="F189" s="2" t="s">
        <v>219</v>
      </c>
      <c r="G189" s="2" t="s">
        <v>220</v>
      </c>
      <c r="H189" s="2" t="s">
        <v>221</v>
      </c>
      <c r="I189" s="2" t="s">
        <v>28</v>
      </c>
      <c r="J189" s="2">
        <v>11000</v>
      </c>
      <c r="K189" s="2" t="s">
        <v>29</v>
      </c>
      <c r="L189" s="4">
        <v>46227</v>
      </c>
      <c r="M189" s="2" t="s">
        <v>30</v>
      </c>
      <c r="N189" s="2" t="s">
        <v>31</v>
      </c>
      <c r="O189" s="2">
        <v>11000</v>
      </c>
      <c r="P189" s="2">
        <v>8.3350000000000009</v>
      </c>
      <c r="Q189" s="2">
        <v>19.03</v>
      </c>
      <c r="R189" s="2">
        <v>27.364000000000001</v>
      </c>
      <c r="S189" s="2">
        <v>578.03468199999998</v>
      </c>
      <c r="T189" s="2">
        <v>189.64099999999999</v>
      </c>
      <c r="U189" s="2">
        <v>1.54</v>
      </c>
      <c r="V189" s="2">
        <v>191.18100000000001</v>
      </c>
      <c r="W189" s="2" t="s">
        <v>1512</v>
      </c>
      <c r="X189" s="2">
        <v>0.2</v>
      </c>
      <c r="Y189" t="s">
        <v>33</v>
      </c>
      <c r="Z189" s="2" t="s">
        <v>34</v>
      </c>
      <c r="AA189" t="s">
        <v>35</v>
      </c>
      <c r="AB189">
        <v>32388.051200999998</v>
      </c>
      <c r="AC189">
        <v>32.388050999999997</v>
      </c>
      <c r="AD189" s="2">
        <v>23</v>
      </c>
      <c r="AE189" s="10" t="s">
        <v>307</v>
      </c>
      <c r="AF189" s="2">
        <f t="shared" si="2"/>
        <v>37442.833520769556</v>
      </c>
      <c r="AG189" s="2" cm="1">
        <f t="array" ref="AG189">_xlfn.IFS(D189="I",MIN('Datos pp I Región'!$K$7:$K$9),D189="II",MIN('Datos pp II Región'!$K$7:$K$9),D189="III",MIN('Datos pp III Región'!$K$7:$K$9),D189="IV",MIN('Datos pp IV Región'!$K$7:$K$9),D189="V",MIN('Datos pp V Región'!$K$7:$K$9),D189="RM",MIN('Datos pp RM'!$K$7:$K$9),D189="VI",MIN('Datos pp VI Región'!$K$7:$K$9))</f>
        <v>29</v>
      </c>
      <c r="AH189" s="2" cm="1">
        <f t="array" ref="AH189">_xlfn.IFS(Z189="Pavimentado",1-(AG189/(4*365)),Z189="No Pavimentado",1-(AG189/365))</f>
        <v>0.98013698630136981</v>
      </c>
      <c r="AI189" s="2" cm="1">
        <f t="array" ref="AI189">_xlfn.IFS(Z189="Pavimentado",8,Z189="No Pavimentado",R189)</f>
        <v>8</v>
      </c>
      <c r="AJ189" s="2">
        <v>0.15</v>
      </c>
      <c r="AK189" s="2">
        <v>0.62</v>
      </c>
      <c r="AL189" s="2">
        <v>0.15</v>
      </c>
      <c r="AM189" s="2">
        <v>1.5</v>
      </c>
      <c r="AN189" s="2"/>
      <c r="AO189" s="2" cm="1">
        <f t="array" ref="AO189">_xlfn.IFS($Z189=$AT$3,AJ189*($X189)^(0.91)*(8*1.1023)^1.02,$Z189=$AT$4,AL189*281.9*(8.5/12)^0.9*(4/2.72)^0.45)</f>
        <v>0.31939355285489546</v>
      </c>
      <c r="AP189" s="2" cm="1">
        <f t="array" ref="AP189">_xlfn.IFS($Z189=$AT$3,AK189*($X189)^(0.91)*(8*1.1023)^1.02,$Z189=$AT$4,AM189*281.9*(8.5/12)^0.9*(4/2.72)^0.45)</f>
        <v>1.3201600184669013</v>
      </c>
      <c r="AQ189" s="2" cm="1">
        <f t="array" ref="AQ189">_xlfn.IFS(Z189=$AT$3,(AF189*AO189*AH189)/1000000,Z189=$AT$4,(AF189*AH189*AO189*(1-AN189))/1000000)</f>
        <v>1.172145785373691E-2</v>
      </c>
      <c r="AR189" s="2" cm="1">
        <f t="array" ref="AR189">_xlfn.IFS(Z189=$AT$3,(AF189*AP189*AH189)/1000000,Z189=$AT$4,(AF189*AH189*AP189*(1-AN189))/1000000)</f>
        <v>4.8448692462112565E-2</v>
      </c>
    </row>
    <row r="190" spans="1:44" x14ac:dyDescent="0.3">
      <c r="A190" s="2">
        <v>23</v>
      </c>
      <c r="B190" t="s">
        <v>21</v>
      </c>
      <c r="D190" t="s">
        <v>184</v>
      </c>
      <c r="F190" s="2" t="s">
        <v>219</v>
      </c>
      <c r="G190" s="2" t="s">
        <v>220</v>
      </c>
      <c r="H190" s="2" t="s">
        <v>221</v>
      </c>
      <c r="I190" s="2" t="s">
        <v>28</v>
      </c>
      <c r="J190" s="2">
        <v>11000</v>
      </c>
      <c r="K190" s="2" t="s">
        <v>29</v>
      </c>
      <c r="L190" s="4">
        <v>46227</v>
      </c>
      <c r="M190" s="2" t="s">
        <v>30</v>
      </c>
      <c r="N190" s="2" t="s">
        <v>31</v>
      </c>
      <c r="O190" s="2">
        <v>11000</v>
      </c>
      <c r="P190" s="2">
        <v>8.3350000000000009</v>
      </c>
      <c r="Q190" s="2">
        <v>19.03</v>
      </c>
      <c r="R190" s="2">
        <v>27.364000000000001</v>
      </c>
      <c r="S190" s="2">
        <v>578.03468199999998</v>
      </c>
      <c r="T190" s="2">
        <v>189.64099999999999</v>
      </c>
      <c r="U190" s="2">
        <v>1.54</v>
      </c>
      <c r="V190" s="2">
        <v>191.18100000000001</v>
      </c>
      <c r="W190" s="2" t="s">
        <v>1513</v>
      </c>
      <c r="X190" s="2">
        <v>0.2</v>
      </c>
      <c r="Y190" t="s">
        <v>33</v>
      </c>
      <c r="Z190" s="2" t="s">
        <v>34</v>
      </c>
      <c r="AA190" t="s">
        <v>35</v>
      </c>
      <c r="AB190">
        <v>5481.2837630000004</v>
      </c>
      <c r="AC190">
        <v>5.4812839999999996</v>
      </c>
      <c r="AD190" s="2">
        <v>23</v>
      </c>
      <c r="AE190" s="10" t="s">
        <v>307</v>
      </c>
      <c r="AF190" s="2">
        <f t="shared" si="2"/>
        <v>6336.7445077833754</v>
      </c>
      <c r="AG190" s="2" cm="1">
        <f t="array" ref="AG190">_xlfn.IFS(D190="I",MIN('Datos pp I Región'!$K$7:$K$9),D190="II",MIN('Datos pp II Región'!$K$7:$K$9),D190="III",MIN('Datos pp III Región'!$K$7:$K$9),D190="IV",MIN('Datos pp IV Región'!$K$7:$K$9),D190="V",MIN('Datos pp V Región'!$K$7:$K$9),D190="RM",MIN('Datos pp RM'!$K$7:$K$9),D190="VI",MIN('Datos pp VI Región'!$K$7:$K$9))</f>
        <v>29</v>
      </c>
      <c r="AH190" s="2" cm="1">
        <f t="array" ref="AH190">_xlfn.IFS(Z190="Pavimentado",1-(AG190/(4*365)),Z190="No Pavimentado",1-(AG190/365))</f>
        <v>0.98013698630136981</v>
      </c>
      <c r="AI190" s="2" cm="1">
        <f t="array" ref="AI190">_xlfn.IFS(Z190="Pavimentado",8,Z190="No Pavimentado",R190)</f>
        <v>8</v>
      </c>
      <c r="AJ190" s="2">
        <v>0.15</v>
      </c>
      <c r="AK190" s="2">
        <v>0.62</v>
      </c>
      <c r="AL190" s="2">
        <v>0.15</v>
      </c>
      <c r="AM190" s="2">
        <v>1.5</v>
      </c>
      <c r="AN190" s="2"/>
      <c r="AO190" s="2" cm="1">
        <f t="array" ref="AO190">_xlfn.IFS($Z190=$AT$3,AJ190*($X190)^(0.91)*(8*1.1023)^1.02,$Z190=$AT$4,AL190*281.9*(8.5/12)^0.9*(4/2.72)^0.45)</f>
        <v>0.31939355285489546</v>
      </c>
      <c r="AP190" s="2" cm="1">
        <f t="array" ref="AP190">_xlfn.IFS($Z190=$AT$3,AK190*($X190)^(0.91)*(8*1.1023)^1.02,$Z190=$AT$4,AM190*281.9*(8.5/12)^0.9*(4/2.72)^0.45)</f>
        <v>1.3201600184669013</v>
      </c>
      <c r="AQ190" s="2" cm="1">
        <f t="array" ref="AQ190">_xlfn.IFS(Z190=$AT$3,(AF190*AO190*AH190)/1000000,Z190=$AT$4,(AF190*AH190*AO190*(1-AN190))/1000000)</f>
        <v>1.9837142837141534E-3</v>
      </c>
      <c r="AR190" s="2" cm="1">
        <f t="array" ref="AR190">_xlfn.IFS(Z190=$AT$3,(AF190*AP190*AH190)/1000000,Z190=$AT$4,(AF190*AH190*AP190*(1-AN190))/1000000)</f>
        <v>8.1993523726851692E-3</v>
      </c>
    </row>
    <row r="191" spans="1:44" x14ac:dyDescent="0.3">
      <c r="A191" s="2">
        <v>23</v>
      </c>
      <c r="B191" t="s">
        <v>21</v>
      </c>
      <c r="D191" t="s">
        <v>184</v>
      </c>
      <c r="F191" s="2" t="s">
        <v>219</v>
      </c>
      <c r="G191" s="2" t="s">
        <v>220</v>
      </c>
      <c r="H191" s="2" t="s">
        <v>221</v>
      </c>
      <c r="I191" s="2" t="s">
        <v>28</v>
      </c>
      <c r="J191" s="2">
        <v>11000</v>
      </c>
      <c r="K191" s="2" t="s">
        <v>29</v>
      </c>
      <c r="L191" s="4">
        <v>46227</v>
      </c>
      <c r="M191" s="2" t="s">
        <v>30</v>
      </c>
      <c r="N191" s="2" t="s">
        <v>31</v>
      </c>
      <c r="O191" s="2">
        <v>11000</v>
      </c>
      <c r="P191" s="2">
        <v>8.3350000000000009</v>
      </c>
      <c r="Q191" s="2">
        <v>19.03</v>
      </c>
      <c r="R191" s="2">
        <v>27.364000000000001</v>
      </c>
      <c r="S191" s="2">
        <v>578.03468199999998</v>
      </c>
      <c r="T191" s="2">
        <v>189.64099999999999</v>
      </c>
      <c r="U191" s="2">
        <v>1.54</v>
      </c>
      <c r="V191" s="2">
        <v>191.18100000000001</v>
      </c>
      <c r="W191" s="2" t="s">
        <v>1506</v>
      </c>
      <c r="X191" s="2">
        <v>0.2</v>
      </c>
      <c r="Y191" t="s">
        <v>33</v>
      </c>
      <c r="Z191" s="2" t="s">
        <v>34</v>
      </c>
      <c r="AA191" t="s">
        <v>35</v>
      </c>
      <c r="AB191">
        <v>240.31794199999999</v>
      </c>
      <c r="AC191">
        <v>0.240318</v>
      </c>
      <c r="AD191" s="2">
        <v>23</v>
      </c>
      <c r="AE191" s="10" t="s">
        <v>307</v>
      </c>
      <c r="AF191" s="2">
        <f t="shared" si="2"/>
        <v>277.824277417752</v>
      </c>
      <c r="AG191" s="2" cm="1">
        <f t="array" ref="AG191">_xlfn.IFS(D191="I",MIN('Datos pp I Región'!$K$7:$K$9),D191="II",MIN('Datos pp II Región'!$K$7:$K$9),D191="III",MIN('Datos pp III Región'!$K$7:$K$9),D191="IV",MIN('Datos pp IV Región'!$K$7:$K$9),D191="V",MIN('Datos pp V Región'!$K$7:$K$9),D191="RM",MIN('Datos pp RM'!$K$7:$K$9),D191="VI",MIN('Datos pp VI Región'!$K$7:$K$9))</f>
        <v>29</v>
      </c>
      <c r="AH191" s="2" cm="1">
        <f t="array" ref="AH191">_xlfn.IFS(Z191="Pavimentado",1-(AG191/(4*365)),Z191="No Pavimentado",1-(AG191/365))</f>
        <v>0.98013698630136981</v>
      </c>
      <c r="AI191" s="2" cm="1">
        <f t="array" ref="AI191">_xlfn.IFS(Z191="Pavimentado",8,Z191="No Pavimentado",R191)</f>
        <v>8</v>
      </c>
      <c r="AJ191" s="2">
        <v>0.15</v>
      </c>
      <c r="AK191" s="2">
        <v>0.62</v>
      </c>
      <c r="AL191" s="2">
        <v>0.15</v>
      </c>
      <c r="AM191" s="2">
        <v>1.5</v>
      </c>
      <c r="AN191" s="2"/>
      <c r="AO191" s="2" cm="1">
        <f t="array" ref="AO191">_xlfn.IFS($Z191=$AT$3,AJ191*($X191)^(0.91)*(8*1.1023)^1.02,$Z191=$AT$4,AL191*281.9*(8.5/12)^0.9*(4/2.72)^0.45)</f>
        <v>0.31939355285489546</v>
      </c>
      <c r="AP191" s="2" cm="1">
        <f t="array" ref="AP191">_xlfn.IFS($Z191=$AT$3,AK191*($X191)^(0.91)*(8*1.1023)^1.02,$Z191=$AT$4,AM191*281.9*(8.5/12)^0.9*(4/2.72)^0.45)</f>
        <v>1.3201600184669013</v>
      </c>
      <c r="AQ191" s="2" cm="1">
        <f t="array" ref="AQ191">_xlfn.IFS(Z191=$AT$3,(AF191*AO191*AH191)/1000000,Z191=$AT$4,(AF191*AH191*AO191*(1-AN191))/1000000)</f>
        <v>8.6972732891347715E-5</v>
      </c>
      <c r="AR191" s="2" cm="1">
        <f t="array" ref="AR191">_xlfn.IFS(Z191=$AT$3,(AF191*AP191*AH191)/1000000,Z191=$AT$4,(AF191*AH191*AP191*(1-AN191))/1000000)</f>
        <v>3.5948729595090394E-4</v>
      </c>
    </row>
    <row r="192" spans="1:44" x14ac:dyDescent="0.3">
      <c r="A192" s="2">
        <v>23</v>
      </c>
      <c r="B192" t="s">
        <v>21</v>
      </c>
      <c r="D192" t="s">
        <v>184</v>
      </c>
      <c r="F192" s="2" t="s">
        <v>219</v>
      </c>
      <c r="G192" s="2" t="s">
        <v>220</v>
      </c>
      <c r="H192" s="2" t="s">
        <v>221</v>
      </c>
      <c r="I192" s="2" t="s">
        <v>28</v>
      </c>
      <c r="J192" s="2">
        <v>11000</v>
      </c>
      <c r="K192" s="2" t="s">
        <v>29</v>
      </c>
      <c r="L192" s="4">
        <v>46227</v>
      </c>
      <c r="M192" s="2" t="s">
        <v>30</v>
      </c>
      <c r="N192" s="2" t="s">
        <v>31</v>
      </c>
      <c r="O192" s="2">
        <v>11000</v>
      </c>
      <c r="P192" s="2">
        <v>8.3350000000000009</v>
      </c>
      <c r="Q192" s="2">
        <v>19.03</v>
      </c>
      <c r="R192" s="2">
        <v>27.364000000000001</v>
      </c>
      <c r="S192" s="2">
        <v>578.03468199999998</v>
      </c>
      <c r="T192" s="2">
        <v>189.64099999999999</v>
      </c>
      <c r="U192" s="2">
        <v>1.54</v>
      </c>
      <c r="V192" s="2">
        <v>191.18100000000001</v>
      </c>
      <c r="W192" s="2" t="s">
        <v>1506</v>
      </c>
      <c r="X192" s="2">
        <v>0.2</v>
      </c>
      <c r="Y192" t="s">
        <v>33</v>
      </c>
      <c r="Z192" s="2" t="s">
        <v>34</v>
      </c>
      <c r="AA192" t="s">
        <v>35</v>
      </c>
      <c r="AB192">
        <v>249.950354</v>
      </c>
      <c r="AC192">
        <v>0.24995000000000001</v>
      </c>
      <c r="AD192" s="2">
        <v>23</v>
      </c>
      <c r="AE192" s="10" t="s">
        <v>307</v>
      </c>
      <c r="AF192" s="2">
        <f t="shared" si="2"/>
        <v>288.95953753179998</v>
      </c>
      <c r="AG192" s="2" cm="1">
        <f t="array" ref="AG192">_xlfn.IFS(D192="I",MIN('Datos pp I Región'!$K$7:$K$9),D192="II",MIN('Datos pp II Región'!$K$7:$K$9),D192="III",MIN('Datos pp III Región'!$K$7:$K$9),D192="IV",MIN('Datos pp IV Región'!$K$7:$K$9),D192="V",MIN('Datos pp V Región'!$K$7:$K$9),D192="RM",MIN('Datos pp RM'!$K$7:$K$9),D192="VI",MIN('Datos pp VI Región'!$K$7:$K$9))</f>
        <v>29</v>
      </c>
      <c r="AH192" s="2" cm="1">
        <f t="array" ref="AH192">_xlfn.IFS(Z192="Pavimentado",1-(AG192/(4*365)),Z192="No Pavimentado",1-(AG192/365))</f>
        <v>0.98013698630136981</v>
      </c>
      <c r="AI192" s="2" cm="1">
        <f t="array" ref="AI192">_xlfn.IFS(Z192="Pavimentado",8,Z192="No Pavimentado",R192)</f>
        <v>8</v>
      </c>
      <c r="AJ192" s="2">
        <v>0.15</v>
      </c>
      <c r="AK192" s="2">
        <v>0.62</v>
      </c>
      <c r="AL192" s="2">
        <v>0.15</v>
      </c>
      <c r="AM192" s="2">
        <v>1.5</v>
      </c>
      <c r="AN192" s="2"/>
      <c r="AO192" s="2" cm="1">
        <f t="array" ref="AO192">_xlfn.IFS($Z192=$AT$3,AJ192*($X192)^(0.91)*(8*1.1023)^1.02,$Z192=$AT$4,AL192*281.9*(8.5/12)^0.9*(4/2.72)^0.45)</f>
        <v>0.31939355285489546</v>
      </c>
      <c r="AP192" s="2" cm="1">
        <f t="array" ref="AP192">_xlfn.IFS($Z192=$AT$3,AK192*($X192)^(0.91)*(8*1.1023)^1.02,$Z192=$AT$4,AM192*281.9*(8.5/12)^0.9*(4/2.72)^0.45)</f>
        <v>1.3201600184669013</v>
      </c>
      <c r="AQ192" s="2" cm="1">
        <f t="array" ref="AQ192">_xlfn.IFS(Z192=$AT$3,(AF192*AO192*AH192)/1000000,Z192=$AT$4,(AF192*AH192*AO192*(1-AN192))/1000000)</f>
        <v>9.0458619771271244E-5</v>
      </c>
      <c r="AR192" s="2" cm="1">
        <f t="array" ref="AR192">_xlfn.IFS(Z192=$AT$3,(AF192*AP192*AH192)/1000000,Z192=$AT$4,(AF192*AH192*AP192*(1-AN192))/1000000)</f>
        <v>3.7389562838792114E-4</v>
      </c>
    </row>
    <row r="193" spans="1:44" x14ac:dyDescent="0.3">
      <c r="A193" s="2">
        <v>23</v>
      </c>
      <c r="B193" t="s">
        <v>21</v>
      </c>
      <c r="D193" t="s">
        <v>184</v>
      </c>
      <c r="F193" s="2" t="s">
        <v>1665</v>
      </c>
      <c r="G193" s="2" t="s">
        <v>220</v>
      </c>
      <c r="H193" s="2" t="s">
        <v>221</v>
      </c>
      <c r="I193" s="2" t="s">
        <v>28</v>
      </c>
      <c r="J193" s="2">
        <v>11000</v>
      </c>
      <c r="K193" s="2" t="s">
        <v>29</v>
      </c>
      <c r="L193" s="4">
        <v>46227</v>
      </c>
      <c r="M193" s="2" t="s">
        <v>30</v>
      </c>
      <c r="N193" s="2" t="s">
        <v>31</v>
      </c>
      <c r="O193" s="2">
        <v>11000</v>
      </c>
      <c r="P193" s="2">
        <v>8.3350000000000009</v>
      </c>
      <c r="Q193" s="2">
        <v>19.03</v>
      </c>
      <c r="R193" s="2">
        <v>27.364000000000001</v>
      </c>
      <c r="S193" s="2">
        <v>578.03468199999998</v>
      </c>
      <c r="T193" s="2">
        <v>189.64099999999999</v>
      </c>
      <c r="U193" s="2">
        <v>1.54</v>
      </c>
      <c r="V193" s="2">
        <v>191.18100000000001</v>
      </c>
      <c r="W193" s="2" t="s">
        <v>1514</v>
      </c>
      <c r="X193" s="2">
        <v>0</v>
      </c>
      <c r="Y193" t="s">
        <v>33</v>
      </c>
      <c r="Z193" s="2" t="s">
        <v>61</v>
      </c>
      <c r="AA193" t="s">
        <v>35</v>
      </c>
      <c r="AB193">
        <v>68.446663000000001</v>
      </c>
      <c r="AC193">
        <v>6.8446999999999994E-2</v>
      </c>
      <c r="AD193" s="2">
        <v>23</v>
      </c>
      <c r="AE193" s="10" t="s">
        <v>307</v>
      </c>
      <c r="AF193" s="2">
        <f t="shared" si="2"/>
        <v>79.129479757707983</v>
      </c>
      <c r="AG193" s="2" cm="1">
        <f t="array" ref="AG193">_xlfn.IFS(D193="I",MIN('Datos pp I Región'!$K$7:$K$9),D193="II",MIN('Datos pp II Región'!$K$7:$K$9),D193="III",MIN('Datos pp III Región'!$K$7:$K$9),D193="IV",MIN('Datos pp IV Región'!$K$7:$K$9),D193="V",MIN('Datos pp V Región'!$K$7:$K$9),D193="RM",MIN('Datos pp RM'!$K$7:$K$9),D193="VI",MIN('Datos pp VI Región'!$K$7:$K$9))</f>
        <v>29</v>
      </c>
      <c r="AH193" s="2" cm="1">
        <f t="array" ref="AH193">_xlfn.IFS(Z193="Pavimentado",1-(AG193/(4*365)),Z193="No Pavimentado",1-(AG193/365))</f>
        <v>0.92054794520547945</v>
      </c>
      <c r="AI193" s="2" cm="1">
        <f t="array" ref="AI193">_xlfn.IFS(Z193="Pavimentado",8,Z193="No Pavimentado",R193)</f>
        <v>27.364000000000001</v>
      </c>
      <c r="AJ193" s="2">
        <v>0.15</v>
      </c>
      <c r="AK193" s="2">
        <v>0.62</v>
      </c>
      <c r="AL193" s="2">
        <v>0.15</v>
      </c>
      <c r="AM193" s="2">
        <v>1.5</v>
      </c>
      <c r="AN193" s="2"/>
      <c r="AO193" s="2" cm="1">
        <f t="array" ref="AO193">_xlfn.IFS($Z193=$AT$3,AJ193*($X193)^(0.91)*(8*1.1023)^1.02,$Z193=$AT$4,AL193*281.9*(8.5/12)^0.9*(4/2.72)^0.45)</f>
        <v>36.878329124860684</v>
      </c>
      <c r="AP193" s="2" cm="1">
        <f t="array" ref="AP193">_xlfn.IFS($Z193=$AT$3,AK193*($X193)^(0.91)*(8*1.1023)^1.02,$Z193=$AT$4,AM193*281.9*(8.5/12)^0.9*(4/2.72)^0.45)</f>
        <v>368.78329124860687</v>
      </c>
      <c r="AQ193" s="2" cm="1">
        <f t="array" ref="AQ193">_xlfn.IFS(Z193=$AT$3,(AF193*AO193*AH193)/1000000,Z193=$AT$4,(AF193*AH193*AO193*(1-AN193))/1000000)</f>
        <v>2.6863089515686083E-3</v>
      </c>
      <c r="AR193" s="2" cm="1">
        <f t="array" ref="AR193">_xlfn.IFS(Z193=$AT$3,(AF193*AP193*AH193)/1000000,Z193=$AT$4,(AF193*AH193*AP193*(1-AN193))/1000000)</f>
        <v>2.6863089515686087E-2</v>
      </c>
    </row>
    <row r="194" spans="1:44" x14ac:dyDescent="0.3">
      <c r="A194" s="2">
        <v>24</v>
      </c>
      <c r="B194" t="s">
        <v>21</v>
      </c>
      <c r="D194" t="s">
        <v>184</v>
      </c>
      <c r="F194" s="2" t="s">
        <v>222</v>
      </c>
      <c r="G194" s="2" t="s">
        <v>223</v>
      </c>
      <c r="H194" s="2" t="s">
        <v>221</v>
      </c>
      <c r="I194" s="2" t="s">
        <v>224</v>
      </c>
      <c r="J194" s="2">
        <v>11000</v>
      </c>
      <c r="K194" s="2" t="s">
        <v>29</v>
      </c>
      <c r="L194" s="4">
        <v>46227</v>
      </c>
      <c r="M194" s="2" t="s">
        <v>30</v>
      </c>
      <c r="N194" s="2" t="s">
        <v>31</v>
      </c>
      <c r="O194" s="2">
        <v>11000</v>
      </c>
      <c r="P194" s="2">
        <v>8.3350000000000009</v>
      </c>
      <c r="Q194" s="2">
        <v>19.03</v>
      </c>
      <c r="R194" s="2">
        <v>27.364000000000001</v>
      </c>
      <c r="S194" s="2">
        <v>578.03468199999998</v>
      </c>
      <c r="T194" s="2">
        <v>128.77600000000001</v>
      </c>
      <c r="U194" s="2">
        <v>0</v>
      </c>
      <c r="V194" s="2">
        <v>128.77600000000001</v>
      </c>
      <c r="W194" s="2" t="s">
        <v>1515</v>
      </c>
      <c r="X194" s="2">
        <v>0.2</v>
      </c>
      <c r="Y194" t="s">
        <v>33</v>
      </c>
      <c r="Z194" s="2" t="s">
        <v>34</v>
      </c>
      <c r="AA194" t="s">
        <v>35</v>
      </c>
      <c r="AB194">
        <v>33775.636939000004</v>
      </c>
      <c r="AC194">
        <v>33.775637000000003</v>
      </c>
      <c r="AD194" s="2">
        <v>24</v>
      </c>
      <c r="AE194" s="10" t="s">
        <v>307</v>
      </c>
      <c r="AF194" s="2">
        <f t="shared" si="2"/>
        <v>39046.979185284872</v>
      </c>
      <c r="AG194" s="2" cm="1">
        <f t="array" ref="AG194">_xlfn.IFS(D194="I",MIN('Datos pp I Región'!$K$7:$K$9),D194="II",MIN('Datos pp II Región'!$K$7:$K$9),D194="III",MIN('Datos pp III Región'!$K$7:$K$9),D194="IV",MIN('Datos pp IV Región'!$K$7:$K$9),D194="V",MIN('Datos pp V Región'!$K$7:$K$9),D194="RM",MIN('Datos pp RM'!$K$7:$K$9),D194="VI",MIN('Datos pp VI Región'!$K$7:$K$9))</f>
        <v>29</v>
      </c>
      <c r="AH194" s="2" cm="1">
        <f t="array" ref="AH194">_xlfn.IFS(Z194="Pavimentado",1-(AG194/(4*365)),Z194="No Pavimentado",1-(AG194/365))</f>
        <v>0.98013698630136981</v>
      </c>
      <c r="AI194" s="2" cm="1">
        <f t="array" ref="AI194">_xlfn.IFS(Z194="Pavimentado",8,Z194="No Pavimentado",R194)</f>
        <v>8</v>
      </c>
      <c r="AJ194" s="2">
        <v>0.15</v>
      </c>
      <c r="AK194" s="2">
        <v>0.62</v>
      </c>
      <c r="AL194" s="2">
        <v>0.15</v>
      </c>
      <c r="AM194" s="2">
        <v>1.5</v>
      </c>
      <c r="AN194" s="2"/>
      <c r="AO194" s="2" cm="1">
        <f t="array" ref="AO194">_xlfn.IFS($Z194=$AT$3,AJ194*($X194)^(0.91)*(8*1.1023)^1.02,$Z194=$AT$4,AL194*281.9*(8.5/12)^0.9*(4/2.72)^0.45)</f>
        <v>0.31939355285489546</v>
      </c>
      <c r="AP194" s="2" cm="1">
        <f t="array" ref="AP194">_xlfn.IFS($Z194=$AT$3,AK194*($X194)^(0.91)*(8*1.1023)^1.02,$Z194=$AT$4,AM194*281.9*(8.5/12)^0.9*(4/2.72)^0.45)</f>
        <v>1.3201600184669013</v>
      </c>
      <c r="AQ194" s="2" cm="1">
        <f t="array" ref="AQ194">_xlfn.IFS(Z194=$AT$3,(AF194*AO194*AH194)/1000000,Z194=$AT$4,(AF194*AH194*AO194*(1-AN194))/1000000)</f>
        <v>1.2223634746611244E-2</v>
      </c>
      <c r="AR194" s="2" cm="1">
        <f t="array" ref="AR194">_xlfn.IFS(Z194=$AT$3,(AF194*AP194*AH194)/1000000,Z194=$AT$4,(AF194*AH194*AP194*(1-AN194))/1000000)</f>
        <v>5.0524356952659812E-2</v>
      </c>
    </row>
    <row r="195" spans="1:44" x14ac:dyDescent="0.3">
      <c r="A195" s="2">
        <v>24</v>
      </c>
      <c r="B195" t="s">
        <v>21</v>
      </c>
      <c r="D195" t="s">
        <v>184</v>
      </c>
      <c r="F195" s="2" t="s">
        <v>222</v>
      </c>
      <c r="G195" s="2" t="s">
        <v>223</v>
      </c>
      <c r="H195" s="2" t="s">
        <v>221</v>
      </c>
      <c r="I195" s="2" t="s">
        <v>224</v>
      </c>
      <c r="J195" s="2">
        <v>11000</v>
      </c>
      <c r="K195" s="2" t="s">
        <v>29</v>
      </c>
      <c r="L195" s="4">
        <v>46227</v>
      </c>
      <c r="M195" s="2" t="s">
        <v>30</v>
      </c>
      <c r="N195" s="2" t="s">
        <v>31</v>
      </c>
      <c r="O195" s="2">
        <v>11000</v>
      </c>
      <c r="P195" s="2">
        <v>8.3350000000000009</v>
      </c>
      <c r="Q195" s="2">
        <v>19.03</v>
      </c>
      <c r="R195" s="2">
        <v>27.364000000000001</v>
      </c>
      <c r="S195" s="2">
        <v>578.03468199999998</v>
      </c>
      <c r="T195" s="2">
        <v>128.77600000000001</v>
      </c>
      <c r="U195" s="2">
        <v>0</v>
      </c>
      <c r="V195" s="2">
        <v>128.77600000000001</v>
      </c>
      <c r="W195" s="2" t="s">
        <v>1516</v>
      </c>
      <c r="X195" s="2">
        <v>0.2</v>
      </c>
      <c r="Y195" t="s">
        <v>33</v>
      </c>
      <c r="Z195" s="2" t="s">
        <v>34</v>
      </c>
      <c r="AA195" t="s">
        <v>35</v>
      </c>
      <c r="AB195">
        <v>241.41885400000001</v>
      </c>
      <c r="AC195">
        <v>0.24141899999999999</v>
      </c>
      <c r="AD195" s="2">
        <v>24</v>
      </c>
      <c r="AE195" s="10" t="s">
        <v>307</v>
      </c>
      <c r="AF195" s="2">
        <f t="shared" ref="AF195:AF258" si="3">IF(AE195="Si",AC195*S195*2,AC195*S195)</f>
        <v>279.09710978751599</v>
      </c>
      <c r="AG195" s="2" cm="1">
        <f t="array" ref="AG195">_xlfn.IFS(D195="I",MIN('Datos pp I Región'!$K$7:$K$9),D195="II",MIN('Datos pp II Región'!$K$7:$K$9),D195="III",MIN('Datos pp III Región'!$K$7:$K$9),D195="IV",MIN('Datos pp IV Región'!$K$7:$K$9),D195="V",MIN('Datos pp V Región'!$K$7:$K$9),D195="RM",MIN('Datos pp RM'!$K$7:$K$9),D195="VI",MIN('Datos pp VI Región'!$K$7:$K$9))</f>
        <v>29</v>
      </c>
      <c r="AH195" s="2" cm="1">
        <f t="array" ref="AH195">_xlfn.IFS(Z195="Pavimentado",1-(AG195/(4*365)),Z195="No Pavimentado",1-(AG195/365))</f>
        <v>0.98013698630136981</v>
      </c>
      <c r="AI195" s="2" cm="1">
        <f t="array" ref="AI195">_xlfn.IFS(Z195="Pavimentado",8,Z195="No Pavimentado",R195)</f>
        <v>8</v>
      </c>
      <c r="AJ195" s="2">
        <v>0.15</v>
      </c>
      <c r="AK195" s="2">
        <v>0.62</v>
      </c>
      <c r="AL195" s="2">
        <v>0.15</v>
      </c>
      <c r="AM195" s="2">
        <v>1.5</v>
      </c>
      <c r="AN195" s="2"/>
      <c r="AO195" s="2" cm="1">
        <f t="array" ref="AO195">_xlfn.IFS($Z195=$AT$3,AJ195*($X195)^(0.91)*(8*1.1023)^1.02,$Z195=$AT$4,AL195*281.9*(8.5/12)^0.9*(4/2.72)^0.45)</f>
        <v>0.31939355285489546</v>
      </c>
      <c r="AP195" s="2" cm="1">
        <f t="array" ref="AP195">_xlfn.IFS($Z195=$AT$3,AK195*($X195)^(0.91)*(8*1.1023)^1.02,$Z195=$AT$4,AM195*281.9*(8.5/12)^0.9*(4/2.72)^0.45)</f>
        <v>1.3201600184669013</v>
      </c>
      <c r="AQ195" s="2" cm="1">
        <f t="array" ref="AQ195">_xlfn.IFS(Z195=$AT$3,(AF195*AO195*AH195)/1000000,Z195=$AT$4,(AF195*AH195*AO195*(1-AN195))/1000000)</f>
        <v>8.7371192344711069E-5</v>
      </c>
      <c r="AR195" s="2" cm="1">
        <f t="array" ref="AR195">_xlfn.IFS(Z195=$AT$3,(AF195*AP195*AH195)/1000000,Z195=$AT$4,(AF195*AH195*AP195*(1-AN195))/1000000)</f>
        <v>3.6113426169147241E-4</v>
      </c>
    </row>
    <row r="196" spans="1:44" x14ac:dyDescent="0.3">
      <c r="A196" s="2">
        <v>24</v>
      </c>
      <c r="B196" t="s">
        <v>21</v>
      </c>
      <c r="D196" t="s">
        <v>184</v>
      </c>
      <c r="F196" s="2" t="s">
        <v>222</v>
      </c>
      <c r="G196" s="2" t="s">
        <v>223</v>
      </c>
      <c r="H196" s="2" t="s">
        <v>221</v>
      </c>
      <c r="I196" s="2" t="s">
        <v>224</v>
      </c>
      <c r="J196" s="2">
        <v>11000</v>
      </c>
      <c r="K196" s="2" t="s">
        <v>29</v>
      </c>
      <c r="L196" s="4">
        <v>46227</v>
      </c>
      <c r="M196" s="2" t="s">
        <v>30</v>
      </c>
      <c r="N196" s="2" t="s">
        <v>31</v>
      </c>
      <c r="O196" s="2">
        <v>11000</v>
      </c>
      <c r="P196" s="2">
        <v>8.3350000000000009</v>
      </c>
      <c r="Q196" s="2">
        <v>19.03</v>
      </c>
      <c r="R196" s="2">
        <v>27.364000000000001</v>
      </c>
      <c r="S196" s="2">
        <v>578.03468199999998</v>
      </c>
      <c r="T196" s="2">
        <v>128.77600000000001</v>
      </c>
      <c r="U196" s="2">
        <v>0</v>
      </c>
      <c r="V196" s="2">
        <v>128.77600000000001</v>
      </c>
      <c r="W196" s="2" t="s">
        <v>1517</v>
      </c>
      <c r="X196" s="2">
        <v>0.2</v>
      </c>
      <c r="Y196" t="s">
        <v>33</v>
      </c>
      <c r="Z196" s="2" t="s">
        <v>34</v>
      </c>
      <c r="AA196" t="s">
        <v>35</v>
      </c>
      <c r="AB196">
        <v>5481.2837630000004</v>
      </c>
      <c r="AC196">
        <v>5.4812839999999996</v>
      </c>
      <c r="AD196" s="2">
        <v>24</v>
      </c>
      <c r="AE196" s="10" t="s">
        <v>307</v>
      </c>
      <c r="AF196" s="2">
        <f t="shared" si="3"/>
        <v>6336.7445077833754</v>
      </c>
      <c r="AG196" s="2" cm="1">
        <f t="array" ref="AG196">_xlfn.IFS(D196="I",MIN('Datos pp I Región'!$K$7:$K$9),D196="II",MIN('Datos pp II Región'!$K$7:$K$9),D196="III",MIN('Datos pp III Región'!$K$7:$K$9),D196="IV",MIN('Datos pp IV Región'!$K$7:$K$9),D196="V",MIN('Datos pp V Región'!$K$7:$K$9),D196="RM",MIN('Datos pp RM'!$K$7:$K$9),D196="VI",MIN('Datos pp VI Región'!$K$7:$K$9))</f>
        <v>29</v>
      </c>
      <c r="AH196" s="2" cm="1">
        <f t="array" ref="AH196">_xlfn.IFS(Z196="Pavimentado",1-(AG196/(4*365)),Z196="No Pavimentado",1-(AG196/365))</f>
        <v>0.98013698630136981</v>
      </c>
      <c r="AI196" s="2" cm="1">
        <f t="array" ref="AI196">_xlfn.IFS(Z196="Pavimentado",8,Z196="No Pavimentado",R196)</f>
        <v>8</v>
      </c>
      <c r="AJ196" s="2">
        <v>0.15</v>
      </c>
      <c r="AK196" s="2">
        <v>0.62</v>
      </c>
      <c r="AL196" s="2">
        <v>0.15</v>
      </c>
      <c r="AM196" s="2">
        <v>1.5</v>
      </c>
      <c r="AN196" s="2"/>
      <c r="AO196" s="2" cm="1">
        <f t="array" ref="AO196">_xlfn.IFS($Z196=$AT$3,AJ196*($X196)^(0.91)*(8*1.1023)^1.02,$Z196=$AT$4,AL196*281.9*(8.5/12)^0.9*(4/2.72)^0.45)</f>
        <v>0.31939355285489546</v>
      </c>
      <c r="AP196" s="2" cm="1">
        <f t="array" ref="AP196">_xlfn.IFS($Z196=$AT$3,AK196*($X196)^(0.91)*(8*1.1023)^1.02,$Z196=$AT$4,AM196*281.9*(8.5/12)^0.9*(4/2.72)^0.45)</f>
        <v>1.3201600184669013</v>
      </c>
      <c r="AQ196" s="2" cm="1">
        <f t="array" ref="AQ196">_xlfn.IFS(Z196=$AT$3,(AF196*AO196*AH196)/1000000,Z196=$AT$4,(AF196*AH196*AO196*(1-AN196))/1000000)</f>
        <v>1.9837142837141534E-3</v>
      </c>
      <c r="AR196" s="2" cm="1">
        <f t="array" ref="AR196">_xlfn.IFS(Z196=$AT$3,(AF196*AP196*AH196)/1000000,Z196=$AT$4,(AF196*AH196*AP196*(1-AN196))/1000000)</f>
        <v>8.1993523726851692E-3</v>
      </c>
    </row>
    <row r="197" spans="1:44" x14ac:dyDescent="0.3">
      <c r="A197" s="2">
        <v>24</v>
      </c>
      <c r="B197" t="s">
        <v>21</v>
      </c>
      <c r="D197" t="s">
        <v>184</v>
      </c>
      <c r="F197" s="2" t="s">
        <v>222</v>
      </c>
      <c r="G197" s="2" t="s">
        <v>223</v>
      </c>
      <c r="H197" s="2" t="s">
        <v>221</v>
      </c>
      <c r="I197" s="2" t="s">
        <v>224</v>
      </c>
      <c r="J197" s="2">
        <v>11000</v>
      </c>
      <c r="K197" s="2" t="s">
        <v>29</v>
      </c>
      <c r="L197" s="4">
        <v>46227</v>
      </c>
      <c r="M197" s="2" t="s">
        <v>30</v>
      </c>
      <c r="N197" s="2" t="s">
        <v>31</v>
      </c>
      <c r="O197" s="2">
        <v>11000</v>
      </c>
      <c r="P197" s="2">
        <v>8.3350000000000009</v>
      </c>
      <c r="Q197" s="2">
        <v>19.03</v>
      </c>
      <c r="R197" s="2">
        <v>27.364000000000001</v>
      </c>
      <c r="S197" s="2">
        <v>578.03468199999998</v>
      </c>
      <c r="T197" s="2">
        <v>128.77600000000001</v>
      </c>
      <c r="U197" s="2">
        <v>0</v>
      </c>
      <c r="V197" s="2">
        <v>128.77600000000001</v>
      </c>
      <c r="W197" s="2" t="s">
        <v>1518</v>
      </c>
      <c r="X197" s="2">
        <v>0.2</v>
      </c>
      <c r="Y197" t="s">
        <v>33</v>
      </c>
      <c r="Z197" s="2" t="s">
        <v>34</v>
      </c>
      <c r="AA197" t="s">
        <v>35</v>
      </c>
      <c r="AB197">
        <v>14766.820314000001</v>
      </c>
      <c r="AC197">
        <v>14.766819999999999</v>
      </c>
      <c r="AD197" s="2">
        <v>24</v>
      </c>
      <c r="AE197" s="10" t="s">
        <v>307</v>
      </c>
      <c r="AF197" s="2">
        <f t="shared" si="3"/>
        <v>17071.468205702477</v>
      </c>
      <c r="AG197" s="2" cm="1">
        <f t="array" ref="AG197">_xlfn.IFS(D197="I",MIN('Datos pp I Región'!$K$7:$K$9),D197="II",MIN('Datos pp II Región'!$K$7:$K$9),D197="III",MIN('Datos pp III Región'!$K$7:$K$9),D197="IV",MIN('Datos pp IV Región'!$K$7:$K$9),D197="V",MIN('Datos pp V Región'!$K$7:$K$9),D197="RM",MIN('Datos pp RM'!$K$7:$K$9),D197="VI",MIN('Datos pp VI Región'!$K$7:$K$9))</f>
        <v>29</v>
      </c>
      <c r="AH197" s="2" cm="1">
        <f t="array" ref="AH197">_xlfn.IFS(Z197="Pavimentado",1-(AG197/(4*365)),Z197="No Pavimentado",1-(AG197/365))</f>
        <v>0.98013698630136981</v>
      </c>
      <c r="AI197" s="2" cm="1">
        <f t="array" ref="AI197">_xlfn.IFS(Z197="Pavimentado",8,Z197="No Pavimentado",R197)</f>
        <v>8</v>
      </c>
      <c r="AJ197" s="2">
        <v>0.15</v>
      </c>
      <c r="AK197" s="2">
        <v>0.62</v>
      </c>
      <c r="AL197" s="2">
        <v>0.15</v>
      </c>
      <c r="AM197" s="2">
        <v>1.5</v>
      </c>
      <c r="AN197" s="2"/>
      <c r="AO197" s="2" cm="1">
        <f t="array" ref="AO197">_xlfn.IFS($Z197=$AT$3,AJ197*($X197)^(0.91)*(8*1.1023)^1.02,$Z197=$AT$4,AL197*281.9*(8.5/12)^0.9*(4/2.72)^0.45)</f>
        <v>0.31939355285489546</v>
      </c>
      <c r="AP197" s="2" cm="1">
        <f t="array" ref="AP197">_xlfn.IFS($Z197=$AT$3,AK197*($X197)^(0.91)*(8*1.1023)^1.02,$Z197=$AT$4,AM197*281.9*(8.5/12)^0.9*(4/2.72)^0.45)</f>
        <v>1.3201600184669013</v>
      </c>
      <c r="AQ197" s="2" cm="1">
        <f t="array" ref="AQ197">_xlfn.IFS(Z197=$AT$3,(AF197*AO197*AH197)/1000000,Z197=$AT$4,(AF197*AH197*AO197*(1-AN197))/1000000)</f>
        <v>5.3442134651362407E-3</v>
      </c>
      <c r="AR197" s="2" cm="1">
        <f t="array" ref="AR197">_xlfn.IFS(Z197=$AT$3,(AF197*AP197*AH197)/1000000,Z197=$AT$4,(AF197*AH197*AP197*(1-AN197))/1000000)</f>
        <v>2.2089415655896463E-2</v>
      </c>
    </row>
    <row r="198" spans="1:44" x14ac:dyDescent="0.3">
      <c r="A198" s="2">
        <v>24</v>
      </c>
      <c r="B198" t="s">
        <v>21</v>
      </c>
      <c r="D198" t="s">
        <v>184</v>
      </c>
      <c r="F198" s="2" t="s">
        <v>222</v>
      </c>
      <c r="G198" s="2" t="s">
        <v>223</v>
      </c>
      <c r="H198" s="2" t="s">
        <v>221</v>
      </c>
      <c r="I198" s="2" t="s">
        <v>224</v>
      </c>
      <c r="J198" s="2">
        <v>11000</v>
      </c>
      <c r="K198" s="2" t="s">
        <v>29</v>
      </c>
      <c r="L198" s="4">
        <v>46227</v>
      </c>
      <c r="M198" s="2" t="s">
        <v>30</v>
      </c>
      <c r="N198" s="2" t="s">
        <v>31</v>
      </c>
      <c r="O198" s="2">
        <v>11000</v>
      </c>
      <c r="P198" s="2">
        <v>8.3350000000000009</v>
      </c>
      <c r="Q198" s="2">
        <v>19.03</v>
      </c>
      <c r="R198" s="2">
        <v>27.364000000000001</v>
      </c>
      <c r="S198" s="2">
        <v>578.03468199999998</v>
      </c>
      <c r="T198" s="2">
        <v>128.77600000000001</v>
      </c>
      <c r="U198" s="2">
        <v>0</v>
      </c>
      <c r="V198" s="2">
        <v>128.77600000000001</v>
      </c>
      <c r="W198" s="2" t="s">
        <v>1519</v>
      </c>
      <c r="X198" s="2">
        <v>0.2</v>
      </c>
      <c r="Y198" t="s">
        <v>33</v>
      </c>
      <c r="Z198" s="2" t="s">
        <v>34</v>
      </c>
      <c r="AA198" t="s">
        <v>35</v>
      </c>
      <c r="AB198">
        <v>12819.027176</v>
      </c>
      <c r="AC198">
        <v>12.819027</v>
      </c>
      <c r="AD198" s="2">
        <v>24</v>
      </c>
      <c r="AE198" s="10" t="s">
        <v>307</v>
      </c>
      <c r="AF198" s="2">
        <f t="shared" si="3"/>
        <v>14819.684390988828</v>
      </c>
      <c r="AG198" s="2" cm="1">
        <f t="array" ref="AG198">_xlfn.IFS(D198="I",MIN('Datos pp I Región'!$K$7:$K$9),D198="II",MIN('Datos pp II Región'!$K$7:$K$9),D198="III",MIN('Datos pp III Región'!$K$7:$K$9),D198="IV",MIN('Datos pp IV Región'!$K$7:$K$9),D198="V",MIN('Datos pp V Región'!$K$7:$K$9),D198="RM",MIN('Datos pp RM'!$K$7:$K$9),D198="VI",MIN('Datos pp VI Región'!$K$7:$K$9))</f>
        <v>29</v>
      </c>
      <c r="AH198" s="2" cm="1">
        <f t="array" ref="AH198">_xlfn.IFS(Z198="Pavimentado",1-(AG198/(4*365)),Z198="No Pavimentado",1-(AG198/365))</f>
        <v>0.98013698630136981</v>
      </c>
      <c r="AI198" s="2" cm="1">
        <f t="array" ref="AI198">_xlfn.IFS(Z198="Pavimentado",8,Z198="No Pavimentado",R198)</f>
        <v>8</v>
      </c>
      <c r="AJ198" s="2">
        <v>0.15</v>
      </c>
      <c r="AK198" s="2">
        <v>0.62</v>
      </c>
      <c r="AL198" s="2">
        <v>0.15</v>
      </c>
      <c r="AM198" s="2">
        <v>1.5</v>
      </c>
      <c r="AN198" s="2"/>
      <c r="AO198" s="2" cm="1">
        <f t="array" ref="AO198">_xlfn.IFS($Z198=$AT$3,AJ198*($X198)^(0.91)*(8*1.1023)^1.02,$Z198=$AT$4,AL198*281.9*(8.5/12)^0.9*(4/2.72)^0.45)</f>
        <v>0.31939355285489546</v>
      </c>
      <c r="AP198" s="2" cm="1">
        <f t="array" ref="AP198">_xlfn.IFS($Z198=$AT$3,AK198*($X198)^(0.91)*(8*1.1023)^1.02,$Z198=$AT$4,AM198*281.9*(8.5/12)^0.9*(4/2.72)^0.45)</f>
        <v>1.3201600184669013</v>
      </c>
      <c r="AQ198" s="2" cm="1">
        <f t="array" ref="AQ198">_xlfn.IFS(Z198=$AT$3,(AF198*AO198*AH198)/1000000,Z198=$AT$4,(AF198*AH198*AO198*(1-AN198))/1000000)</f>
        <v>4.6392938156857768E-3</v>
      </c>
      <c r="AR198" s="2" cm="1">
        <f t="array" ref="AR198">_xlfn.IFS(Z198=$AT$3,(AF198*AP198*AH198)/1000000,Z198=$AT$4,(AF198*AH198*AP198*(1-AN198))/1000000)</f>
        <v>1.917574777150121E-2</v>
      </c>
    </row>
    <row r="199" spans="1:44" x14ac:dyDescent="0.3">
      <c r="A199" s="2">
        <v>24</v>
      </c>
      <c r="B199" t="s">
        <v>21</v>
      </c>
      <c r="D199" t="s">
        <v>184</v>
      </c>
      <c r="F199" s="2" t="s">
        <v>222</v>
      </c>
      <c r="G199" s="2" t="s">
        <v>223</v>
      </c>
      <c r="H199" s="2" t="s">
        <v>221</v>
      </c>
      <c r="I199" s="2" t="s">
        <v>224</v>
      </c>
      <c r="J199" s="2">
        <v>11000</v>
      </c>
      <c r="K199" s="2" t="s">
        <v>29</v>
      </c>
      <c r="L199" s="4">
        <v>46227</v>
      </c>
      <c r="M199" s="2" t="s">
        <v>30</v>
      </c>
      <c r="N199" s="2" t="s">
        <v>31</v>
      </c>
      <c r="O199" s="2">
        <v>11000</v>
      </c>
      <c r="P199" s="2">
        <v>8.3350000000000009</v>
      </c>
      <c r="Q199" s="2">
        <v>19.03</v>
      </c>
      <c r="R199" s="2">
        <v>27.364000000000001</v>
      </c>
      <c r="S199" s="2">
        <v>578.03468199999998</v>
      </c>
      <c r="T199" s="2">
        <v>128.77600000000001</v>
      </c>
      <c r="U199" s="2">
        <v>0</v>
      </c>
      <c r="V199" s="2">
        <v>128.77600000000001</v>
      </c>
      <c r="W199" s="2" t="s">
        <v>1520</v>
      </c>
      <c r="X199" s="2">
        <v>0.2</v>
      </c>
      <c r="Y199" t="s">
        <v>33</v>
      </c>
      <c r="Z199" s="2" t="s">
        <v>34</v>
      </c>
      <c r="AA199" t="s">
        <v>35</v>
      </c>
      <c r="AB199">
        <v>29204.411164000001</v>
      </c>
      <c r="AC199">
        <v>29.204411</v>
      </c>
      <c r="AD199" s="2">
        <v>24</v>
      </c>
      <c r="AE199" s="10" t="s">
        <v>307</v>
      </c>
      <c r="AF199" s="2">
        <f t="shared" si="3"/>
        <v>33762.324850764606</v>
      </c>
      <c r="AG199" s="2" cm="1">
        <f t="array" ref="AG199">_xlfn.IFS(D199="I",MIN('Datos pp I Región'!$K$7:$K$9),D199="II",MIN('Datos pp II Región'!$K$7:$K$9),D199="III",MIN('Datos pp III Región'!$K$7:$K$9),D199="IV",MIN('Datos pp IV Región'!$K$7:$K$9),D199="V",MIN('Datos pp V Región'!$K$7:$K$9),D199="RM",MIN('Datos pp RM'!$K$7:$K$9),D199="VI",MIN('Datos pp VI Región'!$K$7:$K$9))</f>
        <v>29</v>
      </c>
      <c r="AH199" s="2" cm="1">
        <f t="array" ref="AH199">_xlfn.IFS(Z199="Pavimentado",1-(AG199/(4*365)),Z199="No Pavimentado",1-(AG199/365))</f>
        <v>0.98013698630136981</v>
      </c>
      <c r="AI199" s="2" cm="1">
        <f t="array" ref="AI199">_xlfn.IFS(Z199="Pavimentado",8,Z199="No Pavimentado",R199)</f>
        <v>8</v>
      </c>
      <c r="AJ199" s="2">
        <v>0.15</v>
      </c>
      <c r="AK199" s="2">
        <v>0.62</v>
      </c>
      <c r="AL199" s="2">
        <v>0.15</v>
      </c>
      <c r="AM199" s="2">
        <v>1.5</v>
      </c>
      <c r="AN199" s="2"/>
      <c r="AO199" s="2" cm="1">
        <f t="array" ref="AO199">_xlfn.IFS($Z199=$AT$3,AJ199*($X199)^(0.91)*(8*1.1023)^1.02,$Z199=$AT$4,AL199*281.9*(8.5/12)^0.9*(4/2.72)^0.45)</f>
        <v>0.31939355285489546</v>
      </c>
      <c r="AP199" s="2" cm="1">
        <f t="array" ref="AP199">_xlfn.IFS($Z199=$AT$3,AK199*($X199)^(0.91)*(8*1.1023)^1.02,$Z199=$AT$4,AM199*281.9*(8.5/12)^0.9*(4/2.72)^0.45)</f>
        <v>1.3201600184669013</v>
      </c>
      <c r="AQ199" s="2" cm="1">
        <f t="array" ref="AQ199">_xlfn.IFS(Z199=$AT$3,(AF199*AO199*AH199)/1000000,Z199=$AT$4,(AF199*AH199*AO199*(1-AN199))/1000000)</f>
        <v>1.0569276696511028E-2</v>
      </c>
      <c r="AR199" s="2" cm="1">
        <f t="array" ref="AR199">_xlfn.IFS(Z199=$AT$3,(AF199*AP199*AH199)/1000000,Z199=$AT$4,(AF199*AH199*AP199*(1-AN199))/1000000)</f>
        <v>4.3686343678912255E-2</v>
      </c>
    </row>
    <row r="200" spans="1:44" x14ac:dyDescent="0.3">
      <c r="A200" s="2">
        <v>24</v>
      </c>
      <c r="B200" t="s">
        <v>21</v>
      </c>
      <c r="D200" t="s">
        <v>184</v>
      </c>
      <c r="F200" s="2" t="s">
        <v>222</v>
      </c>
      <c r="G200" s="2" t="s">
        <v>223</v>
      </c>
      <c r="H200" s="2" t="s">
        <v>221</v>
      </c>
      <c r="I200" s="2" t="s">
        <v>224</v>
      </c>
      <c r="J200" s="2">
        <v>11000</v>
      </c>
      <c r="K200" s="2" t="s">
        <v>29</v>
      </c>
      <c r="L200" s="4">
        <v>46227</v>
      </c>
      <c r="M200" s="2" t="s">
        <v>30</v>
      </c>
      <c r="N200" s="2" t="s">
        <v>31</v>
      </c>
      <c r="O200" s="2">
        <v>11000</v>
      </c>
      <c r="P200" s="2">
        <v>8.3350000000000009</v>
      </c>
      <c r="Q200" s="2">
        <v>19.03</v>
      </c>
      <c r="R200" s="2">
        <v>27.364000000000001</v>
      </c>
      <c r="S200" s="2">
        <v>578.03468199999998</v>
      </c>
      <c r="T200" s="2">
        <v>128.77600000000001</v>
      </c>
      <c r="U200" s="2">
        <v>0</v>
      </c>
      <c r="V200" s="2">
        <v>128.77600000000001</v>
      </c>
      <c r="W200" s="2" t="s">
        <v>1521</v>
      </c>
      <c r="X200" s="2">
        <v>0.2</v>
      </c>
      <c r="Y200" t="s">
        <v>33</v>
      </c>
      <c r="Z200" s="2" t="s">
        <v>34</v>
      </c>
      <c r="AA200" t="s">
        <v>35</v>
      </c>
      <c r="AB200">
        <v>16363.099679000001</v>
      </c>
      <c r="AC200">
        <v>16.363099999999999</v>
      </c>
      <c r="AD200" s="2">
        <v>24</v>
      </c>
      <c r="AE200" s="10" t="s">
        <v>307</v>
      </c>
      <c r="AF200" s="2">
        <f t="shared" si="3"/>
        <v>18916.878610068397</v>
      </c>
      <c r="AG200" s="2" cm="1">
        <f t="array" ref="AG200">_xlfn.IFS(D200="I",MIN('Datos pp I Región'!$K$7:$K$9),D200="II",MIN('Datos pp II Región'!$K$7:$K$9),D200="III",MIN('Datos pp III Región'!$K$7:$K$9),D200="IV",MIN('Datos pp IV Región'!$K$7:$K$9),D200="V",MIN('Datos pp V Región'!$K$7:$K$9),D200="RM",MIN('Datos pp RM'!$K$7:$K$9),D200="VI",MIN('Datos pp VI Región'!$K$7:$K$9))</f>
        <v>29</v>
      </c>
      <c r="AH200" s="2" cm="1">
        <f t="array" ref="AH200">_xlfn.IFS(Z200="Pavimentado",1-(AG200/(4*365)),Z200="No Pavimentado",1-(AG200/365))</f>
        <v>0.98013698630136981</v>
      </c>
      <c r="AI200" s="2" cm="1">
        <f t="array" ref="AI200">_xlfn.IFS(Z200="Pavimentado",8,Z200="No Pavimentado",R200)</f>
        <v>8</v>
      </c>
      <c r="AJ200" s="2">
        <v>0.15</v>
      </c>
      <c r="AK200" s="2">
        <v>0.62</v>
      </c>
      <c r="AL200" s="2">
        <v>0.15</v>
      </c>
      <c r="AM200" s="2">
        <v>1.5</v>
      </c>
      <c r="AN200" s="2"/>
      <c r="AO200" s="2" cm="1">
        <f t="array" ref="AO200">_xlfn.IFS($Z200=$AT$3,AJ200*($X200)^(0.91)*(8*1.1023)^1.02,$Z200=$AT$4,AL200*281.9*(8.5/12)^0.9*(4/2.72)^0.45)</f>
        <v>0.31939355285489546</v>
      </c>
      <c r="AP200" s="2" cm="1">
        <f t="array" ref="AP200">_xlfn.IFS($Z200=$AT$3,AK200*($X200)^(0.91)*(8*1.1023)^1.02,$Z200=$AT$4,AM200*281.9*(8.5/12)^0.9*(4/2.72)^0.45)</f>
        <v>1.3201600184669013</v>
      </c>
      <c r="AQ200" s="2" cm="1">
        <f t="array" ref="AQ200">_xlfn.IFS(Z200=$AT$3,(AF200*AO200*AH200)/1000000,Z200=$AT$4,(AF200*AH200*AO200*(1-AN200))/1000000)</f>
        <v>5.9219181483468226E-3</v>
      </c>
      <c r="AR200" s="2" cm="1">
        <f t="array" ref="AR200">_xlfn.IFS(Z200=$AT$3,(AF200*AP200*AH200)/1000000,Z200=$AT$4,(AF200*AH200*AP200*(1-AN200))/1000000)</f>
        <v>2.4477261679833533E-2</v>
      </c>
    </row>
    <row r="201" spans="1:44" x14ac:dyDescent="0.3">
      <c r="A201" s="2">
        <v>24</v>
      </c>
      <c r="B201" t="s">
        <v>21</v>
      </c>
      <c r="D201" t="s">
        <v>184</v>
      </c>
      <c r="F201" s="2" t="s">
        <v>222</v>
      </c>
      <c r="G201" s="2" t="s">
        <v>223</v>
      </c>
      <c r="H201" s="2" t="s">
        <v>221</v>
      </c>
      <c r="I201" s="2" t="s">
        <v>224</v>
      </c>
      <c r="J201" s="2">
        <v>11000</v>
      </c>
      <c r="K201" s="2" t="s">
        <v>29</v>
      </c>
      <c r="L201" s="4">
        <v>46227</v>
      </c>
      <c r="M201" s="2" t="s">
        <v>30</v>
      </c>
      <c r="N201" s="2" t="s">
        <v>31</v>
      </c>
      <c r="O201" s="2">
        <v>11000</v>
      </c>
      <c r="P201" s="2">
        <v>8.3350000000000009</v>
      </c>
      <c r="Q201" s="2">
        <v>19.03</v>
      </c>
      <c r="R201" s="2">
        <v>27.364000000000001</v>
      </c>
      <c r="S201" s="2">
        <v>578.03468199999998</v>
      </c>
      <c r="T201" s="2">
        <v>128.77600000000001</v>
      </c>
      <c r="U201" s="2">
        <v>0</v>
      </c>
      <c r="V201" s="2">
        <v>128.77600000000001</v>
      </c>
      <c r="W201" s="2" t="s">
        <v>1522</v>
      </c>
      <c r="X201" s="2">
        <v>0.2</v>
      </c>
      <c r="Y201" t="s">
        <v>33</v>
      </c>
      <c r="Z201" s="2" t="s">
        <v>34</v>
      </c>
      <c r="AA201" t="s">
        <v>35</v>
      </c>
      <c r="AB201">
        <v>12177.832334000001</v>
      </c>
      <c r="AC201">
        <v>12.177832</v>
      </c>
      <c r="AD201" s="2">
        <v>24</v>
      </c>
      <c r="AE201" s="10" t="s">
        <v>307</v>
      </c>
      <c r="AF201" s="2">
        <f t="shared" si="3"/>
        <v>14078.418495138847</v>
      </c>
      <c r="AG201" s="2" cm="1">
        <f t="array" ref="AG201">_xlfn.IFS(D201="I",MIN('Datos pp I Región'!$K$7:$K$9),D201="II",MIN('Datos pp II Región'!$K$7:$K$9),D201="III",MIN('Datos pp III Región'!$K$7:$K$9),D201="IV",MIN('Datos pp IV Región'!$K$7:$K$9),D201="V",MIN('Datos pp V Región'!$K$7:$K$9),D201="RM",MIN('Datos pp RM'!$K$7:$K$9),D201="VI",MIN('Datos pp VI Región'!$K$7:$K$9))</f>
        <v>29</v>
      </c>
      <c r="AH201" s="2" cm="1">
        <f t="array" ref="AH201">_xlfn.IFS(Z201="Pavimentado",1-(AG201/(4*365)),Z201="No Pavimentado",1-(AG201/365))</f>
        <v>0.98013698630136981</v>
      </c>
      <c r="AI201" s="2" cm="1">
        <f t="array" ref="AI201">_xlfn.IFS(Z201="Pavimentado",8,Z201="No Pavimentado",R201)</f>
        <v>8</v>
      </c>
      <c r="AJ201" s="2">
        <v>0.15</v>
      </c>
      <c r="AK201" s="2">
        <v>0.62</v>
      </c>
      <c r="AL201" s="2">
        <v>0.15</v>
      </c>
      <c r="AM201" s="2">
        <v>1.5</v>
      </c>
      <c r="AN201" s="2"/>
      <c r="AO201" s="2" cm="1">
        <f t="array" ref="AO201">_xlfn.IFS($Z201=$AT$3,AJ201*($X201)^(0.91)*(8*1.1023)^1.02,$Z201=$AT$4,AL201*281.9*(8.5/12)^0.9*(4/2.72)^0.45)</f>
        <v>0.31939355285489546</v>
      </c>
      <c r="AP201" s="2" cm="1">
        <f t="array" ref="AP201">_xlfn.IFS($Z201=$AT$3,AK201*($X201)^(0.91)*(8*1.1023)^1.02,$Z201=$AT$4,AM201*281.9*(8.5/12)^0.9*(4/2.72)^0.45)</f>
        <v>1.3201600184669013</v>
      </c>
      <c r="AQ201" s="2" cm="1">
        <f t="array" ref="AQ201">_xlfn.IFS(Z201=$AT$3,(AF201*AO201*AH201)/1000000,Z201=$AT$4,(AF201*AH201*AO201*(1-AN201))/1000000)</f>
        <v>4.4072409462949371E-3</v>
      </c>
      <c r="AR201" s="2" cm="1">
        <f t="array" ref="AR201">_xlfn.IFS(Z201=$AT$3,(AF201*AP201*AH201)/1000000,Z201=$AT$4,(AF201*AH201*AP201*(1-AN201))/1000000)</f>
        <v>1.8216595911352409E-2</v>
      </c>
    </row>
    <row r="202" spans="1:44" x14ac:dyDescent="0.3">
      <c r="A202" s="2">
        <v>24</v>
      </c>
      <c r="B202" t="s">
        <v>21</v>
      </c>
      <c r="D202" t="s">
        <v>184</v>
      </c>
      <c r="F202" s="2" t="s">
        <v>222</v>
      </c>
      <c r="G202" s="2" t="s">
        <v>223</v>
      </c>
      <c r="H202" s="2" t="s">
        <v>221</v>
      </c>
      <c r="I202" s="2" t="s">
        <v>224</v>
      </c>
      <c r="J202" s="2">
        <v>11000</v>
      </c>
      <c r="K202" s="2" t="s">
        <v>29</v>
      </c>
      <c r="L202" s="4">
        <v>46227</v>
      </c>
      <c r="M202" s="2" t="s">
        <v>30</v>
      </c>
      <c r="N202" s="2" t="s">
        <v>31</v>
      </c>
      <c r="O202" s="2">
        <v>11000</v>
      </c>
      <c r="P202" s="2">
        <v>8.3350000000000009</v>
      </c>
      <c r="Q202" s="2">
        <v>19.03</v>
      </c>
      <c r="R202" s="2">
        <v>27.364000000000001</v>
      </c>
      <c r="S202" s="2">
        <v>578.03468199999998</v>
      </c>
      <c r="T202" s="2">
        <v>128.77600000000001</v>
      </c>
      <c r="U202" s="2">
        <v>0</v>
      </c>
      <c r="V202" s="2">
        <v>128.77600000000001</v>
      </c>
      <c r="W202" s="2" t="s">
        <v>1523</v>
      </c>
      <c r="X202" s="2">
        <v>0.2</v>
      </c>
      <c r="Y202" t="s">
        <v>33</v>
      </c>
      <c r="Z202" s="2" t="s">
        <v>34</v>
      </c>
      <c r="AA202" t="s">
        <v>35</v>
      </c>
      <c r="AB202">
        <v>3306.44445</v>
      </c>
      <c r="AC202">
        <v>3.3064439999999999</v>
      </c>
      <c r="AD202" s="2">
        <v>24</v>
      </c>
      <c r="AE202" s="10" t="s">
        <v>307</v>
      </c>
      <c r="AF202" s="2">
        <f t="shared" si="3"/>
        <v>3822.478612181616</v>
      </c>
      <c r="AG202" s="2" cm="1">
        <f t="array" ref="AG202">_xlfn.IFS(D202="I",MIN('Datos pp I Región'!$K$7:$K$9),D202="II",MIN('Datos pp II Región'!$K$7:$K$9),D202="III",MIN('Datos pp III Región'!$K$7:$K$9),D202="IV",MIN('Datos pp IV Región'!$K$7:$K$9),D202="V",MIN('Datos pp V Región'!$K$7:$K$9),D202="RM",MIN('Datos pp RM'!$K$7:$K$9),D202="VI",MIN('Datos pp VI Región'!$K$7:$K$9))</f>
        <v>29</v>
      </c>
      <c r="AH202" s="2" cm="1">
        <f t="array" ref="AH202">_xlfn.IFS(Z202="Pavimentado",1-(AG202/(4*365)),Z202="No Pavimentado",1-(AG202/365))</f>
        <v>0.98013698630136981</v>
      </c>
      <c r="AI202" s="2" cm="1">
        <f t="array" ref="AI202">_xlfn.IFS(Z202="Pavimentado",8,Z202="No Pavimentado",R202)</f>
        <v>8</v>
      </c>
      <c r="AJ202" s="2">
        <v>0.15</v>
      </c>
      <c r="AK202" s="2">
        <v>0.62</v>
      </c>
      <c r="AL202" s="2">
        <v>0.15</v>
      </c>
      <c r="AM202" s="2">
        <v>1.5</v>
      </c>
      <c r="AN202" s="2"/>
      <c r="AO202" s="2" cm="1">
        <f t="array" ref="AO202">_xlfn.IFS($Z202=$AT$3,AJ202*($X202)^(0.91)*(8*1.1023)^1.02,$Z202=$AT$4,AL202*281.9*(8.5/12)^0.9*(4/2.72)^0.45)</f>
        <v>0.31939355285489546</v>
      </c>
      <c r="AP202" s="2" cm="1">
        <f t="array" ref="AP202">_xlfn.IFS($Z202=$AT$3,AK202*($X202)^(0.91)*(8*1.1023)^1.02,$Z202=$AT$4,AM202*281.9*(8.5/12)^0.9*(4/2.72)^0.45)</f>
        <v>1.3201600184669013</v>
      </c>
      <c r="AQ202" s="2" cm="1">
        <f t="array" ref="AQ202">_xlfn.IFS(Z202=$AT$3,(AF202*AO202*AH202)/1000000,Z202=$AT$4,(AF202*AH202*AO202*(1-AN202))/1000000)</f>
        <v>1.1966247673174683E-3</v>
      </c>
      <c r="AR202" s="2" cm="1">
        <f t="array" ref="AR202">_xlfn.IFS(Z202=$AT$3,(AF202*AP202*AH202)/1000000,Z202=$AT$4,(AF202*AH202*AP202*(1-AN202))/1000000)</f>
        <v>4.9460490382455353E-3</v>
      </c>
    </row>
    <row r="203" spans="1:44" x14ac:dyDescent="0.3">
      <c r="A203" s="2">
        <v>24</v>
      </c>
      <c r="B203" t="s">
        <v>21</v>
      </c>
      <c r="D203" t="s">
        <v>184</v>
      </c>
      <c r="F203" s="2" t="s">
        <v>222</v>
      </c>
      <c r="G203" s="2" t="s">
        <v>223</v>
      </c>
      <c r="H203" s="2" t="s">
        <v>221</v>
      </c>
      <c r="I203" s="2" t="s">
        <v>224</v>
      </c>
      <c r="J203" s="2">
        <v>11000</v>
      </c>
      <c r="K203" s="2" t="s">
        <v>29</v>
      </c>
      <c r="L203" s="4">
        <v>46227</v>
      </c>
      <c r="M203" s="2" t="s">
        <v>30</v>
      </c>
      <c r="N203" s="2" t="s">
        <v>31</v>
      </c>
      <c r="O203" s="2">
        <v>11000</v>
      </c>
      <c r="P203" s="2">
        <v>8.3350000000000009</v>
      </c>
      <c r="Q203" s="2">
        <v>19.03</v>
      </c>
      <c r="R203" s="2">
        <v>27.364000000000001</v>
      </c>
      <c r="S203" s="2">
        <v>578.03468199999998</v>
      </c>
      <c r="T203" s="2">
        <v>128.77600000000001</v>
      </c>
      <c r="U203" s="2">
        <v>0</v>
      </c>
      <c r="V203" s="2">
        <v>128.77600000000001</v>
      </c>
      <c r="W203" s="2" t="s">
        <v>1524</v>
      </c>
      <c r="X203" s="2">
        <v>0.2</v>
      </c>
      <c r="Y203" t="s">
        <v>33</v>
      </c>
      <c r="Z203" s="2" t="s">
        <v>34</v>
      </c>
      <c r="AA203" t="s">
        <v>35</v>
      </c>
      <c r="AB203">
        <v>697.60814000000005</v>
      </c>
      <c r="AC203">
        <v>0.69760800000000001</v>
      </c>
      <c r="AD203" s="2">
        <v>24</v>
      </c>
      <c r="AE203" s="10" t="s">
        <v>307</v>
      </c>
      <c r="AF203" s="2">
        <f t="shared" si="3"/>
        <v>806.483236881312</v>
      </c>
      <c r="AG203" s="2" cm="1">
        <f t="array" ref="AG203">_xlfn.IFS(D203="I",MIN('Datos pp I Región'!$K$7:$K$9),D203="II",MIN('Datos pp II Región'!$K$7:$K$9),D203="III",MIN('Datos pp III Región'!$K$7:$K$9),D203="IV",MIN('Datos pp IV Región'!$K$7:$K$9),D203="V",MIN('Datos pp V Región'!$K$7:$K$9),D203="RM",MIN('Datos pp RM'!$K$7:$K$9),D203="VI",MIN('Datos pp VI Región'!$K$7:$K$9))</f>
        <v>29</v>
      </c>
      <c r="AH203" s="2" cm="1">
        <f t="array" ref="AH203">_xlfn.IFS(Z203="Pavimentado",1-(AG203/(4*365)),Z203="No Pavimentado",1-(AG203/365))</f>
        <v>0.98013698630136981</v>
      </c>
      <c r="AI203" s="2" cm="1">
        <f t="array" ref="AI203">_xlfn.IFS(Z203="Pavimentado",8,Z203="No Pavimentado",R203)</f>
        <v>8</v>
      </c>
      <c r="AJ203" s="2">
        <v>0.15</v>
      </c>
      <c r="AK203" s="2">
        <v>0.62</v>
      </c>
      <c r="AL203" s="2">
        <v>0.15</v>
      </c>
      <c r="AM203" s="2">
        <v>1.5</v>
      </c>
      <c r="AN203" s="2"/>
      <c r="AO203" s="2" cm="1">
        <f t="array" ref="AO203">_xlfn.IFS($Z203=$AT$3,AJ203*($X203)^(0.91)*(8*1.1023)^1.02,$Z203=$AT$4,AL203*281.9*(8.5/12)^0.9*(4/2.72)^0.45)</f>
        <v>0.31939355285489546</v>
      </c>
      <c r="AP203" s="2" cm="1">
        <f t="array" ref="AP203">_xlfn.IFS($Z203=$AT$3,AK203*($X203)^(0.91)*(8*1.1023)^1.02,$Z203=$AT$4,AM203*281.9*(8.5/12)^0.9*(4/2.72)^0.45)</f>
        <v>1.3201600184669013</v>
      </c>
      <c r="AQ203" s="2" cm="1">
        <f t="array" ref="AQ203">_xlfn.IFS(Z203=$AT$3,(AF203*AO203*AH203)/1000000,Z203=$AT$4,(AF203*AH203*AO203*(1-AN203))/1000000)</f>
        <v>2.5246912110980991E-4</v>
      </c>
      <c r="AR203" s="2" cm="1">
        <f t="array" ref="AR203">_xlfn.IFS(Z203=$AT$3,(AF203*AP203*AH203)/1000000,Z203=$AT$4,(AF203*AH203*AP203*(1-AN203))/1000000)</f>
        <v>1.0435390339205478E-3</v>
      </c>
    </row>
    <row r="204" spans="1:44" x14ac:dyDescent="0.3">
      <c r="A204" s="2">
        <v>25</v>
      </c>
      <c r="B204" t="s">
        <v>21</v>
      </c>
      <c r="D204" t="s">
        <v>184</v>
      </c>
      <c r="F204" s="2" t="s">
        <v>225</v>
      </c>
      <c r="G204" s="2" t="s">
        <v>226</v>
      </c>
      <c r="H204" s="2" t="s">
        <v>221</v>
      </c>
      <c r="I204" s="2" t="s">
        <v>227</v>
      </c>
      <c r="J204" s="2">
        <v>11000</v>
      </c>
      <c r="K204" s="2" t="s">
        <v>29</v>
      </c>
      <c r="L204" s="4">
        <v>46227</v>
      </c>
      <c r="M204" s="2" t="s">
        <v>30</v>
      </c>
      <c r="N204" s="2" t="s">
        <v>31</v>
      </c>
      <c r="O204" s="2">
        <v>11000</v>
      </c>
      <c r="P204" s="2">
        <v>8.3350000000000009</v>
      </c>
      <c r="Q204" s="2">
        <v>19.03</v>
      </c>
      <c r="R204" s="2">
        <v>27.364000000000001</v>
      </c>
      <c r="S204" s="2">
        <v>578.03468199999998</v>
      </c>
      <c r="T204" s="2">
        <v>234.893</v>
      </c>
      <c r="U204" s="2">
        <v>0</v>
      </c>
      <c r="V204" s="2">
        <v>234.893</v>
      </c>
      <c r="W204" s="2" t="s">
        <v>1525</v>
      </c>
      <c r="X204" s="2">
        <v>0.2</v>
      </c>
      <c r="Y204" t="s">
        <v>33</v>
      </c>
      <c r="Z204" s="2" t="s">
        <v>34</v>
      </c>
      <c r="AA204" t="s">
        <v>35</v>
      </c>
      <c r="AB204">
        <v>14766.976468999999</v>
      </c>
      <c r="AC204">
        <v>14.766976</v>
      </c>
      <c r="AD204" s="2">
        <v>25</v>
      </c>
      <c r="AE204" s="10" t="s">
        <v>307</v>
      </c>
      <c r="AF204" s="2">
        <f t="shared" si="3"/>
        <v>17071.648552523264</v>
      </c>
      <c r="AG204" s="2" cm="1">
        <f t="array" ref="AG204">_xlfn.IFS(D204="I",MIN('Datos pp I Región'!$K$7:$K$9),D204="II",MIN('Datos pp II Región'!$K$7:$K$9),D204="III",MIN('Datos pp III Región'!$K$7:$K$9),D204="IV",MIN('Datos pp IV Región'!$K$7:$K$9),D204="V",MIN('Datos pp V Región'!$K$7:$K$9),D204="RM",MIN('Datos pp RM'!$K$7:$K$9),D204="VI",MIN('Datos pp VI Región'!$K$7:$K$9))</f>
        <v>29</v>
      </c>
      <c r="AH204" s="2" cm="1">
        <f t="array" ref="AH204">_xlfn.IFS(Z204="Pavimentado",1-(AG204/(4*365)),Z204="No Pavimentado",1-(AG204/365))</f>
        <v>0.98013698630136981</v>
      </c>
      <c r="AI204" s="2" cm="1">
        <f t="array" ref="AI204">_xlfn.IFS(Z204="Pavimentado",8,Z204="No Pavimentado",R204)</f>
        <v>8</v>
      </c>
      <c r="AJ204" s="2">
        <v>0.15</v>
      </c>
      <c r="AK204" s="2">
        <v>0.62</v>
      </c>
      <c r="AL204" s="2">
        <v>0.15</v>
      </c>
      <c r="AM204" s="2">
        <v>1.5</v>
      </c>
      <c r="AN204" s="2"/>
      <c r="AO204" s="2" cm="1">
        <f t="array" ref="AO204">_xlfn.IFS($Z204=$AT$3,AJ204*($X204)^(0.91)*(8*1.1023)^1.02,$Z204=$AT$4,AL204*281.9*(8.5/12)^0.9*(4/2.72)^0.45)</f>
        <v>0.31939355285489546</v>
      </c>
      <c r="AP204" s="2" cm="1">
        <f t="array" ref="AP204">_xlfn.IFS($Z204=$AT$3,AK204*($X204)^(0.91)*(8*1.1023)^1.02,$Z204=$AT$4,AM204*281.9*(8.5/12)^0.9*(4/2.72)^0.45)</f>
        <v>1.3201600184669013</v>
      </c>
      <c r="AQ204" s="2" cm="1">
        <f t="array" ref="AQ204">_xlfn.IFS(Z204=$AT$3,(AF204*AO204*AH204)/1000000,Z204=$AT$4,(AF204*AH204*AO204*(1-AN204))/1000000)</f>
        <v>5.3442699226064734E-3</v>
      </c>
      <c r="AR204" s="2" cm="1">
        <f t="array" ref="AR204">_xlfn.IFS(Z204=$AT$3,(AF204*AP204*AH204)/1000000,Z204=$AT$4,(AF204*AH204*AP204*(1-AN204))/1000000)</f>
        <v>2.2089649013440092E-2</v>
      </c>
    </row>
    <row r="205" spans="1:44" x14ac:dyDescent="0.3">
      <c r="A205" s="2">
        <v>25</v>
      </c>
      <c r="B205" t="s">
        <v>21</v>
      </c>
      <c r="D205" t="s">
        <v>184</v>
      </c>
      <c r="F205" s="2" t="s">
        <v>225</v>
      </c>
      <c r="G205" s="2" t="s">
        <v>226</v>
      </c>
      <c r="H205" s="2" t="s">
        <v>221</v>
      </c>
      <c r="I205" s="2" t="s">
        <v>227</v>
      </c>
      <c r="J205" s="2">
        <v>11000</v>
      </c>
      <c r="K205" s="2" t="s">
        <v>29</v>
      </c>
      <c r="L205" s="4">
        <v>46227</v>
      </c>
      <c r="M205" s="2" t="s">
        <v>30</v>
      </c>
      <c r="N205" s="2" t="s">
        <v>31</v>
      </c>
      <c r="O205" s="2">
        <v>11000</v>
      </c>
      <c r="P205" s="2">
        <v>8.3350000000000009</v>
      </c>
      <c r="Q205" s="2">
        <v>19.03</v>
      </c>
      <c r="R205" s="2">
        <v>27.364000000000001</v>
      </c>
      <c r="S205" s="2">
        <v>578.03468199999998</v>
      </c>
      <c r="T205" s="2">
        <v>234.893</v>
      </c>
      <c r="U205" s="2">
        <v>0</v>
      </c>
      <c r="V205" s="2">
        <v>234.893</v>
      </c>
      <c r="W205" s="2" t="s">
        <v>1526</v>
      </c>
      <c r="X205" s="2">
        <v>0.2</v>
      </c>
      <c r="Y205" t="s">
        <v>33</v>
      </c>
      <c r="Z205" s="2" t="s">
        <v>34</v>
      </c>
      <c r="AA205" t="s">
        <v>35</v>
      </c>
      <c r="AB205">
        <v>505.81968499999999</v>
      </c>
      <c r="AC205">
        <v>0.50582000000000005</v>
      </c>
      <c r="AD205" s="2">
        <v>25</v>
      </c>
      <c r="AE205" s="10" t="s">
        <v>307</v>
      </c>
      <c r="AF205" s="2">
        <f t="shared" si="3"/>
        <v>584.76300569848001</v>
      </c>
      <c r="AG205" s="2" cm="1">
        <f t="array" ref="AG205">_xlfn.IFS(D205="I",MIN('Datos pp I Región'!$K$7:$K$9),D205="II",MIN('Datos pp II Región'!$K$7:$K$9),D205="III",MIN('Datos pp III Región'!$K$7:$K$9),D205="IV",MIN('Datos pp IV Región'!$K$7:$K$9),D205="V",MIN('Datos pp V Región'!$K$7:$K$9),D205="RM",MIN('Datos pp RM'!$K$7:$K$9),D205="VI",MIN('Datos pp VI Región'!$K$7:$K$9))</f>
        <v>29</v>
      </c>
      <c r="AH205" s="2" cm="1">
        <f t="array" ref="AH205">_xlfn.IFS(Z205="Pavimentado",1-(AG205/(4*365)),Z205="No Pavimentado",1-(AG205/365))</f>
        <v>0.98013698630136981</v>
      </c>
      <c r="AI205" s="2" cm="1">
        <f t="array" ref="AI205">_xlfn.IFS(Z205="Pavimentado",8,Z205="No Pavimentado",R205)</f>
        <v>8</v>
      </c>
      <c r="AJ205" s="2">
        <v>0.15</v>
      </c>
      <c r="AK205" s="2">
        <v>0.62</v>
      </c>
      <c r="AL205" s="2">
        <v>0.15</v>
      </c>
      <c r="AM205" s="2">
        <v>1.5</v>
      </c>
      <c r="AN205" s="2"/>
      <c r="AO205" s="2" cm="1">
        <f t="array" ref="AO205">_xlfn.IFS($Z205=$AT$3,AJ205*($X205)^(0.91)*(8*1.1023)^1.02,$Z205=$AT$4,AL205*281.9*(8.5/12)^0.9*(4/2.72)^0.45)</f>
        <v>0.31939355285489546</v>
      </c>
      <c r="AP205" s="2" cm="1">
        <f t="array" ref="AP205">_xlfn.IFS($Z205=$AT$3,AK205*($X205)^(0.91)*(8*1.1023)^1.02,$Z205=$AT$4,AM205*281.9*(8.5/12)^0.9*(4/2.72)^0.45)</f>
        <v>1.3201600184669013</v>
      </c>
      <c r="AQ205" s="2" cm="1">
        <f t="array" ref="AQ205">_xlfn.IFS(Z205=$AT$3,(AF205*AO205*AH205)/1000000,Z205=$AT$4,(AF205*AH205*AO205*(1-AN205))/1000000)</f>
        <v>1.8305972815644897E-4</v>
      </c>
      <c r="AR205" s="2" cm="1">
        <f t="array" ref="AR205">_xlfn.IFS(Z205=$AT$3,(AF205*AP205*AH205)/1000000,Z205=$AT$4,(AF205*AH205*AP205*(1-AN205))/1000000)</f>
        <v>7.5664687637998923E-4</v>
      </c>
    </row>
    <row r="206" spans="1:44" x14ac:dyDescent="0.3">
      <c r="A206" s="2">
        <v>25</v>
      </c>
      <c r="B206" t="s">
        <v>21</v>
      </c>
      <c r="D206" t="s">
        <v>184</v>
      </c>
      <c r="F206" s="2" t="s">
        <v>225</v>
      </c>
      <c r="G206" s="2" t="s">
        <v>226</v>
      </c>
      <c r="H206" s="2" t="s">
        <v>221</v>
      </c>
      <c r="I206" s="2" t="s">
        <v>227</v>
      </c>
      <c r="J206" s="2">
        <v>11000</v>
      </c>
      <c r="K206" s="2" t="s">
        <v>29</v>
      </c>
      <c r="L206" s="4">
        <v>46227</v>
      </c>
      <c r="M206" s="2" t="s">
        <v>30</v>
      </c>
      <c r="N206" s="2" t="s">
        <v>31</v>
      </c>
      <c r="O206" s="2">
        <v>11000</v>
      </c>
      <c r="P206" s="2">
        <v>8.3350000000000009</v>
      </c>
      <c r="Q206" s="2">
        <v>19.03</v>
      </c>
      <c r="R206" s="2">
        <v>27.364000000000001</v>
      </c>
      <c r="S206" s="2">
        <v>578.03468199999998</v>
      </c>
      <c r="T206" s="2">
        <v>234.893</v>
      </c>
      <c r="U206" s="2">
        <v>0</v>
      </c>
      <c r="V206" s="2">
        <v>234.893</v>
      </c>
      <c r="W206" s="2" t="s">
        <v>1527</v>
      </c>
      <c r="X206" s="2">
        <v>0.2</v>
      </c>
      <c r="Y206" t="s">
        <v>33</v>
      </c>
      <c r="Z206" s="2" t="s">
        <v>34</v>
      </c>
      <c r="AA206" t="s">
        <v>35</v>
      </c>
      <c r="AB206">
        <v>5584.5437890000003</v>
      </c>
      <c r="AC206">
        <v>5.5845440000000002</v>
      </c>
      <c r="AD206" s="2">
        <v>25</v>
      </c>
      <c r="AE206" s="10" t="s">
        <v>307</v>
      </c>
      <c r="AF206" s="2">
        <f t="shared" si="3"/>
        <v>6456.1202303100163</v>
      </c>
      <c r="AG206" s="2" cm="1">
        <f t="array" ref="AG206">_xlfn.IFS(D206="I",MIN('Datos pp I Región'!$K$7:$K$9),D206="II",MIN('Datos pp II Región'!$K$7:$K$9),D206="III",MIN('Datos pp III Región'!$K$7:$K$9),D206="IV",MIN('Datos pp IV Región'!$K$7:$K$9),D206="V",MIN('Datos pp V Región'!$K$7:$K$9),D206="RM",MIN('Datos pp RM'!$K$7:$K$9),D206="VI",MIN('Datos pp VI Región'!$K$7:$K$9))</f>
        <v>29</v>
      </c>
      <c r="AH206" s="2" cm="1">
        <f t="array" ref="AH206">_xlfn.IFS(Z206="Pavimentado",1-(AG206/(4*365)),Z206="No Pavimentado",1-(AG206/365))</f>
        <v>0.98013698630136981</v>
      </c>
      <c r="AI206" s="2" cm="1">
        <f t="array" ref="AI206">_xlfn.IFS(Z206="Pavimentado",8,Z206="No Pavimentado",R206)</f>
        <v>8</v>
      </c>
      <c r="AJ206" s="2">
        <v>0.15</v>
      </c>
      <c r="AK206" s="2">
        <v>0.62</v>
      </c>
      <c r="AL206" s="2">
        <v>0.15</v>
      </c>
      <c r="AM206" s="2">
        <v>1.5</v>
      </c>
      <c r="AN206" s="2"/>
      <c r="AO206" s="2" cm="1">
        <f t="array" ref="AO206">_xlfn.IFS($Z206=$AT$3,AJ206*($X206)^(0.91)*(8*1.1023)^1.02,$Z206=$AT$4,AL206*281.9*(8.5/12)^0.9*(4/2.72)^0.45)</f>
        <v>0.31939355285489546</v>
      </c>
      <c r="AP206" s="2" cm="1">
        <f t="array" ref="AP206">_xlfn.IFS($Z206=$AT$3,AK206*($X206)^(0.91)*(8*1.1023)^1.02,$Z206=$AT$4,AM206*281.9*(8.5/12)^0.9*(4/2.72)^0.45)</f>
        <v>1.3201600184669013</v>
      </c>
      <c r="AQ206" s="2" cm="1">
        <f t="array" ref="AQ206">_xlfn.IFS(Z206=$AT$3,(AF206*AO206*AH206)/1000000,Z206=$AT$4,(AF206*AH206*AO206*(1-AN206))/1000000)</f>
        <v>2.0210847861249618E-3</v>
      </c>
      <c r="AR206" s="2" cm="1">
        <f t="array" ref="AR206">_xlfn.IFS(Z206=$AT$3,(AF206*AP206*AH206)/1000000,Z206=$AT$4,(AF206*AH206*AP206*(1-AN206))/1000000)</f>
        <v>8.3538171159831757E-3</v>
      </c>
    </row>
    <row r="207" spans="1:44" x14ac:dyDescent="0.3">
      <c r="A207" s="2">
        <v>25</v>
      </c>
      <c r="B207" t="s">
        <v>21</v>
      </c>
      <c r="D207" t="s">
        <v>184</v>
      </c>
      <c r="F207" s="2" t="s">
        <v>225</v>
      </c>
      <c r="G207" s="2" t="s">
        <v>226</v>
      </c>
      <c r="H207" s="2" t="s">
        <v>221</v>
      </c>
      <c r="I207" s="2" t="s">
        <v>227</v>
      </c>
      <c r="J207" s="2">
        <v>11000</v>
      </c>
      <c r="K207" s="2" t="s">
        <v>29</v>
      </c>
      <c r="L207" s="4">
        <v>46227</v>
      </c>
      <c r="M207" s="2" t="s">
        <v>30</v>
      </c>
      <c r="N207" s="2" t="s">
        <v>31</v>
      </c>
      <c r="O207" s="2">
        <v>11000</v>
      </c>
      <c r="P207" s="2">
        <v>8.3350000000000009</v>
      </c>
      <c r="Q207" s="2">
        <v>19.03</v>
      </c>
      <c r="R207" s="2">
        <v>27.364000000000001</v>
      </c>
      <c r="S207" s="2">
        <v>578.03468199999998</v>
      </c>
      <c r="T207" s="2">
        <v>234.893</v>
      </c>
      <c r="U207" s="2">
        <v>0</v>
      </c>
      <c r="V207" s="2">
        <v>234.893</v>
      </c>
      <c r="W207" s="2" t="s">
        <v>1528</v>
      </c>
      <c r="X207" s="2">
        <v>0.2</v>
      </c>
      <c r="Y207" t="s">
        <v>33</v>
      </c>
      <c r="Z207" s="2" t="s">
        <v>34</v>
      </c>
      <c r="AA207" t="s">
        <v>35</v>
      </c>
      <c r="AB207">
        <v>79306.910191000003</v>
      </c>
      <c r="AC207">
        <v>79.306910000000002</v>
      </c>
      <c r="AD207" s="2">
        <v>25</v>
      </c>
      <c r="AE207" s="10" t="s">
        <v>307</v>
      </c>
      <c r="AF207" s="2">
        <f t="shared" si="3"/>
        <v>91684.289004505234</v>
      </c>
      <c r="AG207" s="2" cm="1">
        <f t="array" ref="AG207">_xlfn.IFS(D207="I",MIN('Datos pp I Región'!$K$7:$K$9),D207="II",MIN('Datos pp II Región'!$K$7:$K$9),D207="III",MIN('Datos pp III Región'!$K$7:$K$9),D207="IV",MIN('Datos pp IV Región'!$K$7:$K$9),D207="V",MIN('Datos pp V Región'!$K$7:$K$9),D207="RM",MIN('Datos pp RM'!$K$7:$K$9),D207="VI",MIN('Datos pp VI Región'!$K$7:$K$9))</f>
        <v>29</v>
      </c>
      <c r="AH207" s="2" cm="1">
        <f t="array" ref="AH207">_xlfn.IFS(Z207="Pavimentado",1-(AG207/(4*365)),Z207="No Pavimentado",1-(AG207/365))</f>
        <v>0.98013698630136981</v>
      </c>
      <c r="AI207" s="2" cm="1">
        <f t="array" ref="AI207">_xlfn.IFS(Z207="Pavimentado",8,Z207="No Pavimentado",R207)</f>
        <v>8</v>
      </c>
      <c r="AJ207" s="2">
        <v>0.15</v>
      </c>
      <c r="AK207" s="2">
        <v>0.62</v>
      </c>
      <c r="AL207" s="2">
        <v>0.15</v>
      </c>
      <c r="AM207" s="2">
        <v>1.5</v>
      </c>
      <c r="AN207" s="2"/>
      <c r="AO207" s="2" cm="1">
        <f t="array" ref="AO207">_xlfn.IFS($Z207=$AT$3,AJ207*($X207)^(0.91)*(8*1.1023)^1.02,$Z207=$AT$4,AL207*281.9*(8.5/12)^0.9*(4/2.72)^0.45)</f>
        <v>0.31939355285489546</v>
      </c>
      <c r="AP207" s="2" cm="1">
        <f t="array" ref="AP207">_xlfn.IFS($Z207=$AT$3,AK207*($X207)^(0.91)*(8*1.1023)^1.02,$Z207=$AT$4,AM207*281.9*(8.5/12)^0.9*(4/2.72)^0.45)</f>
        <v>1.3201600184669013</v>
      </c>
      <c r="AQ207" s="2" cm="1">
        <f t="array" ref="AQ207">_xlfn.IFS(Z207=$AT$3,(AF207*AO207*AH207)/1000000,Z207=$AT$4,(AF207*AH207*AO207*(1-AN207))/1000000)</f>
        <v>2.8701714810659845E-2</v>
      </c>
      <c r="AR207" s="2" cm="1">
        <f t="array" ref="AR207">_xlfn.IFS(Z207=$AT$3,(AF207*AP207*AH207)/1000000,Z207=$AT$4,(AF207*AH207*AP207*(1-AN207))/1000000)</f>
        <v>0.11863375455072736</v>
      </c>
    </row>
    <row r="208" spans="1:44" x14ac:dyDescent="0.3">
      <c r="A208" s="2">
        <v>25</v>
      </c>
      <c r="B208" t="s">
        <v>21</v>
      </c>
      <c r="D208" t="s">
        <v>184</v>
      </c>
      <c r="F208" s="2" t="s">
        <v>225</v>
      </c>
      <c r="G208" s="2" t="s">
        <v>226</v>
      </c>
      <c r="H208" s="2" t="s">
        <v>221</v>
      </c>
      <c r="I208" s="2" t="s">
        <v>227</v>
      </c>
      <c r="J208" s="2">
        <v>11000</v>
      </c>
      <c r="K208" s="2" t="s">
        <v>29</v>
      </c>
      <c r="L208" s="4">
        <v>46227</v>
      </c>
      <c r="M208" s="2" t="s">
        <v>30</v>
      </c>
      <c r="N208" s="2" t="s">
        <v>31</v>
      </c>
      <c r="O208" s="2">
        <v>11000</v>
      </c>
      <c r="P208" s="2">
        <v>8.3350000000000009</v>
      </c>
      <c r="Q208" s="2">
        <v>19.03</v>
      </c>
      <c r="R208" s="2">
        <v>27.364000000000001</v>
      </c>
      <c r="S208" s="2">
        <v>578.03468199999998</v>
      </c>
      <c r="T208" s="2">
        <v>234.893</v>
      </c>
      <c r="U208" s="2">
        <v>0</v>
      </c>
      <c r="V208" s="2">
        <v>234.893</v>
      </c>
      <c r="W208" s="2" t="s">
        <v>1529</v>
      </c>
      <c r="X208" s="2">
        <v>0.03</v>
      </c>
      <c r="Y208" t="s">
        <v>33</v>
      </c>
      <c r="Z208" s="2" t="s">
        <v>34</v>
      </c>
      <c r="AA208" t="s">
        <v>35</v>
      </c>
      <c r="AB208">
        <v>11261.473480000001</v>
      </c>
      <c r="AC208">
        <v>11.261473000000001</v>
      </c>
      <c r="AD208" s="2">
        <v>25</v>
      </c>
      <c r="AE208" s="10" t="s">
        <v>307</v>
      </c>
      <c r="AF208" s="2">
        <f t="shared" si="3"/>
        <v>13019.043928813173</v>
      </c>
      <c r="AG208" s="2" cm="1">
        <f t="array" ref="AG208">_xlfn.IFS(D208="I",MIN('Datos pp I Región'!$K$7:$K$9),D208="II",MIN('Datos pp II Región'!$K$7:$K$9),D208="III",MIN('Datos pp III Región'!$K$7:$K$9),D208="IV",MIN('Datos pp IV Región'!$K$7:$K$9),D208="V",MIN('Datos pp V Región'!$K$7:$K$9),D208="RM",MIN('Datos pp RM'!$K$7:$K$9),D208="VI",MIN('Datos pp VI Región'!$K$7:$K$9))</f>
        <v>29</v>
      </c>
      <c r="AH208" s="2" cm="1">
        <f t="array" ref="AH208">_xlfn.IFS(Z208="Pavimentado",1-(AG208/(4*365)),Z208="No Pavimentado",1-(AG208/365))</f>
        <v>0.98013698630136981</v>
      </c>
      <c r="AI208" s="2" cm="1">
        <f t="array" ref="AI208">_xlfn.IFS(Z208="Pavimentado",8,Z208="No Pavimentado",R208)</f>
        <v>8</v>
      </c>
      <c r="AJ208" s="2">
        <v>0.15</v>
      </c>
      <c r="AK208" s="2">
        <v>0.62</v>
      </c>
      <c r="AL208" s="2">
        <v>0.15</v>
      </c>
      <c r="AM208" s="2">
        <v>1.5</v>
      </c>
      <c r="AN208" s="2"/>
      <c r="AO208" s="2" cm="1">
        <f t="array" ref="AO208">_xlfn.IFS($Z208=$AT$3,AJ208*($X208)^(0.91)*(8*1.1023)^1.02,$Z208=$AT$4,AL208*281.9*(8.5/12)^0.9*(4/2.72)^0.45)</f>
        <v>5.6828892328533019E-2</v>
      </c>
      <c r="AP208" s="2" cm="1">
        <f t="array" ref="AP208">_xlfn.IFS($Z208=$AT$3,AK208*($X208)^(0.91)*(8*1.1023)^1.02,$Z208=$AT$4,AM208*281.9*(8.5/12)^0.9*(4/2.72)^0.45)</f>
        <v>0.23489275495793649</v>
      </c>
      <c r="AQ208" s="2" cm="1">
        <f t="array" ref="AQ208">_xlfn.IFS(Z208=$AT$3,(AF208*AO208*AH208)/1000000,Z208=$AT$4,(AF208*AH208*AO208*(1-AN208))/1000000)</f>
        <v>7.2516203912776104E-4</v>
      </c>
      <c r="AR208" s="2" cm="1">
        <f t="array" ref="AR208">_xlfn.IFS(Z208=$AT$3,(AF208*AP208*AH208)/1000000,Z208=$AT$4,(AF208*AH208*AP208*(1-AN208))/1000000)</f>
        <v>2.9973364283947461E-3</v>
      </c>
    </row>
    <row r="209" spans="1:44" x14ac:dyDescent="0.3">
      <c r="A209" s="2">
        <v>25</v>
      </c>
      <c r="B209" t="s">
        <v>21</v>
      </c>
      <c r="D209" t="s">
        <v>184</v>
      </c>
      <c r="F209" s="2" t="s">
        <v>225</v>
      </c>
      <c r="G209" s="2" t="s">
        <v>226</v>
      </c>
      <c r="H209" s="2" t="s">
        <v>221</v>
      </c>
      <c r="I209" s="2" t="s">
        <v>227</v>
      </c>
      <c r="J209" s="2">
        <v>11000</v>
      </c>
      <c r="K209" s="2" t="s">
        <v>29</v>
      </c>
      <c r="L209" s="4">
        <v>46227</v>
      </c>
      <c r="M209" s="2" t="s">
        <v>30</v>
      </c>
      <c r="N209" s="2" t="s">
        <v>31</v>
      </c>
      <c r="O209" s="2">
        <v>11000</v>
      </c>
      <c r="P209" s="2">
        <v>8.3350000000000009</v>
      </c>
      <c r="Q209" s="2">
        <v>19.03</v>
      </c>
      <c r="R209" s="2">
        <v>27.364000000000001</v>
      </c>
      <c r="S209" s="2">
        <v>578.03468199999998</v>
      </c>
      <c r="T209" s="2">
        <v>234.893</v>
      </c>
      <c r="U209" s="2">
        <v>0</v>
      </c>
      <c r="V209" s="2">
        <v>234.893</v>
      </c>
      <c r="W209" s="2" t="s">
        <v>1530</v>
      </c>
      <c r="X209" s="2">
        <v>0.03</v>
      </c>
      <c r="Y209" t="s">
        <v>33</v>
      </c>
      <c r="Z209" s="2" t="s">
        <v>34</v>
      </c>
      <c r="AA209" t="s">
        <v>35</v>
      </c>
      <c r="AB209">
        <v>60019.600004</v>
      </c>
      <c r="AC209">
        <v>60.019599999999997</v>
      </c>
      <c r="AD209" s="2">
        <v>25</v>
      </c>
      <c r="AE209" s="10" t="s">
        <v>307</v>
      </c>
      <c r="AF209" s="2">
        <f t="shared" si="3"/>
        <v>69386.820799534398</v>
      </c>
      <c r="AG209" s="2" cm="1">
        <f t="array" ref="AG209">_xlfn.IFS(D209="I",MIN('Datos pp I Región'!$K$7:$K$9),D209="II",MIN('Datos pp II Región'!$K$7:$K$9),D209="III",MIN('Datos pp III Región'!$K$7:$K$9),D209="IV",MIN('Datos pp IV Región'!$K$7:$K$9),D209="V",MIN('Datos pp V Región'!$K$7:$K$9),D209="RM",MIN('Datos pp RM'!$K$7:$K$9),D209="VI",MIN('Datos pp VI Región'!$K$7:$K$9))</f>
        <v>29</v>
      </c>
      <c r="AH209" s="2" cm="1">
        <f t="array" ref="AH209">_xlfn.IFS(Z209="Pavimentado",1-(AG209/(4*365)),Z209="No Pavimentado",1-(AG209/365))</f>
        <v>0.98013698630136981</v>
      </c>
      <c r="AI209" s="2" cm="1">
        <f t="array" ref="AI209">_xlfn.IFS(Z209="Pavimentado",8,Z209="No Pavimentado",R209)</f>
        <v>8</v>
      </c>
      <c r="AJ209" s="2">
        <v>0.15</v>
      </c>
      <c r="AK209" s="2">
        <v>0.62</v>
      </c>
      <c r="AL209" s="2">
        <v>0.15</v>
      </c>
      <c r="AM209" s="2">
        <v>1.5</v>
      </c>
      <c r="AN209" s="2"/>
      <c r="AO209" s="2" cm="1">
        <f t="array" ref="AO209">_xlfn.IFS($Z209=$AT$3,AJ209*($X209)^(0.91)*(8*1.1023)^1.02,$Z209=$AT$4,AL209*281.9*(8.5/12)^0.9*(4/2.72)^0.45)</f>
        <v>5.6828892328533019E-2</v>
      </c>
      <c r="AP209" s="2" cm="1">
        <f t="array" ref="AP209">_xlfn.IFS($Z209=$AT$3,AK209*($X209)^(0.91)*(8*1.1023)^1.02,$Z209=$AT$4,AM209*281.9*(8.5/12)^0.9*(4/2.72)^0.45)</f>
        <v>0.23489275495793649</v>
      </c>
      <c r="AQ209" s="2" cm="1">
        <f t="array" ref="AQ209">_xlfn.IFS(Z209=$AT$3,(AF209*AO209*AH209)/1000000,Z209=$AT$4,(AF209*AH209*AO209*(1-AN209))/1000000)</f>
        <v>3.8648528059901728E-3</v>
      </c>
      <c r="AR209" s="2" cm="1">
        <f t="array" ref="AR209">_xlfn.IFS(Z209=$AT$3,(AF209*AP209*AH209)/1000000,Z209=$AT$4,(AF209*AH209*AP209*(1-AN209))/1000000)</f>
        <v>1.5974724931426047E-2</v>
      </c>
    </row>
    <row r="210" spans="1:44" x14ac:dyDescent="0.3">
      <c r="A210" s="2">
        <v>25</v>
      </c>
      <c r="B210" t="s">
        <v>21</v>
      </c>
      <c r="D210" t="s">
        <v>184</v>
      </c>
      <c r="F210" s="2" t="s">
        <v>225</v>
      </c>
      <c r="G210" s="2" t="s">
        <v>226</v>
      </c>
      <c r="H210" s="2" t="s">
        <v>221</v>
      </c>
      <c r="I210" s="2" t="s">
        <v>227</v>
      </c>
      <c r="J210" s="2">
        <v>11000</v>
      </c>
      <c r="K210" s="2" t="s">
        <v>29</v>
      </c>
      <c r="L210" s="4">
        <v>46227</v>
      </c>
      <c r="M210" s="2" t="s">
        <v>30</v>
      </c>
      <c r="N210" s="2" t="s">
        <v>31</v>
      </c>
      <c r="O210" s="2">
        <v>11000</v>
      </c>
      <c r="P210" s="2">
        <v>8.3350000000000009</v>
      </c>
      <c r="Q210" s="2">
        <v>19.03</v>
      </c>
      <c r="R210" s="2">
        <v>27.364000000000001</v>
      </c>
      <c r="S210" s="2">
        <v>578.03468199999998</v>
      </c>
      <c r="T210" s="2">
        <v>234.893</v>
      </c>
      <c r="U210" s="2">
        <v>0</v>
      </c>
      <c r="V210" s="2">
        <v>234.893</v>
      </c>
      <c r="W210" s="2" t="s">
        <v>1531</v>
      </c>
      <c r="X210" s="2">
        <v>0.2</v>
      </c>
      <c r="Y210" t="s">
        <v>33</v>
      </c>
      <c r="Z210" s="2" t="s">
        <v>34</v>
      </c>
      <c r="AA210" t="s">
        <v>35</v>
      </c>
      <c r="AB210">
        <v>15825.300748</v>
      </c>
      <c r="AC210">
        <v>15.825301</v>
      </c>
      <c r="AD210" s="2">
        <v>25</v>
      </c>
      <c r="AE210" s="10" t="s">
        <v>307</v>
      </c>
      <c r="AF210" s="2">
        <f t="shared" si="3"/>
        <v>18295.145662178562</v>
      </c>
      <c r="AG210" s="2" cm="1">
        <f t="array" ref="AG210">_xlfn.IFS(D210="I",MIN('Datos pp I Región'!$K$7:$K$9),D210="II",MIN('Datos pp II Región'!$K$7:$K$9),D210="III",MIN('Datos pp III Región'!$K$7:$K$9),D210="IV",MIN('Datos pp IV Región'!$K$7:$K$9),D210="V",MIN('Datos pp V Región'!$K$7:$K$9),D210="RM",MIN('Datos pp RM'!$K$7:$K$9),D210="VI",MIN('Datos pp VI Región'!$K$7:$K$9))</f>
        <v>29</v>
      </c>
      <c r="AH210" s="2" cm="1">
        <f t="array" ref="AH210">_xlfn.IFS(Z210="Pavimentado",1-(AG210/(4*365)),Z210="No Pavimentado",1-(AG210/365))</f>
        <v>0.98013698630136981</v>
      </c>
      <c r="AI210" s="2" cm="1">
        <f t="array" ref="AI210">_xlfn.IFS(Z210="Pavimentado",8,Z210="No Pavimentado",R210)</f>
        <v>8</v>
      </c>
      <c r="AJ210" s="2">
        <v>0.15</v>
      </c>
      <c r="AK210" s="2">
        <v>0.62</v>
      </c>
      <c r="AL210" s="2">
        <v>0.15</v>
      </c>
      <c r="AM210" s="2">
        <v>1.5</v>
      </c>
      <c r="AN210" s="2"/>
      <c r="AO210" s="2" cm="1">
        <f t="array" ref="AO210">_xlfn.IFS($Z210=$AT$3,AJ210*($X210)^(0.91)*(8*1.1023)^1.02,$Z210=$AT$4,AL210*281.9*(8.5/12)^0.9*(4/2.72)^0.45)</f>
        <v>0.31939355285489546</v>
      </c>
      <c r="AP210" s="2" cm="1">
        <f t="array" ref="AP210">_xlfn.IFS($Z210=$AT$3,AK210*($X210)^(0.91)*(8*1.1023)^1.02,$Z210=$AT$4,AM210*281.9*(8.5/12)^0.9*(4/2.72)^0.45)</f>
        <v>1.3201600184669013</v>
      </c>
      <c r="AQ210" s="2" cm="1">
        <f t="array" ref="AQ210">_xlfn.IFS(Z210=$AT$3,(AF210*AO210*AH210)/1000000,Z210=$AT$4,(AF210*AH210*AO210*(1-AN210))/1000000)</f>
        <v>5.727285000699813E-3</v>
      </c>
      <c r="AR210" s="2" cm="1">
        <f t="array" ref="AR210">_xlfn.IFS(Z210=$AT$3,(AF210*AP210*AH210)/1000000,Z210=$AT$4,(AF210*AH210*AP210*(1-AN210))/1000000)</f>
        <v>2.3672778002892563E-2</v>
      </c>
    </row>
    <row r="211" spans="1:44" x14ac:dyDescent="0.3">
      <c r="A211" s="2">
        <v>25</v>
      </c>
      <c r="B211" t="s">
        <v>21</v>
      </c>
      <c r="D211" t="s">
        <v>184</v>
      </c>
      <c r="F211" s="2" t="s">
        <v>225</v>
      </c>
      <c r="G211" s="2" t="s">
        <v>226</v>
      </c>
      <c r="H211" s="2" t="s">
        <v>221</v>
      </c>
      <c r="I211" s="2" t="s">
        <v>227</v>
      </c>
      <c r="J211" s="2">
        <v>11000</v>
      </c>
      <c r="K211" s="2" t="s">
        <v>29</v>
      </c>
      <c r="L211" s="4">
        <v>46227</v>
      </c>
      <c r="M211" s="2" t="s">
        <v>30</v>
      </c>
      <c r="N211" s="2" t="s">
        <v>31</v>
      </c>
      <c r="O211" s="2">
        <v>11000</v>
      </c>
      <c r="P211" s="2">
        <v>8.3350000000000009</v>
      </c>
      <c r="Q211" s="2">
        <v>19.03</v>
      </c>
      <c r="R211" s="2">
        <v>27.364000000000001</v>
      </c>
      <c r="S211" s="2">
        <v>578.03468199999998</v>
      </c>
      <c r="T211" s="2">
        <v>234.893</v>
      </c>
      <c r="U211" s="2">
        <v>0</v>
      </c>
      <c r="V211" s="2">
        <v>234.893</v>
      </c>
      <c r="W211" s="2" t="s">
        <v>1532</v>
      </c>
      <c r="X211" s="2">
        <v>0.2</v>
      </c>
      <c r="Y211" t="s">
        <v>33</v>
      </c>
      <c r="Z211" s="2" t="s">
        <v>34</v>
      </c>
      <c r="AA211" t="s">
        <v>35</v>
      </c>
      <c r="AB211">
        <v>29204.799275000001</v>
      </c>
      <c r="AC211">
        <v>29.204799000000001</v>
      </c>
      <c r="AD211" s="2">
        <v>25</v>
      </c>
      <c r="AE211" s="10" t="s">
        <v>307</v>
      </c>
      <c r="AF211" s="2">
        <f t="shared" si="3"/>
        <v>33762.773405677835</v>
      </c>
      <c r="AG211" s="2" cm="1">
        <f t="array" ref="AG211">_xlfn.IFS(D211="I",MIN('Datos pp I Región'!$K$7:$K$9),D211="II",MIN('Datos pp II Región'!$K$7:$K$9),D211="III",MIN('Datos pp III Región'!$K$7:$K$9),D211="IV",MIN('Datos pp IV Región'!$K$7:$K$9),D211="V",MIN('Datos pp V Región'!$K$7:$K$9),D211="RM",MIN('Datos pp RM'!$K$7:$K$9),D211="VI",MIN('Datos pp VI Región'!$K$7:$K$9))</f>
        <v>29</v>
      </c>
      <c r="AH211" s="2" cm="1">
        <f t="array" ref="AH211">_xlfn.IFS(Z211="Pavimentado",1-(AG211/(4*365)),Z211="No Pavimentado",1-(AG211/365))</f>
        <v>0.98013698630136981</v>
      </c>
      <c r="AI211" s="2" cm="1">
        <f t="array" ref="AI211">_xlfn.IFS(Z211="Pavimentado",8,Z211="No Pavimentado",R211)</f>
        <v>8</v>
      </c>
      <c r="AJ211" s="2">
        <v>0.15</v>
      </c>
      <c r="AK211" s="2">
        <v>0.62</v>
      </c>
      <c r="AL211" s="2">
        <v>0.15</v>
      </c>
      <c r="AM211" s="2">
        <v>1.5</v>
      </c>
      <c r="AN211" s="2"/>
      <c r="AO211" s="2" cm="1">
        <f t="array" ref="AO211">_xlfn.IFS($Z211=$AT$3,AJ211*($X211)^(0.91)*(8*1.1023)^1.02,$Z211=$AT$4,AL211*281.9*(8.5/12)^0.9*(4/2.72)^0.45)</f>
        <v>0.31939355285489546</v>
      </c>
      <c r="AP211" s="2" cm="1">
        <f t="array" ref="AP211">_xlfn.IFS($Z211=$AT$3,AK211*($X211)^(0.91)*(8*1.1023)^1.02,$Z211=$AT$4,AM211*281.9*(8.5/12)^0.9*(4/2.72)^0.45)</f>
        <v>1.3201600184669013</v>
      </c>
      <c r="AQ211" s="2" cm="1">
        <f t="array" ref="AQ211">_xlfn.IFS(Z211=$AT$3,(AF211*AO211*AH211)/1000000,Z211=$AT$4,(AF211*AH211*AO211*(1-AN211))/1000000)</f>
        <v>1.0569417116372886E-2</v>
      </c>
      <c r="AR211" s="2" cm="1">
        <f t="array" ref="AR211">_xlfn.IFS(Z211=$AT$3,(AF211*AP211*AH211)/1000000,Z211=$AT$4,(AF211*AH211*AP211*(1-AN211))/1000000)</f>
        <v>4.3686924081007932E-2</v>
      </c>
    </row>
    <row r="212" spans="1:44" x14ac:dyDescent="0.3">
      <c r="A212" s="2">
        <v>25</v>
      </c>
      <c r="B212" t="s">
        <v>21</v>
      </c>
      <c r="D212" t="s">
        <v>184</v>
      </c>
      <c r="F212" s="2" t="s">
        <v>225</v>
      </c>
      <c r="G212" s="2" t="s">
        <v>226</v>
      </c>
      <c r="H212" s="2" t="s">
        <v>221</v>
      </c>
      <c r="I212" s="2" t="s">
        <v>227</v>
      </c>
      <c r="J212" s="2">
        <v>11000</v>
      </c>
      <c r="K212" s="2" t="s">
        <v>29</v>
      </c>
      <c r="L212" s="4">
        <v>46227</v>
      </c>
      <c r="M212" s="2" t="s">
        <v>30</v>
      </c>
      <c r="N212" s="2" t="s">
        <v>31</v>
      </c>
      <c r="O212" s="2">
        <v>11000</v>
      </c>
      <c r="P212" s="2">
        <v>8.3350000000000009</v>
      </c>
      <c r="Q212" s="2">
        <v>19.03</v>
      </c>
      <c r="R212" s="2">
        <v>27.364000000000001</v>
      </c>
      <c r="S212" s="2">
        <v>578.03468199999998</v>
      </c>
      <c r="T212" s="2">
        <v>234.893</v>
      </c>
      <c r="U212" s="2">
        <v>0</v>
      </c>
      <c r="V212" s="2">
        <v>234.893</v>
      </c>
      <c r="W212" s="2" t="s">
        <v>1533</v>
      </c>
      <c r="X212" s="2">
        <v>0.2</v>
      </c>
      <c r="Y212" t="s">
        <v>33</v>
      </c>
      <c r="Z212" s="2" t="s">
        <v>34</v>
      </c>
      <c r="AA212" t="s">
        <v>35</v>
      </c>
      <c r="AB212">
        <v>12819.304935</v>
      </c>
      <c r="AC212">
        <v>12.819305</v>
      </c>
      <c r="AD212" s="2">
        <v>25</v>
      </c>
      <c r="AE212" s="10" t="s">
        <v>307</v>
      </c>
      <c r="AF212" s="2">
        <f t="shared" si="3"/>
        <v>14820.00577827202</v>
      </c>
      <c r="AG212" s="2" cm="1">
        <f t="array" ref="AG212">_xlfn.IFS(D212="I",MIN('Datos pp I Región'!$K$7:$K$9),D212="II",MIN('Datos pp II Región'!$K$7:$K$9),D212="III",MIN('Datos pp III Región'!$K$7:$K$9),D212="IV",MIN('Datos pp IV Región'!$K$7:$K$9),D212="V",MIN('Datos pp V Región'!$K$7:$K$9),D212="RM",MIN('Datos pp RM'!$K$7:$K$9),D212="VI",MIN('Datos pp VI Región'!$K$7:$K$9))</f>
        <v>29</v>
      </c>
      <c r="AH212" s="2" cm="1">
        <f t="array" ref="AH212">_xlfn.IFS(Z212="Pavimentado",1-(AG212/(4*365)),Z212="No Pavimentado",1-(AG212/365))</f>
        <v>0.98013698630136981</v>
      </c>
      <c r="AI212" s="2" cm="1">
        <f t="array" ref="AI212">_xlfn.IFS(Z212="Pavimentado",8,Z212="No Pavimentado",R212)</f>
        <v>8</v>
      </c>
      <c r="AJ212" s="2">
        <v>0.15</v>
      </c>
      <c r="AK212" s="2">
        <v>0.62</v>
      </c>
      <c r="AL212" s="2">
        <v>0.15</v>
      </c>
      <c r="AM212" s="2">
        <v>1.5</v>
      </c>
      <c r="AN212" s="2"/>
      <c r="AO212" s="2" cm="1">
        <f t="array" ref="AO212">_xlfn.IFS($Z212=$AT$3,AJ212*($X212)^(0.91)*(8*1.1023)^1.02,$Z212=$AT$4,AL212*281.9*(8.5/12)^0.9*(4/2.72)^0.45)</f>
        <v>0.31939355285489546</v>
      </c>
      <c r="AP212" s="2" cm="1">
        <f t="array" ref="AP212">_xlfn.IFS($Z212=$AT$3,AK212*($X212)^(0.91)*(8*1.1023)^1.02,$Z212=$AT$4,AM212*281.9*(8.5/12)^0.9*(4/2.72)^0.45)</f>
        <v>1.3201600184669013</v>
      </c>
      <c r="AQ212" s="2" cm="1">
        <f t="array" ref="AQ212">_xlfn.IFS(Z212=$AT$3,(AF212*AO212*AH212)/1000000,Z212=$AT$4,(AF212*AH212*AO212*(1-AN212))/1000000)</f>
        <v>4.6393944257929831E-3</v>
      </c>
      <c r="AR212" s="2" cm="1">
        <f t="array" ref="AR212">_xlfn.IFS(Z212=$AT$3,(AF212*AP212*AH212)/1000000,Z212=$AT$4,(AF212*AH212*AP212*(1-AN212))/1000000)</f>
        <v>1.9176163626610999E-2</v>
      </c>
    </row>
    <row r="213" spans="1:44" x14ac:dyDescent="0.3">
      <c r="A213" s="2">
        <v>25</v>
      </c>
      <c r="B213" t="s">
        <v>21</v>
      </c>
      <c r="D213" t="s">
        <v>184</v>
      </c>
      <c r="F213" s="2" t="s">
        <v>225</v>
      </c>
      <c r="G213" s="2" t="s">
        <v>226</v>
      </c>
      <c r="H213" s="2" t="s">
        <v>221</v>
      </c>
      <c r="I213" s="2" t="s">
        <v>227</v>
      </c>
      <c r="J213" s="2">
        <v>11000</v>
      </c>
      <c r="K213" s="2" t="s">
        <v>29</v>
      </c>
      <c r="L213" s="4">
        <v>46227</v>
      </c>
      <c r="M213" s="2" t="s">
        <v>30</v>
      </c>
      <c r="N213" s="2" t="s">
        <v>31</v>
      </c>
      <c r="O213" s="2">
        <v>11000</v>
      </c>
      <c r="P213" s="2">
        <v>8.3350000000000009</v>
      </c>
      <c r="Q213" s="2">
        <v>19.03</v>
      </c>
      <c r="R213" s="2">
        <v>27.364000000000001</v>
      </c>
      <c r="S213" s="2">
        <v>578.03468199999998</v>
      </c>
      <c r="T213" s="2">
        <v>234.893</v>
      </c>
      <c r="U213" s="2">
        <v>0</v>
      </c>
      <c r="V213" s="2">
        <v>234.893</v>
      </c>
      <c r="W213" s="2" t="s">
        <v>1534</v>
      </c>
      <c r="X213" s="2">
        <v>0.2</v>
      </c>
      <c r="Y213" t="s">
        <v>33</v>
      </c>
      <c r="Z213" s="2" t="s">
        <v>34</v>
      </c>
      <c r="AA213" t="s">
        <v>35</v>
      </c>
      <c r="AB213">
        <v>5518.3651849999997</v>
      </c>
      <c r="AC213">
        <v>5.5183650000000002</v>
      </c>
      <c r="AD213" s="2">
        <v>25</v>
      </c>
      <c r="AE213" s="10" t="s">
        <v>307</v>
      </c>
      <c r="AF213" s="2">
        <f t="shared" si="3"/>
        <v>6379.61271586986</v>
      </c>
      <c r="AG213" s="2" cm="1">
        <f t="array" ref="AG213">_xlfn.IFS(D213="I",MIN('Datos pp I Región'!$K$7:$K$9),D213="II",MIN('Datos pp II Región'!$K$7:$K$9),D213="III",MIN('Datos pp III Región'!$K$7:$K$9),D213="IV",MIN('Datos pp IV Región'!$K$7:$K$9),D213="V",MIN('Datos pp V Región'!$K$7:$K$9),D213="RM",MIN('Datos pp RM'!$K$7:$K$9),D213="VI",MIN('Datos pp VI Región'!$K$7:$K$9))</f>
        <v>29</v>
      </c>
      <c r="AH213" s="2" cm="1">
        <f t="array" ref="AH213">_xlfn.IFS(Z213="Pavimentado",1-(AG213/(4*365)),Z213="No Pavimentado",1-(AG213/365))</f>
        <v>0.98013698630136981</v>
      </c>
      <c r="AI213" s="2" cm="1">
        <f t="array" ref="AI213">_xlfn.IFS(Z213="Pavimentado",8,Z213="No Pavimentado",R213)</f>
        <v>8</v>
      </c>
      <c r="AJ213" s="2">
        <v>0.15</v>
      </c>
      <c r="AK213" s="2">
        <v>0.62</v>
      </c>
      <c r="AL213" s="2">
        <v>0.15</v>
      </c>
      <c r="AM213" s="2">
        <v>1.5</v>
      </c>
      <c r="AN213" s="2"/>
      <c r="AO213" s="2" cm="1">
        <f t="array" ref="AO213">_xlfn.IFS($Z213=$AT$3,AJ213*($X213)^(0.91)*(8*1.1023)^1.02,$Z213=$AT$4,AL213*281.9*(8.5/12)^0.9*(4/2.72)^0.45)</f>
        <v>0.31939355285489546</v>
      </c>
      <c r="AP213" s="2" cm="1">
        <f t="array" ref="AP213">_xlfn.IFS($Z213=$AT$3,AK213*($X213)^(0.91)*(8*1.1023)^1.02,$Z213=$AT$4,AM213*281.9*(8.5/12)^0.9*(4/2.72)^0.45)</f>
        <v>1.3201600184669013</v>
      </c>
      <c r="AQ213" s="2" cm="1">
        <f t="array" ref="AQ213">_xlfn.IFS(Z213=$AT$3,(AF213*AO213*AH213)/1000000,Z213=$AT$4,(AF213*AH213*AO213*(1-AN213))/1000000)</f>
        <v>1.9971341520067664E-3</v>
      </c>
      <c r="AR213" s="2" cm="1">
        <f t="array" ref="AR213">_xlfn.IFS(Z213=$AT$3,(AF213*AP213*AH213)/1000000,Z213=$AT$4,(AF213*AH213*AP213*(1-AN213))/1000000)</f>
        <v>8.2548211616279669E-3</v>
      </c>
    </row>
    <row r="214" spans="1:44" x14ac:dyDescent="0.3">
      <c r="A214" s="2">
        <v>26</v>
      </c>
      <c r="B214" t="s">
        <v>228</v>
      </c>
      <c r="D214" t="s">
        <v>23</v>
      </c>
      <c r="F214" s="2" t="s">
        <v>231</v>
      </c>
      <c r="G214" s="2" t="s">
        <v>211</v>
      </c>
      <c r="H214" s="2" t="s">
        <v>220</v>
      </c>
      <c r="I214" s="2" t="s">
        <v>28</v>
      </c>
      <c r="J214" s="2">
        <v>1200</v>
      </c>
      <c r="K214" s="2" t="s">
        <v>232</v>
      </c>
      <c r="L214" s="2">
        <v>40</v>
      </c>
      <c r="M214" s="2" t="s">
        <v>233</v>
      </c>
      <c r="N214" s="2" t="s">
        <v>31</v>
      </c>
      <c r="O214" s="2">
        <v>438000</v>
      </c>
      <c r="P214" s="2">
        <v>8.3350000000000009</v>
      </c>
      <c r="Q214" s="2">
        <v>19.03</v>
      </c>
      <c r="R214" s="2">
        <v>27.364000000000001</v>
      </c>
      <c r="S214" s="2">
        <v>23016.290067999998</v>
      </c>
      <c r="T214" s="2">
        <v>244.446</v>
      </c>
      <c r="U214" s="2">
        <v>1.6719999999999999</v>
      </c>
      <c r="V214" s="2">
        <v>246.11799999999999</v>
      </c>
      <c r="W214" s="2" t="s">
        <v>1535</v>
      </c>
      <c r="X214" s="2">
        <v>0.2</v>
      </c>
      <c r="Y214" t="s">
        <v>33</v>
      </c>
      <c r="Z214" s="2" t="s">
        <v>34</v>
      </c>
      <c r="AA214" t="s">
        <v>35</v>
      </c>
      <c r="AB214">
        <v>74691.271728000007</v>
      </c>
      <c r="AC214">
        <v>74.691271999999998</v>
      </c>
      <c r="AD214" s="2">
        <v>26</v>
      </c>
      <c r="AE214" s="10" t="s">
        <v>307</v>
      </c>
      <c r="AF214" s="2">
        <f t="shared" si="3"/>
        <v>3438231.9637997728</v>
      </c>
      <c r="AG214" s="2" cm="1">
        <f t="array" ref="AG214">_xlfn.IFS(D214="I",MIN('Datos pp I Región'!$K$7:$K$9),D214="II",MIN('Datos pp II Región'!$K$7:$K$9),D214="III",MIN('Datos pp III Región'!$K$7:$K$9),D214="IV",MIN('Datos pp IV Región'!$K$7:$K$9),D214="V",MIN('Datos pp V Región'!$K$7:$K$9),D214="RM",MIN('Datos pp RM'!$K$7:$K$9),D214="VI",MIN('Datos pp VI Región'!$K$7:$K$9))</f>
        <v>22</v>
      </c>
      <c r="AH214" s="2" cm="1">
        <f t="array" ref="AH214">_xlfn.IFS(Z214="Pavimentado",1-(AG214/(4*365)),Z214="No Pavimentado",1-(AG214/365))</f>
        <v>0.98493150684931507</v>
      </c>
      <c r="AI214" s="2" cm="1">
        <f t="array" ref="AI214">_xlfn.IFS(Z214="Pavimentado",8,Z214="No Pavimentado",R214)</f>
        <v>8</v>
      </c>
      <c r="AJ214" s="2">
        <v>0.15</v>
      </c>
      <c r="AK214" s="2">
        <v>0.62</v>
      </c>
      <c r="AL214" s="2">
        <v>0.15</v>
      </c>
      <c r="AM214" s="2">
        <v>1.5</v>
      </c>
      <c r="AN214" s="2"/>
      <c r="AO214" s="2" cm="1">
        <f t="array" ref="AO214">_xlfn.IFS($Z214=$AT$3,AJ214*($X214)^(0.91)*(8*1.1023)^1.02,$Z214=$AT$4,AL214*281.9*(8.5/12)^0.9*(4/2.72)^0.45)</f>
        <v>0.31939355285489546</v>
      </c>
      <c r="AP214" s="2" cm="1">
        <f t="array" ref="AP214">_xlfn.IFS($Z214=$AT$3,AK214*($X214)^(0.91)*(8*1.1023)^1.02,$Z214=$AT$4,AM214*281.9*(8.5/12)^0.9*(4/2.72)^0.45)</f>
        <v>1.3201600184669013</v>
      </c>
      <c r="AQ214" s="2" cm="1">
        <f t="array" ref="AQ214">_xlfn.IFS(Z214=$AT$3,(AF214*AO214*AH214)/1000000,Z214=$AT$4,(AF214*AH214*AO214*(1-AN214))/1000000)</f>
        <v>1.0816016699270958</v>
      </c>
      <c r="AR214" s="2" cm="1">
        <f t="array" ref="AR214">_xlfn.IFS(Z214=$AT$3,(AF214*AP214*AH214)/1000000,Z214=$AT$4,(AF214*AH214*AP214*(1-AN214))/1000000)</f>
        <v>4.4706202356986626</v>
      </c>
    </row>
    <row r="215" spans="1:44" x14ac:dyDescent="0.3">
      <c r="A215" s="2">
        <v>26</v>
      </c>
      <c r="B215" t="s">
        <v>228</v>
      </c>
      <c r="D215" t="s">
        <v>23</v>
      </c>
      <c r="F215" s="2" t="s">
        <v>231</v>
      </c>
      <c r="G215" s="2" t="s">
        <v>211</v>
      </c>
      <c r="H215" s="2" t="s">
        <v>220</v>
      </c>
      <c r="I215" s="2" t="s">
        <v>28</v>
      </c>
      <c r="J215" s="2">
        <v>1200</v>
      </c>
      <c r="K215" s="2" t="s">
        <v>232</v>
      </c>
      <c r="L215" s="2">
        <v>40</v>
      </c>
      <c r="M215" s="2" t="s">
        <v>233</v>
      </c>
      <c r="N215" s="2" t="s">
        <v>31</v>
      </c>
      <c r="O215" s="2">
        <v>438000</v>
      </c>
      <c r="P215" s="2">
        <v>8.3350000000000009</v>
      </c>
      <c r="Q215" s="2">
        <v>19.03</v>
      </c>
      <c r="R215" s="2">
        <v>27.364000000000001</v>
      </c>
      <c r="S215" s="2">
        <v>23016.290067999998</v>
      </c>
      <c r="T215" s="2">
        <v>244.446</v>
      </c>
      <c r="U215" s="2">
        <v>1.6719999999999999</v>
      </c>
      <c r="V215" s="2">
        <v>246.11799999999999</v>
      </c>
      <c r="W215" s="2" t="s">
        <v>1536</v>
      </c>
      <c r="X215" s="2">
        <v>0.2</v>
      </c>
      <c r="Y215" t="s">
        <v>33</v>
      </c>
      <c r="Z215" s="2" t="s">
        <v>34</v>
      </c>
      <c r="AA215" t="s">
        <v>35</v>
      </c>
      <c r="AB215">
        <v>916.15499199999999</v>
      </c>
      <c r="AC215">
        <v>0.91615500000000005</v>
      </c>
      <c r="AD215" s="2">
        <v>26</v>
      </c>
      <c r="AE215" s="10" t="s">
        <v>307</v>
      </c>
      <c r="AF215" s="2">
        <f t="shared" si="3"/>
        <v>42172.978454497083</v>
      </c>
      <c r="AG215" s="2" cm="1">
        <f t="array" ref="AG215">_xlfn.IFS(D215="I",MIN('Datos pp I Región'!$K$7:$K$9),D215="II",MIN('Datos pp II Región'!$K$7:$K$9),D215="III",MIN('Datos pp III Región'!$K$7:$K$9),D215="IV",MIN('Datos pp IV Región'!$K$7:$K$9),D215="V",MIN('Datos pp V Región'!$K$7:$K$9),D215="RM",MIN('Datos pp RM'!$K$7:$K$9),D215="VI",MIN('Datos pp VI Región'!$K$7:$K$9))</f>
        <v>22</v>
      </c>
      <c r="AH215" s="2" cm="1">
        <f t="array" ref="AH215">_xlfn.IFS(Z215="Pavimentado",1-(AG215/(4*365)),Z215="No Pavimentado",1-(AG215/365))</f>
        <v>0.98493150684931507</v>
      </c>
      <c r="AI215" s="2" cm="1">
        <f t="array" ref="AI215">_xlfn.IFS(Z215="Pavimentado",8,Z215="No Pavimentado",R215)</f>
        <v>8</v>
      </c>
      <c r="AJ215" s="2">
        <v>0.15</v>
      </c>
      <c r="AK215" s="2">
        <v>0.62</v>
      </c>
      <c r="AL215" s="2">
        <v>0.15</v>
      </c>
      <c r="AM215" s="2">
        <v>1.5</v>
      </c>
      <c r="AN215" s="2"/>
      <c r="AO215" s="2" cm="1">
        <f t="array" ref="AO215">_xlfn.IFS($Z215=$AT$3,AJ215*($X215)^(0.91)*(8*1.1023)^1.02,$Z215=$AT$4,AL215*281.9*(8.5/12)^0.9*(4/2.72)^0.45)</f>
        <v>0.31939355285489546</v>
      </c>
      <c r="AP215" s="2" cm="1">
        <f t="array" ref="AP215">_xlfn.IFS($Z215=$AT$3,AK215*($X215)^(0.91)*(8*1.1023)^1.02,$Z215=$AT$4,AM215*281.9*(8.5/12)^0.9*(4/2.72)^0.45)</f>
        <v>1.3201600184669013</v>
      </c>
      <c r="AQ215" s="2" cm="1">
        <f t="array" ref="AQ215">_xlfn.IFS(Z215=$AT$3,(AF215*AO215*AH215)/1000000,Z215=$AT$4,(AF215*AH215*AO215*(1-AN215))/1000000)</f>
        <v>1.3266808174214231E-2</v>
      </c>
      <c r="AR215" s="2" cm="1">
        <f t="array" ref="AR215">_xlfn.IFS(Z215=$AT$3,(AF215*AP215*AH215)/1000000,Z215=$AT$4,(AF215*AH215*AP215*(1-AN215))/1000000)</f>
        <v>5.4836140453418829E-2</v>
      </c>
    </row>
    <row r="216" spans="1:44" x14ac:dyDescent="0.3">
      <c r="A216" s="2">
        <v>26</v>
      </c>
      <c r="B216" t="s">
        <v>228</v>
      </c>
      <c r="D216" t="s">
        <v>23</v>
      </c>
      <c r="F216" s="2" t="s">
        <v>231</v>
      </c>
      <c r="G216" s="2" t="s">
        <v>211</v>
      </c>
      <c r="H216" s="2" t="s">
        <v>220</v>
      </c>
      <c r="I216" s="2" t="s">
        <v>28</v>
      </c>
      <c r="J216" s="2">
        <v>1200</v>
      </c>
      <c r="K216" s="2" t="s">
        <v>232</v>
      </c>
      <c r="L216" s="2">
        <v>40</v>
      </c>
      <c r="M216" s="2" t="s">
        <v>233</v>
      </c>
      <c r="N216" s="2" t="s">
        <v>31</v>
      </c>
      <c r="O216" s="2">
        <v>438000</v>
      </c>
      <c r="P216" s="2">
        <v>8.3350000000000009</v>
      </c>
      <c r="Q216" s="2">
        <v>19.03</v>
      </c>
      <c r="R216" s="2">
        <v>27.364000000000001</v>
      </c>
      <c r="S216" s="2">
        <v>23016.290067999998</v>
      </c>
      <c r="T216" s="2">
        <v>244.446</v>
      </c>
      <c r="U216" s="2">
        <v>1.6719999999999999</v>
      </c>
      <c r="V216" s="2">
        <v>246.11799999999999</v>
      </c>
      <c r="W216" s="2" t="s">
        <v>1536</v>
      </c>
      <c r="X216" s="2">
        <v>0.2</v>
      </c>
      <c r="Y216" t="s">
        <v>33</v>
      </c>
      <c r="Z216" s="2" t="s">
        <v>34</v>
      </c>
      <c r="AA216" t="s">
        <v>35</v>
      </c>
      <c r="AB216">
        <v>412.70657199999999</v>
      </c>
      <c r="AC216">
        <v>0.41270699999999999</v>
      </c>
      <c r="AD216" s="2">
        <v>26</v>
      </c>
      <c r="AE216" s="10" t="s">
        <v>307</v>
      </c>
      <c r="AF216" s="2">
        <f t="shared" si="3"/>
        <v>18997.968050188148</v>
      </c>
      <c r="AG216" s="2" cm="1">
        <f t="array" ref="AG216">_xlfn.IFS(D216="I",MIN('Datos pp I Región'!$K$7:$K$9),D216="II",MIN('Datos pp II Región'!$K$7:$K$9),D216="III",MIN('Datos pp III Región'!$K$7:$K$9),D216="IV",MIN('Datos pp IV Región'!$K$7:$K$9),D216="V",MIN('Datos pp V Región'!$K$7:$K$9),D216="RM",MIN('Datos pp RM'!$K$7:$K$9),D216="VI",MIN('Datos pp VI Región'!$K$7:$K$9))</f>
        <v>22</v>
      </c>
      <c r="AH216" s="2" cm="1">
        <f t="array" ref="AH216">_xlfn.IFS(Z216="Pavimentado",1-(AG216/(4*365)),Z216="No Pavimentado",1-(AG216/365))</f>
        <v>0.98493150684931507</v>
      </c>
      <c r="AI216" s="2" cm="1">
        <f t="array" ref="AI216">_xlfn.IFS(Z216="Pavimentado",8,Z216="No Pavimentado",R216)</f>
        <v>8</v>
      </c>
      <c r="AJ216" s="2">
        <v>0.15</v>
      </c>
      <c r="AK216" s="2">
        <v>0.62</v>
      </c>
      <c r="AL216" s="2">
        <v>0.15</v>
      </c>
      <c r="AM216" s="2">
        <v>1.5</v>
      </c>
      <c r="AN216" s="2"/>
      <c r="AO216" s="2" cm="1">
        <f t="array" ref="AO216">_xlfn.IFS($Z216=$AT$3,AJ216*($X216)^(0.91)*(8*1.1023)^1.02,$Z216=$AT$4,AL216*281.9*(8.5/12)^0.9*(4/2.72)^0.45)</f>
        <v>0.31939355285489546</v>
      </c>
      <c r="AP216" s="2" cm="1">
        <f t="array" ref="AP216">_xlfn.IFS($Z216=$AT$3,AK216*($X216)^(0.91)*(8*1.1023)^1.02,$Z216=$AT$4,AM216*281.9*(8.5/12)^0.9*(4/2.72)^0.45)</f>
        <v>1.3201600184669013</v>
      </c>
      <c r="AQ216" s="2" cm="1">
        <f t="array" ref="AQ216">_xlfn.IFS(Z216=$AT$3,(AF216*AO216*AH216)/1000000,Z216=$AT$4,(AF216*AH216*AO216*(1-AN216))/1000000)</f>
        <v>5.9763954801921411E-3</v>
      </c>
      <c r="AR216" s="2" cm="1">
        <f t="array" ref="AR216">_xlfn.IFS(Z216=$AT$3,(AF216*AP216*AH216)/1000000,Z216=$AT$4,(AF216*AH216*AP216*(1-AN216))/1000000)</f>
        <v>2.4702434651460853E-2</v>
      </c>
    </row>
    <row r="217" spans="1:44" x14ac:dyDescent="0.3">
      <c r="A217" s="2">
        <v>26</v>
      </c>
      <c r="B217" t="s">
        <v>228</v>
      </c>
      <c r="D217" t="s">
        <v>23</v>
      </c>
      <c r="F217" s="2" t="s">
        <v>231</v>
      </c>
      <c r="G217" s="2" t="s">
        <v>211</v>
      </c>
      <c r="H217" s="2" t="s">
        <v>220</v>
      </c>
      <c r="I217" s="2" t="s">
        <v>28</v>
      </c>
      <c r="J217" s="2">
        <v>1200</v>
      </c>
      <c r="K217" s="2" t="s">
        <v>232</v>
      </c>
      <c r="L217" s="2">
        <v>40</v>
      </c>
      <c r="M217" s="2" t="s">
        <v>233</v>
      </c>
      <c r="N217" s="2" t="s">
        <v>31</v>
      </c>
      <c r="O217" s="2">
        <v>438000</v>
      </c>
      <c r="P217" s="2">
        <v>8.3350000000000009</v>
      </c>
      <c r="Q217" s="2">
        <v>19.03</v>
      </c>
      <c r="R217" s="2">
        <v>27.364000000000001</v>
      </c>
      <c r="S217" s="2">
        <v>23016.290067999998</v>
      </c>
      <c r="T217" s="2">
        <v>244.446</v>
      </c>
      <c r="U217" s="2">
        <v>1.6719999999999999</v>
      </c>
      <c r="V217" s="2">
        <v>246.11799999999999</v>
      </c>
      <c r="W217" s="2" t="s">
        <v>1537</v>
      </c>
      <c r="X217" s="2">
        <v>0.2</v>
      </c>
      <c r="Y217" t="s">
        <v>33</v>
      </c>
      <c r="Z217" s="2" t="s">
        <v>34</v>
      </c>
      <c r="AA217" t="s">
        <v>35</v>
      </c>
      <c r="AB217">
        <v>1760.8460560000001</v>
      </c>
      <c r="AC217">
        <v>1.7608459999999999</v>
      </c>
      <c r="AD217" s="2">
        <v>26</v>
      </c>
      <c r="AE217" s="10" t="s">
        <v>307</v>
      </c>
      <c r="AF217" s="2">
        <f t="shared" si="3"/>
        <v>81056.28460215505</v>
      </c>
      <c r="AG217" s="2" cm="1">
        <f t="array" ref="AG217">_xlfn.IFS(D217="I",MIN('Datos pp I Región'!$K$7:$K$9),D217="II",MIN('Datos pp II Región'!$K$7:$K$9),D217="III",MIN('Datos pp III Región'!$K$7:$K$9),D217="IV",MIN('Datos pp IV Región'!$K$7:$K$9),D217="V",MIN('Datos pp V Región'!$K$7:$K$9),D217="RM",MIN('Datos pp RM'!$K$7:$K$9),D217="VI",MIN('Datos pp VI Región'!$K$7:$K$9))</f>
        <v>22</v>
      </c>
      <c r="AH217" s="2" cm="1">
        <f t="array" ref="AH217">_xlfn.IFS(Z217="Pavimentado",1-(AG217/(4*365)),Z217="No Pavimentado",1-(AG217/365))</f>
        <v>0.98493150684931507</v>
      </c>
      <c r="AI217" s="2" cm="1">
        <f t="array" ref="AI217">_xlfn.IFS(Z217="Pavimentado",8,Z217="No Pavimentado",R217)</f>
        <v>8</v>
      </c>
      <c r="AJ217" s="2">
        <v>0.15</v>
      </c>
      <c r="AK217" s="2">
        <v>0.62</v>
      </c>
      <c r="AL217" s="2">
        <v>0.15</v>
      </c>
      <c r="AM217" s="2">
        <v>1.5</v>
      </c>
      <c r="AN217" s="2"/>
      <c r="AO217" s="2" cm="1">
        <f t="array" ref="AO217">_xlfn.IFS($Z217=$AT$3,AJ217*($X217)^(0.91)*(8*1.1023)^1.02,$Z217=$AT$4,AL217*281.9*(8.5/12)^0.9*(4/2.72)^0.45)</f>
        <v>0.31939355285489546</v>
      </c>
      <c r="AP217" s="2" cm="1">
        <f t="array" ref="AP217">_xlfn.IFS($Z217=$AT$3,AK217*($X217)^(0.91)*(8*1.1023)^1.02,$Z217=$AT$4,AM217*281.9*(8.5/12)^0.9*(4/2.72)^0.45)</f>
        <v>1.3201600184669013</v>
      </c>
      <c r="AQ217" s="2" cm="1">
        <f t="array" ref="AQ217">_xlfn.IFS(Z217=$AT$3,(AF217*AO217*AH217)/1000000,Z217=$AT$4,(AF217*AH217*AO217*(1-AN217))/1000000)</f>
        <v>2.5498748690267942E-2</v>
      </c>
      <c r="AR217" s="2" cm="1">
        <f t="array" ref="AR217">_xlfn.IFS(Z217=$AT$3,(AF217*AP217*AH217)/1000000,Z217=$AT$4,(AF217*AH217*AP217*(1-AN217))/1000000)</f>
        <v>0.10539482791977417</v>
      </c>
    </row>
    <row r="218" spans="1:44" x14ac:dyDescent="0.3">
      <c r="A218" s="2">
        <v>26</v>
      </c>
      <c r="B218" t="s">
        <v>228</v>
      </c>
      <c r="D218" t="s">
        <v>23</v>
      </c>
      <c r="F218" s="2" t="s">
        <v>231</v>
      </c>
      <c r="G218" s="2" t="s">
        <v>211</v>
      </c>
      <c r="H218" s="2" t="s">
        <v>220</v>
      </c>
      <c r="I218" s="2" t="s">
        <v>28</v>
      </c>
      <c r="J218" s="2">
        <v>1200</v>
      </c>
      <c r="K218" s="2" t="s">
        <v>232</v>
      </c>
      <c r="L218" s="2">
        <v>40</v>
      </c>
      <c r="M218" s="2" t="s">
        <v>233</v>
      </c>
      <c r="N218" s="2" t="s">
        <v>31</v>
      </c>
      <c r="O218" s="2">
        <v>438000</v>
      </c>
      <c r="P218" s="2">
        <v>8.3350000000000009</v>
      </c>
      <c r="Q218" s="2">
        <v>19.03</v>
      </c>
      <c r="R218" s="2">
        <v>27.364000000000001</v>
      </c>
      <c r="S218" s="2">
        <v>23016.290067999998</v>
      </c>
      <c r="T218" s="2">
        <v>244.446</v>
      </c>
      <c r="U218" s="2">
        <v>1.6719999999999999</v>
      </c>
      <c r="V218" s="2">
        <v>246.11799999999999</v>
      </c>
      <c r="W218" s="2" t="s">
        <v>1538</v>
      </c>
      <c r="X218" s="2">
        <v>0.2</v>
      </c>
      <c r="Y218" t="s">
        <v>33</v>
      </c>
      <c r="Z218" s="2" t="s">
        <v>34</v>
      </c>
      <c r="AA218" t="s">
        <v>35</v>
      </c>
      <c r="AB218">
        <v>7354.4461709999996</v>
      </c>
      <c r="AC218">
        <v>7.3544460000000003</v>
      </c>
      <c r="AD218" s="2">
        <v>26</v>
      </c>
      <c r="AE218" s="10" t="s">
        <v>307</v>
      </c>
      <c r="AF218" s="2">
        <f t="shared" si="3"/>
        <v>338544.12485088466</v>
      </c>
      <c r="AG218" s="2" cm="1">
        <f t="array" ref="AG218">_xlfn.IFS(D218="I",MIN('Datos pp I Región'!$K$7:$K$9),D218="II",MIN('Datos pp II Región'!$K$7:$K$9),D218="III",MIN('Datos pp III Región'!$K$7:$K$9),D218="IV",MIN('Datos pp IV Región'!$K$7:$K$9),D218="V",MIN('Datos pp V Región'!$K$7:$K$9),D218="RM",MIN('Datos pp RM'!$K$7:$K$9),D218="VI",MIN('Datos pp VI Región'!$K$7:$K$9))</f>
        <v>22</v>
      </c>
      <c r="AH218" s="2" cm="1">
        <f t="array" ref="AH218">_xlfn.IFS(Z218="Pavimentado",1-(AG218/(4*365)),Z218="No Pavimentado",1-(AG218/365))</f>
        <v>0.98493150684931507</v>
      </c>
      <c r="AI218" s="2" cm="1">
        <f t="array" ref="AI218">_xlfn.IFS(Z218="Pavimentado",8,Z218="No Pavimentado",R218)</f>
        <v>8</v>
      </c>
      <c r="AJ218" s="2">
        <v>0.15</v>
      </c>
      <c r="AK218" s="2">
        <v>0.62</v>
      </c>
      <c r="AL218" s="2">
        <v>0.15</v>
      </c>
      <c r="AM218" s="2">
        <v>1.5</v>
      </c>
      <c r="AN218" s="2"/>
      <c r="AO218" s="2" cm="1">
        <f t="array" ref="AO218">_xlfn.IFS($Z218=$AT$3,AJ218*($X218)^(0.91)*(8*1.1023)^1.02,$Z218=$AT$4,AL218*281.9*(8.5/12)^0.9*(4/2.72)^0.45)</f>
        <v>0.31939355285489546</v>
      </c>
      <c r="AP218" s="2" cm="1">
        <f t="array" ref="AP218">_xlfn.IFS($Z218=$AT$3,AK218*($X218)^(0.91)*(8*1.1023)^1.02,$Z218=$AT$4,AM218*281.9*(8.5/12)^0.9*(4/2.72)^0.45)</f>
        <v>1.3201600184669013</v>
      </c>
      <c r="AQ218" s="2" cm="1">
        <f t="array" ref="AQ218">_xlfn.IFS(Z218=$AT$3,(AF218*AO218*AH218)/1000000,Z218=$AT$4,(AF218*AH218*AO218*(1-AN218))/1000000)</f>
        <v>0.10649947258882737</v>
      </c>
      <c r="AR218" s="2" cm="1">
        <f t="array" ref="AR218">_xlfn.IFS(Z218=$AT$3,(AF218*AP218*AH218)/1000000,Z218=$AT$4,(AF218*AH218*AP218*(1-AN218))/1000000)</f>
        <v>0.4401978200338198</v>
      </c>
    </row>
    <row r="219" spans="1:44" x14ac:dyDescent="0.3">
      <c r="A219" s="2">
        <v>26</v>
      </c>
      <c r="B219" t="s">
        <v>228</v>
      </c>
      <c r="D219" t="s">
        <v>23</v>
      </c>
      <c r="F219" s="2" t="s">
        <v>231</v>
      </c>
      <c r="G219" s="2" t="s">
        <v>211</v>
      </c>
      <c r="H219" s="2" t="s">
        <v>220</v>
      </c>
      <c r="I219" s="2" t="s">
        <v>28</v>
      </c>
      <c r="J219" s="2">
        <v>1200</v>
      </c>
      <c r="K219" s="2" t="s">
        <v>232</v>
      </c>
      <c r="L219" s="2">
        <v>40</v>
      </c>
      <c r="M219" s="2" t="s">
        <v>233</v>
      </c>
      <c r="N219" s="2" t="s">
        <v>31</v>
      </c>
      <c r="O219" s="2">
        <v>438000</v>
      </c>
      <c r="P219" s="2">
        <v>8.3350000000000009</v>
      </c>
      <c r="Q219" s="2">
        <v>19.03</v>
      </c>
      <c r="R219" s="2">
        <v>27.364000000000001</v>
      </c>
      <c r="S219" s="2">
        <v>23016.290067999998</v>
      </c>
      <c r="T219" s="2">
        <v>244.446</v>
      </c>
      <c r="U219" s="2">
        <v>1.6719999999999999</v>
      </c>
      <c r="V219" s="2">
        <v>246.11799999999999</v>
      </c>
      <c r="W219" s="2" t="s">
        <v>1539</v>
      </c>
      <c r="X219" s="2">
        <v>0.2</v>
      </c>
      <c r="Y219" t="s">
        <v>33</v>
      </c>
      <c r="Z219" s="2" t="s">
        <v>34</v>
      </c>
      <c r="AA219" t="s">
        <v>35</v>
      </c>
      <c r="AB219">
        <v>101190.136185</v>
      </c>
      <c r="AC219">
        <v>101.190136</v>
      </c>
      <c r="AD219" s="2">
        <v>26</v>
      </c>
      <c r="AE219" s="10" t="s">
        <v>307</v>
      </c>
      <c r="AF219" s="2">
        <f t="shared" si="3"/>
        <v>4658043.0443927376</v>
      </c>
      <c r="AG219" s="2" cm="1">
        <f t="array" ref="AG219">_xlfn.IFS(D219="I",MIN('Datos pp I Región'!$K$7:$K$9),D219="II",MIN('Datos pp II Región'!$K$7:$K$9),D219="III",MIN('Datos pp III Región'!$K$7:$K$9),D219="IV",MIN('Datos pp IV Región'!$K$7:$K$9),D219="V",MIN('Datos pp V Región'!$K$7:$K$9),D219="RM",MIN('Datos pp RM'!$K$7:$K$9),D219="VI",MIN('Datos pp VI Región'!$K$7:$K$9))</f>
        <v>22</v>
      </c>
      <c r="AH219" s="2" cm="1">
        <f t="array" ref="AH219">_xlfn.IFS(Z219="Pavimentado",1-(AG219/(4*365)),Z219="No Pavimentado",1-(AG219/365))</f>
        <v>0.98493150684931507</v>
      </c>
      <c r="AI219" s="2" cm="1">
        <f t="array" ref="AI219">_xlfn.IFS(Z219="Pavimentado",8,Z219="No Pavimentado",R219)</f>
        <v>8</v>
      </c>
      <c r="AJ219" s="2">
        <v>0.15</v>
      </c>
      <c r="AK219" s="2">
        <v>0.62</v>
      </c>
      <c r="AL219" s="2">
        <v>0.15</v>
      </c>
      <c r="AM219" s="2">
        <v>1.5</v>
      </c>
      <c r="AN219" s="2"/>
      <c r="AO219" s="2" cm="1">
        <f t="array" ref="AO219">_xlfn.IFS($Z219=$AT$3,AJ219*($X219)^(0.91)*(8*1.1023)^1.02,$Z219=$AT$4,AL219*281.9*(8.5/12)^0.9*(4/2.72)^0.45)</f>
        <v>0.31939355285489546</v>
      </c>
      <c r="AP219" s="2" cm="1">
        <f t="array" ref="AP219">_xlfn.IFS($Z219=$AT$3,AK219*($X219)^(0.91)*(8*1.1023)^1.02,$Z219=$AT$4,AM219*281.9*(8.5/12)^0.9*(4/2.72)^0.45)</f>
        <v>1.3201600184669013</v>
      </c>
      <c r="AQ219" s="2" cm="1">
        <f t="array" ref="AQ219">_xlfn.IFS(Z219=$AT$3,(AF219*AO219*AH219)/1000000,Z219=$AT$4,(AF219*AH219*AO219*(1-AN219))/1000000)</f>
        <v>1.4653307829293616</v>
      </c>
      <c r="AR219" s="2" cm="1">
        <f t="array" ref="AR219">_xlfn.IFS(Z219=$AT$3,(AF219*AP219*AH219)/1000000,Z219=$AT$4,(AF219*AH219*AP219*(1-AN219))/1000000)</f>
        <v>6.0567005694413627</v>
      </c>
    </row>
    <row r="220" spans="1:44" x14ac:dyDescent="0.3">
      <c r="A220" s="2">
        <v>26</v>
      </c>
      <c r="B220" t="s">
        <v>228</v>
      </c>
      <c r="D220" t="s">
        <v>23</v>
      </c>
      <c r="F220" s="2" t="s">
        <v>231</v>
      </c>
      <c r="G220" s="2" t="s">
        <v>211</v>
      </c>
      <c r="H220" s="2" t="s">
        <v>220</v>
      </c>
      <c r="I220" s="2" t="s">
        <v>28</v>
      </c>
      <c r="J220" s="2">
        <v>1200</v>
      </c>
      <c r="K220" s="2" t="s">
        <v>232</v>
      </c>
      <c r="L220" s="2">
        <v>40</v>
      </c>
      <c r="M220" s="2" t="s">
        <v>233</v>
      </c>
      <c r="N220" s="2" t="s">
        <v>31</v>
      </c>
      <c r="O220" s="2">
        <v>438000</v>
      </c>
      <c r="P220" s="2">
        <v>8.3350000000000009</v>
      </c>
      <c r="Q220" s="2">
        <v>19.03</v>
      </c>
      <c r="R220" s="2">
        <v>27.364000000000001</v>
      </c>
      <c r="S220" s="2">
        <v>23016.290067999998</v>
      </c>
      <c r="T220" s="2">
        <v>244.446</v>
      </c>
      <c r="U220" s="2">
        <v>1.6719999999999999</v>
      </c>
      <c r="V220" s="2">
        <v>246.11799999999999</v>
      </c>
      <c r="W220" s="2" t="s">
        <v>1540</v>
      </c>
      <c r="X220" s="2">
        <v>0.2</v>
      </c>
      <c r="Y220" t="s">
        <v>33</v>
      </c>
      <c r="Z220" s="2" t="s">
        <v>34</v>
      </c>
      <c r="AA220" t="s">
        <v>35</v>
      </c>
      <c r="AB220">
        <v>530.23311799999999</v>
      </c>
      <c r="AC220">
        <v>0.53023299999999995</v>
      </c>
      <c r="AD220" s="2">
        <v>26</v>
      </c>
      <c r="AE220" s="10" t="s">
        <v>307</v>
      </c>
      <c r="AF220" s="2">
        <f t="shared" si="3"/>
        <v>24407.993063251684</v>
      </c>
      <c r="AG220" s="2" cm="1">
        <f t="array" ref="AG220">_xlfn.IFS(D220="I",MIN('Datos pp I Región'!$K$7:$K$9),D220="II",MIN('Datos pp II Región'!$K$7:$K$9),D220="III",MIN('Datos pp III Región'!$K$7:$K$9),D220="IV",MIN('Datos pp IV Región'!$K$7:$K$9),D220="V",MIN('Datos pp V Región'!$K$7:$K$9),D220="RM",MIN('Datos pp RM'!$K$7:$K$9),D220="VI",MIN('Datos pp VI Región'!$K$7:$K$9))</f>
        <v>22</v>
      </c>
      <c r="AH220" s="2" cm="1">
        <f t="array" ref="AH220">_xlfn.IFS(Z220="Pavimentado",1-(AG220/(4*365)),Z220="No Pavimentado",1-(AG220/365))</f>
        <v>0.98493150684931507</v>
      </c>
      <c r="AI220" s="2" cm="1">
        <f t="array" ref="AI220">_xlfn.IFS(Z220="Pavimentado",8,Z220="No Pavimentado",R220)</f>
        <v>8</v>
      </c>
      <c r="AJ220" s="2">
        <v>0.15</v>
      </c>
      <c r="AK220" s="2">
        <v>0.62</v>
      </c>
      <c r="AL220" s="2">
        <v>0.15</v>
      </c>
      <c r="AM220" s="2">
        <v>1.5</v>
      </c>
      <c r="AN220" s="2"/>
      <c r="AO220" s="2" cm="1">
        <f t="array" ref="AO220">_xlfn.IFS($Z220=$AT$3,AJ220*($X220)^(0.91)*(8*1.1023)^1.02,$Z220=$AT$4,AL220*281.9*(8.5/12)^0.9*(4/2.72)^0.45)</f>
        <v>0.31939355285489546</v>
      </c>
      <c r="AP220" s="2" cm="1">
        <f t="array" ref="AP220">_xlfn.IFS($Z220=$AT$3,AK220*($X220)^(0.91)*(8*1.1023)^1.02,$Z220=$AT$4,AM220*281.9*(8.5/12)^0.9*(4/2.72)^0.45)</f>
        <v>1.3201600184669013</v>
      </c>
      <c r="AQ220" s="2" cm="1">
        <f t="array" ref="AQ220">_xlfn.IFS(Z220=$AT$3,(AF220*AO220*AH220)/1000000,Z220=$AT$4,(AF220*AH220*AO220*(1-AN220))/1000000)</f>
        <v>7.6782853323270972E-3</v>
      </c>
      <c r="AR220" s="2" cm="1">
        <f t="array" ref="AR220">_xlfn.IFS(Z220=$AT$3,(AF220*AP220*AH220)/1000000,Z220=$AT$4,(AF220*AH220*AP220*(1-AN220))/1000000)</f>
        <v>3.173691270695201E-2</v>
      </c>
    </row>
    <row r="221" spans="1:44" x14ac:dyDescent="0.3">
      <c r="A221" s="2">
        <v>26</v>
      </c>
      <c r="B221" t="s">
        <v>228</v>
      </c>
      <c r="D221" t="s">
        <v>23</v>
      </c>
      <c r="F221" s="2" t="s">
        <v>231</v>
      </c>
      <c r="G221" s="2" t="s">
        <v>211</v>
      </c>
      <c r="H221" s="2" t="s">
        <v>220</v>
      </c>
      <c r="I221" s="2" t="s">
        <v>28</v>
      </c>
      <c r="J221" s="2">
        <v>1200</v>
      </c>
      <c r="K221" s="2" t="s">
        <v>232</v>
      </c>
      <c r="L221" s="2">
        <v>40</v>
      </c>
      <c r="M221" s="2" t="s">
        <v>233</v>
      </c>
      <c r="N221" s="2" t="s">
        <v>31</v>
      </c>
      <c r="O221" s="2">
        <v>438000</v>
      </c>
      <c r="P221" s="2">
        <v>8.3350000000000009</v>
      </c>
      <c r="Q221" s="2">
        <v>19.03</v>
      </c>
      <c r="R221" s="2">
        <v>27.364000000000001</v>
      </c>
      <c r="S221" s="2">
        <v>23016.290067999998</v>
      </c>
      <c r="T221" s="2">
        <v>244.446</v>
      </c>
      <c r="U221" s="2">
        <v>1.6719999999999999</v>
      </c>
      <c r="V221" s="2">
        <v>246.11799999999999</v>
      </c>
      <c r="W221" s="2" t="s">
        <v>1541</v>
      </c>
      <c r="X221" s="2">
        <v>0.03</v>
      </c>
      <c r="Y221" t="s">
        <v>33</v>
      </c>
      <c r="Z221" s="2" t="s">
        <v>34</v>
      </c>
      <c r="AA221" t="s">
        <v>35</v>
      </c>
      <c r="AB221">
        <v>8578.0354530000004</v>
      </c>
      <c r="AC221">
        <v>8.5780349999999999</v>
      </c>
      <c r="AD221" s="2">
        <v>26</v>
      </c>
      <c r="AE221" s="10" t="s">
        <v>307</v>
      </c>
      <c r="AF221" s="2">
        <f t="shared" si="3"/>
        <v>394869.08354691271</v>
      </c>
      <c r="AG221" s="2" cm="1">
        <f t="array" ref="AG221">_xlfn.IFS(D221="I",MIN('Datos pp I Región'!$K$7:$K$9),D221="II",MIN('Datos pp II Región'!$K$7:$K$9),D221="III",MIN('Datos pp III Región'!$K$7:$K$9),D221="IV",MIN('Datos pp IV Región'!$K$7:$K$9),D221="V",MIN('Datos pp V Región'!$K$7:$K$9),D221="RM",MIN('Datos pp RM'!$K$7:$K$9),D221="VI",MIN('Datos pp VI Región'!$K$7:$K$9))</f>
        <v>22</v>
      </c>
      <c r="AH221" s="2" cm="1">
        <f t="array" ref="AH221">_xlfn.IFS(Z221="Pavimentado",1-(AG221/(4*365)),Z221="No Pavimentado",1-(AG221/365))</f>
        <v>0.98493150684931507</v>
      </c>
      <c r="AI221" s="2" cm="1">
        <f t="array" ref="AI221">_xlfn.IFS(Z221="Pavimentado",8,Z221="No Pavimentado",R221)</f>
        <v>8</v>
      </c>
      <c r="AJ221" s="2">
        <v>0.15</v>
      </c>
      <c r="AK221" s="2">
        <v>0.62</v>
      </c>
      <c r="AL221" s="2">
        <v>0.15</v>
      </c>
      <c r="AM221" s="2">
        <v>1.5</v>
      </c>
      <c r="AN221" s="2"/>
      <c r="AO221" s="2" cm="1">
        <f t="array" ref="AO221">_xlfn.IFS($Z221=$AT$3,AJ221*($X221)^(0.91)*(8*1.1023)^1.02,$Z221=$AT$4,AL221*281.9*(8.5/12)^0.9*(4/2.72)^0.45)</f>
        <v>5.6828892328533019E-2</v>
      </c>
      <c r="AP221" s="2" cm="1">
        <f t="array" ref="AP221">_xlfn.IFS($Z221=$AT$3,AK221*($X221)^(0.91)*(8*1.1023)^1.02,$Z221=$AT$4,AM221*281.9*(8.5/12)^0.9*(4/2.72)^0.45)</f>
        <v>0.23489275495793649</v>
      </c>
      <c r="AQ221" s="2" cm="1">
        <f t="array" ref="AQ221">_xlfn.IFS(Z221=$AT$3,(AF221*AO221*AH221)/1000000,Z221=$AT$4,(AF221*AH221*AO221*(1-AN221))/1000000)</f>
        <v>2.2101836058835801E-2</v>
      </c>
      <c r="AR221" s="2" cm="1">
        <f t="array" ref="AR221">_xlfn.IFS(Z221=$AT$3,(AF221*AP221*AH221)/1000000,Z221=$AT$4,(AF221*AH221*AP221*(1-AN221))/1000000)</f>
        <v>9.1354255709854656E-2</v>
      </c>
    </row>
    <row r="222" spans="1:44" x14ac:dyDescent="0.3">
      <c r="A222" s="2">
        <v>26</v>
      </c>
      <c r="B222" t="s">
        <v>228</v>
      </c>
      <c r="D222" t="s">
        <v>23</v>
      </c>
      <c r="F222" s="2" t="s">
        <v>231</v>
      </c>
      <c r="G222" s="2" t="s">
        <v>211</v>
      </c>
      <c r="H222" s="2" t="s">
        <v>220</v>
      </c>
      <c r="I222" s="2" t="s">
        <v>28</v>
      </c>
      <c r="J222" s="2">
        <v>1200</v>
      </c>
      <c r="K222" s="2" t="s">
        <v>232</v>
      </c>
      <c r="L222" s="2">
        <v>40</v>
      </c>
      <c r="M222" s="2" t="s">
        <v>233</v>
      </c>
      <c r="N222" s="2" t="s">
        <v>31</v>
      </c>
      <c r="O222" s="2">
        <v>438000</v>
      </c>
      <c r="P222" s="2">
        <v>8.3350000000000009</v>
      </c>
      <c r="Q222" s="2">
        <v>19.03</v>
      </c>
      <c r="R222" s="2">
        <v>27.364000000000001</v>
      </c>
      <c r="S222" s="2">
        <v>23016.290067999998</v>
      </c>
      <c r="T222" s="2">
        <v>244.446</v>
      </c>
      <c r="U222" s="2">
        <v>1.6719999999999999</v>
      </c>
      <c r="V222" s="2">
        <v>246.11799999999999</v>
      </c>
      <c r="W222" s="2" t="s">
        <v>1542</v>
      </c>
      <c r="X222" s="2">
        <v>0.03</v>
      </c>
      <c r="Y222" t="s">
        <v>33</v>
      </c>
      <c r="Z222" s="2" t="s">
        <v>34</v>
      </c>
      <c r="AA222" t="s">
        <v>35</v>
      </c>
      <c r="AB222">
        <v>5943.0296079999998</v>
      </c>
      <c r="AC222">
        <v>5.9430300000000003</v>
      </c>
      <c r="AD222" s="2">
        <v>26</v>
      </c>
      <c r="AE222" s="10" t="s">
        <v>307</v>
      </c>
      <c r="AF222" s="2">
        <f t="shared" si="3"/>
        <v>273573.00472565205</v>
      </c>
      <c r="AG222" s="2" cm="1">
        <f t="array" ref="AG222">_xlfn.IFS(D222="I",MIN('Datos pp I Región'!$K$7:$K$9),D222="II",MIN('Datos pp II Región'!$K$7:$K$9),D222="III",MIN('Datos pp III Región'!$K$7:$K$9),D222="IV",MIN('Datos pp IV Región'!$K$7:$K$9),D222="V",MIN('Datos pp V Región'!$K$7:$K$9),D222="RM",MIN('Datos pp RM'!$K$7:$K$9),D222="VI",MIN('Datos pp VI Región'!$K$7:$K$9))</f>
        <v>22</v>
      </c>
      <c r="AH222" s="2" cm="1">
        <f t="array" ref="AH222">_xlfn.IFS(Z222="Pavimentado",1-(AG222/(4*365)),Z222="No Pavimentado",1-(AG222/365))</f>
        <v>0.98493150684931507</v>
      </c>
      <c r="AI222" s="2" cm="1">
        <f t="array" ref="AI222">_xlfn.IFS(Z222="Pavimentado",8,Z222="No Pavimentado",R222)</f>
        <v>8</v>
      </c>
      <c r="AJ222" s="2">
        <v>0.15</v>
      </c>
      <c r="AK222" s="2">
        <v>0.62</v>
      </c>
      <c r="AL222" s="2">
        <v>0.15</v>
      </c>
      <c r="AM222" s="2">
        <v>1.5</v>
      </c>
      <c r="AN222" s="2"/>
      <c r="AO222" s="2" cm="1">
        <f t="array" ref="AO222">_xlfn.IFS($Z222=$AT$3,AJ222*($X222)^(0.91)*(8*1.1023)^1.02,$Z222=$AT$4,AL222*281.9*(8.5/12)^0.9*(4/2.72)^0.45)</f>
        <v>5.6828892328533019E-2</v>
      </c>
      <c r="AP222" s="2" cm="1">
        <f t="array" ref="AP222">_xlfn.IFS($Z222=$AT$3,AK222*($X222)^(0.91)*(8*1.1023)^1.02,$Z222=$AT$4,AM222*281.9*(8.5/12)^0.9*(4/2.72)^0.45)</f>
        <v>0.23489275495793649</v>
      </c>
      <c r="AQ222" s="2" cm="1">
        <f t="array" ref="AQ222">_xlfn.IFS(Z222=$AT$3,(AF222*AO222*AH222)/1000000,Z222=$AT$4,(AF222*AH222*AO222*(1-AN222))/1000000)</f>
        <v>1.531258321430758E-2</v>
      </c>
      <c r="AR222" s="2" cm="1">
        <f t="array" ref="AR222">_xlfn.IFS(Z222=$AT$3,(AF222*AP222*AH222)/1000000,Z222=$AT$4,(AF222*AH222*AP222*(1-AN222))/1000000)</f>
        <v>6.3292010619138001E-2</v>
      </c>
    </row>
    <row r="223" spans="1:44" x14ac:dyDescent="0.3">
      <c r="A223" s="2">
        <v>26</v>
      </c>
      <c r="B223" t="s">
        <v>228</v>
      </c>
      <c r="D223" t="s">
        <v>23</v>
      </c>
      <c r="F223" s="2" t="s">
        <v>231</v>
      </c>
      <c r="G223" s="2" t="s">
        <v>211</v>
      </c>
      <c r="H223" s="2" t="s">
        <v>220</v>
      </c>
      <c r="I223" s="2" t="s">
        <v>28</v>
      </c>
      <c r="J223" s="2">
        <v>1200</v>
      </c>
      <c r="K223" s="2" t="s">
        <v>232</v>
      </c>
      <c r="L223" s="2">
        <v>40</v>
      </c>
      <c r="M223" s="2" t="s">
        <v>233</v>
      </c>
      <c r="N223" s="2" t="s">
        <v>31</v>
      </c>
      <c r="O223" s="2">
        <v>438000</v>
      </c>
      <c r="P223" s="2">
        <v>8.3350000000000009</v>
      </c>
      <c r="Q223" s="2">
        <v>19.03</v>
      </c>
      <c r="R223" s="2">
        <v>27.364000000000001</v>
      </c>
      <c r="S223" s="2">
        <v>23016.290067999998</v>
      </c>
      <c r="T223" s="2">
        <v>244.446</v>
      </c>
      <c r="U223" s="2">
        <v>1.6719999999999999</v>
      </c>
      <c r="V223" s="2">
        <v>246.11799999999999</v>
      </c>
      <c r="W223" s="2" t="s">
        <v>1543</v>
      </c>
      <c r="X223" s="2">
        <v>0.03</v>
      </c>
      <c r="Y223" t="s">
        <v>33</v>
      </c>
      <c r="Z223" s="2" t="s">
        <v>34</v>
      </c>
      <c r="AA223" t="s">
        <v>35</v>
      </c>
      <c r="AB223">
        <v>1012.882638</v>
      </c>
      <c r="AC223">
        <v>1.012883</v>
      </c>
      <c r="AD223" s="2">
        <v>26</v>
      </c>
      <c r="AE223" s="10" t="s">
        <v>307</v>
      </c>
      <c r="AF223" s="2">
        <f t="shared" si="3"/>
        <v>46625.617865892084</v>
      </c>
      <c r="AG223" s="2" cm="1">
        <f t="array" ref="AG223">_xlfn.IFS(D223="I",MIN('Datos pp I Región'!$K$7:$K$9),D223="II",MIN('Datos pp II Región'!$K$7:$K$9),D223="III",MIN('Datos pp III Región'!$K$7:$K$9),D223="IV",MIN('Datos pp IV Región'!$K$7:$K$9),D223="V",MIN('Datos pp V Región'!$K$7:$K$9),D223="RM",MIN('Datos pp RM'!$K$7:$K$9),D223="VI",MIN('Datos pp VI Región'!$K$7:$K$9))</f>
        <v>22</v>
      </c>
      <c r="AH223" s="2" cm="1">
        <f t="array" ref="AH223">_xlfn.IFS(Z223="Pavimentado",1-(AG223/(4*365)),Z223="No Pavimentado",1-(AG223/365))</f>
        <v>0.98493150684931507</v>
      </c>
      <c r="AI223" s="2" cm="1">
        <f t="array" ref="AI223">_xlfn.IFS(Z223="Pavimentado",8,Z223="No Pavimentado",R223)</f>
        <v>8</v>
      </c>
      <c r="AJ223" s="2">
        <v>0.15</v>
      </c>
      <c r="AK223" s="2">
        <v>0.62</v>
      </c>
      <c r="AL223" s="2">
        <v>0.15</v>
      </c>
      <c r="AM223" s="2">
        <v>1.5</v>
      </c>
      <c r="AN223" s="2"/>
      <c r="AO223" s="2" cm="1">
        <f t="array" ref="AO223">_xlfn.IFS($Z223=$AT$3,AJ223*($X223)^(0.91)*(8*1.1023)^1.02,$Z223=$AT$4,AL223*281.9*(8.5/12)^0.9*(4/2.72)^0.45)</f>
        <v>5.6828892328533019E-2</v>
      </c>
      <c r="AP223" s="2" cm="1">
        <f t="array" ref="AP223">_xlfn.IFS($Z223=$AT$3,AK223*($X223)^(0.91)*(8*1.1023)^1.02,$Z223=$AT$4,AM223*281.9*(8.5/12)^0.9*(4/2.72)^0.45)</f>
        <v>0.23489275495793649</v>
      </c>
      <c r="AQ223" s="2" cm="1">
        <f t="array" ref="AQ223">_xlfn.IFS(Z223=$AT$3,(AF223*AO223*AH223)/1000000,Z223=$AT$4,(AF223*AH223*AO223*(1-AN223))/1000000)</f>
        <v>2.6097554991069377E-3</v>
      </c>
      <c r="AR223" s="2" cm="1">
        <f t="array" ref="AR223">_xlfn.IFS(Z223=$AT$3,(AF223*AP223*AH223)/1000000,Z223=$AT$4,(AF223*AH223*AP223*(1-AN223))/1000000)</f>
        <v>1.0786989396308677E-2</v>
      </c>
    </row>
    <row r="224" spans="1:44" x14ac:dyDescent="0.3">
      <c r="A224" s="2">
        <v>26</v>
      </c>
      <c r="B224" t="s">
        <v>228</v>
      </c>
      <c r="D224" t="s">
        <v>23</v>
      </c>
      <c r="F224" s="2" t="s">
        <v>231</v>
      </c>
      <c r="G224" s="2" t="s">
        <v>211</v>
      </c>
      <c r="H224" s="2" t="s">
        <v>220</v>
      </c>
      <c r="I224" s="2" t="s">
        <v>28</v>
      </c>
      <c r="J224" s="2">
        <v>1200</v>
      </c>
      <c r="K224" s="2" t="s">
        <v>232</v>
      </c>
      <c r="L224" s="2">
        <v>40</v>
      </c>
      <c r="M224" s="2" t="s">
        <v>233</v>
      </c>
      <c r="N224" s="2" t="s">
        <v>31</v>
      </c>
      <c r="O224" s="2">
        <v>438000</v>
      </c>
      <c r="P224" s="2">
        <v>8.3350000000000009</v>
      </c>
      <c r="Q224" s="2">
        <v>19.03</v>
      </c>
      <c r="R224" s="2">
        <v>27.364000000000001</v>
      </c>
      <c r="S224" s="2">
        <v>23016.290067999998</v>
      </c>
      <c r="T224" s="2">
        <v>244.446</v>
      </c>
      <c r="U224" s="2">
        <v>1.6719999999999999</v>
      </c>
      <c r="V224" s="2">
        <v>246.11799999999999</v>
      </c>
      <c r="W224" s="2" t="s">
        <v>1544</v>
      </c>
      <c r="X224" s="2">
        <v>0.2</v>
      </c>
      <c r="Y224" t="s">
        <v>33</v>
      </c>
      <c r="Z224" s="2" t="s">
        <v>34</v>
      </c>
      <c r="AA224" t="s">
        <v>35</v>
      </c>
      <c r="AB224">
        <v>8152.4824570000001</v>
      </c>
      <c r="AC224">
        <v>8.1524819999999991</v>
      </c>
      <c r="AD224" s="2">
        <v>26</v>
      </c>
      <c r="AE224" s="10" t="s">
        <v>307</v>
      </c>
      <c r="AF224" s="2">
        <f t="shared" si="3"/>
        <v>375279.78097229748</v>
      </c>
      <c r="AG224" s="2" cm="1">
        <f t="array" ref="AG224">_xlfn.IFS(D224="I",MIN('Datos pp I Región'!$K$7:$K$9),D224="II",MIN('Datos pp II Región'!$K$7:$K$9),D224="III",MIN('Datos pp III Región'!$K$7:$K$9),D224="IV",MIN('Datos pp IV Región'!$K$7:$K$9),D224="V",MIN('Datos pp V Región'!$K$7:$K$9),D224="RM",MIN('Datos pp RM'!$K$7:$K$9),D224="VI",MIN('Datos pp VI Región'!$K$7:$K$9))</f>
        <v>22</v>
      </c>
      <c r="AH224" s="2" cm="1">
        <f t="array" ref="AH224">_xlfn.IFS(Z224="Pavimentado",1-(AG224/(4*365)),Z224="No Pavimentado",1-(AG224/365))</f>
        <v>0.98493150684931507</v>
      </c>
      <c r="AI224" s="2" cm="1">
        <f t="array" ref="AI224">_xlfn.IFS(Z224="Pavimentado",8,Z224="No Pavimentado",R224)</f>
        <v>8</v>
      </c>
      <c r="AJ224" s="2">
        <v>0.15</v>
      </c>
      <c r="AK224" s="2">
        <v>0.62</v>
      </c>
      <c r="AL224" s="2">
        <v>0.15</v>
      </c>
      <c r="AM224" s="2">
        <v>1.5</v>
      </c>
      <c r="AN224" s="2"/>
      <c r="AO224" s="2" cm="1">
        <f t="array" ref="AO224">_xlfn.IFS($Z224=$AT$3,AJ224*($X224)^(0.91)*(8*1.1023)^1.02,$Z224=$AT$4,AL224*281.9*(8.5/12)^0.9*(4/2.72)^0.45)</f>
        <v>0.31939355285489546</v>
      </c>
      <c r="AP224" s="2" cm="1">
        <f t="array" ref="AP224">_xlfn.IFS($Z224=$AT$3,AK224*($X224)^(0.91)*(8*1.1023)^1.02,$Z224=$AT$4,AM224*281.9*(8.5/12)^0.9*(4/2.72)^0.45)</f>
        <v>1.3201600184669013</v>
      </c>
      <c r="AQ224" s="2" cm="1">
        <f t="array" ref="AQ224">_xlfn.IFS(Z224=$AT$3,(AF224*AO224*AH224)/1000000,Z224=$AT$4,(AF224*AH224*AO224*(1-AN224))/1000000)</f>
        <v>0.11805580369886574</v>
      </c>
      <c r="AR224" s="2" cm="1">
        <f t="array" ref="AR224">_xlfn.IFS(Z224=$AT$3,(AF224*AP224*AH224)/1000000,Z224=$AT$4,(AF224*AH224*AP224*(1-AN224))/1000000)</f>
        <v>0.48796398862197843</v>
      </c>
    </row>
    <row r="225" spans="1:44" x14ac:dyDescent="0.3">
      <c r="A225" s="2">
        <v>26</v>
      </c>
      <c r="B225" t="s">
        <v>228</v>
      </c>
      <c r="D225" t="s">
        <v>23</v>
      </c>
      <c r="F225" s="2" t="s">
        <v>231</v>
      </c>
      <c r="G225" s="2" t="s">
        <v>211</v>
      </c>
      <c r="H225" s="2" t="s">
        <v>220</v>
      </c>
      <c r="I225" s="2" t="s">
        <v>28</v>
      </c>
      <c r="J225" s="2">
        <v>1200</v>
      </c>
      <c r="K225" s="2" t="s">
        <v>232</v>
      </c>
      <c r="L225" s="2">
        <v>40</v>
      </c>
      <c r="M225" s="2" t="s">
        <v>233</v>
      </c>
      <c r="N225" s="2" t="s">
        <v>31</v>
      </c>
      <c r="O225" s="2">
        <v>438000</v>
      </c>
      <c r="P225" s="2">
        <v>8.3350000000000009</v>
      </c>
      <c r="Q225" s="2">
        <v>19.03</v>
      </c>
      <c r="R225" s="2">
        <v>27.364000000000001</v>
      </c>
      <c r="S225" s="2">
        <v>23016.290067999998</v>
      </c>
      <c r="T225" s="2">
        <v>244.446</v>
      </c>
      <c r="U225" s="2">
        <v>1.6719999999999999</v>
      </c>
      <c r="V225" s="2">
        <v>246.11799999999999</v>
      </c>
      <c r="W225" s="2" t="s">
        <v>1545</v>
      </c>
      <c r="X225" s="2">
        <v>0.2</v>
      </c>
      <c r="Y225" t="s">
        <v>33</v>
      </c>
      <c r="Z225" s="2" t="s">
        <v>34</v>
      </c>
      <c r="AA225" t="s">
        <v>35</v>
      </c>
      <c r="AB225">
        <v>35066.324630000003</v>
      </c>
      <c r="AC225">
        <v>35.066324999999999</v>
      </c>
      <c r="AD225" s="2">
        <v>26</v>
      </c>
      <c r="AE225" s="10" t="s">
        <v>307</v>
      </c>
      <c r="AF225" s="2">
        <f t="shared" si="3"/>
        <v>1614193.4156375201</v>
      </c>
      <c r="AG225" s="2" cm="1">
        <f t="array" ref="AG225">_xlfn.IFS(D225="I",MIN('Datos pp I Región'!$K$7:$K$9),D225="II",MIN('Datos pp II Región'!$K$7:$K$9),D225="III",MIN('Datos pp III Región'!$K$7:$K$9),D225="IV",MIN('Datos pp IV Región'!$K$7:$K$9),D225="V",MIN('Datos pp V Región'!$K$7:$K$9),D225="RM",MIN('Datos pp RM'!$K$7:$K$9),D225="VI",MIN('Datos pp VI Región'!$K$7:$K$9))</f>
        <v>22</v>
      </c>
      <c r="AH225" s="2" cm="1">
        <f t="array" ref="AH225">_xlfn.IFS(Z225="Pavimentado",1-(AG225/(4*365)),Z225="No Pavimentado",1-(AG225/365))</f>
        <v>0.98493150684931507</v>
      </c>
      <c r="AI225" s="2" cm="1">
        <f t="array" ref="AI225">_xlfn.IFS(Z225="Pavimentado",8,Z225="No Pavimentado",R225)</f>
        <v>8</v>
      </c>
      <c r="AJ225" s="2">
        <v>0.15</v>
      </c>
      <c r="AK225" s="2">
        <v>0.62</v>
      </c>
      <c r="AL225" s="2">
        <v>0.15</v>
      </c>
      <c r="AM225" s="2">
        <v>1.5</v>
      </c>
      <c r="AN225" s="2"/>
      <c r="AO225" s="2" cm="1">
        <f t="array" ref="AO225">_xlfn.IFS($Z225=$AT$3,AJ225*($X225)^(0.91)*(8*1.1023)^1.02,$Z225=$AT$4,AL225*281.9*(8.5/12)^0.9*(4/2.72)^0.45)</f>
        <v>0.31939355285489546</v>
      </c>
      <c r="AP225" s="2" cm="1">
        <f t="array" ref="AP225">_xlfn.IFS($Z225=$AT$3,AK225*($X225)^(0.91)*(8*1.1023)^1.02,$Z225=$AT$4,AM225*281.9*(8.5/12)^0.9*(4/2.72)^0.45)</f>
        <v>1.3201600184669013</v>
      </c>
      <c r="AQ225" s="2" cm="1">
        <f t="array" ref="AQ225">_xlfn.IFS(Z225=$AT$3,(AF225*AO225*AH225)/1000000,Z225=$AT$4,(AF225*AH225*AO225*(1-AN225))/1000000)</f>
        <v>0.50779421293302196</v>
      </c>
      <c r="AR225" s="2" cm="1">
        <f t="array" ref="AR225">_xlfn.IFS(Z225=$AT$3,(AF225*AP225*AH225)/1000000,Z225=$AT$4,(AF225*AH225*AP225*(1-AN225))/1000000)</f>
        <v>2.0988827467898243</v>
      </c>
    </row>
    <row r="226" spans="1:44" x14ac:dyDescent="0.3">
      <c r="A226" s="2">
        <v>26</v>
      </c>
      <c r="B226" t="s">
        <v>228</v>
      </c>
      <c r="D226" t="s">
        <v>23</v>
      </c>
      <c r="F226" s="2" t="s">
        <v>1666</v>
      </c>
      <c r="G226" s="2" t="s">
        <v>211</v>
      </c>
      <c r="H226" s="2" t="s">
        <v>220</v>
      </c>
      <c r="I226" s="2" t="s">
        <v>28</v>
      </c>
      <c r="J226" s="2">
        <v>1200</v>
      </c>
      <c r="K226" s="2" t="s">
        <v>232</v>
      </c>
      <c r="L226" s="2">
        <v>40</v>
      </c>
      <c r="M226" s="2" t="s">
        <v>233</v>
      </c>
      <c r="N226" s="2" t="s">
        <v>31</v>
      </c>
      <c r="O226" s="2">
        <v>438000</v>
      </c>
      <c r="P226" s="2">
        <v>8.3350000000000009</v>
      </c>
      <c r="Q226" s="2">
        <v>19.03</v>
      </c>
      <c r="R226" s="2">
        <v>27.364000000000001</v>
      </c>
      <c r="S226" s="2">
        <v>23016.290067999998</v>
      </c>
      <c r="T226" s="2">
        <v>244.446</v>
      </c>
      <c r="U226" s="2">
        <v>1.6719999999999999</v>
      </c>
      <c r="V226" s="2">
        <v>246.11799999999999</v>
      </c>
      <c r="W226" s="2" t="s">
        <v>1546</v>
      </c>
      <c r="X226" s="2">
        <v>0.03</v>
      </c>
      <c r="Y226" t="s">
        <v>33</v>
      </c>
      <c r="Z226" s="2" t="s">
        <v>61</v>
      </c>
      <c r="AA226" t="s">
        <v>35</v>
      </c>
      <c r="AB226">
        <v>438.76202000000001</v>
      </c>
      <c r="AC226">
        <v>0.43876199999999999</v>
      </c>
      <c r="AD226" s="2">
        <v>26</v>
      </c>
      <c r="AE226" s="10" t="s">
        <v>307</v>
      </c>
      <c r="AF226" s="2">
        <f t="shared" si="3"/>
        <v>20197.346925631631</v>
      </c>
      <c r="AG226" s="2" cm="1">
        <f t="array" ref="AG226">_xlfn.IFS(D226="I",MIN('Datos pp I Región'!$K$7:$K$9),D226="II",MIN('Datos pp II Región'!$K$7:$K$9),D226="III",MIN('Datos pp III Región'!$K$7:$K$9),D226="IV",MIN('Datos pp IV Región'!$K$7:$K$9),D226="V",MIN('Datos pp V Región'!$K$7:$K$9),D226="RM",MIN('Datos pp RM'!$K$7:$K$9),D226="VI",MIN('Datos pp VI Región'!$K$7:$K$9))</f>
        <v>22</v>
      </c>
      <c r="AH226" s="2" cm="1">
        <f t="array" ref="AH226">_xlfn.IFS(Z226="Pavimentado",1-(AG226/(4*365)),Z226="No Pavimentado",1-(AG226/365))</f>
        <v>0.9397260273972603</v>
      </c>
      <c r="AI226" s="2" cm="1">
        <f t="array" ref="AI226">_xlfn.IFS(Z226="Pavimentado",8,Z226="No Pavimentado",R226)</f>
        <v>27.364000000000001</v>
      </c>
      <c r="AJ226" s="2">
        <v>0.15</v>
      </c>
      <c r="AK226" s="2">
        <v>0.62</v>
      </c>
      <c r="AL226" s="2">
        <v>0.15</v>
      </c>
      <c r="AM226" s="2">
        <v>1.5</v>
      </c>
      <c r="AN226" s="2"/>
      <c r="AO226" s="2" cm="1">
        <f t="array" ref="AO226">_xlfn.IFS($Z226=$AT$3,AJ226*($X226)^(0.91)*(8*1.1023)^1.02,$Z226=$AT$4,AL226*281.9*(8.5/12)^0.9*(4/2.72)^0.45)</f>
        <v>36.878329124860684</v>
      </c>
      <c r="AP226" s="2" cm="1">
        <f t="array" ref="AP226">_xlfn.IFS($Z226=$AT$3,AK226*($X226)^(0.91)*(8*1.1023)^1.02,$Z226=$AT$4,AM226*281.9*(8.5/12)^0.9*(4/2.72)^0.45)</f>
        <v>368.78329124860687</v>
      </c>
      <c r="AQ226" s="2" cm="1">
        <f t="array" ref="AQ226">_xlfn.IFS(Z226=$AT$3,(AF226*AO226*AH226)/1000000,Z226=$AT$4,(AF226*AH226*AO226*(1-AN226))/1000000)</f>
        <v>0.69994967596916635</v>
      </c>
      <c r="AR226" s="2" cm="1">
        <f t="array" ref="AR226">_xlfn.IFS(Z226=$AT$3,(AF226*AP226*AH226)/1000000,Z226=$AT$4,(AF226*AH226*AP226*(1-AN226))/1000000)</f>
        <v>6.999496759691664</v>
      </c>
    </row>
    <row r="227" spans="1:44" x14ac:dyDescent="0.3">
      <c r="A227" s="2">
        <v>27</v>
      </c>
      <c r="B227" t="s">
        <v>228</v>
      </c>
      <c r="D227" t="s">
        <v>23</v>
      </c>
      <c r="F227" s="2" t="s">
        <v>236</v>
      </c>
      <c r="G227" s="2" t="s">
        <v>27</v>
      </c>
      <c r="H227" s="2" t="s">
        <v>43</v>
      </c>
      <c r="I227" s="2" t="s">
        <v>28</v>
      </c>
      <c r="J227" s="2">
        <v>1200</v>
      </c>
      <c r="K227" s="2" t="s">
        <v>232</v>
      </c>
      <c r="L227" s="2">
        <v>40</v>
      </c>
      <c r="M227" s="2" t="s">
        <v>233</v>
      </c>
      <c r="N227" s="2" t="s">
        <v>31</v>
      </c>
      <c r="O227" s="2">
        <v>438000</v>
      </c>
      <c r="P227" s="2">
        <v>8.3350000000000009</v>
      </c>
      <c r="Q227" s="2">
        <v>19.03</v>
      </c>
      <c r="R227" s="2">
        <v>27.364000000000001</v>
      </c>
      <c r="S227" s="2">
        <v>23016.290067999998</v>
      </c>
      <c r="T227" s="2">
        <v>285.70499999999998</v>
      </c>
      <c r="U227" s="2">
        <v>0</v>
      </c>
      <c r="V227" s="2">
        <v>285.70499999999998</v>
      </c>
      <c r="W227" s="2" t="s">
        <v>1547</v>
      </c>
      <c r="X227" s="2">
        <v>0.03</v>
      </c>
      <c r="Y227" t="s">
        <v>33</v>
      </c>
      <c r="Z227" s="2" t="s">
        <v>34</v>
      </c>
      <c r="AA227" t="s">
        <v>35</v>
      </c>
      <c r="AB227">
        <v>512.48010599999998</v>
      </c>
      <c r="AC227">
        <v>0.51248000000000005</v>
      </c>
      <c r="AD227" s="2">
        <v>27</v>
      </c>
      <c r="AE227" s="10" t="s">
        <v>307</v>
      </c>
      <c r="AF227" s="2">
        <f t="shared" si="3"/>
        <v>23590.776668097282</v>
      </c>
      <c r="AG227" s="2" cm="1">
        <f t="array" ref="AG227">_xlfn.IFS(D227="I",MIN('Datos pp I Región'!$K$7:$K$9),D227="II",MIN('Datos pp II Región'!$K$7:$K$9),D227="III",MIN('Datos pp III Región'!$K$7:$K$9),D227="IV",MIN('Datos pp IV Región'!$K$7:$K$9),D227="V",MIN('Datos pp V Región'!$K$7:$K$9),D227="RM",MIN('Datos pp RM'!$K$7:$K$9),D227="VI",MIN('Datos pp VI Región'!$K$7:$K$9))</f>
        <v>22</v>
      </c>
      <c r="AH227" s="2" cm="1">
        <f t="array" ref="AH227">_xlfn.IFS(Z227="Pavimentado",1-(AG227/(4*365)),Z227="No Pavimentado",1-(AG227/365))</f>
        <v>0.98493150684931507</v>
      </c>
      <c r="AI227" s="2" cm="1">
        <f t="array" ref="AI227">_xlfn.IFS(Z227="Pavimentado",8,Z227="No Pavimentado",R227)</f>
        <v>8</v>
      </c>
      <c r="AJ227" s="2">
        <v>0.15</v>
      </c>
      <c r="AK227" s="2">
        <v>0.62</v>
      </c>
      <c r="AL227" s="2">
        <v>0.15</v>
      </c>
      <c r="AM227" s="2">
        <v>1.5</v>
      </c>
      <c r="AN227" s="2"/>
      <c r="AO227" s="2" cm="1">
        <f t="array" ref="AO227">_xlfn.IFS($Z227=$AT$3,AJ227*($X227)^(0.91)*(8*1.1023)^1.02,$Z227=$AT$4,AL227*281.9*(8.5/12)^0.9*(4/2.72)^0.45)</f>
        <v>5.6828892328533019E-2</v>
      </c>
      <c r="AP227" s="2" cm="1">
        <f t="array" ref="AP227">_xlfn.IFS($Z227=$AT$3,AK227*($X227)^(0.91)*(8*1.1023)^1.02,$Z227=$AT$4,AM227*281.9*(8.5/12)^0.9*(4/2.72)^0.45)</f>
        <v>0.23489275495793649</v>
      </c>
      <c r="AQ227" s="2" cm="1">
        <f t="array" ref="AQ227">_xlfn.IFS(Z227=$AT$3,(AF227*AO227*AH227)/1000000,Z227=$AT$4,(AF227*AH227*AO227*(1-AN227))/1000000)</f>
        <v>1.3204363171090082E-3</v>
      </c>
      <c r="AR227" s="2" cm="1">
        <f t="array" ref="AR227">_xlfn.IFS(Z227=$AT$3,(AF227*AP227*AH227)/1000000,Z227=$AT$4,(AF227*AH227*AP227*(1-AN227))/1000000)</f>
        <v>5.4578034440505678E-3</v>
      </c>
    </row>
    <row r="228" spans="1:44" x14ac:dyDescent="0.3">
      <c r="A228" s="2">
        <v>27</v>
      </c>
      <c r="B228" t="s">
        <v>228</v>
      </c>
      <c r="D228" t="s">
        <v>23</v>
      </c>
      <c r="F228" s="2" t="s">
        <v>236</v>
      </c>
      <c r="G228" s="2" t="s">
        <v>27</v>
      </c>
      <c r="H228" s="2" t="s">
        <v>43</v>
      </c>
      <c r="I228" s="2" t="s">
        <v>28</v>
      </c>
      <c r="J228" s="2">
        <v>1200</v>
      </c>
      <c r="K228" s="2" t="s">
        <v>232</v>
      </c>
      <c r="L228" s="2">
        <v>40</v>
      </c>
      <c r="M228" s="2" t="s">
        <v>233</v>
      </c>
      <c r="N228" s="2" t="s">
        <v>31</v>
      </c>
      <c r="O228" s="2">
        <v>438000</v>
      </c>
      <c r="P228" s="2">
        <v>8.3350000000000009</v>
      </c>
      <c r="Q228" s="2">
        <v>19.03</v>
      </c>
      <c r="R228" s="2">
        <v>27.364000000000001</v>
      </c>
      <c r="S228" s="2">
        <v>23016.290067999998</v>
      </c>
      <c r="T228" s="2">
        <v>285.70499999999998</v>
      </c>
      <c r="U228" s="2">
        <v>0</v>
      </c>
      <c r="V228" s="2">
        <v>285.70499999999998</v>
      </c>
      <c r="W228" s="2" t="s">
        <v>1548</v>
      </c>
      <c r="X228" s="2">
        <v>0.03</v>
      </c>
      <c r="Y228" t="s">
        <v>33</v>
      </c>
      <c r="Z228" s="2" t="s">
        <v>34</v>
      </c>
      <c r="AA228" t="s">
        <v>35</v>
      </c>
      <c r="AB228">
        <v>26543.130362</v>
      </c>
      <c r="AC228">
        <v>26.543130000000001</v>
      </c>
      <c r="AD228" s="2">
        <v>27</v>
      </c>
      <c r="AE228" s="10" t="s">
        <v>307</v>
      </c>
      <c r="AF228" s="2">
        <f t="shared" si="3"/>
        <v>1221848.7587852657</v>
      </c>
      <c r="AG228" s="2" cm="1">
        <f t="array" ref="AG228">_xlfn.IFS(D228="I",MIN('Datos pp I Región'!$K$7:$K$9),D228="II",MIN('Datos pp II Región'!$K$7:$K$9),D228="III",MIN('Datos pp III Región'!$K$7:$K$9),D228="IV",MIN('Datos pp IV Región'!$K$7:$K$9),D228="V",MIN('Datos pp V Región'!$K$7:$K$9),D228="RM",MIN('Datos pp RM'!$K$7:$K$9),D228="VI",MIN('Datos pp VI Región'!$K$7:$K$9))</f>
        <v>22</v>
      </c>
      <c r="AH228" s="2" cm="1">
        <f t="array" ref="AH228">_xlfn.IFS(Z228="Pavimentado",1-(AG228/(4*365)),Z228="No Pavimentado",1-(AG228/365))</f>
        <v>0.98493150684931507</v>
      </c>
      <c r="AI228" s="2" cm="1">
        <f t="array" ref="AI228">_xlfn.IFS(Z228="Pavimentado",8,Z228="No Pavimentado",R228)</f>
        <v>8</v>
      </c>
      <c r="AJ228" s="2">
        <v>0.15</v>
      </c>
      <c r="AK228" s="2">
        <v>0.62</v>
      </c>
      <c r="AL228" s="2">
        <v>0.15</v>
      </c>
      <c r="AM228" s="2">
        <v>1.5</v>
      </c>
      <c r="AN228" s="2"/>
      <c r="AO228" s="2" cm="1">
        <f t="array" ref="AO228">_xlfn.IFS($Z228=$AT$3,AJ228*($X228)^(0.91)*(8*1.1023)^1.02,$Z228=$AT$4,AL228*281.9*(8.5/12)^0.9*(4/2.72)^0.45)</f>
        <v>5.6828892328533019E-2</v>
      </c>
      <c r="AP228" s="2" cm="1">
        <f t="array" ref="AP228">_xlfn.IFS($Z228=$AT$3,AK228*($X228)^(0.91)*(8*1.1023)^1.02,$Z228=$AT$4,AM228*281.9*(8.5/12)^0.9*(4/2.72)^0.45)</f>
        <v>0.23489275495793649</v>
      </c>
      <c r="AQ228" s="2" cm="1">
        <f t="array" ref="AQ228">_xlfn.IFS(Z228=$AT$3,(AF228*AO228*AH228)/1000000,Z228=$AT$4,(AF228*AH228*AO228*(1-AN228))/1000000)</f>
        <v>6.8390010969687859E-2</v>
      </c>
      <c r="AR228" s="2" cm="1">
        <f t="array" ref="AR228">_xlfn.IFS(Z228=$AT$3,(AF228*AP228*AH228)/1000000,Z228=$AT$4,(AF228*AH228*AP228*(1-AN228))/1000000)</f>
        <v>0.28267871200804312</v>
      </c>
    </row>
    <row r="229" spans="1:44" x14ac:dyDescent="0.3">
      <c r="A229" s="2">
        <v>27</v>
      </c>
      <c r="B229" t="s">
        <v>228</v>
      </c>
      <c r="D229" t="s">
        <v>23</v>
      </c>
      <c r="F229" s="2" t="s">
        <v>236</v>
      </c>
      <c r="G229" s="2" t="s">
        <v>27</v>
      </c>
      <c r="H229" s="2" t="s">
        <v>43</v>
      </c>
      <c r="I229" s="2" t="s">
        <v>28</v>
      </c>
      <c r="J229" s="2">
        <v>1200</v>
      </c>
      <c r="K229" s="2" t="s">
        <v>232</v>
      </c>
      <c r="L229" s="2">
        <v>40</v>
      </c>
      <c r="M229" s="2" t="s">
        <v>233</v>
      </c>
      <c r="N229" s="2" t="s">
        <v>31</v>
      </c>
      <c r="O229" s="2">
        <v>438000</v>
      </c>
      <c r="P229" s="2">
        <v>8.3350000000000009</v>
      </c>
      <c r="Q229" s="2">
        <v>19.03</v>
      </c>
      <c r="R229" s="2">
        <v>27.364000000000001</v>
      </c>
      <c r="S229" s="2">
        <v>23016.290067999998</v>
      </c>
      <c r="T229" s="2">
        <v>285.70499999999998</v>
      </c>
      <c r="U229" s="2">
        <v>0</v>
      </c>
      <c r="V229" s="2">
        <v>285.70499999999998</v>
      </c>
      <c r="W229" s="2" t="s">
        <v>1549</v>
      </c>
      <c r="X229" s="2">
        <v>0.03</v>
      </c>
      <c r="Y229" t="s">
        <v>33</v>
      </c>
      <c r="Z229" s="2" t="s">
        <v>34</v>
      </c>
      <c r="AA229" t="s">
        <v>35</v>
      </c>
      <c r="AB229">
        <v>4548.9839389999997</v>
      </c>
      <c r="AC229">
        <v>4.5489839999999999</v>
      </c>
      <c r="AD229" s="2">
        <v>27</v>
      </c>
      <c r="AE229" s="10" t="s">
        <v>307</v>
      </c>
      <c r="AF229" s="2">
        <f t="shared" si="3"/>
        <v>209401.47051738179</v>
      </c>
      <c r="AG229" s="2" cm="1">
        <f t="array" ref="AG229">_xlfn.IFS(D229="I",MIN('Datos pp I Región'!$K$7:$K$9),D229="II",MIN('Datos pp II Región'!$K$7:$K$9),D229="III",MIN('Datos pp III Región'!$K$7:$K$9),D229="IV",MIN('Datos pp IV Región'!$K$7:$K$9),D229="V",MIN('Datos pp V Región'!$K$7:$K$9),D229="RM",MIN('Datos pp RM'!$K$7:$K$9),D229="VI",MIN('Datos pp VI Región'!$K$7:$K$9))</f>
        <v>22</v>
      </c>
      <c r="AH229" s="2" cm="1">
        <f t="array" ref="AH229">_xlfn.IFS(Z229="Pavimentado",1-(AG229/(4*365)),Z229="No Pavimentado",1-(AG229/365))</f>
        <v>0.98493150684931507</v>
      </c>
      <c r="AI229" s="2" cm="1">
        <f t="array" ref="AI229">_xlfn.IFS(Z229="Pavimentado",8,Z229="No Pavimentado",R229)</f>
        <v>8</v>
      </c>
      <c r="AJ229" s="2">
        <v>0.15</v>
      </c>
      <c r="AK229" s="2">
        <v>0.62</v>
      </c>
      <c r="AL229" s="2">
        <v>0.15</v>
      </c>
      <c r="AM229" s="2">
        <v>1.5</v>
      </c>
      <c r="AN229" s="2"/>
      <c r="AO229" s="2" cm="1">
        <f t="array" ref="AO229">_xlfn.IFS($Z229=$AT$3,AJ229*($X229)^(0.91)*(8*1.1023)^1.02,$Z229=$AT$4,AL229*281.9*(8.5/12)^0.9*(4/2.72)^0.45)</f>
        <v>5.6828892328533019E-2</v>
      </c>
      <c r="AP229" s="2" cm="1">
        <f t="array" ref="AP229">_xlfn.IFS($Z229=$AT$3,AK229*($X229)^(0.91)*(8*1.1023)^1.02,$Z229=$AT$4,AM229*281.9*(8.5/12)^0.9*(4/2.72)^0.45)</f>
        <v>0.23489275495793649</v>
      </c>
      <c r="AQ229" s="2" cm="1">
        <f t="array" ref="AQ229">_xlfn.IFS(Z229=$AT$3,(AF229*AO229*AH229)/1000000,Z229=$AT$4,(AF229*AH229*AO229*(1-AN229))/1000000)</f>
        <v>1.1720737744980884E-2</v>
      </c>
      <c r="AR229" s="2" cm="1">
        <f t="array" ref="AR229">_xlfn.IFS(Z229=$AT$3,(AF229*AP229*AH229)/1000000,Z229=$AT$4,(AF229*AH229*AP229*(1-AN229))/1000000)</f>
        <v>4.844571601258766E-2</v>
      </c>
    </row>
    <row r="230" spans="1:44" x14ac:dyDescent="0.3">
      <c r="A230" s="2">
        <v>27</v>
      </c>
      <c r="B230" t="s">
        <v>228</v>
      </c>
      <c r="D230" t="s">
        <v>23</v>
      </c>
      <c r="F230" s="2" t="s">
        <v>236</v>
      </c>
      <c r="G230" s="2" t="s">
        <v>27</v>
      </c>
      <c r="H230" s="2" t="s">
        <v>43</v>
      </c>
      <c r="I230" s="2" t="s">
        <v>28</v>
      </c>
      <c r="J230" s="2">
        <v>1200</v>
      </c>
      <c r="K230" s="2" t="s">
        <v>232</v>
      </c>
      <c r="L230" s="2">
        <v>40</v>
      </c>
      <c r="M230" s="2" t="s">
        <v>233</v>
      </c>
      <c r="N230" s="2" t="s">
        <v>31</v>
      </c>
      <c r="O230" s="2">
        <v>438000</v>
      </c>
      <c r="P230" s="2">
        <v>8.3350000000000009</v>
      </c>
      <c r="Q230" s="2">
        <v>19.03</v>
      </c>
      <c r="R230" s="2">
        <v>27.364000000000001</v>
      </c>
      <c r="S230" s="2">
        <v>23016.290067999998</v>
      </c>
      <c r="T230" s="2">
        <v>285.70499999999998</v>
      </c>
      <c r="U230" s="2">
        <v>0</v>
      </c>
      <c r="V230" s="2">
        <v>285.70499999999998</v>
      </c>
      <c r="W230" s="2" t="s">
        <v>1550</v>
      </c>
      <c r="X230" s="2">
        <v>0.2</v>
      </c>
      <c r="Y230" t="s">
        <v>33</v>
      </c>
      <c r="Z230" s="2" t="s">
        <v>34</v>
      </c>
      <c r="AA230" t="s">
        <v>35</v>
      </c>
      <c r="AB230">
        <v>108945.55024500001</v>
      </c>
      <c r="AC230">
        <v>108.94555</v>
      </c>
      <c r="AD230" s="2">
        <v>27</v>
      </c>
      <c r="AE230" s="10" t="s">
        <v>307</v>
      </c>
      <c r="AF230" s="2">
        <f t="shared" si="3"/>
        <v>5015044.7608355945</v>
      </c>
      <c r="AG230" s="2" cm="1">
        <f t="array" ref="AG230">_xlfn.IFS(D230="I",MIN('Datos pp I Región'!$K$7:$K$9),D230="II",MIN('Datos pp II Región'!$K$7:$K$9),D230="III",MIN('Datos pp III Región'!$K$7:$K$9),D230="IV",MIN('Datos pp IV Región'!$K$7:$K$9),D230="V",MIN('Datos pp V Región'!$K$7:$K$9),D230="RM",MIN('Datos pp RM'!$K$7:$K$9),D230="VI",MIN('Datos pp VI Región'!$K$7:$K$9))</f>
        <v>22</v>
      </c>
      <c r="AH230" s="2" cm="1">
        <f t="array" ref="AH230">_xlfn.IFS(Z230="Pavimentado",1-(AG230/(4*365)),Z230="No Pavimentado",1-(AG230/365))</f>
        <v>0.98493150684931507</v>
      </c>
      <c r="AI230" s="2" cm="1">
        <f t="array" ref="AI230">_xlfn.IFS(Z230="Pavimentado",8,Z230="No Pavimentado",R230)</f>
        <v>8</v>
      </c>
      <c r="AJ230" s="2">
        <v>0.15</v>
      </c>
      <c r="AK230" s="2">
        <v>0.62</v>
      </c>
      <c r="AL230" s="2">
        <v>0.15</v>
      </c>
      <c r="AM230" s="2">
        <v>1.5</v>
      </c>
      <c r="AN230" s="2"/>
      <c r="AO230" s="2" cm="1">
        <f t="array" ref="AO230">_xlfn.IFS($Z230=$AT$3,AJ230*($X230)^(0.91)*(8*1.1023)^1.02,$Z230=$AT$4,AL230*281.9*(8.5/12)^0.9*(4/2.72)^0.45)</f>
        <v>0.31939355285489546</v>
      </c>
      <c r="AP230" s="2" cm="1">
        <f t="array" ref="AP230">_xlfn.IFS($Z230=$AT$3,AK230*($X230)^(0.91)*(8*1.1023)^1.02,$Z230=$AT$4,AM230*281.9*(8.5/12)^0.9*(4/2.72)^0.45)</f>
        <v>1.3201600184669013</v>
      </c>
      <c r="AQ230" s="2" cm="1">
        <f t="array" ref="AQ230">_xlfn.IFS(Z230=$AT$3,(AF230*AO230*AH230)/1000000,Z230=$AT$4,(AF230*AH230*AO230*(1-AN230))/1000000)</f>
        <v>1.5776366589542872</v>
      </c>
      <c r="AR230" s="2" cm="1">
        <f t="array" ref="AR230">_xlfn.IFS(Z230=$AT$3,(AF230*AP230*AH230)/1000000,Z230=$AT$4,(AF230*AH230*AP230*(1-AN230))/1000000)</f>
        <v>6.5208981903443872</v>
      </c>
    </row>
    <row r="231" spans="1:44" x14ac:dyDescent="0.3">
      <c r="A231" s="2">
        <v>27</v>
      </c>
      <c r="B231" t="s">
        <v>228</v>
      </c>
      <c r="D231" t="s">
        <v>23</v>
      </c>
      <c r="F231" s="2" t="s">
        <v>236</v>
      </c>
      <c r="G231" s="2" t="s">
        <v>27</v>
      </c>
      <c r="H231" s="2" t="s">
        <v>43</v>
      </c>
      <c r="I231" s="2" t="s">
        <v>28</v>
      </c>
      <c r="J231" s="2">
        <v>1200</v>
      </c>
      <c r="K231" s="2" t="s">
        <v>232</v>
      </c>
      <c r="L231" s="2">
        <v>40</v>
      </c>
      <c r="M231" s="2" t="s">
        <v>233</v>
      </c>
      <c r="N231" s="2" t="s">
        <v>31</v>
      </c>
      <c r="O231" s="2">
        <v>438000</v>
      </c>
      <c r="P231" s="2">
        <v>8.3350000000000009</v>
      </c>
      <c r="Q231" s="2">
        <v>19.03</v>
      </c>
      <c r="R231" s="2">
        <v>27.364000000000001</v>
      </c>
      <c r="S231" s="2">
        <v>23016.290067999998</v>
      </c>
      <c r="T231" s="2">
        <v>285.70499999999998</v>
      </c>
      <c r="U231" s="2">
        <v>0</v>
      </c>
      <c r="V231" s="2">
        <v>285.70499999999998</v>
      </c>
      <c r="W231" s="2" t="s">
        <v>1551</v>
      </c>
      <c r="X231" s="2">
        <v>0.2</v>
      </c>
      <c r="Y231" t="s">
        <v>33</v>
      </c>
      <c r="Z231" s="2" t="s">
        <v>34</v>
      </c>
      <c r="AA231" t="s">
        <v>35</v>
      </c>
      <c r="AB231">
        <v>12478.534194</v>
      </c>
      <c r="AC231">
        <v>12.478534</v>
      </c>
      <c r="AD231" s="2">
        <v>27</v>
      </c>
      <c r="AE231" s="10" t="s">
        <v>307</v>
      </c>
      <c r="AF231" s="2">
        <f t="shared" si="3"/>
        <v>574419.11633480061</v>
      </c>
      <c r="AG231" s="2" cm="1">
        <f t="array" ref="AG231">_xlfn.IFS(D231="I",MIN('Datos pp I Región'!$K$7:$K$9),D231="II",MIN('Datos pp II Región'!$K$7:$K$9),D231="III",MIN('Datos pp III Región'!$K$7:$K$9),D231="IV",MIN('Datos pp IV Región'!$K$7:$K$9),D231="V",MIN('Datos pp V Región'!$K$7:$K$9),D231="RM",MIN('Datos pp RM'!$K$7:$K$9),D231="VI",MIN('Datos pp VI Región'!$K$7:$K$9))</f>
        <v>22</v>
      </c>
      <c r="AH231" s="2" cm="1">
        <f t="array" ref="AH231">_xlfn.IFS(Z231="Pavimentado",1-(AG231/(4*365)),Z231="No Pavimentado",1-(AG231/365))</f>
        <v>0.98493150684931507</v>
      </c>
      <c r="AI231" s="2" cm="1">
        <f t="array" ref="AI231">_xlfn.IFS(Z231="Pavimentado",8,Z231="No Pavimentado",R231)</f>
        <v>8</v>
      </c>
      <c r="AJ231" s="2">
        <v>0.15</v>
      </c>
      <c r="AK231" s="2">
        <v>0.62</v>
      </c>
      <c r="AL231" s="2">
        <v>0.15</v>
      </c>
      <c r="AM231" s="2">
        <v>1.5</v>
      </c>
      <c r="AN231" s="2"/>
      <c r="AO231" s="2" cm="1">
        <f t="array" ref="AO231">_xlfn.IFS($Z231=$AT$3,AJ231*($X231)^(0.91)*(8*1.1023)^1.02,$Z231=$AT$4,AL231*281.9*(8.5/12)^0.9*(4/2.72)^0.45)</f>
        <v>0.31939355285489546</v>
      </c>
      <c r="AP231" s="2" cm="1">
        <f t="array" ref="AP231">_xlfn.IFS($Z231=$AT$3,AK231*($X231)^(0.91)*(8*1.1023)^1.02,$Z231=$AT$4,AM231*281.9*(8.5/12)^0.9*(4/2.72)^0.45)</f>
        <v>1.3201600184669013</v>
      </c>
      <c r="AQ231" s="2" cm="1">
        <f t="array" ref="AQ231">_xlfn.IFS(Z231=$AT$3,(AF231*AO231*AH231)/1000000,Z231=$AT$4,(AF231*AH231*AO231*(1-AN231))/1000000)</f>
        <v>0.18070120980992319</v>
      </c>
      <c r="AR231" s="2" cm="1">
        <f t="array" ref="AR231">_xlfn.IFS(Z231=$AT$3,(AF231*AP231*AH231)/1000000,Z231=$AT$4,(AF231*AH231*AP231*(1-AN231))/1000000)</f>
        <v>0.7468983338810159</v>
      </c>
    </row>
    <row r="232" spans="1:44" x14ac:dyDescent="0.3">
      <c r="A232" s="2">
        <v>27</v>
      </c>
      <c r="B232" t="s">
        <v>228</v>
      </c>
      <c r="D232" t="s">
        <v>23</v>
      </c>
      <c r="F232" s="2" t="s">
        <v>236</v>
      </c>
      <c r="G232" s="2" t="s">
        <v>27</v>
      </c>
      <c r="H232" s="2" t="s">
        <v>43</v>
      </c>
      <c r="I232" s="2" t="s">
        <v>28</v>
      </c>
      <c r="J232" s="2">
        <v>1200</v>
      </c>
      <c r="K232" s="2" t="s">
        <v>232</v>
      </c>
      <c r="L232" s="2">
        <v>40</v>
      </c>
      <c r="M232" s="2" t="s">
        <v>233</v>
      </c>
      <c r="N232" s="2" t="s">
        <v>31</v>
      </c>
      <c r="O232" s="2">
        <v>438000</v>
      </c>
      <c r="P232" s="2">
        <v>8.3350000000000009</v>
      </c>
      <c r="Q232" s="2">
        <v>19.03</v>
      </c>
      <c r="R232" s="2">
        <v>27.364000000000001</v>
      </c>
      <c r="S232" s="2">
        <v>23016.290067999998</v>
      </c>
      <c r="T232" s="2">
        <v>285.70499999999998</v>
      </c>
      <c r="U232" s="2">
        <v>0</v>
      </c>
      <c r="V232" s="2">
        <v>285.70499999999998</v>
      </c>
      <c r="W232" s="2" t="s">
        <v>1552</v>
      </c>
      <c r="X232" s="2">
        <v>0.2</v>
      </c>
      <c r="Y232" t="s">
        <v>33</v>
      </c>
      <c r="Z232" s="2" t="s">
        <v>34</v>
      </c>
      <c r="AA232" t="s">
        <v>35</v>
      </c>
      <c r="AB232">
        <v>36241.131495000001</v>
      </c>
      <c r="AC232">
        <v>36.241131000000003</v>
      </c>
      <c r="AD232" s="2">
        <v>27</v>
      </c>
      <c r="AE232" s="10" t="s">
        <v>307</v>
      </c>
      <c r="AF232" s="2">
        <f t="shared" si="3"/>
        <v>1668272.7669767737</v>
      </c>
      <c r="AG232" s="2" cm="1">
        <f t="array" ref="AG232">_xlfn.IFS(D232="I",MIN('Datos pp I Región'!$K$7:$K$9),D232="II",MIN('Datos pp II Región'!$K$7:$K$9),D232="III",MIN('Datos pp III Región'!$K$7:$K$9),D232="IV",MIN('Datos pp IV Región'!$K$7:$K$9),D232="V",MIN('Datos pp V Región'!$K$7:$K$9),D232="RM",MIN('Datos pp RM'!$K$7:$K$9),D232="VI",MIN('Datos pp VI Región'!$K$7:$K$9))</f>
        <v>22</v>
      </c>
      <c r="AH232" s="2" cm="1">
        <f t="array" ref="AH232">_xlfn.IFS(Z232="Pavimentado",1-(AG232/(4*365)),Z232="No Pavimentado",1-(AG232/365))</f>
        <v>0.98493150684931507</v>
      </c>
      <c r="AI232" s="2" cm="1">
        <f t="array" ref="AI232">_xlfn.IFS(Z232="Pavimentado",8,Z232="No Pavimentado",R232)</f>
        <v>8</v>
      </c>
      <c r="AJ232" s="2">
        <v>0.15</v>
      </c>
      <c r="AK232" s="2">
        <v>0.62</v>
      </c>
      <c r="AL232" s="2">
        <v>0.15</v>
      </c>
      <c r="AM232" s="2">
        <v>1.5</v>
      </c>
      <c r="AN232" s="2"/>
      <c r="AO232" s="2" cm="1">
        <f t="array" ref="AO232">_xlfn.IFS($Z232=$AT$3,AJ232*($X232)^(0.91)*(8*1.1023)^1.02,$Z232=$AT$4,AL232*281.9*(8.5/12)^0.9*(4/2.72)^0.45)</f>
        <v>0.31939355285489546</v>
      </c>
      <c r="AP232" s="2" cm="1">
        <f t="array" ref="AP232">_xlfn.IFS($Z232=$AT$3,AK232*($X232)^(0.91)*(8*1.1023)^1.02,$Z232=$AT$4,AM232*281.9*(8.5/12)^0.9*(4/2.72)^0.45)</f>
        <v>1.3201600184669013</v>
      </c>
      <c r="AQ232" s="2" cm="1">
        <f t="array" ref="AQ232">_xlfn.IFS(Z232=$AT$3,(AF232*AO232*AH232)/1000000,Z232=$AT$4,(AF232*AH232*AO232*(1-AN232))/1000000)</f>
        <v>0.52480653709641789</v>
      </c>
      <c r="AR232" s="2" cm="1">
        <f t="array" ref="AR232">_xlfn.IFS(Z232=$AT$3,(AF232*AP232*AH232)/1000000,Z232=$AT$4,(AF232*AH232*AP232*(1-AN232))/1000000)</f>
        <v>2.1692003533318602</v>
      </c>
    </row>
    <row r="233" spans="1:44" x14ac:dyDescent="0.3">
      <c r="A233" s="2">
        <v>27</v>
      </c>
      <c r="B233" t="s">
        <v>228</v>
      </c>
      <c r="D233" t="s">
        <v>23</v>
      </c>
      <c r="F233" s="2" t="s">
        <v>236</v>
      </c>
      <c r="G233" s="2" t="s">
        <v>27</v>
      </c>
      <c r="H233" s="2" t="s">
        <v>43</v>
      </c>
      <c r="I233" s="2" t="s">
        <v>28</v>
      </c>
      <c r="J233" s="2">
        <v>1200</v>
      </c>
      <c r="K233" s="2" t="s">
        <v>232</v>
      </c>
      <c r="L233" s="2">
        <v>40</v>
      </c>
      <c r="M233" s="2" t="s">
        <v>233</v>
      </c>
      <c r="N233" s="2" t="s">
        <v>31</v>
      </c>
      <c r="O233" s="2">
        <v>438000</v>
      </c>
      <c r="P233" s="2">
        <v>8.3350000000000009</v>
      </c>
      <c r="Q233" s="2">
        <v>19.03</v>
      </c>
      <c r="R233" s="2">
        <v>27.364000000000001</v>
      </c>
      <c r="S233" s="2">
        <v>23016.290067999998</v>
      </c>
      <c r="T233" s="2">
        <v>285.70499999999998</v>
      </c>
      <c r="U233" s="2">
        <v>0</v>
      </c>
      <c r="V233" s="2">
        <v>285.70499999999998</v>
      </c>
      <c r="W233" s="2" t="s">
        <v>1553</v>
      </c>
      <c r="X233" s="2">
        <v>0.2</v>
      </c>
      <c r="Y233" t="s">
        <v>33</v>
      </c>
      <c r="Z233" s="2" t="s">
        <v>34</v>
      </c>
      <c r="AA233" t="s">
        <v>35</v>
      </c>
      <c r="AB233">
        <v>6287.6091130000004</v>
      </c>
      <c r="AC233">
        <v>6.2876089999999998</v>
      </c>
      <c r="AD233" s="2">
        <v>27</v>
      </c>
      <c r="AE233" s="10" t="s">
        <v>307</v>
      </c>
      <c r="AF233" s="2">
        <f t="shared" si="3"/>
        <v>289434.86515633477</v>
      </c>
      <c r="AG233" s="2" cm="1">
        <f t="array" ref="AG233">_xlfn.IFS(D233="I",MIN('Datos pp I Región'!$K$7:$K$9),D233="II",MIN('Datos pp II Región'!$K$7:$K$9),D233="III",MIN('Datos pp III Región'!$K$7:$K$9),D233="IV",MIN('Datos pp IV Región'!$K$7:$K$9),D233="V",MIN('Datos pp V Región'!$K$7:$K$9),D233="RM",MIN('Datos pp RM'!$K$7:$K$9),D233="VI",MIN('Datos pp VI Región'!$K$7:$K$9))</f>
        <v>22</v>
      </c>
      <c r="AH233" s="2" cm="1">
        <f t="array" ref="AH233">_xlfn.IFS(Z233="Pavimentado",1-(AG233/(4*365)),Z233="No Pavimentado",1-(AG233/365))</f>
        <v>0.98493150684931507</v>
      </c>
      <c r="AI233" s="2" cm="1">
        <f t="array" ref="AI233">_xlfn.IFS(Z233="Pavimentado",8,Z233="No Pavimentado",R233)</f>
        <v>8</v>
      </c>
      <c r="AJ233" s="2">
        <v>0.15</v>
      </c>
      <c r="AK233" s="2">
        <v>0.62</v>
      </c>
      <c r="AL233" s="2">
        <v>0.15</v>
      </c>
      <c r="AM233" s="2">
        <v>1.5</v>
      </c>
      <c r="AN233" s="2"/>
      <c r="AO233" s="2" cm="1">
        <f t="array" ref="AO233">_xlfn.IFS($Z233=$AT$3,AJ233*($X233)^(0.91)*(8*1.1023)^1.02,$Z233=$AT$4,AL233*281.9*(8.5/12)^0.9*(4/2.72)^0.45)</f>
        <v>0.31939355285489546</v>
      </c>
      <c r="AP233" s="2" cm="1">
        <f t="array" ref="AP233">_xlfn.IFS($Z233=$AT$3,AK233*($X233)^(0.91)*(8*1.1023)^1.02,$Z233=$AT$4,AM233*281.9*(8.5/12)^0.9*(4/2.72)^0.45)</f>
        <v>1.3201600184669013</v>
      </c>
      <c r="AQ233" s="2" cm="1">
        <f t="array" ref="AQ233">_xlfn.IFS(Z233=$AT$3,(AF233*AO233*AH233)/1000000,Z233=$AT$4,(AF233*AH233*AO233*(1-AN233))/1000000)</f>
        <v>9.1050643698351197E-2</v>
      </c>
      <c r="AR233" s="2" cm="1">
        <f t="array" ref="AR233">_xlfn.IFS(Z233=$AT$3,(AF233*AP233*AH233)/1000000,Z233=$AT$4,(AF233*AH233*AP233*(1-AN233))/1000000)</f>
        <v>0.37634266061985167</v>
      </c>
    </row>
    <row r="234" spans="1:44" x14ac:dyDescent="0.3">
      <c r="A234" s="2">
        <v>27</v>
      </c>
      <c r="B234" t="s">
        <v>228</v>
      </c>
      <c r="D234" t="s">
        <v>23</v>
      </c>
      <c r="F234" s="2" t="s">
        <v>236</v>
      </c>
      <c r="G234" s="2" t="s">
        <v>27</v>
      </c>
      <c r="H234" s="2" t="s">
        <v>43</v>
      </c>
      <c r="I234" s="2" t="s">
        <v>28</v>
      </c>
      <c r="J234" s="2">
        <v>1200</v>
      </c>
      <c r="K234" s="2" t="s">
        <v>232</v>
      </c>
      <c r="L234" s="2">
        <v>40</v>
      </c>
      <c r="M234" s="2" t="s">
        <v>233</v>
      </c>
      <c r="N234" s="2" t="s">
        <v>31</v>
      </c>
      <c r="O234" s="2">
        <v>438000</v>
      </c>
      <c r="P234" s="2">
        <v>8.3350000000000009</v>
      </c>
      <c r="Q234" s="2">
        <v>19.03</v>
      </c>
      <c r="R234" s="2">
        <v>27.364000000000001</v>
      </c>
      <c r="S234" s="2">
        <v>23016.290067999998</v>
      </c>
      <c r="T234" s="2">
        <v>285.70499999999998</v>
      </c>
      <c r="U234" s="2">
        <v>0</v>
      </c>
      <c r="V234" s="2">
        <v>285.70499999999998</v>
      </c>
      <c r="W234" s="2" t="s">
        <v>1554</v>
      </c>
      <c r="X234" s="2">
        <v>0.2</v>
      </c>
      <c r="Y234" t="s">
        <v>33</v>
      </c>
      <c r="Z234" s="2" t="s">
        <v>34</v>
      </c>
      <c r="AA234" t="s">
        <v>35</v>
      </c>
      <c r="AB234">
        <v>19460.022212</v>
      </c>
      <c r="AC234">
        <v>19.460021999999999</v>
      </c>
      <c r="AD234" s="2">
        <v>27</v>
      </c>
      <c r="AE234" s="10" t="s">
        <v>307</v>
      </c>
      <c r="AF234" s="2">
        <f t="shared" si="3"/>
        <v>895795.02216332289</v>
      </c>
      <c r="AG234" s="2" cm="1">
        <f t="array" ref="AG234">_xlfn.IFS(D234="I",MIN('Datos pp I Región'!$K$7:$K$9),D234="II",MIN('Datos pp II Región'!$K$7:$K$9),D234="III",MIN('Datos pp III Región'!$K$7:$K$9),D234="IV",MIN('Datos pp IV Región'!$K$7:$K$9),D234="V",MIN('Datos pp V Región'!$K$7:$K$9),D234="RM",MIN('Datos pp RM'!$K$7:$K$9),D234="VI",MIN('Datos pp VI Región'!$K$7:$K$9))</f>
        <v>22</v>
      </c>
      <c r="AH234" s="2" cm="1">
        <f t="array" ref="AH234">_xlfn.IFS(Z234="Pavimentado",1-(AG234/(4*365)),Z234="No Pavimentado",1-(AG234/365))</f>
        <v>0.98493150684931507</v>
      </c>
      <c r="AI234" s="2" cm="1">
        <f t="array" ref="AI234">_xlfn.IFS(Z234="Pavimentado",8,Z234="No Pavimentado",R234)</f>
        <v>8</v>
      </c>
      <c r="AJ234" s="2">
        <v>0.15</v>
      </c>
      <c r="AK234" s="2">
        <v>0.62</v>
      </c>
      <c r="AL234" s="2">
        <v>0.15</v>
      </c>
      <c r="AM234" s="2">
        <v>1.5</v>
      </c>
      <c r="AN234" s="2"/>
      <c r="AO234" s="2" cm="1">
        <f t="array" ref="AO234">_xlfn.IFS($Z234=$AT$3,AJ234*($X234)^(0.91)*(8*1.1023)^1.02,$Z234=$AT$4,AL234*281.9*(8.5/12)^0.9*(4/2.72)^0.45)</f>
        <v>0.31939355285489546</v>
      </c>
      <c r="AP234" s="2" cm="1">
        <f t="array" ref="AP234">_xlfn.IFS($Z234=$AT$3,AK234*($X234)^(0.91)*(8*1.1023)^1.02,$Z234=$AT$4,AM234*281.9*(8.5/12)^0.9*(4/2.72)^0.45)</f>
        <v>1.3201600184669013</v>
      </c>
      <c r="AQ234" s="2" cm="1">
        <f t="array" ref="AQ234">_xlfn.IFS(Z234=$AT$3,(AF234*AO234*AH234)/1000000,Z234=$AT$4,(AF234*AH234*AO234*(1-AN234))/1000000)</f>
        <v>0.28179989078266093</v>
      </c>
      <c r="AR234" s="2" cm="1">
        <f t="array" ref="AR234">_xlfn.IFS(Z234=$AT$3,(AF234*AP234*AH234)/1000000,Z234=$AT$4,(AF234*AH234*AP234*(1-AN234))/1000000)</f>
        <v>1.1647728819016652</v>
      </c>
    </row>
    <row r="235" spans="1:44" x14ac:dyDescent="0.3">
      <c r="A235" s="2">
        <v>27</v>
      </c>
      <c r="B235" t="s">
        <v>228</v>
      </c>
      <c r="D235" t="s">
        <v>23</v>
      </c>
      <c r="F235" s="2" t="s">
        <v>236</v>
      </c>
      <c r="G235" s="2" t="s">
        <v>27</v>
      </c>
      <c r="H235" s="2" t="s">
        <v>43</v>
      </c>
      <c r="I235" s="2" t="s">
        <v>28</v>
      </c>
      <c r="J235" s="2">
        <v>1200</v>
      </c>
      <c r="K235" s="2" t="s">
        <v>232</v>
      </c>
      <c r="L235" s="2">
        <v>40</v>
      </c>
      <c r="M235" s="2" t="s">
        <v>233</v>
      </c>
      <c r="N235" s="2" t="s">
        <v>31</v>
      </c>
      <c r="O235" s="2">
        <v>438000</v>
      </c>
      <c r="P235" s="2">
        <v>8.3350000000000009</v>
      </c>
      <c r="Q235" s="2">
        <v>19.03</v>
      </c>
      <c r="R235" s="2">
        <v>27.364000000000001</v>
      </c>
      <c r="S235" s="2">
        <v>23016.290067999998</v>
      </c>
      <c r="T235" s="2">
        <v>285.70499999999998</v>
      </c>
      <c r="U235" s="2">
        <v>0</v>
      </c>
      <c r="V235" s="2">
        <v>285.70499999999998</v>
      </c>
      <c r="W235" s="2" t="s">
        <v>1555</v>
      </c>
      <c r="X235" s="2">
        <v>0.2</v>
      </c>
      <c r="Y235" t="s">
        <v>33</v>
      </c>
      <c r="Z235" s="2" t="s">
        <v>34</v>
      </c>
      <c r="AA235" t="s">
        <v>35</v>
      </c>
      <c r="AB235">
        <v>562.55824700000005</v>
      </c>
      <c r="AC235">
        <v>0.562558</v>
      </c>
      <c r="AD235" s="2">
        <v>27</v>
      </c>
      <c r="AE235" s="10" t="s">
        <v>307</v>
      </c>
      <c r="AF235" s="2">
        <f t="shared" si="3"/>
        <v>25895.996216147887</v>
      </c>
      <c r="AG235" s="2" cm="1">
        <f t="array" ref="AG235">_xlfn.IFS(D235="I",MIN('Datos pp I Región'!$K$7:$K$9),D235="II",MIN('Datos pp II Región'!$K$7:$K$9),D235="III",MIN('Datos pp III Región'!$K$7:$K$9),D235="IV",MIN('Datos pp IV Región'!$K$7:$K$9),D235="V",MIN('Datos pp V Región'!$K$7:$K$9),D235="RM",MIN('Datos pp RM'!$K$7:$K$9),D235="VI",MIN('Datos pp VI Región'!$K$7:$K$9))</f>
        <v>22</v>
      </c>
      <c r="AH235" s="2" cm="1">
        <f t="array" ref="AH235">_xlfn.IFS(Z235="Pavimentado",1-(AG235/(4*365)),Z235="No Pavimentado",1-(AG235/365))</f>
        <v>0.98493150684931507</v>
      </c>
      <c r="AI235" s="2" cm="1">
        <f t="array" ref="AI235">_xlfn.IFS(Z235="Pavimentado",8,Z235="No Pavimentado",R235)</f>
        <v>8</v>
      </c>
      <c r="AJ235" s="2">
        <v>0.15</v>
      </c>
      <c r="AK235" s="2">
        <v>0.62</v>
      </c>
      <c r="AL235" s="2">
        <v>0.15</v>
      </c>
      <c r="AM235" s="2">
        <v>1.5</v>
      </c>
      <c r="AN235" s="2"/>
      <c r="AO235" s="2" cm="1">
        <f t="array" ref="AO235">_xlfn.IFS($Z235=$AT$3,AJ235*($X235)^(0.91)*(8*1.1023)^1.02,$Z235=$AT$4,AL235*281.9*(8.5/12)^0.9*(4/2.72)^0.45)</f>
        <v>0.31939355285489546</v>
      </c>
      <c r="AP235" s="2" cm="1">
        <f t="array" ref="AP235">_xlfn.IFS($Z235=$AT$3,AK235*($X235)^(0.91)*(8*1.1023)^1.02,$Z235=$AT$4,AM235*281.9*(8.5/12)^0.9*(4/2.72)^0.45)</f>
        <v>1.3201600184669013</v>
      </c>
      <c r="AQ235" s="2" cm="1">
        <f t="array" ref="AQ235">_xlfn.IFS(Z235=$AT$3,(AF235*AO235*AH235)/1000000,Z235=$AT$4,(AF235*AH235*AO235*(1-AN235))/1000000)</f>
        <v>8.1463825148251207E-3</v>
      </c>
      <c r="AR235" s="2" cm="1">
        <f t="array" ref="AR235">_xlfn.IFS(Z235=$AT$3,(AF235*AP235*AH235)/1000000,Z235=$AT$4,(AF235*AH235*AP235*(1-AN235))/1000000)</f>
        <v>3.3671714394610495E-2</v>
      </c>
    </row>
    <row r="236" spans="1:44" x14ac:dyDescent="0.3">
      <c r="A236" s="2">
        <v>27</v>
      </c>
      <c r="B236" t="s">
        <v>228</v>
      </c>
      <c r="D236" t="s">
        <v>23</v>
      </c>
      <c r="F236" s="2" t="s">
        <v>236</v>
      </c>
      <c r="G236" s="2" t="s">
        <v>27</v>
      </c>
      <c r="H236" s="2" t="s">
        <v>43</v>
      </c>
      <c r="I236" s="2" t="s">
        <v>28</v>
      </c>
      <c r="J236" s="2">
        <v>1200</v>
      </c>
      <c r="K236" s="2" t="s">
        <v>232</v>
      </c>
      <c r="L236" s="2">
        <v>40</v>
      </c>
      <c r="M236" s="2" t="s">
        <v>233</v>
      </c>
      <c r="N236" s="2" t="s">
        <v>31</v>
      </c>
      <c r="O236" s="2">
        <v>438000</v>
      </c>
      <c r="P236" s="2">
        <v>8.3350000000000009</v>
      </c>
      <c r="Q236" s="2">
        <v>19.03</v>
      </c>
      <c r="R236" s="2">
        <v>27.364000000000001</v>
      </c>
      <c r="S236" s="2">
        <v>23016.290067999998</v>
      </c>
      <c r="T236" s="2">
        <v>285.70499999999998</v>
      </c>
      <c r="U236" s="2">
        <v>0</v>
      </c>
      <c r="V236" s="2">
        <v>285.70499999999998</v>
      </c>
      <c r="W236" s="2" t="s">
        <v>1556</v>
      </c>
      <c r="X236" s="2">
        <v>0.2</v>
      </c>
      <c r="Y236" t="s">
        <v>33</v>
      </c>
      <c r="Z236" s="2" t="s">
        <v>34</v>
      </c>
      <c r="AA236" t="s">
        <v>35</v>
      </c>
      <c r="AB236">
        <v>33715.495203999999</v>
      </c>
      <c r="AC236">
        <v>33.715494999999997</v>
      </c>
      <c r="AD236" s="2">
        <v>27</v>
      </c>
      <c r="AE236" s="10" t="s">
        <v>307</v>
      </c>
      <c r="AF236" s="2">
        <f t="shared" si="3"/>
        <v>1552011.2254124072</v>
      </c>
      <c r="AG236" s="2" cm="1">
        <f t="array" ref="AG236">_xlfn.IFS(D236="I",MIN('Datos pp I Región'!$K$7:$K$9),D236="II",MIN('Datos pp II Región'!$K$7:$K$9),D236="III",MIN('Datos pp III Región'!$K$7:$K$9),D236="IV",MIN('Datos pp IV Región'!$K$7:$K$9),D236="V",MIN('Datos pp V Región'!$K$7:$K$9),D236="RM",MIN('Datos pp RM'!$K$7:$K$9),D236="VI",MIN('Datos pp VI Región'!$K$7:$K$9))</f>
        <v>22</v>
      </c>
      <c r="AH236" s="2" cm="1">
        <f t="array" ref="AH236">_xlfn.IFS(Z236="Pavimentado",1-(AG236/(4*365)),Z236="No Pavimentado",1-(AG236/365))</f>
        <v>0.98493150684931507</v>
      </c>
      <c r="AI236" s="2" cm="1">
        <f t="array" ref="AI236">_xlfn.IFS(Z236="Pavimentado",8,Z236="No Pavimentado",R236)</f>
        <v>8</v>
      </c>
      <c r="AJ236" s="2">
        <v>0.15</v>
      </c>
      <c r="AK236" s="2">
        <v>0.62</v>
      </c>
      <c r="AL236" s="2">
        <v>0.15</v>
      </c>
      <c r="AM236" s="2">
        <v>1.5</v>
      </c>
      <c r="AN236" s="2"/>
      <c r="AO236" s="2" cm="1">
        <f t="array" ref="AO236">_xlfn.IFS($Z236=$AT$3,AJ236*($X236)^(0.91)*(8*1.1023)^1.02,$Z236=$AT$4,AL236*281.9*(8.5/12)^0.9*(4/2.72)^0.45)</f>
        <v>0.31939355285489546</v>
      </c>
      <c r="AP236" s="2" cm="1">
        <f t="array" ref="AP236">_xlfn.IFS($Z236=$AT$3,AK236*($X236)^(0.91)*(8*1.1023)^1.02,$Z236=$AT$4,AM236*281.9*(8.5/12)^0.9*(4/2.72)^0.45)</f>
        <v>1.3201600184669013</v>
      </c>
      <c r="AQ236" s="2" cm="1">
        <f t="array" ref="AQ236">_xlfn.IFS(Z236=$AT$3,(AF236*AO236*AH236)/1000000,Z236=$AT$4,(AF236*AH236*AO236*(1-AN236))/1000000)</f>
        <v>0.4882328914470575</v>
      </c>
      <c r="AR236" s="2" cm="1">
        <f t="array" ref="AR236">_xlfn.IFS(Z236=$AT$3,(AF236*AP236*AH236)/1000000,Z236=$AT$4,(AF236*AH236*AP236*(1-AN236))/1000000)</f>
        <v>2.0180292846478376</v>
      </c>
    </row>
    <row r="237" spans="1:44" x14ac:dyDescent="0.3">
      <c r="A237" s="2">
        <v>27</v>
      </c>
      <c r="B237" t="s">
        <v>228</v>
      </c>
      <c r="D237" t="s">
        <v>23</v>
      </c>
      <c r="F237" s="2" t="s">
        <v>1667</v>
      </c>
      <c r="G237" s="2" t="s">
        <v>27</v>
      </c>
      <c r="H237" s="2" t="s">
        <v>43</v>
      </c>
      <c r="I237" s="2" t="s">
        <v>28</v>
      </c>
      <c r="J237" s="2">
        <v>1200</v>
      </c>
      <c r="K237" s="2" t="s">
        <v>232</v>
      </c>
      <c r="L237" s="2">
        <v>40</v>
      </c>
      <c r="M237" s="2" t="s">
        <v>233</v>
      </c>
      <c r="N237" s="2" t="s">
        <v>31</v>
      </c>
      <c r="O237" s="2">
        <v>438000</v>
      </c>
      <c r="P237" s="2">
        <v>8.3350000000000009</v>
      </c>
      <c r="Q237" s="2">
        <v>19.03</v>
      </c>
      <c r="R237" s="2">
        <v>27.364000000000001</v>
      </c>
      <c r="S237" s="2">
        <v>23016.290067999998</v>
      </c>
      <c r="T237" s="2">
        <v>285.70499999999998</v>
      </c>
      <c r="U237" s="2">
        <v>0</v>
      </c>
      <c r="V237" s="2">
        <v>285.70499999999998</v>
      </c>
      <c r="W237" s="2" t="s">
        <v>1557</v>
      </c>
      <c r="X237" s="2">
        <v>0</v>
      </c>
      <c r="Y237" t="s">
        <v>33</v>
      </c>
      <c r="Z237" s="2" t="s">
        <v>61</v>
      </c>
      <c r="AA237" t="s">
        <v>35</v>
      </c>
      <c r="AB237">
        <v>3505.1563919999999</v>
      </c>
      <c r="AC237">
        <v>3.5051559999999999</v>
      </c>
      <c r="AD237" s="2">
        <v>27</v>
      </c>
      <c r="AE237" s="10" t="s">
        <v>307</v>
      </c>
      <c r="AF237" s="2">
        <f t="shared" si="3"/>
        <v>161351.37445918121</v>
      </c>
      <c r="AG237" s="2" cm="1">
        <f t="array" ref="AG237">_xlfn.IFS(D237="I",MIN('Datos pp I Región'!$K$7:$K$9),D237="II",MIN('Datos pp II Región'!$K$7:$K$9),D237="III",MIN('Datos pp III Región'!$K$7:$K$9),D237="IV",MIN('Datos pp IV Región'!$K$7:$K$9),D237="V",MIN('Datos pp V Región'!$K$7:$K$9),D237="RM",MIN('Datos pp RM'!$K$7:$K$9),D237="VI",MIN('Datos pp VI Región'!$K$7:$K$9))</f>
        <v>22</v>
      </c>
      <c r="AH237" s="2" cm="1">
        <f t="array" ref="AH237">_xlfn.IFS(Z237="Pavimentado",1-(AG237/(4*365)),Z237="No Pavimentado",1-(AG237/365))</f>
        <v>0.9397260273972603</v>
      </c>
      <c r="AI237" s="2" cm="1">
        <f t="array" ref="AI237">_xlfn.IFS(Z237="Pavimentado",8,Z237="No Pavimentado",R237)</f>
        <v>27.364000000000001</v>
      </c>
      <c r="AJ237" s="2">
        <v>0.15</v>
      </c>
      <c r="AK237" s="2">
        <v>0.62</v>
      </c>
      <c r="AL237" s="2">
        <v>0.15</v>
      </c>
      <c r="AM237" s="2">
        <v>1.5</v>
      </c>
      <c r="AN237" s="2"/>
      <c r="AO237" s="2" cm="1">
        <f t="array" ref="AO237">_xlfn.IFS($Z237=$AT$3,AJ237*($X237)^(0.91)*(8*1.1023)^1.02,$Z237=$AT$4,AL237*281.9*(8.5/12)^0.9*(4/2.72)^0.45)</f>
        <v>36.878329124860684</v>
      </c>
      <c r="AP237" s="2" cm="1">
        <f t="array" ref="AP237">_xlfn.IFS($Z237=$AT$3,AK237*($X237)^(0.91)*(8*1.1023)^1.02,$Z237=$AT$4,AM237*281.9*(8.5/12)^0.9*(4/2.72)^0.45)</f>
        <v>368.78329124860687</v>
      </c>
      <c r="AQ237" s="2" cm="1">
        <f t="array" ref="AQ237">_xlfn.IFS(Z237=$AT$3,(AF237*AO237*AH237)/1000000,Z237=$AT$4,(AF237*AH237*AO237*(1-AN237))/1000000)</f>
        <v>5.5917167084236539</v>
      </c>
      <c r="AR237" s="2" cm="1">
        <f t="array" ref="AR237">_xlfn.IFS(Z237=$AT$3,(AF237*AP237*AH237)/1000000,Z237=$AT$4,(AF237*AH237*AP237*(1-AN237))/1000000)</f>
        <v>55.917167084236539</v>
      </c>
    </row>
    <row r="238" spans="1:44" x14ac:dyDescent="0.3">
      <c r="A238" s="2">
        <v>27</v>
      </c>
      <c r="B238" t="s">
        <v>228</v>
      </c>
      <c r="D238" t="s">
        <v>23</v>
      </c>
      <c r="F238" s="2" t="s">
        <v>236</v>
      </c>
      <c r="G238" s="2" t="s">
        <v>27</v>
      </c>
      <c r="H238" s="2" t="s">
        <v>43</v>
      </c>
      <c r="I238" s="2" t="s">
        <v>28</v>
      </c>
      <c r="J238" s="2">
        <v>1200</v>
      </c>
      <c r="K238" s="2" t="s">
        <v>232</v>
      </c>
      <c r="L238" s="2">
        <v>40</v>
      </c>
      <c r="M238" s="2" t="s">
        <v>233</v>
      </c>
      <c r="N238" s="2" t="s">
        <v>31</v>
      </c>
      <c r="O238" s="2">
        <v>438000</v>
      </c>
      <c r="P238" s="2">
        <v>8.3350000000000009</v>
      </c>
      <c r="Q238" s="2">
        <v>19.03</v>
      </c>
      <c r="R238" s="2">
        <v>27.364000000000001</v>
      </c>
      <c r="S238" s="2">
        <v>23016.290067999998</v>
      </c>
      <c r="T238" s="2">
        <v>285.70499999999998</v>
      </c>
      <c r="U238" s="2">
        <v>0</v>
      </c>
      <c r="V238" s="2">
        <v>285.70499999999998</v>
      </c>
      <c r="W238" s="2" t="s">
        <v>1558</v>
      </c>
      <c r="X238" s="2">
        <v>0.2</v>
      </c>
      <c r="Y238" t="s">
        <v>33</v>
      </c>
      <c r="Z238" s="2" t="s">
        <v>34</v>
      </c>
      <c r="AA238" t="s">
        <v>35</v>
      </c>
      <c r="AB238">
        <v>3755.1572930000002</v>
      </c>
      <c r="AC238">
        <v>3.7551570000000001</v>
      </c>
      <c r="AD238" s="2">
        <v>27</v>
      </c>
      <c r="AE238" s="10" t="s">
        <v>307</v>
      </c>
      <c r="AF238" s="2">
        <f t="shared" si="3"/>
        <v>172859.56552576134</v>
      </c>
      <c r="AG238" s="2" cm="1">
        <f t="array" ref="AG238">_xlfn.IFS(D238="I",MIN('Datos pp I Región'!$K$7:$K$9),D238="II",MIN('Datos pp II Región'!$K$7:$K$9),D238="III",MIN('Datos pp III Región'!$K$7:$K$9),D238="IV",MIN('Datos pp IV Región'!$K$7:$K$9),D238="V",MIN('Datos pp V Región'!$K$7:$K$9),D238="RM",MIN('Datos pp RM'!$K$7:$K$9),D238="VI",MIN('Datos pp VI Región'!$K$7:$K$9))</f>
        <v>22</v>
      </c>
      <c r="AH238" s="2" cm="1">
        <f t="array" ref="AH238">_xlfn.IFS(Z238="Pavimentado",1-(AG238/(4*365)),Z238="No Pavimentado",1-(AG238/365))</f>
        <v>0.98493150684931507</v>
      </c>
      <c r="AI238" s="2" cm="1">
        <f t="array" ref="AI238">_xlfn.IFS(Z238="Pavimentado",8,Z238="No Pavimentado",R238)</f>
        <v>8</v>
      </c>
      <c r="AJ238" s="2">
        <v>0.15</v>
      </c>
      <c r="AK238" s="2">
        <v>0.62</v>
      </c>
      <c r="AL238" s="2">
        <v>0.15</v>
      </c>
      <c r="AM238" s="2">
        <v>1.5</v>
      </c>
      <c r="AN238" s="2"/>
      <c r="AO238" s="2" cm="1">
        <f t="array" ref="AO238">_xlfn.IFS($Z238=$AT$3,AJ238*($X238)^(0.91)*(8*1.1023)^1.02,$Z238=$AT$4,AL238*281.9*(8.5/12)^0.9*(4/2.72)^0.45)</f>
        <v>0.31939355285489546</v>
      </c>
      <c r="AP238" s="2" cm="1">
        <f t="array" ref="AP238">_xlfn.IFS($Z238=$AT$3,AK238*($X238)^(0.91)*(8*1.1023)^1.02,$Z238=$AT$4,AM238*281.9*(8.5/12)^0.9*(4/2.72)^0.45)</f>
        <v>1.3201600184669013</v>
      </c>
      <c r="AQ238" s="2" cm="1">
        <f t="array" ref="AQ238">_xlfn.IFS(Z238=$AT$3,(AF238*AO238*AH238)/1000000,Z238=$AT$4,(AF238*AH238*AO238*(1-AN238))/1000000)</f>
        <v>5.437829579389708E-2</v>
      </c>
      <c r="AR238" s="2" cm="1">
        <f t="array" ref="AR238">_xlfn.IFS(Z238=$AT$3,(AF238*AP238*AH238)/1000000,Z238=$AT$4,(AF238*AH238*AP238*(1-AN238))/1000000)</f>
        <v>0.22476362261477462</v>
      </c>
    </row>
    <row r="239" spans="1:44" x14ac:dyDescent="0.3">
      <c r="A239" s="2">
        <v>27</v>
      </c>
      <c r="B239" t="s">
        <v>228</v>
      </c>
      <c r="D239" t="s">
        <v>23</v>
      </c>
      <c r="F239" s="2" t="s">
        <v>1667</v>
      </c>
      <c r="G239" s="2" t="s">
        <v>27</v>
      </c>
      <c r="H239" s="2" t="s">
        <v>43</v>
      </c>
      <c r="I239" s="2" t="s">
        <v>28</v>
      </c>
      <c r="J239" s="2">
        <v>1200</v>
      </c>
      <c r="K239" s="2" t="s">
        <v>232</v>
      </c>
      <c r="L239" s="2">
        <v>40</v>
      </c>
      <c r="M239" s="2" t="s">
        <v>233</v>
      </c>
      <c r="N239" s="2" t="s">
        <v>31</v>
      </c>
      <c r="O239" s="2">
        <v>438000</v>
      </c>
      <c r="P239" s="2">
        <v>8.3350000000000009</v>
      </c>
      <c r="Q239" s="2">
        <v>19.03</v>
      </c>
      <c r="R239" s="2">
        <v>27.364000000000001</v>
      </c>
      <c r="S239" s="2">
        <v>23016.290067999998</v>
      </c>
      <c r="T239" s="2">
        <v>285.70499999999998</v>
      </c>
      <c r="U239" s="2">
        <v>0</v>
      </c>
      <c r="V239" s="2">
        <v>285.70499999999998</v>
      </c>
      <c r="W239" s="2" t="s">
        <v>1557</v>
      </c>
      <c r="X239" s="2">
        <v>0</v>
      </c>
      <c r="Y239" t="s">
        <v>33</v>
      </c>
      <c r="Z239" s="2" t="s">
        <v>61</v>
      </c>
      <c r="AA239" t="s">
        <v>35</v>
      </c>
      <c r="AB239">
        <v>2262.763062</v>
      </c>
      <c r="AC239">
        <v>2.2627630000000001</v>
      </c>
      <c r="AD239" s="2">
        <v>27</v>
      </c>
      <c r="AE239" s="10" t="s">
        <v>307</v>
      </c>
      <c r="AF239" s="2">
        <f t="shared" si="3"/>
        <v>104160.81912627576</v>
      </c>
      <c r="AG239" s="2" cm="1">
        <f t="array" ref="AG239">_xlfn.IFS(D239="I",MIN('Datos pp I Región'!$K$7:$K$9),D239="II",MIN('Datos pp II Región'!$K$7:$K$9),D239="III",MIN('Datos pp III Región'!$K$7:$K$9),D239="IV",MIN('Datos pp IV Región'!$K$7:$K$9),D239="V",MIN('Datos pp V Región'!$K$7:$K$9),D239="RM",MIN('Datos pp RM'!$K$7:$K$9),D239="VI",MIN('Datos pp VI Región'!$K$7:$K$9))</f>
        <v>22</v>
      </c>
      <c r="AH239" s="2" cm="1">
        <f t="array" ref="AH239">_xlfn.IFS(Z239="Pavimentado",1-(AG239/(4*365)),Z239="No Pavimentado",1-(AG239/365))</f>
        <v>0.9397260273972603</v>
      </c>
      <c r="AI239" s="2" cm="1">
        <f t="array" ref="AI239">_xlfn.IFS(Z239="Pavimentado",8,Z239="No Pavimentado",R239)</f>
        <v>27.364000000000001</v>
      </c>
      <c r="AJ239" s="2">
        <v>0.15</v>
      </c>
      <c r="AK239" s="2">
        <v>0.62</v>
      </c>
      <c r="AL239" s="2">
        <v>0.15</v>
      </c>
      <c r="AM239" s="2">
        <v>1.5</v>
      </c>
      <c r="AN239" s="2"/>
      <c r="AO239" s="2" cm="1">
        <f t="array" ref="AO239">_xlfn.IFS($Z239=$AT$3,AJ239*($X239)^(0.91)*(8*1.1023)^1.02,$Z239=$AT$4,AL239*281.9*(8.5/12)^0.9*(4/2.72)^0.45)</f>
        <v>36.878329124860684</v>
      </c>
      <c r="AP239" s="2" cm="1">
        <f t="array" ref="AP239">_xlfn.IFS($Z239=$AT$3,AK239*($X239)^(0.91)*(8*1.1023)^1.02,$Z239=$AT$4,AM239*281.9*(8.5/12)^0.9*(4/2.72)^0.45)</f>
        <v>368.78329124860687</v>
      </c>
      <c r="AQ239" s="2" cm="1">
        <f t="array" ref="AQ239">_xlfn.IFS(Z239=$AT$3,(AF239*AO239*AH239)/1000000,Z239=$AT$4,(AF239*AH239*AO239*(1-AN239))/1000000)</f>
        <v>3.6097479468254283</v>
      </c>
      <c r="AR239" s="2" cm="1">
        <f t="array" ref="AR239">_xlfn.IFS(Z239=$AT$3,(AF239*AP239*AH239)/1000000,Z239=$AT$4,(AF239*AH239*AP239*(1-AN239))/1000000)</f>
        <v>36.097479468254292</v>
      </c>
    </row>
    <row r="240" spans="1:44" x14ac:dyDescent="0.3">
      <c r="A240" s="2">
        <v>27</v>
      </c>
      <c r="B240" t="s">
        <v>228</v>
      </c>
      <c r="D240" t="s">
        <v>23</v>
      </c>
      <c r="F240" s="2" t="s">
        <v>236</v>
      </c>
      <c r="G240" s="2" t="s">
        <v>27</v>
      </c>
      <c r="H240" s="2" t="s">
        <v>43</v>
      </c>
      <c r="I240" s="2" t="s">
        <v>28</v>
      </c>
      <c r="J240" s="2">
        <v>1200</v>
      </c>
      <c r="K240" s="2" t="s">
        <v>232</v>
      </c>
      <c r="L240" s="2">
        <v>40</v>
      </c>
      <c r="M240" s="2" t="s">
        <v>233</v>
      </c>
      <c r="N240" s="2" t="s">
        <v>31</v>
      </c>
      <c r="O240" s="2">
        <v>438000</v>
      </c>
      <c r="P240" s="2">
        <v>8.3350000000000009</v>
      </c>
      <c r="Q240" s="2">
        <v>19.03</v>
      </c>
      <c r="R240" s="2">
        <v>27.364000000000001</v>
      </c>
      <c r="S240" s="2">
        <v>23016.290067999998</v>
      </c>
      <c r="T240" s="2">
        <v>285.70499999999998</v>
      </c>
      <c r="U240" s="2">
        <v>0</v>
      </c>
      <c r="V240" s="2">
        <v>285.70499999999998</v>
      </c>
      <c r="W240" s="2" t="s">
        <v>1559</v>
      </c>
      <c r="X240" s="2">
        <v>0.2</v>
      </c>
      <c r="Y240" t="s">
        <v>33</v>
      </c>
      <c r="Z240" s="2" t="s">
        <v>34</v>
      </c>
      <c r="AA240" t="s">
        <v>35</v>
      </c>
      <c r="AB240">
        <v>20042.914175000002</v>
      </c>
      <c r="AC240">
        <v>20.042914</v>
      </c>
      <c r="AD240" s="2">
        <v>27</v>
      </c>
      <c r="AE240" s="10" t="s">
        <v>307</v>
      </c>
      <c r="AF240" s="2">
        <f t="shared" si="3"/>
        <v>922627.04486395628</v>
      </c>
      <c r="AG240" s="2" cm="1">
        <f t="array" ref="AG240">_xlfn.IFS(D240="I",MIN('Datos pp I Región'!$K$7:$K$9),D240="II",MIN('Datos pp II Región'!$K$7:$K$9),D240="III",MIN('Datos pp III Región'!$K$7:$K$9),D240="IV",MIN('Datos pp IV Región'!$K$7:$K$9),D240="V",MIN('Datos pp V Región'!$K$7:$K$9),D240="RM",MIN('Datos pp RM'!$K$7:$K$9),D240="VI",MIN('Datos pp VI Región'!$K$7:$K$9))</f>
        <v>22</v>
      </c>
      <c r="AH240" s="2" cm="1">
        <f t="array" ref="AH240">_xlfn.IFS(Z240="Pavimentado",1-(AG240/(4*365)),Z240="No Pavimentado",1-(AG240/365))</f>
        <v>0.98493150684931507</v>
      </c>
      <c r="AI240" s="2" cm="1">
        <f t="array" ref="AI240">_xlfn.IFS(Z240="Pavimentado",8,Z240="No Pavimentado",R240)</f>
        <v>8</v>
      </c>
      <c r="AJ240" s="2">
        <v>0.15</v>
      </c>
      <c r="AK240" s="2">
        <v>0.62</v>
      </c>
      <c r="AL240" s="2">
        <v>0.15</v>
      </c>
      <c r="AM240" s="2">
        <v>1.5</v>
      </c>
      <c r="AN240" s="2"/>
      <c r="AO240" s="2" cm="1">
        <f t="array" ref="AO240">_xlfn.IFS($Z240=$AT$3,AJ240*($X240)^(0.91)*(8*1.1023)^1.02,$Z240=$AT$4,AL240*281.9*(8.5/12)^0.9*(4/2.72)^0.45)</f>
        <v>0.31939355285489546</v>
      </c>
      <c r="AP240" s="2" cm="1">
        <f t="array" ref="AP240">_xlfn.IFS($Z240=$AT$3,AK240*($X240)^(0.91)*(8*1.1023)^1.02,$Z240=$AT$4,AM240*281.9*(8.5/12)^0.9*(4/2.72)^0.45)</f>
        <v>1.3201600184669013</v>
      </c>
      <c r="AQ240" s="2" cm="1">
        <f t="array" ref="AQ240">_xlfn.IFS(Z240=$AT$3,(AF240*AO240*AH240)/1000000,Z240=$AT$4,(AF240*AH240*AO240*(1-AN240))/1000000)</f>
        <v>0.29024072923279665</v>
      </c>
      <c r="AR240" s="2" cm="1">
        <f t="array" ref="AR240">_xlfn.IFS(Z240=$AT$3,(AF240*AP240*AH240)/1000000,Z240=$AT$4,(AF240*AH240*AP240*(1-AN240))/1000000)</f>
        <v>1.1996616808288929</v>
      </c>
    </row>
    <row r="241" spans="1:44" x14ac:dyDescent="0.3">
      <c r="A241" s="2">
        <v>27</v>
      </c>
      <c r="B241" t="s">
        <v>228</v>
      </c>
      <c r="D241" t="s">
        <v>23</v>
      </c>
      <c r="F241" s="2" t="s">
        <v>236</v>
      </c>
      <c r="G241" s="2" t="s">
        <v>27</v>
      </c>
      <c r="H241" s="2" t="s">
        <v>43</v>
      </c>
      <c r="I241" s="2" t="s">
        <v>28</v>
      </c>
      <c r="J241" s="2">
        <v>1200</v>
      </c>
      <c r="K241" s="2" t="s">
        <v>232</v>
      </c>
      <c r="L241" s="2">
        <v>40</v>
      </c>
      <c r="M241" s="2" t="s">
        <v>233</v>
      </c>
      <c r="N241" s="2" t="s">
        <v>31</v>
      </c>
      <c r="O241" s="2">
        <v>438000</v>
      </c>
      <c r="P241" s="2">
        <v>8.3350000000000009</v>
      </c>
      <c r="Q241" s="2">
        <v>19.03</v>
      </c>
      <c r="R241" s="2">
        <v>27.364000000000001</v>
      </c>
      <c r="S241" s="2">
        <v>23016.290067999998</v>
      </c>
      <c r="T241" s="2">
        <v>285.70499999999998</v>
      </c>
      <c r="U241" s="2">
        <v>0</v>
      </c>
      <c r="V241" s="2">
        <v>285.70499999999998</v>
      </c>
      <c r="W241" s="2" t="s">
        <v>1560</v>
      </c>
      <c r="X241" s="2">
        <v>0.2</v>
      </c>
      <c r="Y241" t="s">
        <v>33</v>
      </c>
      <c r="Z241" s="2" t="s">
        <v>34</v>
      </c>
      <c r="AA241" t="s">
        <v>35</v>
      </c>
      <c r="AB241">
        <v>6740.5300690000004</v>
      </c>
      <c r="AC241">
        <v>6.7405299999999997</v>
      </c>
      <c r="AD241" s="2">
        <v>27</v>
      </c>
      <c r="AE241" s="10" t="s">
        <v>307</v>
      </c>
      <c r="AF241" s="2">
        <f t="shared" si="3"/>
        <v>310283.98738411203</v>
      </c>
      <c r="AG241" s="2" cm="1">
        <f t="array" ref="AG241">_xlfn.IFS(D241="I",MIN('Datos pp I Región'!$K$7:$K$9),D241="II",MIN('Datos pp II Región'!$K$7:$K$9),D241="III",MIN('Datos pp III Región'!$K$7:$K$9),D241="IV",MIN('Datos pp IV Región'!$K$7:$K$9),D241="V",MIN('Datos pp V Región'!$K$7:$K$9),D241="RM",MIN('Datos pp RM'!$K$7:$K$9),D241="VI",MIN('Datos pp VI Región'!$K$7:$K$9))</f>
        <v>22</v>
      </c>
      <c r="AH241" s="2" cm="1">
        <f t="array" ref="AH241">_xlfn.IFS(Z241="Pavimentado",1-(AG241/(4*365)),Z241="No Pavimentado",1-(AG241/365))</f>
        <v>0.98493150684931507</v>
      </c>
      <c r="AI241" s="2" cm="1">
        <f t="array" ref="AI241">_xlfn.IFS(Z241="Pavimentado",8,Z241="No Pavimentado",R241)</f>
        <v>8</v>
      </c>
      <c r="AJ241" s="2">
        <v>0.15</v>
      </c>
      <c r="AK241" s="2">
        <v>0.62</v>
      </c>
      <c r="AL241" s="2">
        <v>0.15</v>
      </c>
      <c r="AM241" s="2">
        <v>1.5</v>
      </c>
      <c r="AN241" s="2"/>
      <c r="AO241" s="2" cm="1">
        <f t="array" ref="AO241">_xlfn.IFS($Z241=$AT$3,AJ241*($X241)^(0.91)*(8*1.1023)^1.02,$Z241=$AT$4,AL241*281.9*(8.5/12)^0.9*(4/2.72)^0.45)</f>
        <v>0.31939355285489546</v>
      </c>
      <c r="AP241" s="2" cm="1">
        <f t="array" ref="AP241">_xlfn.IFS($Z241=$AT$3,AK241*($X241)^(0.91)*(8*1.1023)^1.02,$Z241=$AT$4,AM241*281.9*(8.5/12)^0.9*(4/2.72)^0.45)</f>
        <v>1.3201600184669013</v>
      </c>
      <c r="AQ241" s="2" cm="1">
        <f t="array" ref="AQ241">_xlfn.IFS(Z241=$AT$3,(AF241*AO241*AH241)/1000000,Z241=$AT$4,(AF241*AH241*AO241*(1-AN241))/1000000)</f>
        <v>9.7609376691210795E-2</v>
      </c>
      <c r="AR241" s="2" cm="1">
        <f t="array" ref="AR241">_xlfn.IFS(Z241=$AT$3,(AF241*AP241*AH241)/1000000,Z241=$AT$4,(AF241*AH241*AP241*(1-AN241))/1000000)</f>
        <v>0.4034520903236713</v>
      </c>
    </row>
    <row r="242" spans="1:44" x14ac:dyDescent="0.3">
      <c r="A242" s="2">
        <v>28</v>
      </c>
      <c r="B242" t="s">
        <v>228</v>
      </c>
      <c r="D242" t="s">
        <v>23</v>
      </c>
      <c r="F242" s="2" t="s">
        <v>238</v>
      </c>
      <c r="G242" s="2" t="s">
        <v>27</v>
      </c>
      <c r="H242" s="2" t="s">
        <v>239</v>
      </c>
      <c r="I242" s="2" t="s">
        <v>28</v>
      </c>
      <c r="J242" s="2">
        <v>1200</v>
      </c>
      <c r="K242" s="2" t="s">
        <v>232</v>
      </c>
      <c r="L242" s="2">
        <v>40</v>
      </c>
      <c r="M242" s="2" t="s">
        <v>233</v>
      </c>
      <c r="N242" s="2" t="s">
        <v>31</v>
      </c>
      <c r="O242" s="2">
        <v>438000</v>
      </c>
      <c r="P242" s="2">
        <v>8.3350000000000009</v>
      </c>
      <c r="Q242" s="2">
        <v>19.03</v>
      </c>
      <c r="R242" s="2">
        <v>27.364000000000001</v>
      </c>
      <c r="S242" s="2">
        <v>23016.290067999998</v>
      </c>
      <c r="T242" s="2">
        <v>206.27099999999999</v>
      </c>
      <c r="U242" s="2">
        <v>3.5230000000000001</v>
      </c>
      <c r="V242" s="2">
        <v>209.79400000000001</v>
      </c>
      <c r="W242" s="2" t="s">
        <v>1561</v>
      </c>
      <c r="X242" s="2">
        <v>0.2</v>
      </c>
      <c r="Y242" t="s">
        <v>33</v>
      </c>
      <c r="Z242" s="2" t="s">
        <v>34</v>
      </c>
      <c r="AA242" t="s">
        <v>35</v>
      </c>
      <c r="AB242">
        <v>108952.327192</v>
      </c>
      <c r="AC242">
        <v>108.952327</v>
      </c>
      <c r="AD242" s="2">
        <v>28</v>
      </c>
      <c r="AE242" s="10" t="s">
        <v>307</v>
      </c>
      <c r="AF242" s="2">
        <f t="shared" si="3"/>
        <v>5015356.7236311762</v>
      </c>
      <c r="AG242" s="2" cm="1">
        <f t="array" ref="AG242">_xlfn.IFS(D242="I",MIN('Datos pp I Región'!$K$7:$K$9),D242="II",MIN('Datos pp II Región'!$K$7:$K$9),D242="III",MIN('Datos pp III Región'!$K$7:$K$9),D242="IV",MIN('Datos pp IV Región'!$K$7:$K$9),D242="V",MIN('Datos pp V Región'!$K$7:$K$9),D242="RM",MIN('Datos pp RM'!$K$7:$K$9),D242="VI",MIN('Datos pp VI Región'!$K$7:$K$9))</f>
        <v>22</v>
      </c>
      <c r="AH242" s="2" cm="1">
        <f t="array" ref="AH242">_xlfn.IFS(Z242="Pavimentado",1-(AG242/(4*365)),Z242="No Pavimentado",1-(AG242/365))</f>
        <v>0.98493150684931507</v>
      </c>
      <c r="AI242" s="2" cm="1">
        <f t="array" ref="AI242">_xlfn.IFS(Z242="Pavimentado",8,Z242="No Pavimentado",R242)</f>
        <v>8</v>
      </c>
      <c r="AJ242" s="2">
        <v>0.15</v>
      </c>
      <c r="AK242" s="2">
        <v>0.62</v>
      </c>
      <c r="AL242" s="2">
        <v>0.15</v>
      </c>
      <c r="AM242" s="2">
        <v>1.5</v>
      </c>
      <c r="AN242" s="2"/>
      <c r="AO242" s="2" cm="1">
        <f t="array" ref="AO242">_xlfn.IFS($Z242=$AT$3,AJ242*($X242)^(0.91)*(8*1.1023)^1.02,$Z242=$AT$4,AL242*281.9*(8.5/12)^0.9*(4/2.72)^0.45)</f>
        <v>0.31939355285489546</v>
      </c>
      <c r="AP242" s="2" cm="1">
        <f t="array" ref="AP242">_xlfn.IFS($Z242=$AT$3,AK242*($X242)^(0.91)*(8*1.1023)^1.02,$Z242=$AT$4,AM242*281.9*(8.5/12)^0.9*(4/2.72)^0.45)</f>
        <v>1.3201600184669013</v>
      </c>
      <c r="AQ242" s="2" cm="1">
        <f t="array" ref="AQ242">_xlfn.IFS(Z242=$AT$3,(AF242*AO242*AH242)/1000000,Z242=$AT$4,(AF242*AH242*AO242*(1-AN242))/1000000)</f>
        <v>1.5777347964517594</v>
      </c>
      <c r="AR242" s="2" cm="1">
        <f t="array" ref="AR242">_xlfn.IFS(Z242=$AT$3,(AF242*AP242*AH242)/1000000,Z242=$AT$4,(AF242*AH242*AP242*(1-AN242))/1000000)</f>
        <v>6.5213038253339386</v>
      </c>
    </row>
    <row r="243" spans="1:44" x14ac:dyDescent="0.3">
      <c r="A243" s="2">
        <v>28</v>
      </c>
      <c r="B243" t="s">
        <v>228</v>
      </c>
      <c r="D243" t="s">
        <v>23</v>
      </c>
      <c r="F243" s="2" t="s">
        <v>240</v>
      </c>
      <c r="G243" s="2" t="s">
        <v>27</v>
      </c>
      <c r="H243" s="2" t="s">
        <v>239</v>
      </c>
      <c r="I243" s="2" t="s">
        <v>28</v>
      </c>
      <c r="J243" s="2">
        <v>1200</v>
      </c>
      <c r="K243" s="2" t="s">
        <v>232</v>
      </c>
      <c r="L243" s="2">
        <v>40</v>
      </c>
      <c r="M243" s="2" t="s">
        <v>233</v>
      </c>
      <c r="N243" s="2" t="s">
        <v>31</v>
      </c>
      <c r="O243" s="2">
        <v>438000</v>
      </c>
      <c r="P243" s="2">
        <v>8.3350000000000009</v>
      </c>
      <c r="Q243" s="2">
        <v>19.03</v>
      </c>
      <c r="R243" s="2">
        <v>27.364000000000001</v>
      </c>
      <c r="S243" s="2">
        <v>23016.290067999998</v>
      </c>
      <c r="T243" s="2">
        <v>206.27099999999999</v>
      </c>
      <c r="U243" s="2">
        <v>3.5230000000000001</v>
      </c>
      <c r="V243" s="2">
        <v>209.79400000000001</v>
      </c>
      <c r="W243" s="2" t="s">
        <v>1562</v>
      </c>
      <c r="X243" s="2">
        <v>0</v>
      </c>
      <c r="Y243" t="s">
        <v>33</v>
      </c>
      <c r="Z243" s="2" t="s">
        <v>61</v>
      </c>
      <c r="AA243" t="s">
        <v>35</v>
      </c>
      <c r="AB243">
        <v>3521.2074029999999</v>
      </c>
      <c r="AC243">
        <v>3.521207</v>
      </c>
      <c r="AD243" s="2">
        <v>28</v>
      </c>
      <c r="AE243" s="10" t="s">
        <v>307</v>
      </c>
      <c r="AF243" s="2">
        <f t="shared" si="3"/>
        <v>162090.24340294415</v>
      </c>
      <c r="AG243" s="2" cm="1">
        <f t="array" ref="AG243">_xlfn.IFS(D243="I",MIN('Datos pp I Región'!$K$7:$K$9),D243="II",MIN('Datos pp II Región'!$K$7:$K$9),D243="III",MIN('Datos pp III Región'!$K$7:$K$9),D243="IV",MIN('Datos pp IV Región'!$K$7:$K$9),D243="V",MIN('Datos pp V Región'!$K$7:$K$9),D243="RM",MIN('Datos pp RM'!$K$7:$K$9),D243="VI",MIN('Datos pp VI Región'!$K$7:$K$9))</f>
        <v>22</v>
      </c>
      <c r="AH243" s="2" cm="1">
        <f t="array" ref="AH243">_xlfn.IFS(Z243="Pavimentado",1-(AG243/(4*365)),Z243="No Pavimentado",1-(AG243/365))</f>
        <v>0.9397260273972603</v>
      </c>
      <c r="AI243" s="2" cm="1">
        <f t="array" ref="AI243">_xlfn.IFS(Z243="Pavimentado",8,Z243="No Pavimentado",R243)</f>
        <v>27.364000000000001</v>
      </c>
      <c r="AJ243" s="2">
        <v>0.15</v>
      </c>
      <c r="AK243" s="2">
        <v>0.62</v>
      </c>
      <c r="AL243" s="2">
        <v>0.15</v>
      </c>
      <c r="AM243" s="2">
        <v>1.5</v>
      </c>
      <c r="AN243" s="2"/>
      <c r="AO243" s="2" cm="1">
        <f t="array" ref="AO243">_xlfn.IFS($Z243=$AT$3,AJ243*($X243)^(0.91)*(8*1.1023)^1.02,$Z243=$AT$4,AL243*281.9*(8.5/12)^0.9*(4/2.72)^0.45)</f>
        <v>36.878329124860684</v>
      </c>
      <c r="AP243" s="2" cm="1">
        <f t="array" ref="AP243">_xlfn.IFS($Z243=$AT$3,AK243*($X243)^(0.91)*(8*1.1023)^1.02,$Z243=$AT$4,AM243*281.9*(8.5/12)^0.9*(4/2.72)^0.45)</f>
        <v>368.78329124860687</v>
      </c>
      <c r="AQ243" s="2" cm="1">
        <f t="array" ref="AQ243">_xlfn.IFS(Z243=$AT$3,(AF243*AO243*AH243)/1000000,Z243=$AT$4,(AF243*AH243*AO243*(1-AN243))/1000000)</f>
        <v>5.6173226001120424</v>
      </c>
      <c r="AR243" s="2" cm="1">
        <f t="array" ref="AR243">_xlfn.IFS(Z243=$AT$3,(AF243*AP243*AH243)/1000000,Z243=$AT$4,(AF243*AH243*AP243*(1-AN243))/1000000)</f>
        <v>56.173226001120433</v>
      </c>
    </row>
    <row r="244" spans="1:44" x14ac:dyDescent="0.3">
      <c r="A244" s="2">
        <v>28</v>
      </c>
      <c r="B244" t="s">
        <v>228</v>
      </c>
      <c r="D244" t="s">
        <v>23</v>
      </c>
      <c r="F244" s="2" t="s">
        <v>238</v>
      </c>
      <c r="G244" s="2" t="s">
        <v>27</v>
      </c>
      <c r="H244" s="2" t="s">
        <v>239</v>
      </c>
      <c r="I244" s="2" t="s">
        <v>28</v>
      </c>
      <c r="J244" s="2">
        <v>1200</v>
      </c>
      <c r="K244" s="2" t="s">
        <v>232</v>
      </c>
      <c r="L244" s="2">
        <v>40</v>
      </c>
      <c r="M244" s="2" t="s">
        <v>233</v>
      </c>
      <c r="N244" s="2" t="s">
        <v>31</v>
      </c>
      <c r="O244" s="2">
        <v>438000</v>
      </c>
      <c r="P244" s="2">
        <v>8.3350000000000009</v>
      </c>
      <c r="Q244" s="2">
        <v>19.03</v>
      </c>
      <c r="R244" s="2">
        <v>27.364000000000001</v>
      </c>
      <c r="S244" s="2">
        <v>23016.290067999998</v>
      </c>
      <c r="T244" s="2">
        <v>206.27099999999999</v>
      </c>
      <c r="U244" s="2">
        <v>3.5230000000000001</v>
      </c>
      <c r="V244" s="2">
        <v>209.79400000000001</v>
      </c>
      <c r="W244" s="2" t="s">
        <v>1563</v>
      </c>
      <c r="X244" s="2">
        <v>0.03</v>
      </c>
      <c r="Y244" t="s">
        <v>33</v>
      </c>
      <c r="Z244" s="2" t="s">
        <v>34</v>
      </c>
      <c r="AA244" t="s">
        <v>35</v>
      </c>
      <c r="AB244">
        <v>512.48010599999998</v>
      </c>
      <c r="AC244">
        <v>0.51248000000000005</v>
      </c>
      <c r="AD244" s="2">
        <v>28</v>
      </c>
      <c r="AE244" s="10" t="s">
        <v>307</v>
      </c>
      <c r="AF244" s="2">
        <f t="shared" si="3"/>
        <v>23590.776668097282</v>
      </c>
      <c r="AG244" s="2" cm="1">
        <f t="array" ref="AG244">_xlfn.IFS(D244="I",MIN('Datos pp I Región'!$K$7:$K$9),D244="II",MIN('Datos pp II Región'!$K$7:$K$9),D244="III",MIN('Datos pp III Región'!$K$7:$K$9),D244="IV",MIN('Datos pp IV Región'!$K$7:$K$9),D244="V",MIN('Datos pp V Región'!$K$7:$K$9),D244="RM",MIN('Datos pp RM'!$K$7:$K$9),D244="VI",MIN('Datos pp VI Región'!$K$7:$K$9))</f>
        <v>22</v>
      </c>
      <c r="AH244" s="2" cm="1">
        <f t="array" ref="AH244">_xlfn.IFS(Z244="Pavimentado",1-(AG244/(4*365)),Z244="No Pavimentado",1-(AG244/365))</f>
        <v>0.98493150684931507</v>
      </c>
      <c r="AI244" s="2" cm="1">
        <f t="array" ref="AI244">_xlfn.IFS(Z244="Pavimentado",8,Z244="No Pavimentado",R244)</f>
        <v>8</v>
      </c>
      <c r="AJ244" s="2">
        <v>0.15</v>
      </c>
      <c r="AK244" s="2">
        <v>0.62</v>
      </c>
      <c r="AL244" s="2">
        <v>0.15</v>
      </c>
      <c r="AM244" s="2">
        <v>1.5</v>
      </c>
      <c r="AN244" s="2"/>
      <c r="AO244" s="2" cm="1">
        <f t="array" ref="AO244">_xlfn.IFS($Z244=$AT$3,AJ244*($X244)^(0.91)*(8*1.1023)^1.02,$Z244=$AT$4,AL244*281.9*(8.5/12)^0.9*(4/2.72)^0.45)</f>
        <v>5.6828892328533019E-2</v>
      </c>
      <c r="AP244" s="2" cm="1">
        <f t="array" ref="AP244">_xlfn.IFS($Z244=$AT$3,AK244*($X244)^(0.91)*(8*1.1023)^1.02,$Z244=$AT$4,AM244*281.9*(8.5/12)^0.9*(4/2.72)^0.45)</f>
        <v>0.23489275495793649</v>
      </c>
      <c r="AQ244" s="2" cm="1">
        <f t="array" ref="AQ244">_xlfn.IFS(Z244=$AT$3,(AF244*AO244*AH244)/1000000,Z244=$AT$4,(AF244*AH244*AO244*(1-AN244))/1000000)</f>
        <v>1.3204363171090082E-3</v>
      </c>
      <c r="AR244" s="2" cm="1">
        <f t="array" ref="AR244">_xlfn.IFS(Z244=$AT$3,(AF244*AP244*AH244)/1000000,Z244=$AT$4,(AF244*AH244*AP244*(1-AN244))/1000000)</f>
        <v>5.4578034440505678E-3</v>
      </c>
    </row>
    <row r="245" spans="1:44" x14ac:dyDescent="0.3">
      <c r="A245" s="2">
        <v>28</v>
      </c>
      <c r="B245" t="s">
        <v>228</v>
      </c>
      <c r="D245" t="s">
        <v>23</v>
      </c>
      <c r="F245" s="2" t="s">
        <v>238</v>
      </c>
      <c r="G245" s="2" t="s">
        <v>27</v>
      </c>
      <c r="H245" s="2" t="s">
        <v>239</v>
      </c>
      <c r="I245" s="2" t="s">
        <v>28</v>
      </c>
      <c r="J245" s="2">
        <v>1200</v>
      </c>
      <c r="K245" s="2" t="s">
        <v>232</v>
      </c>
      <c r="L245" s="2">
        <v>40</v>
      </c>
      <c r="M245" s="2" t="s">
        <v>233</v>
      </c>
      <c r="N245" s="2" t="s">
        <v>31</v>
      </c>
      <c r="O245" s="2">
        <v>438000</v>
      </c>
      <c r="P245" s="2">
        <v>8.3350000000000009</v>
      </c>
      <c r="Q245" s="2">
        <v>19.03</v>
      </c>
      <c r="R245" s="2">
        <v>27.364000000000001</v>
      </c>
      <c r="S245" s="2">
        <v>23016.290067999998</v>
      </c>
      <c r="T245" s="2">
        <v>206.27099999999999</v>
      </c>
      <c r="U245" s="2">
        <v>3.5230000000000001</v>
      </c>
      <c r="V245" s="2">
        <v>209.79400000000001</v>
      </c>
      <c r="W245" s="2" t="s">
        <v>1564</v>
      </c>
      <c r="X245" s="2">
        <v>0.03</v>
      </c>
      <c r="Y245" t="s">
        <v>33</v>
      </c>
      <c r="Z245" s="2" t="s">
        <v>34</v>
      </c>
      <c r="AA245" t="s">
        <v>35</v>
      </c>
      <c r="AB245">
        <v>4549.0891359999996</v>
      </c>
      <c r="AC245">
        <v>4.5490890000000004</v>
      </c>
      <c r="AD245" s="2">
        <v>28</v>
      </c>
      <c r="AE245" s="10" t="s">
        <v>307</v>
      </c>
      <c r="AF245" s="2">
        <f t="shared" si="3"/>
        <v>209406.3039382961</v>
      </c>
      <c r="AG245" s="2" cm="1">
        <f t="array" ref="AG245">_xlfn.IFS(D245="I",MIN('Datos pp I Región'!$K$7:$K$9),D245="II",MIN('Datos pp II Región'!$K$7:$K$9),D245="III",MIN('Datos pp III Región'!$K$7:$K$9),D245="IV",MIN('Datos pp IV Región'!$K$7:$K$9),D245="V",MIN('Datos pp V Región'!$K$7:$K$9),D245="RM",MIN('Datos pp RM'!$K$7:$K$9),D245="VI",MIN('Datos pp VI Región'!$K$7:$K$9))</f>
        <v>22</v>
      </c>
      <c r="AH245" s="2" cm="1">
        <f t="array" ref="AH245">_xlfn.IFS(Z245="Pavimentado",1-(AG245/(4*365)),Z245="No Pavimentado",1-(AG245/365))</f>
        <v>0.98493150684931507</v>
      </c>
      <c r="AI245" s="2" cm="1">
        <f t="array" ref="AI245">_xlfn.IFS(Z245="Pavimentado",8,Z245="No Pavimentado",R245)</f>
        <v>8</v>
      </c>
      <c r="AJ245" s="2">
        <v>0.15</v>
      </c>
      <c r="AK245" s="2">
        <v>0.62</v>
      </c>
      <c r="AL245" s="2">
        <v>0.15</v>
      </c>
      <c r="AM245" s="2">
        <v>1.5</v>
      </c>
      <c r="AN245" s="2"/>
      <c r="AO245" s="2" cm="1">
        <f t="array" ref="AO245">_xlfn.IFS($Z245=$AT$3,AJ245*($X245)^(0.91)*(8*1.1023)^1.02,$Z245=$AT$4,AL245*281.9*(8.5/12)^0.9*(4/2.72)^0.45)</f>
        <v>5.6828892328533019E-2</v>
      </c>
      <c r="AP245" s="2" cm="1">
        <f t="array" ref="AP245">_xlfn.IFS($Z245=$AT$3,AK245*($X245)^(0.91)*(8*1.1023)^1.02,$Z245=$AT$4,AM245*281.9*(8.5/12)^0.9*(4/2.72)^0.45)</f>
        <v>0.23489275495793649</v>
      </c>
      <c r="AQ245" s="2" cm="1">
        <f t="array" ref="AQ245">_xlfn.IFS(Z245=$AT$3,(AF245*AO245*AH245)/1000000,Z245=$AT$4,(AF245*AH245*AO245*(1-AN245))/1000000)</f>
        <v>1.1721008283954695E-2</v>
      </c>
      <c r="AR245" s="2" cm="1">
        <f t="array" ref="AR245">_xlfn.IFS(Z245=$AT$3,(AF245*AP245*AH245)/1000000,Z245=$AT$4,(AF245*AH245*AP245*(1-AN245))/1000000)</f>
        <v>4.8446834240346071E-2</v>
      </c>
    </row>
    <row r="246" spans="1:44" x14ac:dyDescent="0.3">
      <c r="A246" s="2">
        <v>28</v>
      </c>
      <c r="B246" t="s">
        <v>228</v>
      </c>
      <c r="D246" t="s">
        <v>23</v>
      </c>
      <c r="F246" s="2" t="s">
        <v>238</v>
      </c>
      <c r="G246" s="2" t="s">
        <v>27</v>
      </c>
      <c r="H246" s="2" t="s">
        <v>239</v>
      </c>
      <c r="I246" s="2" t="s">
        <v>28</v>
      </c>
      <c r="J246" s="2">
        <v>1200</v>
      </c>
      <c r="K246" s="2" t="s">
        <v>232</v>
      </c>
      <c r="L246" s="2">
        <v>40</v>
      </c>
      <c r="M246" s="2" t="s">
        <v>233</v>
      </c>
      <c r="N246" s="2" t="s">
        <v>31</v>
      </c>
      <c r="O246" s="2">
        <v>438000</v>
      </c>
      <c r="P246" s="2">
        <v>8.3350000000000009</v>
      </c>
      <c r="Q246" s="2">
        <v>19.03</v>
      </c>
      <c r="R246" s="2">
        <v>27.364000000000001</v>
      </c>
      <c r="S246" s="2">
        <v>23016.290067999998</v>
      </c>
      <c r="T246" s="2">
        <v>206.27099999999999</v>
      </c>
      <c r="U246" s="2">
        <v>3.5230000000000001</v>
      </c>
      <c r="V246" s="2">
        <v>209.79400000000001</v>
      </c>
      <c r="W246" s="2" t="s">
        <v>1565</v>
      </c>
      <c r="X246" s="2">
        <v>0.03</v>
      </c>
      <c r="Y246" t="s">
        <v>33</v>
      </c>
      <c r="Z246" s="2" t="s">
        <v>34</v>
      </c>
      <c r="AA246" t="s">
        <v>35</v>
      </c>
      <c r="AB246">
        <v>26543.414233</v>
      </c>
      <c r="AC246">
        <v>26.543413999999999</v>
      </c>
      <c r="AD246" s="2">
        <v>28</v>
      </c>
      <c r="AE246" s="10" t="s">
        <v>307</v>
      </c>
      <c r="AF246" s="2">
        <f t="shared" si="3"/>
        <v>1221861.8320380242</v>
      </c>
      <c r="AG246" s="2" cm="1">
        <f t="array" ref="AG246">_xlfn.IFS(D246="I",MIN('Datos pp I Región'!$K$7:$K$9),D246="II",MIN('Datos pp II Región'!$K$7:$K$9),D246="III",MIN('Datos pp III Región'!$K$7:$K$9),D246="IV",MIN('Datos pp IV Región'!$K$7:$K$9),D246="V",MIN('Datos pp V Región'!$K$7:$K$9),D246="RM",MIN('Datos pp RM'!$K$7:$K$9),D246="VI",MIN('Datos pp VI Región'!$K$7:$K$9))</f>
        <v>22</v>
      </c>
      <c r="AH246" s="2" cm="1">
        <f t="array" ref="AH246">_xlfn.IFS(Z246="Pavimentado",1-(AG246/(4*365)),Z246="No Pavimentado",1-(AG246/365))</f>
        <v>0.98493150684931507</v>
      </c>
      <c r="AI246" s="2" cm="1">
        <f t="array" ref="AI246">_xlfn.IFS(Z246="Pavimentado",8,Z246="No Pavimentado",R246)</f>
        <v>8</v>
      </c>
      <c r="AJ246" s="2">
        <v>0.15</v>
      </c>
      <c r="AK246" s="2">
        <v>0.62</v>
      </c>
      <c r="AL246" s="2">
        <v>0.15</v>
      </c>
      <c r="AM246" s="2">
        <v>1.5</v>
      </c>
      <c r="AN246" s="2"/>
      <c r="AO246" s="2" cm="1">
        <f t="array" ref="AO246">_xlfn.IFS($Z246=$AT$3,AJ246*($X246)^(0.91)*(8*1.1023)^1.02,$Z246=$AT$4,AL246*281.9*(8.5/12)^0.9*(4/2.72)^0.45)</f>
        <v>5.6828892328533019E-2</v>
      </c>
      <c r="AP246" s="2" cm="1">
        <f t="array" ref="AP246">_xlfn.IFS($Z246=$AT$3,AK246*($X246)^(0.91)*(8*1.1023)^1.02,$Z246=$AT$4,AM246*281.9*(8.5/12)^0.9*(4/2.72)^0.45)</f>
        <v>0.23489275495793649</v>
      </c>
      <c r="AQ246" s="2" cm="1">
        <f t="array" ref="AQ246">_xlfn.IFS(Z246=$AT$3,(AF246*AO246*AH246)/1000000,Z246=$AT$4,(AF246*AH246*AO246*(1-AN246))/1000000)</f>
        <v>6.8390742713197963E-2</v>
      </c>
      <c r="AR246" s="2" cm="1">
        <f t="array" ref="AR246">_xlfn.IFS(Z246=$AT$3,(AF246*AP246*AH246)/1000000,Z246=$AT$4,(AF246*AH246*AP246*(1-AN246))/1000000)</f>
        <v>0.28268173654788492</v>
      </c>
    </row>
    <row r="247" spans="1:44" x14ac:dyDescent="0.3">
      <c r="A247" s="2">
        <v>28</v>
      </c>
      <c r="B247" t="s">
        <v>228</v>
      </c>
      <c r="D247" t="s">
        <v>23</v>
      </c>
      <c r="F247" s="2" t="s">
        <v>238</v>
      </c>
      <c r="G247" s="2" t="s">
        <v>27</v>
      </c>
      <c r="H247" s="2" t="s">
        <v>239</v>
      </c>
      <c r="I247" s="2" t="s">
        <v>28</v>
      </c>
      <c r="J247" s="2">
        <v>1200</v>
      </c>
      <c r="K247" s="2" t="s">
        <v>232</v>
      </c>
      <c r="L247" s="2">
        <v>40</v>
      </c>
      <c r="M247" s="2" t="s">
        <v>233</v>
      </c>
      <c r="N247" s="2" t="s">
        <v>31</v>
      </c>
      <c r="O247" s="2">
        <v>438000</v>
      </c>
      <c r="P247" s="2">
        <v>8.3350000000000009</v>
      </c>
      <c r="Q247" s="2">
        <v>19.03</v>
      </c>
      <c r="R247" s="2">
        <v>27.364000000000001</v>
      </c>
      <c r="S247" s="2">
        <v>23016.290067999998</v>
      </c>
      <c r="T247" s="2">
        <v>206.27099999999999</v>
      </c>
      <c r="U247" s="2">
        <v>3.5230000000000001</v>
      </c>
      <c r="V247" s="2">
        <v>209.79400000000001</v>
      </c>
      <c r="W247" s="2" t="s">
        <v>1566</v>
      </c>
      <c r="X247" s="2">
        <v>0.2</v>
      </c>
      <c r="Y247" t="s">
        <v>33</v>
      </c>
      <c r="Z247" s="2" t="s">
        <v>34</v>
      </c>
      <c r="AA247" t="s">
        <v>35</v>
      </c>
      <c r="AB247">
        <v>36236.060801</v>
      </c>
      <c r="AC247">
        <v>36.236060999999999</v>
      </c>
      <c r="AD247" s="2">
        <v>28</v>
      </c>
      <c r="AE247" s="10" t="s">
        <v>307</v>
      </c>
      <c r="AF247" s="2">
        <f t="shared" si="3"/>
        <v>1668039.3817954841</v>
      </c>
      <c r="AG247" s="2" cm="1">
        <f t="array" ref="AG247">_xlfn.IFS(D247="I",MIN('Datos pp I Región'!$K$7:$K$9),D247="II",MIN('Datos pp II Región'!$K$7:$K$9),D247="III",MIN('Datos pp III Región'!$K$7:$K$9),D247="IV",MIN('Datos pp IV Región'!$K$7:$K$9),D247="V",MIN('Datos pp V Región'!$K$7:$K$9),D247="RM",MIN('Datos pp RM'!$K$7:$K$9),D247="VI",MIN('Datos pp VI Región'!$K$7:$K$9))</f>
        <v>22</v>
      </c>
      <c r="AH247" s="2" cm="1">
        <f t="array" ref="AH247">_xlfn.IFS(Z247="Pavimentado",1-(AG247/(4*365)),Z247="No Pavimentado",1-(AG247/365))</f>
        <v>0.98493150684931507</v>
      </c>
      <c r="AI247" s="2" cm="1">
        <f t="array" ref="AI247">_xlfn.IFS(Z247="Pavimentado",8,Z247="No Pavimentado",R247)</f>
        <v>8</v>
      </c>
      <c r="AJ247" s="2">
        <v>0.15</v>
      </c>
      <c r="AK247" s="2">
        <v>0.62</v>
      </c>
      <c r="AL247" s="2">
        <v>0.15</v>
      </c>
      <c r="AM247" s="2">
        <v>1.5</v>
      </c>
      <c r="AN247" s="2"/>
      <c r="AO247" s="2" cm="1">
        <f t="array" ref="AO247">_xlfn.IFS($Z247=$AT$3,AJ247*($X247)^(0.91)*(8*1.1023)^1.02,$Z247=$AT$4,AL247*281.9*(8.5/12)^0.9*(4/2.72)^0.45)</f>
        <v>0.31939355285489546</v>
      </c>
      <c r="AP247" s="2" cm="1">
        <f t="array" ref="AP247">_xlfn.IFS($Z247=$AT$3,AK247*($X247)^(0.91)*(8*1.1023)^1.02,$Z247=$AT$4,AM247*281.9*(8.5/12)^0.9*(4/2.72)^0.45)</f>
        <v>1.3201600184669013</v>
      </c>
      <c r="AQ247" s="2" cm="1">
        <f t="array" ref="AQ247">_xlfn.IFS(Z247=$AT$3,(AF247*AO247*AH247)/1000000,Z247=$AT$4,(AF247*AH247*AO247*(1-AN247))/1000000)</f>
        <v>0.524733118605613</v>
      </c>
      <c r="AR247" s="2" cm="1">
        <f t="array" ref="AR247">_xlfn.IFS(Z247=$AT$3,(AF247*AP247*AH247)/1000000,Z247=$AT$4,(AF247*AH247*AP247*(1-AN247))/1000000)</f>
        <v>2.168896890236534</v>
      </c>
    </row>
    <row r="248" spans="1:44" x14ac:dyDescent="0.3">
      <c r="A248" s="2">
        <v>28</v>
      </c>
      <c r="B248" t="s">
        <v>228</v>
      </c>
      <c r="D248" t="s">
        <v>23</v>
      </c>
      <c r="F248" s="2" t="s">
        <v>238</v>
      </c>
      <c r="G248" s="2" t="s">
        <v>27</v>
      </c>
      <c r="H248" s="2" t="s">
        <v>239</v>
      </c>
      <c r="I248" s="2" t="s">
        <v>28</v>
      </c>
      <c r="J248" s="2">
        <v>1200</v>
      </c>
      <c r="K248" s="2" t="s">
        <v>232</v>
      </c>
      <c r="L248" s="2">
        <v>40</v>
      </c>
      <c r="M248" s="2" t="s">
        <v>233</v>
      </c>
      <c r="N248" s="2" t="s">
        <v>31</v>
      </c>
      <c r="O248" s="2">
        <v>438000</v>
      </c>
      <c r="P248" s="2">
        <v>8.3350000000000009</v>
      </c>
      <c r="Q248" s="2">
        <v>19.03</v>
      </c>
      <c r="R248" s="2">
        <v>27.364000000000001</v>
      </c>
      <c r="S248" s="2">
        <v>23016.290067999998</v>
      </c>
      <c r="T248" s="2">
        <v>206.27099999999999</v>
      </c>
      <c r="U248" s="2">
        <v>3.5230000000000001</v>
      </c>
      <c r="V248" s="2">
        <v>209.79400000000001</v>
      </c>
      <c r="W248" s="2" t="s">
        <v>1567</v>
      </c>
      <c r="X248" s="2">
        <v>0.2</v>
      </c>
      <c r="Y248" t="s">
        <v>33</v>
      </c>
      <c r="Z248" s="2" t="s">
        <v>34</v>
      </c>
      <c r="AA248" t="s">
        <v>35</v>
      </c>
      <c r="AB248">
        <v>12478.674924999999</v>
      </c>
      <c r="AC248">
        <v>12.478675000000001</v>
      </c>
      <c r="AD248" s="2">
        <v>28</v>
      </c>
      <c r="AE248" s="10" t="s">
        <v>307</v>
      </c>
      <c r="AF248" s="2">
        <f t="shared" si="3"/>
        <v>574425.60692859977</v>
      </c>
      <c r="AG248" s="2" cm="1">
        <f t="array" ref="AG248">_xlfn.IFS(D248="I",MIN('Datos pp I Región'!$K$7:$K$9),D248="II",MIN('Datos pp II Región'!$K$7:$K$9),D248="III",MIN('Datos pp III Región'!$K$7:$K$9),D248="IV",MIN('Datos pp IV Región'!$K$7:$K$9),D248="V",MIN('Datos pp V Región'!$K$7:$K$9),D248="RM",MIN('Datos pp RM'!$K$7:$K$9),D248="VI",MIN('Datos pp VI Región'!$K$7:$K$9))</f>
        <v>22</v>
      </c>
      <c r="AH248" s="2" cm="1">
        <f t="array" ref="AH248">_xlfn.IFS(Z248="Pavimentado",1-(AG248/(4*365)),Z248="No Pavimentado",1-(AG248/365))</f>
        <v>0.98493150684931507</v>
      </c>
      <c r="AI248" s="2" cm="1">
        <f t="array" ref="AI248">_xlfn.IFS(Z248="Pavimentado",8,Z248="No Pavimentado",R248)</f>
        <v>8</v>
      </c>
      <c r="AJ248" s="2">
        <v>0.15</v>
      </c>
      <c r="AK248" s="2">
        <v>0.62</v>
      </c>
      <c r="AL248" s="2">
        <v>0.15</v>
      </c>
      <c r="AM248" s="2">
        <v>1.5</v>
      </c>
      <c r="AN248" s="2"/>
      <c r="AO248" s="2" cm="1">
        <f t="array" ref="AO248">_xlfn.IFS($Z248=$AT$3,AJ248*($X248)^(0.91)*(8*1.1023)^1.02,$Z248=$AT$4,AL248*281.9*(8.5/12)^0.9*(4/2.72)^0.45)</f>
        <v>0.31939355285489546</v>
      </c>
      <c r="AP248" s="2" cm="1">
        <f t="array" ref="AP248">_xlfn.IFS($Z248=$AT$3,AK248*($X248)^(0.91)*(8*1.1023)^1.02,$Z248=$AT$4,AM248*281.9*(8.5/12)^0.9*(4/2.72)^0.45)</f>
        <v>1.3201600184669013</v>
      </c>
      <c r="AQ248" s="2" cm="1">
        <f t="array" ref="AQ248">_xlfn.IFS(Z248=$AT$3,(AF248*AO248*AH248)/1000000,Z248=$AT$4,(AF248*AH248*AO248*(1-AN248))/1000000)</f>
        <v>0.18070325162593961</v>
      </c>
      <c r="AR248" s="2" cm="1">
        <f t="array" ref="AR248">_xlfn.IFS(Z248=$AT$3,(AF248*AP248*AH248)/1000000,Z248=$AT$4,(AF248*AH248*AP248*(1-AN248))/1000000)</f>
        <v>0.74690677338721734</v>
      </c>
    </row>
    <row r="249" spans="1:44" x14ac:dyDescent="0.3">
      <c r="A249" s="2">
        <v>28</v>
      </c>
      <c r="B249" t="s">
        <v>228</v>
      </c>
      <c r="D249" t="s">
        <v>23</v>
      </c>
      <c r="F249" s="2" t="s">
        <v>238</v>
      </c>
      <c r="G249" s="2" t="s">
        <v>27</v>
      </c>
      <c r="H249" s="2" t="s">
        <v>239</v>
      </c>
      <c r="I249" s="2" t="s">
        <v>28</v>
      </c>
      <c r="J249" s="2">
        <v>1200</v>
      </c>
      <c r="K249" s="2" t="s">
        <v>232</v>
      </c>
      <c r="L249" s="2">
        <v>40</v>
      </c>
      <c r="M249" s="2" t="s">
        <v>233</v>
      </c>
      <c r="N249" s="2" t="s">
        <v>31</v>
      </c>
      <c r="O249" s="2">
        <v>438000</v>
      </c>
      <c r="P249" s="2">
        <v>8.3350000000000009</v>
      </c>
      <c r="Q249" s="2">
        <v>19.03</v>
      </c>
      <c r="R249" s="2">
        <v>27.364000000000001</v>
      </c>
      <c r="S249" s="2">
        <v>23016.290067999998</v>
      </c>
      <c r="T249" s="2">
        <v>206.27099999999999</v>
      </c>
      <c r="U249" s="2">
        <v>3.5230000000000001</v>
      </c>
      <c r="V249" s="2">
        <v>209.79400000000001</v>
      </c>
      <c r="W249" s="2" t="s">
        <v>1568</v>
      </c>
      <c r="X249" s="2">
        <v>0.2</v>
      </c>
      <c r="Y249" t="s">
        <v>33</v>
      </c>
      <c r="Z249" s="2" t="s">
        <v>34</v>
      </c>
      <c r="AA249" t="s">
        <v>35</v>
      </c>
      <c r="AB249">
        <v>6287.8296959999998</v>
      </c>
      <c r="AC249">
        <v>6.2878299999999996</v>
      </c>
      <c r="AD249" s="2">
        <v>28</v>
      </c>
      <c r="AE249" s="10" t="s">
        <v>307</v>
      </c>
      <c r="AF249" s="2">
        <f t="shared" si="3"/>
        <v>289445.03835654486</v>
      </c>
      <c r="AG249" s="2" cm="1">
        <f t="array" ref="AG249">_xlfn.IFS(D249="I",MIN('Datos pp I Región'!$K$7:$K$9),D249="II",MIN('Datos pp II Región'!$K$7:$K$9),D249="III",MIN('Datos pp III Región'!$K$7:$K$9),D249="IV",MIN('Datos pp IV Región'!$K$7:$K$9),D249="V",MIN('Datos pp V Región'!$K$7:$K$9),D249="RM",MIN('Datos pp RM'!$K$7:$K$9),D249="VI",MIN('Datos pp VI Región'!$K$7:$K$9))</f>
        <v>22</v>
      </c>
      <c r="AH249" s="2" cm="1">
        <f t="array" ref="AH249">_xlfn.IFS(Z249="Pavimentado",1-(AG249/(4*365)),Z249="No Pavimentado",1-(AG249/365))</f>
        <v>0.98493150684931507</v>
      </c>
      <c r="AI249" s="2" cm="1">
        <f t="array" ref="AI249">_xlfn.IFS(Z249="Pavimentado",8,Z249="No Pavimentado",R249)</f>
        <v>8</v>
      </c>
      <c r="AJ249" s="2">
        <v>0.15</v>
      </c>
      <c r="AK249" s="2">
        <v>0.62</v>
      </c>
      <c r="AL249" s="2">
        <v>0.15</v>
      </c>
      <c r="AM249" s="2">
        <v>1.5</v>
      </c>
      <c r="AN249" s="2"/>
      <c r="AO249" s="2" cm="1">
        <f t="array" ref="AO249">_xlfn.IFS($Z249=$AT$3,AJ249*($X249)^(0.91)*(8*1.1023)^1.02,$Z249=$AT$4,AL249*281.9*(8.5/12)^0.9*(4/2.72)^0.45)</f>
        <v>0.31939355285489546</v>
      </c>
      <c r="AP249" s="2" cm="1">
        <f t="array" ref="AP249">_xlfn.IFS($Z249=$AT$3,AK249*($X249)^(0.91)*(8*1.1023)^1.02,$Z249=$AT$4,AM249*281.9*(8.5/12)^0.9*(4/2.72)^0.45)</f>
        <v>1.3201600184669013</v>
      </c>
      <c r="AQ249" s="2" cm="1">
        <f t="array" ref="AQ249">_xlfn.IFS(Z249=$AT$3,(AF249*AO249*AH249)/1000000,Z249=$AT$4,(AF249*AH249*AO249*(1-AN249))/1000000)</f>
        <v>9.1053843991540123E-2</v>
      </c>
      <c r="AR249" s="2" cm="1">
        <f t="array" ref="AR249">_xlfn.IFS(Z249=$AT$3,(AF249*AP249*AH249)/1000000,Z249=$AT$4,(AF249*AH249*AP249*(1-AN249))/1000000)</f>
        <v>0.37635588849836588</v>
      </c>
    </row>
    <row r="250" spans="1:44" x14ac:dyDescent="0.3">
      <c r="A250" s="2">
        <v>28</v>
      </c>
      <c r="B250" t="s">
        <v>228</v>
      </c>
      <c r="D250" t="s">
        <v>23</v>
      </c>
      <c r="F250" s="2" t="s">
        <v>238</v>
      </c>
      <c r="G250" s="2" t="s">
        <v>27</v>
      </c>
      <c r="H250" s="2" t="s">
        <v>239</v>
      </c>
      <c r="I250" s="2" t="s">
        <v>28</v>
      </c>
      <c r="J250" s="2">
        <v>1200</v>
      </c>
      <c r="K250" s="2" t="s">
        <v>232</v>
      </c>
      <c r="L250" s="2">
        <v>40</v>
      </c>
      <c r="M250" s="2" t="s">
        <v>233</v>
      </c>
      <c r="N250" s="2" t="s">
        <v>31</v>
      </c>
      <c r="O250" s="2">
        <v>438000</v>
      </c>
      <c r="P250" s="2">
        <v>8.3350000000000009</v>
      </c>
      <c r="Q250" s="2">
        <v>19.03</v>
      </c>
      <c r="R250" s="2">
        <v>27.364000000000001</v>
      </c>
      <c r="S250" s="2">
        <v>23016.290067999998</v>
      </c>
      <c r="T250" s="2">
        <v>206.27099999999999</v>
      </c>
      <c r="U250" s="2">
        <v>3.5230000000000001</v>
      </c>
      <c r="V250" s="2">
        <v>209.79400000000001</v>
      </c>
      <c r="W250" s="2" t="s">
        <v>1569</v>
      </c>
      <c r="X250" s="2">
        <v>0.2</v>
      </c>
      <c r="Y250" t="s">
        <v>33</v>
      </c>
      <c r="Z250" s="2" t="s">
        <v>34</v>
      </c>
      <c r="AA250" t="s">
        <v>35</v>
      </c>
      <c r="AB250">
        <v>9245.0426009999992</v>
      </c>
      <c r="AC250">
        <v>9.2450430000000008</v>
      </c>
      <c r="AD250" s="2">
        <v>28</v>
      </c>
      <c r="AE250" s="10" t="s">
        <v>307</v>
      </c>
      <c r="AF250" s="2">
        <f t="shared" si="3"/>
        <v>425573.18275826587</v>
      </c>
      <c r="AG250" s="2" cm="1">
        <f t="array" ref="AG250">_xlfn.IFS(D250="I",MIN('Datos pp I Región'!$K$7:$K$9),D250="II",MIN('Datos pp II Región'!$K$7:$K$9),D250="III",MIN('Datos pp III Región'!$K$7:$K$9),D250="IV",MIN('Datos pp IV Región'!$K$7:$K$9),D250="V",MIN('Datos pp V Región'!$K$7:$K$9),D250="RM",MIN('Datos pp RM'!$K$7:$K$9),D250="VI",MIN('Datos pp VI Región'!$K$7:$K$9))</f>
        <v>22</v>
      </c>
      <c r="AH250" s="2" cm="1">
        <f t="array" ref="AH250">_xlfn.IFS(Z250="Pavimentado",1-(AG250/(4*365)),Z250="No Pavimentado",1-(AG250/365))</f>
        <v>0.98493150684931507</v>
      </c>
      <c r="AI250" s="2" cm="1">
        <f t="array" ref="AI250">_xlfn.IFS(Z250="Pavimentado",8,Z250="No Pavimentado",R250)</f>
        <v>8</v>
      </c>
      <c r="AJ250" s="2">
        <v>0.15</v>
      </c>
      <c r="AK250" s="2">
        <v>0.62</v>
      </c>
      <c r="AL250" s="2">
        <v>0.15</v>
      </c>
      <c r="AM250" s="2">
        <v>1.5</v>
      </c>
      <c r="AN250" s="2"/>
      <c r="AO250" s="2" cm="1">
        <f t="array" ref="AO250">_xlfn.IFS($Z250=$AT$3,AJ250*($X250)^(0.91)*(8*1.1023)^1.02,$Z250=$AT$4,AL250*281.9*(8.5/12)^0.9*(4/2.72)^0.45)</f>
        <v>0.31939355285489546</v>
      </c>
      <c r="AP250" s="2" cm="1">
        <f t="array" ref="AP250">_xlfn.IFS($Z250=$AT$3,AK250*($X250)^(0.91)*(8*1.1023)^1.02,$Z250=$AT$4,AM250*281.9*(8.5/12)^0.9*(4/2.72)^0.45)</f>
        <v>1.3201600184669013</v>
      </c>
      <c r="AQ250" s="2" cm="1">
        <f t="array" ref="AQ250">_xlfn.IFS(Z250=$AT$3,(AF250*AO250*AH250)/1000000,Z250=$AT$4,(AF250*AH250*AO250*(1-AN250))/1000000)</f>
        <v>0.13387714092414715</v>
      </c>
      <c r="AR250" s="2" cm="1">
        <f t="array" ref="AR250">_xlfn.IFS(Z250=$AT$3,(AF250*AP250*AH250)/1000000,Z250=$AT$4,(AF250*AH250*AP250*(1-AN250))/1000000)</f>
        <v>0.55335884915314171</v>
      </c>
    </row>
    <row r="251" spans="1:44" x14ac:dyDescent="0.3">
      <c r="A251" s="2">
        <v>28</v>
      </c>
      <c r="B251" t="s">
        <v>228</v>
      </c>
      <c r="D251" t="s">
        <v>23</v>
      </c>
      <c r="F251" s="2" t="s">
        <v>238</v>
      </c>
      <c r="G251" s="2" t="s">
        <v>27</v>
      </c>
      <c r="H251" s="2" t="s">
        <v>239</v>
      </c>
      <c r="I251" s="2" t="s">
        <v>28</v>
      </c>
      <c r="J251" s="2">
        <v>1200</v>
      </c>
      <c r="K251" s="2" t="s">
        <v>232</v>
      </c>
      <c r="L251" s="2">
        <v>40</v>
      </c>
      <c r="M251" s="2" t="s">
        <v>233</v>
      </c>
      <c r="N251" s="2" t="s">
        <v>31</v>
      </c>
      <c r="O251" s="2">
        <v>438000</v>
      </c>
      <c r="P251" s="2">
        <v>8.3350000000000009</v>
      </c>
      <c r="Q251" s="2">
        <v>19.03</v>
      </c>
      <c r="R251" s="2">
        <v>27.364000000000001</v>
      </c>
      <c r="S251" s="2">
        <v>23016.290067999998</v>
      </c>
      <c r="T251" s="2">
        <v>206.27099999999999</v>
      </c>
      <c r="U251" s="2">
        <v>3.5230000000000001</v>
      </c>
      <c r="V251" s="2">
        <v>209.79400000000001</v>
      </c>
      <c r="W251" s="2" t="s">
        <v>1570</v>
      </c>
      <c r="X251" s="2">
        <v>0.2</v>
      </c>
      <c r="Y251" t="s">
        <v>33</v>
      </c>
      <c r="Z251" s="2" t="s">
        <v>34</v>
      </c>
      <c r="AA251" t="s">
        <v>35</v>
      </c>
      <c r="AB251">
        <v>1357.3035400000001</v>
      </c>
      <c r="AC251">
        <v>1.3573040000000001</v>
      </c>
      <c r="AD251" s="2">
        <v>28</v>
      </c>
      <c r="AE251" s="10" t="s">
        <v>307</v>
      </c>
      <c r="AF251" s="2">
        <f t="shared" si="3"/>
        <v>62480.205148913345</v>
      </c>
      <c r="AG251" s="2" cm="1">
        <f t="array" ref="AG251">_xlfn.IFS(D251="I",MIN('Datos pp I Región'!$K$7:$K$9),D251="II",MIN('Datos pp II Región'!$K$7:$K$9),D251="III",MIN('Datos pp III Región'!$K$7:$K$9),D251="IV",MIN('Datos pp IV Región'!$K$7:$K$9),D251="V",MIN('Datos pp V Región'!$K$7:$K$9),D251="RM",MIN('Datos pp RM'!$K$7:$K$9),D251="VI",MIN('Datos pp VI Región'!$K$7:$K$9))</f>
        <v>22</v>
      </c>
      <c r="AH251" s="2" cm="1">
        <f t="array" ref="AH251">_xlfn.IFS(Z251="Pavimentado",1-(AG251/(4*365)),Z251="No Pavimentado",1-(AG251/365))</f>
        <v>0.98493150684931507</v>
      </c>
      <c r="AI251" s="2" cm="1">
        <f t="array" ref="AI251">_xlfn.IFS(Z251="Pavimentado",8,Z251="No Pavimentado",R251)</f>
        <v>8</v>
      </c>
      <c r="AJ251" s="2">
        <v>0.15</v>
      </c>
      <c r="AK251" s="2">
        <v>0.62</v>
      </c>
      <c r="AL251" s="2">
        <v>0.15</v>
      </c>
      <c r="AM251" s="2">
        <v>1.5</v>
      </c>
      <c r="AN251" s="2"/>
      <c r="AO251" s="2" cm="1">
        <f t="array" ref="AO251">_xlfn.IFS($Z251=$AT$3,AJ251*($X251)^(0.91)*(8*1.1023)^1.02,$Z251=$AT$4,AL251*281.9*(8.5/12)^0.9*(4/2.72)^0.45)</f>
        <v>0.31939355285489546</v>
      </c>
      <c r="AP251" s="2" cm="1">
        <f t="array" ref="AP251">_xlfn.IFS($Z251=$AT$3,AK251*($X251)^(0.91)*(8*1.1023)^1.02,$Z251=$AT$4,AM251*281.9*(8.5/12)^0.9*(4/2.72)^0.45)</f>
        <v>1.3201600184669013</v>
      </c>
      <c r="AQ251" s="2" cm="1">
        <f t="array" ref="AQ251">_xlfn.IFS(Z251=$AT$3,(AF251*AO251*AH251)/1000000,Z251=$AT$4,(AF251*AH251*AO251*(1-AN251))/1000000)</f>
        <v>1.9655071251146006E-2</v>
      </c>
      <c r="AR251" s="2" cm="1">
        <f t="array" ref="AR251">_xlfn.IFS(Z251=$AT$3,(AF251*AP251*AH251)/1000000,Z251=$AT$4,(AF251*AH251*AP251*(1-AN251))/1000000)</f>
        <v>8.1240961171403503E-2</v>
      </c>
    </row>
    <row r="252" spans="1:44" x14ac:dyDescent="0.3">
      <c r="A252" s="2">
        <v>29</v>
      </c>
      <c r="B252" t="s">
        <v>228</v>
      </c>
      <c r="D252" t="s">
        <v>23</v>
      </c>
      <c r="F252" s="2" t="s">
        <v>242</v>
      </c>
      <c r="G252" s="2" t="s">
        <v>26</v>
      </c>
      <c r="H252" s="2" t="s">
        <v>243</v>
      </c>
      <c r="I252" s="2" t="s">
        <v>28</v>
      </c>
      <c r="J252" s="2">
        <v>1200</v>
      </c>
      <c r="K252" s="2" t="s">
        <v>232</v>
      </c>
      <c r="L252" s="2">
        <v>40</v>
      </c>
      <c r="M252" s="2" t="s">
        <v>233</v>
      </c>
      <c r="N252" s="2" t="s">
        <v>31</v>
      </c>
      <c r="O252" s="2">
        <v>438000</v>
      </c>
      <c r="P252" s="2">
        <v>8.3350000000000009</v>
      </c>
      <c r="Q252" s="2">
        <v>19.03</v>
      </c>
      <c r="R252" s="2">
        <v>27.364000000000001</v>
      </c>
      <c r="S252" s="2">
        <v>23016.290067999998</v>
      </c>
      <c r="T252" s="2">
        <v>80.180000000000007</v>
      </c>
      <c r="U252" s="2">
        <v>0</v>
      </c>
      <c r="V252" s="2">
        <v>80.180000000000007</v>
      </c>
      <c r="W252" s="2" t="s">
        <v>1571</v>
      </c>
      <c r="X252" s="2">
        <v>0.2</v>
      </c>
      <c r="Y252" t="s">
        <v>33</v>
      </c>
      <c r="Z252" s="2" t="s">
        <v>34</v>
      </c>
      <c r="AA252" t="s">
        <v>35</v>
      </c>
      <c r="AB252">
        <v>52232.900458999997</v>
      </c>
      <c r="AC252">
        <v>52.232900000000001</v>
      </c>
      <c r="AD252" s="2">
        <v>29</v>
      </c>
      <c r="AE252" s="10" t="s">
        <v>307</v>
      </c>
      <c r="AF252" s="2">
        <f t="shared" si="3"/>
        <v>2404415.1549856742</v>
      </c>
      <c r="AG252" s="2" cm="1">
        <f t="array" ref="AG252">_xlfn.IFS(D252="I",MIN('Datos pp I Región'!$K$7:$K$9),D252="II",MIN('Datos pp II Región'!$K$7:$K$9),D252="III",MIN('Datos pp III Región'!$K$7:$K$9),D252="IV",MIN('Datos pp IV Región'!$K$7:$K$9),D252="V",MIN('Datos pp V Región'!$K$7:$K$9),D252="RM",MIN('Datos pp RM'!$K$7:$K$9),D252="VI",MIN('Datos pp VI Región'!$K$7:$K$9))</f>
        <v>22</v>
      </c>
      <c r="AH252" s="2" cm="1">
        <f t="array" ref="AH252">_xlfn.IFS(Z252="Pavimentado",1-(AG252/(4*365)),Z252="No Pavimentado",1-(AG252/365))</f>
        <v>0.98493150684931507</v>
      </c>
      <c r="AI252" s="2" cm="1">
        <f t="array" ref="AI252">_xlfn.IFS(Z252="Pavimentado",8,Z252="No Pavimentado",R252)</f>
        <v>8</v>
      </c>
      <c r="AJ252" s="2">
        <v>0.15</v>
      </c>
      <c r="AK252" s="2">
        <v>0.62</v>
      </c>
      <c r="AL252" s="2">
        <v>0.15</v>
      </c>
      <c r="AM252" s="2">
        <v>1.5</v>
      </c>
      <c r="AN252" s="2"/>
      <c r="AO252" s="2" cm="1">
        <f t="array" ref="AO252">_xlfn.IFS($Z252=$AT$3,AJ252*($X252)^(0.91)*(8*1.1023)^1.02,$Z252=$AT$4,AL252*281.9*(8.5/12)^0.9*(4/2.72)^0.45)</f>
        <v>0.31939355285489546</v>
      </c>
      <c r="AP252" s="2" cm="1">
        <f t="array" ref="AP252">_xlfn.IFS($Z252=$AT$3,AK252*($X252)^(0.91)*(8*1.1023)^1.02,$Z252=$AT$4,AM252*281.9*(8.5/12)^0.9*(4/2.72)^0.45)</f>
        <v>1.3201600184669013</v>
      </c>
      <c r="AQ252" s="2" cm="1">
        <f t="array" ref="AQ252">_xlfn.IFS(Z252=$AT$3,(AF252*AO252*AH252)/1000000,Z252=$AT$4,(AF252*AH252*AO252*(1-AN252))/1000000)</f>
        <v>0.75638277876878302</v>
      </c>
      <c r="AR252" s="2" cm="1">
        <f t="array" ref="AR252">_xlfn.IFS(Z252=$AT$3,(AF252*AP252*AH252)/1000000,Z252=$AT$4,(AF252*AH252*AP252*(1-AN252))/1000000)</f>
        <v>3.1263821522443034</v>
      </c>
    </row>
    <row r="253" spans="1:44" x14ac:dyDescent="0.3">
      <c r="A253" s="2">
        <v>29</v>
      </c>
      <c r="B253" t="s">
        <v>228</v>
      </c>
      <c r="D253" t="s">
        <v>23</v>
      </c>
      <c r="F253" s="2" t="s">
        <v>242</v>
      </c>
      <c r="G253" s="2" t="s">
        <v>26</v>
      </c>
      <c r="H253" s="2" t="s">
        <v>243</v>
      </c>
      <c r="I253" s="2" t="s">
        <v>28</v>
      </c>
      <c r="J253" s="2">
        <v>1200</v>
      </c>
      <c r="K253" s="2" t="s">
        <v>232</v>
      </c>
      <c r="L253" s="2">
        <v>40</v>
      </c>
      <c r="M253" s="2" t="s">
        <v>233</v>
      </c>
      <c r="N253" s="2" t="s">
        <v>31</v>
      </c>
      <c r="O253" s="2">
        <v>438000</v>
      </c>
      <c r="P253" s="2">
        <v>8.3350000000000009</v>
      </c>
      <c r="Q253" s="2">
        <v>19.03</v>
      </c>
      <c r="R253" s="2">
        <v>27.364000000000001</v>
      </c>
      <c r="S253" s="2">
        <v>23016.290067999998</v>
      </c>
      <c r="T253" s="2">
        <v>80.180000000000007</v>
      </c>
      <c r="U253" s="2">
        <v>0</v>
      </c>
      <c r="V253" s="2">
        <v>80.180000000000007</v>
      </c>
      <c r="W253" s="2" t="s">
        <v>1572</v>
      </c>
      <c r="X253" s="2">
        <v>0.03</v>
      </c>
      <c r="Y253" t="s">
        <v>33</v>
      </c>
      <c r="Z253" s="2" t="s">
        <v>34</v>
      </c>
      <c r="AA253" t="s">
        <v>35</v>
      </c>
      <c r="AB253">
        <v>5584.5289759999996</v>
      </c>
      <c r="AC253">
        <v>5.5845289999999999</v>
      </c>
      <c r="AD253" s="2">
        <v>29</v>
      </c>
      <c r="AE253" s="10" t="s">
        <v>307</v>
      </c>
      <c r="AF253" s="2">
        <f t="shared" si="3"/>
        <v>257070.27871431591</v>
      </c>
      <c r="AG253" s="2" cm="1">
        <f t="array" ref="AG253">_xlfn.IFS(D253="I",MIN('Datos pp I Región'!$K$7:$K$9),D253="II",MIN('Datos pp II Región'!$K$7:$K$9),D253="III",MIN('Datos pp III Región'!$K$7:$K$9),D253="IV",MIN('Datos pp IV Región'!$K$7:$K$9),D253="V",MIN('Datos pp V Región'!$K$7:$K$9),D253="RM",MIN('Datos pp RM'!$K$7:$K$9),D253="VI",MIN('Datos pp VI Región'!$K$7:$K$9))</f>
        <v>22</v>
      </c>
      <c r="AH253" s="2" cm="1">
        <f t="array" ref="AH253">_xlfn.IFS(Z253="Pavimentado",1-(AG253/(4*365)),Z253="No Pavimentado",1-(AG253/365))</f>
        <v>0.98493150684931507</v>
      </c>
      <c r="AI253" s="2" cm="1">
        <f t="array" ref="AI253">_xlfn.IFS(Z253="Pavimentado",8,Z253="No Pavimentado",R253)</f>
        <v>8</v>
      </c>
      <c r="AJ253" s="2">
        <v>0.15</v>
      </c>
      <c r="AK253" s="2">
        <v>0.62</v>
      </c>
      <c r="AL253" s="2">
        <v>0.15</v>
      </c>
      <c r="AM253" s="2">
        <v>1.5</v>
      </c>
      <c r="AN253" s="2"/>
      <c r="AO253" s="2" cm="1">
        <f t="array" ref="AO253">_xlfn.IFS($Z253=$AT$3,AJ253*($X253)^(0.91)*(8*1.1023)^1.02,$Z253=$AT$4,AL253*281.9*(8.5/12)^0.9*(4/2.72)^0.45)</f>
        <v>5.6828892328533019E-2</v>
      </c>
      <c r="AP253" s="2" cm="1">
        <f t="array" ref="AP253">_xlfn.IFS($Z253=$AT$3,AK253*($X253)^(0.91)*(8*1.1023)^1.02,$Z253=$AT$4,AM253*281.9*(8.5/12)^0.9*(4/2.72)^0.45)</f>
        <v>0.23489275495793649</v>
      </c>
      <c r="AQ253" s="2" cm="1">
        <f t="array" ref="AQ253">_xlfn.IFS(Z253=$AT$3,(AF253*AO253*AH253)/1000000,Z253=$AT$4,(AF253*AH253*AO253*(1-AN253))/1000000)</f>
        <v>1.4388883284320269E-2</v>
      </c>
      <c r="AR253" s="2" cm="1">
        <f t="array" ref="AR253">_xlfn.IFS(Z253=$AT$3,(AF253*AP253*AH253)/1000000,Z253=$AT$4,(AF253*AH253*AP253*(1-AN253))/1000000)</f>
        <v>5.9474050908523785E-2</v>
      </c>
    </row>
    <row r="254" spans="1:44" x14ac:dyDescent="0.3">
      <c r="A254" s="2">
        <v>29</v>
      </c>
      <c r="B254" t="s">
        <v>228</v>
      </c>
      <c r="D254" t="s">
        <v>23</v>
      </c>
      <c r="F254" s="2" t="s">
        <v>242</v>
      </c>
      <c r="G254" s="2" t="s">
        <v>26</v>
      </c>
      <c r="H254" s="2" t="s">
        <v>243</v>
      </c>
      <c r="I254" s="2" t="s">
        <v>28</v>
      </c>
      <c r="J254" s="2">
        <v>1200</v>
      </c>
      <c r="K254" s="2" t="s">
        <v>232</v>
      </c>
      <c r="L254" s="2">
        <v>40</v>
      </c>
      <c r="M254" s="2" t="s">
        <v>233</v>
      </c>
      <c r="N254" s="2" t="s">
        <v>31</v>
      </c>
      <c r="O254" s="2">
        <v>438000</v>
      </c>
      <c r="P254" s="2">
        <v>8.3350000000000009</v>
      </c>
      <c r="Q254" s="2">
        <v>19.03</v>
      </c>
      <c r="R254" s="2">
        <v>27.364000000000001</v>
      </c>
      <c r="S254" s="2">
        <v>23016.290067999998</v>
      </c>
      <c r="T254" s="2">
        <v>80.180000000000007</v>
      </c>
      <c r="U254" s="2">
        <v>0</v>
      </c>
      <c r="V254" s="2">
        <v>80.180000000000007</v>
      </c>
      <c r="W254" s="2" t="s">
        <v>1573</v>
      </c>
      <c r="X254" s="2">
        <v>0.03</v>
      </c>
      <c r="Y254" t="s">
        <v>33</v>
      </c>
      <c r="Z254" s="2" t="s">
        <v>34</v>
      </c>
      <c r="AA254" t="s">
        <v>35</v>
      </c>
      <c r="AB254">
        <v>506.016819</v>
      </c>
      <c r="AC254">
        <v>0.50601700000000005</v>
      </c>
      <c r="AD254" s="2">
        <v>29</v>
      </c>
      <c r="AE254" s="10" t="s">
        <v>307</v>
      </c>
      <c r="AF254" s="2">
        <f t="shared" si="3"/>
        <v>23293.268102678314</v>
      </c>
      <c r="AG254" s="2" cm="1">
        <f t="array" ref="AG254">_xlfn.IFS(D254="I",MIN('Datos pp I Región'!$K$7:$K$9),D254="II",MIN('Datos pp II Región'!$K$7:$K$9),D254="III",MIN('Datos pp III Región'!$K$7:$K$9),D254="IV",MIN('Datos pp IV Región'!$K$7:$K$9),D254="V",MIN('Datos pp V Región'!$K$7:$K$9),D254="RM",MIN('Datos pp RM'!$K$7:$K$9),D254="VI",MIN('Datos pp VI Región'!$K$7:$K$9))</f>
        <v>22</v>
      </c>
      <c r="AH254" s="2" cm="1">
        <f t="array" ref="AH254">_xlfn.IFS(Z254="Pavimentado",1-(AG254/(4*365)),Z254="No Pavimentado",1-(AG254/365))</f>
        <v>0.98493150684931507</v>
      </c>
      <c r="AI254" s="2" cm="1">
        <f t="array" ref="AI254">_xlfn.IFS(Z254="Pavimentado",8,Z254="No Pavimentado",R254)</f>
        <v>8</v>
      </c>
      <c r="AJ254" s="2">
        <v>0.15</v>
      </c>
      <c r="AK254" s="2">
        <v>0.62</v>
      </c>
      <c r="AL254" s="2">
        <v>0.15</v>
      </c>
      <c r="AM254" s="2">
        <v>1.5</v>
      </c>
      <c r="AN254" s="2"/>
      <c r="AO254" s="2" cm="1">
        <f t="array" ref="AO254">_xlfn.IFS($Z254=$AT$3,AJ254*($X254)^(0.91)*(8*1.1023)^1.02,$Z254=$AT$4,AL254*281.9*(8.5/12)^0.9*(4/2.72)^0.45)</f>
        <v>5.6828892328533019E-2</v>
      </c>
      <c r="AP254" s="2" cm="1">
        <f t="array" ref="AP254">_xlfn.IFS($Z254=$AT$3,AK254*($X254)^(0.91)*(8*1.1023)^1.02,$Z254=$AT$4,AM254*281.9*(8.5/12)^0.9*(4/2.72)^0.45)</f>
        <v>0.23489275495793649</v>
      </c>
      <c r="AQ254" s="2" cm="1">
        <f t="array" ref="AQ254">_xlfn.IFS(Z254=$AT$3,(AF254*AO254*AH254)/1000000,Z254=$AT$4,(AF254*AH254*AO254*(1-AN254))/1000000)</f>
        <v>1.3037839991307937E-3</v>
      </c>
      <c r="AR254" s="2" cm="1">
        <f t="array" ref="AR254">_xlfn.IFS(Z254=$AT$3,(AF254*AP254*AH254)/1000000,Z254=$AT$4,(AF254*AH254*AP254*(1-AN254))/1000000)</f>
        <v>5.3889738630739474E-3</v>
      </c>
    </row>
    <row r="255" spans="1:44" x14ac:dyDescent="0.3">
      <c r="A255" s="2">
        <v>29</v>
      </c>
      <c r="B255" t="s">
        <v>228</v>
      </c>
      <c r="D255" t="s">
        <v>23</v>
      </c>
      <c r="F255" s="2" t="s">
        <v>242</v>
      </c>
      <c r="G255" s="2" t="s">
        <v>26</v>
      </c>
      <c r="H255" s="2" t="s">
        <v>243</v>
      </c>
      <c r="I255" s="2" t="s">
        <v>28</v>
      </c>
      <c r="J255" s="2">
        <v>1200</v>
      </c>
      <c r="K255" s="2" t="s">
        <v>232</v>
      </c>
      <c r="L255" s="2">
        <v>40</v>
      </c>
      <c r="M255" s="2" t="s">
        <v>233</v>
      </c>
      <c r="N255" s="2" t="s">
        <v>31</v>
      </c>
      <c r="O255" s="2">
        <v>438000</v>
      </c>
      <c r="P255" s="2">
        <v>8.3350000000000009</v>
      </c>
      <c r="Q255" s="2">
        <v>19.03</v>
      </c>
      <c r="R255" s="2">
        <v>27.364000000000001</v>
      </c>
      <c r="S255" s="2">
        <v>23016.290067999998</v>
      </c>
      <c r="T255" s="2">
        <v>80.180000000000007</v>
      </c>
      <c r="U255" s="2">
        <v>0</v>
      </c>
      <c r="V255" s="2">
        <v>80.180000000000007</v>
      </c>
      <c r="W255" s="2" t="s">
        <v>1574</v>
      </c>
      <c r="X255" s="2">
        <v>0.2</v>
      </c>
      <c r="Y255" t="s">
        <v>33</v>
      </c>
      <c r="Z255" s="2" t="s">
        <v>34</v>
      </c>
      <c r="AA255" t="s">
        <v>35</v>
      </c>
      <c r="AB255">
        <v>7042.5732719999996</v>
      </c>
      <c r="AC255">
        <v>7.042573</v>
      </c>
      <c r="AD255" s="2">
        <v>29</v>
      </c>
      <c r="AE255" s="10" t="s">
        <v>307</v>
      </c>
      <c r="AF255" s="2">
        <f t="shared" si="3"/>
        <v>324187.80598612991</v>
      </c>
      <c r="AG255" s="2" cm="1">
        <f t="array" ref="AG255">_xlfn.IFS(D255="I",MIN('Datos pp I Región'!$K$7:$K$9),D255="II",MIN('Datos pp II Región'!$K$7:$K$9),D255="III",MIN('Datos pp III Región'!$K$7:$K$9),D255="IV",MIN('Datos pp IV Región'!$K$7:$K$9),D255="V",MIN('Datos pp V Región'!$K$7:$K$9),D255="RM",MIN('Datos pp RM'!$K$7:$K$9),D255="VI",MIN('Datos pp VI Región'!$K$7:$K$9))</f>
        <v>22</v>
      </c>
      <c r="AH255" s="2" cm="1">
        <f t="array" ref="AH255">_xlfn.IFS(Z255="Pavimentado",1-(AG255/(4*365)),Z255="No Pavimentado",1-(AG255/365))</f>
        <v>0.98493150684931507</v>
      </c>
      <c r="AI255" s="2" cm="1">
        <f t="array" ref="AI255">_xlfn.IFS(Z255="Pavimentado",8,Z255="No Pavimentado",R255)</f>
        <v>8</v>
      </c>
      <c r="AJ255" s="2">
        <v>0.15</v>
      </c>
      <c r="AK255" s="2">
        <v>0.62</v>
      </c>
      <c r="AL255" s="2">
        <v>0.15</v>
      </c>
      <c r="AM255" s="2">
        <v>1.5</v>
      </c>
      <c r="AN255" s="2"/>
      <c r="AO255" s="2" cm="1">
        <f t="array" ref="AO255">_xlfn.IFS($Z255=$AT$3,AJ255*($X255)^(0.91)*(8*1.1023)^1.02,$Z255=$AT$4,AL255*281.9*(8.5/12)^0.9*(4/2.72)^0.45)</f>
        <v>0.31939355285489546</v>
      </c>
      <c r="AP255" s="2" cm="1">
        <f t="array" ref="AP255">_xlfn.IFS($Z255=$AT$3,AK255*($X255)^(0.91)*(8*1.1023)^1.02,$Z255=$AT$4,AM255*281.9*(8.5/12)^0.9*(4/2.72)^0.45)</f>
        <v>1.3201600184669013</v>
      </c>
      <c r="AQ255" s="2" cm="1">
        <f t="array" ref="AQ255">_xlfn.IFS(Z255=$AT$3,(AF255*AO255*AH255)/1000000,Z255=$AT$4,(AF255*AH255*AO255*(1-AN255))/1000000)</f>
        <v>0.10198325069873594</v>
      </c>
      <c r="AR255" s="2" cm="1">
        <f t="array" ref="AR255">_xlfn.IFS(Z255=$AT$3,(AF255*AP255*AH255)/1000000,Z255=$AT$4,(AF255*AH255*AP255*(1-AN255))/1000000)</f>
        <v>0.42153076955477525</v>
      </c>
    </row>
    <row r="256" spans="1:44" x14ac:dyDescent="0.3">
      <c r="A256" s="2">
        <v>29</v>
      </c>
      <c r="B256" t="s">
        <v>228</v>
      </c>
      <c r="D256" t="s">
        <v>23</v>
      </c>
      <c r="F256" s="2" t="s">
        <v>242</v>
      </c>
      <c r="G256" s="2" t="s">
        <v>26</v>
      </c>
      <c r="H256" s="2" t="s">
        <v>243</v>
      </c>
      <c r="I256" s="2" t="s">
        <v>28</v>
      </c>
      <c r="J256" s="2">
        <v>1200</v>
      </c>
      <c r="K256" s="2" t="s">
        <v>232</v>
      </c>
      <c r="L256" s="2">
        <v>40</v>
      </c>
      <c r="M256" s="2" t="s">
        <v>233</v>
      </c>
      <c r="N256" s="2" t="s">
        <v>31</v>
      </c>
      <c r="O256" s="2">
        <v>438000</v>
      </c>
      <c r="P256" s="2">
        <v>8.3350000000000009</v>
      </c>
      <c r="Q256" s="2">
        <v>19.03</v>
      </c>
      <c r="R256" s="2">
        <v>27.364000000000001</v>
      </c>
      <c r="S256" s="2">
        <v>23016.290067999998</v>
      </c>
      <c r="T256" s="2">
        <v>80.180000000000007</v>
      </c>
      <c r="U256" s="2">
        <v>0</v>
      </c>
      <c r="V256" s="2">
        <v>80.180000000000007</v>
      </c>
      <c r="W256" s="2" t="s">
        <v>1575</v>
      </c>
      <c r="X256" s="2">
        <v>0.2</v>
      </c>
      <c r="Y256" t="s">
        <v>33</v>
      </c>
      <c r="Z256" s="2" t="s">
        <v>34</v>
      </c>
      <c r="AA256" t="s">
        <v>35</v>
      </c>
      <c r="AB256">
        <v>6621.0017619999999</v>
      </c>
      <c r="AC256">
        <v>6.6210019999999998</v>
      </c>
      <c r="AD256" s="2">
        <v>29</v>
      </c>
      <c r="AE256" s="10" t="s">
        <v>307</v>
      </c>
      <c r="AF256" s="2">
        <f t="shared" si="3"/>
        <v>304781.80514561624</v>
      </c>
      <c r="AG256" s="2" cm="1">
        <f t="array" ref="AG256">_xlfn.IFS(D256="I",MIN('Datos pp I Región'!$K$7:$K$9),D256="II",MIN('Datos pp II Región'!$K$7:$K$9),D256="III",MIN('Datos pp III Región'!$K$7:$K$9),D256="IV",MIN('Datos pp IV Región'!$K$7:$K$9),D256="V",MIN('Datos pp V Región'!$K$7:$K$9),D256="RM",MIN('Datos pp RM'!$K$7:$K$9),D256="VI",MIN('Datos pp VI Región'!$K$7:$K$9))</f>
        <v>22</v>
      </c>
      <c r="AH256" s="2" cm="1">
        <f t="array" ref="AH256">_xlfn.IFS(Z256="Pavimentado",1-(AG256/(4*365)),Z256="No Pavimentado",1-(AG256/365))</f>
        <v>0.98493150684931507</v>
      </c>
      <c r="AI256" s="2" cm="1">
        <f t="array" ref="AI256">_xlfn.IFS(Z256="Pavimentado",8,Z256="No Pavimentado",R256)</f>
        <v>8</v>
      </c>
      <c r="AJ256" s="2">
        <v>0.15</v>
      </c>
      <c r="AK256" s="2">
        <v>0.62</v>
      </c>
      <c r="AL256" s="2">
        <v>0.15</v>
      </c>
      <c r="AM256" s="2">
        <v>1.5</v>
      </c>
      <c r="AN256" s="2"/>
      <c r="AO256" s="2" cm="1">
        <f t="array" ref="AO256">_xlfn.IFS($Z256=$AT$3,AJ256*($X256)^(0.91)*(8*1.1023)^1.02,$Z256=$AT$4,AL256*281.9*(8.5/12)^0.9*(4/2.72)^0.45)</f>
        <v>0.31939355285489546</v>
      </c>
      <c r="AP256" s="2" cm="1">
        <f t="array" ref="AP256">_xlfn.IFS($Z256=$AT$3,AK256*($X256)^(0.91)*(8*1.1023)^1.02,$Z256=$AT$4,AM256*281.9*(8.5/12)^0.9*(4/2.72)^0.45)</f>
        <v>1.3201600184669013</v>
      </c>
      <c r="AQ256" s="2" cm="1">
        <f t="array" ref="AQ256">_xlfn.IFS(Z256=$AT$3,(AF256*AO256*AH256)/1000000,Z256=$AT$4,(AF256*AH256*AO256*(1-AN256))/1000000)</f>
        <v>9.5878495947834971E-2</v>
      </c>
      <c r="AR256" s="2" cm="1">
        <f t="array" ref="AR256">_xlfn.IFS(Z256=$AT$3,(AF256*AP256*AH256)/1000000,Z256=$AT$4,(AF256*AH256*AP256*(1-AN256))/1000000)</f>
        <v>0.39629778325105119</v>
      </c>
    </row>
    <row r="257" spans="1:44" x14ac:dyDescent="0.3">
      <c r="A257" s="2">
        <v>29</v>
      </c>
      <c r="B257" t="s">
        <v>228</v>
      </c>
      <c r="D257" t="s">
        <v>23</v>
      </c>
      <c r="F257" s="2" t="s">
        <v>242</v>
      </c>
      <c r="G257" s="2" t="s">
        <v>26</v>
      </c>
      <c r="H257" s="2" t="s">
        <v>243</v>
      </c>
      <c r="I257" s="2" t="s">
        <v>28</v>
      </c>
      <c r="J257" s="2">
        <v>1200</v>
      </c>
      <c r="K257" s="2" t="s">
        <v>232</v>
      </c>
      <c r="L257" s="2">
        <v>40</v>
      </c>
      <c r="M257" s="2" t="s">
        <v>233</v>
      </c>
      <c r="N257" s="2" t="s">
        <v>31</v>
      </c>
      <c r="O257" s="2">
        <v>438000</v>
      </c>
      <c r="P257" s="2">
        <v>8.3350000000000009</v>
      </c>
      <c r="Q257" s="2">
        <v>19.03</v>
      </c>
      <c r="R257" s="2">
        <v>27.364000000000001</v>
      </c>
      <c r="S257" s="2">
        <v>23016.290067999998</v>
      </c>
      <c r="T257" s="2">
        <v>80.180000000000007</v>
      </c>
      <c r="U257" s="2">
        <v>0</v>
      </c>
      <c r="V257" s="2">
        <v>80.180000000000007</v>
      </c>
      <c r="W257" s="2" t="s">
        <v>1576</v>
      </c>
      <c r="X257" s="2">
        <v>0.2</v>
      </c>
      <c r="Y257" t="s">
        <v>33</v>
      </c>
      <c r="Z257" s="2" t="s">
        <v>34</v>
      </c>
      <c r="AA257" t="s">
        <v>35</v>
      </c>
      <c r="AB257">
        <v>142.667351</v>
      </c>
      <c r="AC257">
        <v>0.14266699999999999</v>
      </c>
      <c r="AD257" s="2">
        <v>29</v>
      </c>
      <c r="AE257" s="10" t="s">
        <v>307</v>
      </c>
      <c r="AF257" s="2">
        <f t="shared" si="3"/>
        <v>6567.3301102627111</v>
      </c>
      <c r="AG257" s="2" cm="1">
        <f t="array" ref="AG257">_xlfn.IFS(D257="I",MIN('Datos pp I Región'!$K$7:$K$9),D257="II",MIN('Datos pp II Región'!$K$7:$K$9),D257="III",MIN('Datos pp III Región'!$K$7:$K$9),D257="IV",MIN('Datos pp IV Región'!$K$7:$K$9),D257="V",MIN('Datos pp V Región'!$K$7:$K$9),D257="RM",MIN('Datos pp RM'!$K$7:$K$9),D257="VI",MIN('Datos pp VI Región'!$K$7:$K$9))</f>
        <v>22</v>
      </c>
      <c r="AH257" s="2" cm="1">
        <f t="array" ref="AH257">_xlfn.IFS(Z257="Pavimentado",1-(AG257/(4*365)),Z257="No Pavimentado",1-(AG257/365))</f>
        <v>0.98493150684931507</v>
      </c>
      <c r="AI257" s="2" cm="1">
        <f t="array" ref="AI257">_xlfn.IFS(Z257="Pavimentado",8,Z257="No Pavimentado",R257)</f>
        <v>8</v>
      </c>
      <c r="AJ257" s="2">
        <v>0.15</v>
      </c>
      <c r="AK257" s="2">
        <v>0.62</v>
      </c>
      <c r="AL257" s="2">
        <v>0.15</v>
      </c>
      <c r="AM257" s="2">
        <v>1.5</v>
      </c>
      <c r="AN257" s="2"/>
      <c r="AO257" s="2" cm="1">
        <f t="array" ref="AO257">_xlfn.IFS($Z257=$AT$3,AJ257*($X257)^(0.91)*(8*1.1023)^1.02,$Z257=$AT$4,AL257*281.9*(8.5/12)^0.9*(4/2.72)^0.45)</f>
        <v>0.31939355285489546</v>
      </c>
      <c r="AP257" s="2" cm="1">
        <f t="array" ref="AP257">_xlfn.IFS($Z257=$AT$3,AK257*($X257)^(0.91)*(8*1.1023)^1.02,$Z257=$AT$4,AM257*281.9*(8.5/12)^0.9*(4/2.72)^0.45)</f>
        <v>1.3201600184669013</v>
      </c>
      <c r="AQ257" s="2" cm="1">
        <f t="array" ref="AQ257">_xlfn.IFS(Z257=$AT$3,(AF257*AO257*AH257)/1000000,Z257=$AT$4,(AF257*AH257*AO257*(1-AN257))/1000000)</f>
        <v>2.0659557845458696E-3</v>
      </c>
      <c r="AR257" s="2" cm="1">
        <f t="array" ref="AR257">_xlfn.IFS(Z257=$AT$3,(AF257*AP257*AH257)/1000000,Z257=$AT$4,(AF257*AH257*AP257*(1-AN257))/1000000)</f>
        <v>8.5392839094562602E-3</v>
      </c>
    </row>
    <row r="258" spans="1:44" x14ac:dyDescent="0.3">
      <c r="A258" s="2">
        <v>29</v>
      </c>
      <c r="B258" t="s">
        <v>228</v>
      </c>
      <c r="D258" t="s">
        <v>23</v>
      </c>
      <c r="F258" s="2" t="s">
        <v>242</v>
      </c>
      <c r="G258" s="2" t="s">
        <v>26</v>
      </c>
      <c r="H258" s="2" t="s">
        <v>243</v>
      </c>
      <c r="I258" s="2" t="s">
        <v>28</v>
      </c>
      <c r="J258" s="2">
        <v>1200</v>
      </c>
      <c r="K258" s="2" t="s">
        <v>232</v>
      </c>
      <c r="L258" s="2">
        <v>40</v>
      </c>
      <c r="M258" s="2" t="s">
        <v>233</v>
      </c>
      <c r="N258" s="2" t="s">
        <v>31</v>
      </c>
      <c r="O258" s="2">
        <v>438000</v>
      </c>
      <c r="P258" s="2">
        <v>8.3350000000000009</v>
      </c>
      <c r="Q258" s="2">
        <v>19.03</v>
      </c>
      <c r="R258" s="2">
        <v>27.364000000000001</v>
      </c>
      <c r="S258" s="2">
        <v>23016.290067999998</v>
      </c>
      <c r="T258" s="2">
        <v>80.180000000000007</v>
      </c>
      <c r="U258" s="2">
        <v>0</v>
      </c>
      <c r="V258" s="2">
        <v>80.180000000000007</v>
      </c>
      <c r="W258" s="2" t="s">
        <v>1577</v>
      </c>
      <c r="X258" s="2">
        <v>0.2</v>
      </c>
      <c r="Y258" t="s">
        <v>33</v>
      </c>
      <c r="Z258" s="2" t="s">
        <v>34</v>
      </c>
      <c r="AA258" t="s">
        <v>35</v>
      </c>
      <c r="AB258">
        <v>8008.3836179999998</v>
      </c>
      <c r="AC258">
        <v>8.0083839999999995</v>
      </c>
      <c r="AD258" s="2">
        <v>29</v>
      </c>
      <c r="AE258" s="10" t="s">
        <v>307</v>
      </c>
      <c r="AF258" s="2">
        <f t="shared" si="3"/>
        <v>368646.57823986019</v>
      </c>
      <c r="AG258" s="2" cm="1">
        <f t="array" ref="AG258">_xlfn.IFS(D258="I",MIN('Datos pp I Región'!$K$7:$K$9),D258="II",MIN('Datos pp II Región'!$K$7:$K$9),D258="III",MIN('Datos pp III Región'!$K$7:$K$9),D258="IV",MIN('Datos pp IV Región'!$K$7:$K$9),D258="V",MIN('Datos pp V Región'!$K$7:$K$9),D258="RM",MIN('Datos pp RM'!$K$7:$K$9),D258="VI",MIN('Datos pp VI Región'!$K$7:$K$9))</f>
        <v>22</v>
      </c>
      <c r="AH258" s="2" cm="1">
        <f t="array" ref="AH258">_xlfn.IFS(Z258="Pavimentado",1-(AG258/(4*365)),Z258="No Pavimentado",1-(AG258/365))</f>
        <v>0.98493150684931507</v>
      </c>
      <c r="AI258" s="2" cm="1">
        <f t="array" ref="AI258">_xlfn.IFS(Z258="Pavimentado",8,Z258="No Pavimentado",R258)</f>
        <v>8</v>
      </c>
      <c r="AJ258" s="2">
        <v>0.15</v>
      </c>
      <c r="AK258" s="2">
        <v>0.62</v>
      </c>
      <c r="AL258" s="2">
        <v>0.15</v>
      </c>
      <c r="AM258" s="2">
        <v>1.5</v>
      </c>
      <c r="AN258" s="2"/>
      <c r="AO258" s="2" cm="1">
        <f t="array" ref="AO258">_xlfn.IFS($Z258=$AT$3,AJ258*($X258)^(0.91)*(8*1.1023)^1.02,$Z258=$AT$4,AL258*281.9*(8.5/12)^0.9*(4/2.72)^0.45)</f>
        <v>0.31939355285489546</v>
      </c>
      <c r="AP258" s="2" cm="1">
        <f t="array" ref="AP258">_xlfn.IFS($Z258=$AT$3,AK258*($X258)^(0.91)*(8*1.1023)^1.02,$Z258=$AT$4,AM258*281.9*(8.5/12)^0.9*(4/2.72)^0.45)</f>
        <v>1.3201600184669013</v>
      </c>
      <c r="AQ258" s="2" cm="1">
        <f t="array" ref="AQ258">_xlfn.IFS(Z258=$AT$3,(AF258*AO258*AH258)/1000000,Z258=$AT$4,(AF258*AH258*AO258*(1-AN258))/1000000)</f>
        <v>0.11596912565389747</v>
      </c>
      <c r="AR258" s="2" cm="1">
        <f t="array" ref="AR258">_xlfn.IFS(Z258=$AT$3,(AF258*AP258*AH258)/1000000,Z258=$AT$4,(AF258*AH258*AP258*(1-AN258))/1000000)</f>
        <v>0.47933905270277627</v>
      </c>
    </row>
    <row r="259" spans="1:44" x14ac:dyDescent="0.3">
      <c r="A259" s="2">
        <v>30</v>
      </c>
      <c r="B259" t="s">
        <v>228</v>
      </c>
      <c r="D259" t="s">
        <v>23</v>
      </c>
      <c r="F259" s="2" t="s">
        <v>245</v>
      </c>
      <c r="G259" s="2" t="s">
        <v>26</v>
      </c>
      <c r="H259" s="2" t="s">
        <v>246</v>
      </c>
      <c r="I259" s="2" t="s">
        <v>28</v>
      </c>
      <c r="J259" s="2">
        <v>1200</v>
      </c>
      <c r="K259" s="2" t="s">
        <v>232</v>
      </c>
      <c r="L259" s="2">
        <v>40</v>
      </c>
      <c r="M259" s="2" t="s">
        <v>233</v>
      </c>
      <c r="N259" s="2" t="s">
        <v>31</v>
      </c>
      <c r="O259" s="2">
        <v>438000</v>
      </c>
      <c r="P259" s="2">
        <v>8.3350000000000009</v>
      </c>
      <c r="Q259" s="2">
        <v>19.03</v>
      </c>
      <c r="R259" s="2">
        <v>27.364000000000001</v>
      </c>
      <c r="S259" s="2">
        <v>23016.290067999998</v>
      </c>
      <c r="T259" s="2">
        <v>71.376000000000005</v>
      </c>
      <c r="U259" s="2">
        <v>0</v>
      </c>
      <c r="V259" s="2">
        <v>71.376000000000005</v>
      </c>
      <c r="W259" s="2" t="s">
        <v>1578</v>
      </c>
      <c r="X259" s="2">
        <v>0.03</v>
      </c>
      <c r="Y259" t="s">
        <v>33</v>
      </c>
      <c r="Z259" s="2" t="s">
        <v>34</v>
      </c>
      <c r="AA259" t="s">
        <v>35</v>
      </c>
      <c r="AB259">
        <v>27225.643491999999</v>
      </c>
      <c r="AC259">
        <v>27.225643000000002</v>
      </c>
      <c r="AD259" s="2">
        <v>30</v>
      </c>
      <c r="AE259" s="10" t="s">
        <v>307</v>
      </c>
      <c r="AF259" s="2">
        <f t="shared" ref="AF259:AF322" si="4">IF(AE259="Si",AC259*S259*2,AC259*S259)</f>
        <v>1253266.5931516273</v>
      </c>
      <c r="AG259" s="2" cm="1">
        <f t="array" ref="AG259">_xlfn.IFS(D259="I",MIN('Datos pp I Región'!$K$7:$K$9),D259="II",MIN('Datos pp II Región'!$K$7:$K$9),D259="III",MIN('Datos pp III Región'!$K$7:$K$9),D259="IV",MIN('Datos pp IV Región'!$K$7:$K$9),D259="V",MIN('Datos pp V Región'!$K$7:$K$9),D259="RM",MIN('Datos pp RM'!$K$7:$K$9),D259="VI",MIN('Datos pp VI Región'!$K$7:$K$9))</f>
        <v>22</v>
      </c>
      <c r="AH259" s="2" cm="1">
        <f t="array" ref="AH259">_xlfn.IFS(Z259="Pavimentado",1-(AG259/(4*365)),Z259="No Pavimentado",1-(AG259/365))</f>
        <v>0.98493150684931507</v>
      </c>
      <c r="AI259" s="2" cm="1">
        <f t="array" ref="AI259">_xlfn.IFS(Z259="Pavimentado",8,Z259="No Pavimentado",R259)</f>
        <v>8</v>
      </c>
      <c r="AJ259" s="2">
        <v>0.15</v>
      </c>
      <c r="AK259" s="2">
        <v>0.62</v>
      </c>
      <c r="AL259" s="2">
        <v>0.15</v>
      </c>
      <c r="AM259" s="2">
        <v>1.5</v>
      </c>
      <c r="AN259" s="2"/>
      <c r="AO259" s="2" cm="1">
        <f t="array" ref="AO259">_xlfn.IFS($Z259=$AT$3,AJ259*($X259)^(0.91)*(8*1.1023)^1.02,$Z259=$AT$4,AL259*281.9*(8.5/12)^0.9*(4/2.72)^0.45)</f>
        <v>5.6828892328533019E-2</v>
      </c>
      <c r="AP259" s="2" cm="1">
        <f t="array" ref="AP259">_xlfn.IFS($Z259=$AT$3,AK259*($X259)^(0.91)*(8*1.1023)^1.02,$Z259=$AT$4,AM259*281.9*(8.5/12)^0.9*(4/2.72)^0.45)</f>
        <v>0.23489275495793649</v>
      </c>
      <c r="AQ259" s="2" cm="1">
        <f t="array" ref="AQ259">_xlfn.IFS(Z259=$AT$3,(AF259*AO259*AH259)/1000000,Z259=$AT$4,(AF259*AH259*AO259*(1-AN259))/1000000)</f>
        <v>7.0148547794732771E-2</v>
      </c>
      <c r="AR259" s="2" cm="1">
        <f t="array" ref="AR259">_xlfn.IFS(Z259=$AT$3,(AF259*AP259*AH259)/1000000,Z259=$AT$4,(AF259*AH259*AP259*(1-AN259))/1000000)</f>
        <v>0.28994733088489544</v>
      </c>
    </row>
    <row r="260" spans="1:44" x14ac:dyDescent="0.3">
      <c r="A260" s="2">
        <v>30</v>
      </c>
      <c r="B260" t="s">
        <v>228</v>
      </c>
      <c r="D260" t="s">
        <v>23</v>
      </c>
      <c r="F260" s="2" t="s">
        <v>245</v>
      </c>
      <c r="G260" s="2" t="s">
        <v>26</v>
      </c>
      <c r="H260" s="2" t="s">
        <v>246</v>
      </c>
      <c r="I260" s="2" t="s">
        <v>28</v>
      </c>
      <c r="J260" s="2">
        <v>1200</v>
      </c>
      <c r="K260" s="2" t="s">
        <v>232</v>
      </c>
      <c r="L260" s="2">
        <v>40</v>
      </c>
      <c r="M260" s="2" t="s">
        <v>233</v>
      </c>
      <c r="N260" s="2" t="s">
        <v>31</v>
      </c>
      <c r="O260" s="2">
        <v>438000</v>
      </c>
      <c r="P260" s="2">
        <v>8.3350000000000009</v>
      </c>
      <c r="Q260" s="2">
        <v>19.03</v>
      </c>
      <c r="R260" s="2">
        <v>27.364000000000001</v>
      </c>
      <c r="S260" s="2">
        <v>23016.290067999998</v>
      </c>
      <c r="T260" s="2">
        <v>71.376000000000005</v>
      </c>
      <c r="U260" s="2">
        <v>0</v>
      </c>
      <c r="V260" s="2">
        <v>71.376000000000005</v>
      </c>
      <c r="W260" s="2" t="s">
        <v>1579</v>
      </c>
      <c r="X260" s="2">
        <v>0.03</v>
      </c>
      <c r="Y260" t="s">
        <v>33</v>
      </c>
      <c r="Z260" s="2" t="s">
        <v>34</v>
      </c>
      <c r="AA260" t="s">
        <v>35</v>
      </c>
      <c r="AB260">
        <v>505.79999600000002</v>
      </c>
      <c r="AC260">
        <v>0.50580000000000003</v>
      </c>
      <c r="AD260" s="2">
        <v>30</v>
      </c>
      <c r="AE260" s="10" t="s">
        <v>307</v>
      </c>
      <c r="AF260" s="2">
        <f t="shared" si="4"/>
        <v>23283.2790327888</v>
      </c>
      <c r="AG260" s="2" cm="1">
        <f t="array" ref="AG260">_xlfn.IFS(D260="I",MIN('Datos pp I Región'!$K$7:$K$9),D260="II",MIN('Datos pp II Región'!$K$7:$K$9),D260="III",MIN('Datos pp III Región'!$K$7:$K$9),D260="IV",MIN('Datos pp IV Región'!$K$7:$K$9),D260="V",MIN('Datos pp V Región'!$K$7:$K$9),D260="RM",MIN('Datos pp RM'!$K$7:$K$9),D260="VI",MIN('Datos pp VI Región'!$K$7:$K$9))</f>
        <v>22</v>
      </c>
      <c r="AH260" s="2" cm="1">
        <f t="array" ref="AH260">_xlfn.IFS(Z260="Pavimentado",1-(AG260/(4*365)),Z260="No Pavimentado",1-(AG260/365))</f>
        <v>0.98493150684931507</v>
      </c>
      <c r="AI260" s="2" cm="1">
        <f t="array" ref="AI260">_xlfn.IFS(Z260="Pavimentado",8,Z260="No Pavimentado",R260)</f>
        <v>8</v>
      </c>
      <c r="AJ260" s="2">
        <v>0.15</v>
      </c>
      <c r="AK260" s="2">
        <v>0.62</v>
      </c>
      <c r="AL260" s="2">
        <v>0.15</v>
      </c>
      <c r="AM260" s="2">
        <v>1.5</v>
      </c>
      <c r="AN260" s="2"/>
      <c r="AO260" s="2" cm="1">
        <f t="array" ref="AO260">_xlfn.IFS($Z260=$AT$3,AJ260*($X260)^(0.91)*(8*1.1023)^1.02,$Z260=$AT$4,AL260*281.9*(8.5/12)^0.9*(4/2.72)^0.45)</f>
        <v>5.6828892328533019E-2</v>
      </c>
      <c r="AP260" s="2" cm="1">
        <f t="array" ref="AP260">_xlfn.IFS($Z260=$AT$3,AK260*($X260)^(0.91)*(8*1.1023)^1.02,$Z260=$AT$4,AM260*281.9*(8.5/12)^0.9*(4/2.72)^0.45)</f>
        <v>0.23489275495793649</v>
      </c>
      <c r="AQ260" s="2" cm="1">
        <f t="array" ref="AQ260">_xlfn.IFS(Z260=$AT$3,(AF260*AO260*AH260)/1000000,Z260=$AT$4,(AF260*AH260*AO260*(1-AN260))/1000000)</f>
        <v>1.3032248852515931E-3</v>
      </c>
      <c r="AR260" s="2" cm="1">
        <f t="array" ref="AR260">_xlfn.IFS(Z260=$AT$3,(AF260*AP260*AH260)/1000000,Z260=$AT$4,(AF260*AH260*AP260*(1-AN260))/1000000)</f>
        <v>5.3866628590399177E-3</v>
      </c>
    </row>
    <row r="261" spans="1:44" x14ac:dyDescent="0.3">
      <c r="A261" s="2">
        <v>30</v>
      </c>
      <c r="B261" t="s">
        <v>228</v>
      </c>
      <c r="D261" t="s">
        <v>23</v>
      </c>
      <c r="F261" s="2" t="s">
        <v>245</v>
      </c>
      <c r="G261" s="2" t="s">
        <v>26</v>
      </c>
      <c r="H261" s="2" t="s">
        <v>246</v>
      </c>
      <c r="I261" s="2" t="s">
        <v>28</v>
      </c>
      <c r="J261" s="2">
        <v>1200</v>
      </c>
      <c r="K261" s="2" t="s">
        <v>232</v>
      </c>
      <c r="L261" s="2">
        <v>40</v>
      </c>
      <c r="M261" s="2" t="s">
        <v>233</v>
      </c>
      <c r="N261" s="2" t="s">
        <v>31</v>
      </c>
      <c r="O261" s="2">
        <v>438000</v>
      </c>
      <c r="P261" s="2">
        <v>8.3350000000000009</v>
      </c>
      <c r="Q261" s="2">
        <v>19.03</v>
      </c>
      <c r="R261" s="2">
        <v>27.364000000000001</v>
      </c>
      <c r="S261" s="2">
        <v>23016.290067999998</v>
      </c>
      <c r="T261" s="2">
        <v>71.376000000000005</v>
      </c>
      <c r="U261" s="2">
        <v>0</v>
      </c>
      <c r="V261" s="2">
        <v>71.376000000000005</v>
      </c>
      <c r="W261" s="2" t="s">
        <v>1580</v>
      </c>
      <c r="X261" s="2">
        <v>0.03</v>
      </c>
      <c r="Y261" t="s">
        <v>33</v>
      </c>
      <c r="Z261" s="2" t="s">
        <v>34</v>
      </c>
      <c r="AA261" t="s">
        <v>35</v>
      </c>
      <c r="AB261">
        <v>5470.877297</v>
      </c>
      <c r="AC261">
        <v>5.4708769999999998</v>
      </c>
      <c r="AD261" s="2">
        <v>30</v>
      </c>
      <c r="AE261" s="10" t="s">
        <v>307</v>
      </c>
      <c r="AF261" s="2">
        <f t="shared" si="4"/>
        <v>251838.58391669925</v>
      </c>
      <c r="AG261" s="2" cm="1">
        <f t="array" ref="AG261">_xlfn.IFS(D261="I",MIN('Datos pp I Región'!$K$7:$K$9),D261="II",MIN('Datos pp II Región'!$K$7:$K$9),D261="III",MIN('Datos pp III Región'!$K$7:$K$9),D261="IV",MIN('Datos pp IV Región'!$K$7:$K$9),D261="V",MIN('Datos pp V Región'!$K$7:$K$9),D261="RM",MIN('Datos pp RM'!$K$7:$K$9),D261="VI",MIN('Datos pp VI Región'!$K$7:$K$9))</f>
        <v>22</v>
      </c>
      <c r="AH261" s="2" cm="1">
        <f t="array" ref="AH261">_xlfn.IFS(Z261="Pavimentado",1-(AG261/(4*365)),Z261="No Pavimentado",1-(AG261/365))</f>
        <v>0.98493150684931507</v>
      </c>
      <c r="AI261" s="2" cm="1">
        <f t="array" ref="AI261">_xlfn.IFS(Z261="Pavimentado",8,Z261="No Pavimentado",R261)</f>
        <v>8</v>
      </c>
      <c r="AJ261" s="2">
        <v>0.15</v>
      </c>
      <c r="AK261" s="2">
        <v>0.62</v>
      </c>
      <c r="AL261" s="2">
        <v>0.15</v>
      </c>
      <c r="AM261" s="2">
        <v>1.5</v>
      </c>
      <c r="AN261" s="2"/>
      <c r="AO261" s="2" cm="1">
        <f t="array" ref="AO261">_xlfn.IFS($Z261=$AT$3,AJ261*($X261)^(0.91)*(8*1.1023)^1.02,$Z261=$AT$4,AL261*281.9*(8.5/12)^0.9*(4/2.72)^0.45)</f>
        <v>5.6828892328533019E-2</v>
      </c>
      <c r="AP261" s="2" cm="1">
        <f t="array" ref="AP261">_xlfn.IFS($Z261=$AT$3,AK261*($X261)^(0.91)*(8*1.1023)^1.02,$Z261=$AT$4,AM261*281.9*(8.5/12)^0.9*(4/2.72)^0.45)</f>
        <v>0.23489275495793649</v>
      </c>
      <c r="AQ261" s="2" cm="1">
        <f t="array" ref="AQ261">_xlfn.IFS(Z261=$AT$3,(AF261*AO261*AH261)/1000000,Z261=$AT$4,(AF261*AH261*AO261*(1-AN261))/1000000)</f>
        <v>1.4096051899071925E-2</v>
      </c>
      <c r="AR261" s="2" cm="1">
        <f t="array" ref="AR261">_xlfn.IFS(Z261=$AT$3,(AF261*AP261*AH261)/1000000,Z261=$AT$4,(AF261*AH261*AP261*(1-AN261))/1000000)</f>
        <v>5.8263681182830623E-2</v>
      </c>
    </row>
    <row r="262" spans="1:44" x14ac:dyDescent="0.3">
      <c r="A262" s="2">
        <v>30</v>
      </c>
      <c r="B262" t="s">
        <v>228</v>
      </c>
      <c r="D262" t="s">
        <v>23</v>
      </c>
      <c r="F262" s="2" t="s">
        <v>245</v>
      </c>
      <c r="G262" s="2" t="s">
        <v>26</v>
      </c>
      <c r="H262" s="2" t="s">
        <v>246</v>
      </c>
      <c r="I262" s="2" t="s">
        <v>28</v>
      </c>
      <c r="J262" s="2">
        <v>1200</v>
      </c>
      <c r="K262" s="2" t="s">
        <v>232</v>
      </c>
      <c r="L262" s="2">
        <v>40</v>
      </c>
      <c r="M262" s="2" t="s">
        <v>233</v>
      </c>
      <c r="N262" s="2" t="s">
        <v>31</v>
      </c>
      <c r="O262" s="2">
        <v>438000</v>
      </c>
      <c r="P262" s="2">
        <v>8.3350000000000009</v>
      </c>
      <c r="Q262" s="2">
        <v>19.03</v>
      </c>
      <c r="R262" s="2">
        <v>27.364000000000001</v>
      </c>
      <c r="S262" s="2">
        <v>23016.290067999998</v>
      </c>
      <c r="T262" s="2">
        <v>71.376000000000005</v>
      </c>
      <c r="U262" s="2">
        <v>0</v>
      </c>
      <c r="V262" s="2">
        <v>71.376000000000005</v>
      </c>
      <c r="W262" s="2" t="s">
        <v>1581</v>
      </c>
      <c r="X262" s="2">
        <v>0.03</v>
      </c>
      <c r="Y262" t="s">
        <v>33</v>
      </c>
      <c r="Z262" s="2" t="s">
        <v>34</v>
      </c>
      <c r="AA262" t="s">
        <v>35</v>
      </c>
      <c r="AB262">
        <v>28094.313187</v>
      </c>
      <c r="AC262">
        <v>28.094313</v>
      </c>
      <c r="AD262" s="2">
        <v>30</v>
      </c>
      <c r="AE262" s="10" t="s">
        <v>307</v>
      </c>
      <c r="AF262" s="2">
        <f t="shared" si="4"/>
        <v>1293253.7145383665</v>
      </c>
      <c r="AG262" s="2" cm="1">
        <f t="array" ref="AG262">_xlfn.IFS(D262="I",MIN('Datos pp I Región'!$K$7:$K$9),D262="II",MIN('Datos pp II Región'!$K$7:$K$9),D262="III",MIN('Datos pp III Región'!$K$7:$K$9),D262="IV",MIN('Datos pp IV Región'!$K$7:$K$9),D262="V",MIN('Datos pp V Región'!$K$7:$K$9),D262="RM",MIN('Datos pp RM'!$K$7:$K$9),D262="VI",MIN('Datos pp VI Región'!$K$7:$K$9))</f>
        <v>22</v>
      </c>
      <c r="AH262" s="2" cm="1">
        <f t="array" ref="AH262">_xlfn.IFS(Z262="Pavimentado",1-(AG262/(4*365)),Z262="No Pavimentado",1-(AG262/365))</f>
        <v>0.98493150684931507</v>
      </c>
      <c r="AI262" s="2" cm="1">
        <f t="array" ref="AI262">_xlfn.IFS(Z262="Pavimentado",8,Z262="No Pavimentado",R262)</f>
        <v>8</v>
      </c>
      <c r="AJ262" s="2">
        <v>0.15</v>
      </c>
      <c r="AK262" s="2">
        <v>0.62</v>
      </c>
      <c r="AL262" s="2">
        <v>0.15</v>
      </c>
      <c r="AM262" s="2">
        <v>1.5</v>
      </c>
      <c r="AN262" s="2"/>
      <c r="AO262" s="2" cm="1">
        <f t="array" ref="AO262">_xlfn.IFS($Z262=$AT$3,AJ262*($X262)^(0.91)*(8*1.1023)^1.02,$Z262=$AT$4,AL262*281.9*(8.5/12)^0.9*(4/2.72)^0.45)</f>
        <v>5.6828892328533019E-2</v>
      </c>
      <c r="AP262" s="2" cm="1">
        <f t="array" ref="AP262">_xlfn.IFS($Z262=$AT$3,AK262*($X262)^(0.91)*(8*1.1023)^1.02,$Z262=$AT$4,AM262*281.9*(8.5/12)^0.9*(4/2.72)^0.45)</f>
        <v>0.23489275495793649</v>
      </c>
      <c r="AQ262" s="2" cm="1">
        <f t="array" ref="AQ262">_xlfn.IFS(Z262=$AT$3,(AF262*AO262*AH262)/1000000,Z262=$AT$4,(AF262*AH262*AO262*(1-AN262))/1000000)</f>
        <v>7.2386729607843689E-2</v>
      </c>
      <c r="AR262" s="2" cm="1">
        <f t="array" ref="AR262">_xlfn.IFS(Z262=$AT$3,(AF262*AP262*AH262)/1000000,Z262=$AT$4,(AF262*AH262*AP262*(1-AN262))/1000000)</f>
        <v>0.2991984823790873</v>
      </c>
    </row>
    <row r="263" spans="1:44" x14ac:dyDescent="0.3">
      <c r="A263" s="2">
        <v>30</v>
      </c>
      <c r="B263" t="s">
        <v>228</v>
      </c>
      <c r="D263" t="s">
        <v>23</v>
      </c>
      <c r="F263" s="2" t="s">
        <v>245</v>
      </c>
      <c r="G263" s="2" t="s">
        <v>26</v>
      </c>
      <c r="H263" s="2" t="s">
        <v>246</v>
      </c>
      <c r="I263" s="2" t="s">
        <v>28</v>
      </c>
      <c r="J263" s="2">
        <v>1200</v>
      </c>
      <c r="K263" s="2" t="s">
        <v>232</v>
      </c>
      <c r="L263" s="2">
        <v>40</v>
      </c>
      <c r="M263" s="2" t="s">
        <v>233</v>
      </c>
      <c r="N263" s="2" t="s">
        <v>31</v>
      </c>
      <c r="O263" s="2">
        <v>438000</v>
      </c>
      <c r="P263" s="2">
        <v>8.3350000000000009</v>
      </c>
      <c r="Q263" s="2">
        <v>19.03</v>
      </c>
      <c r="R263" s="2">
        <v>27.364000000000001</v>
      </c>
      <c r="S263" s="2">
        <v>23016.290067999998</v>
      </c>
      <c r="T263" s="2">
        <v>71.376000000000005</v>
      </c>
      <c r="U263" s="2">
        <v>0</v>
      </c>
      <c r="V263" s="2">
        <v>71.376000000000005</v>
      </c>
      <c r="W263" s="2" t="s">
        <v>1582</v>
      </c>
      <c r="X263" s="2">
        <v>0.03</v>
      </c>
      <c r="Y263" t="s">
        <v>33</v>
      </c>
      <c r="Z263" s="2" t="s">
        <v>34</v>
      </c>
      <c r="AA263" t="s">
        <v>35</v>
      </c>
      <c r="AB263">
        <v>8155.626209</v>
      </c>
      <c r="AC263">
        <v>8.1556259999999998</v>
      </c>
      <c r="AD263" s="2">
        <v>30</v>
      </c>
      <c r="AE263" s="10" t="s">
        <v>307</v>
      </c>
      <c r="AF263" s="2">
        <f t="shared" si="4"/>
        <v>375424.50740424509</v>
      </c>
      <c r="AG263" s="2" cm="1">
        <f t="array" ref="AG263">_xlfn.IFS(D263="I",MIN('Datos pp I Región'!$K$7:$K$9),D263="II",MIN('Datos pp II Región'!$K$7:$K$9),D263="III",MIN('Datos pp III Región'!$K$7:$K$9),D263="IV",MIN('Datos pp IV Región'!$K$7:$K$9),D263="V",MIN('Datos pp V Región'!$K$7:$K$9),D263="RM",MIN('Datos pp RM'!$K$7:$K$9),D263="VI",MIN('Datos pp VI Región'!$K$7:$K$9))</f>
        <v>22</v>
      </c>
      <c r="AH263" s="2" cm="1">
        <f t="array" ref="AH263">_xlfn.IFS(Z263="Pavimentado",1-(AG263/(4*365)),Z263="No Pavimentado",1-(AG263/365))</f>
        <v>0.98493150684931507</v>
      </c>
      <c r="AI263" s="2" cm="1">
        <f t="array" ref="AI263">_xlfn.IFS(Z263="Pavimentado",8,Z263="No Pavimentado",R263)</f>
        <v>8</v>
      </c>
      <c r="AJ263" s="2">
        <v>0.15</v>
      </c>
      <c r="AK263" s="2">
        <v>0.62</v>
      </c>
      <c r="AL263" s="2">
        <v>0.15</v>
      </c>
      <c r="AM263" s="2">
        <v>1.5</v>
      </c>
      <c r="AN263" s="2"/>
      <c r="AO263" s="2" cm="1">
        <f t="array" ref="AO263">_xlfn.IFS($Z263=$AT$3,AJ263*($X263)^(0.91)*(8*1.1023)^1.02,$Z263=$AT$4,AL263*281.9*(8.5/12)^0.9*(4/2.72)^0.45)</f>
        <v>5.6828892328533019E-2</v>
      </c>
      <c r="AP263" s="2" cm="1">
        <f t="array" ref="AP263">_xlfn.IFS($Z263=$AT$3,AK263*($X263)^(0.91)*(8*1.1023)^1.02,$Z263=$AT$4,AM263*281.9*(8.5/12)^0.9*(4/2.72)^0.45)</f>
        <v>0.23489275495793649</v>
      </c>
      <c r="AQ263" s="2" cm="1">
        <f t="array" ref="AQ263">_xlfn.IFS(Z263=$AT$3,(AF263*AO263*AH263)/1000000,Z263=$AT$4,(AF263*AH263*AO263*(1-AN263))/1000000)</f>
        <v>2.101347322658147E-2</v>
      </c>
      <c r="AR263" s="2" cm="1">
        <f t="array" ref="AR263">_xlfn.IFS(Z263=$AT$3,(AF263*AP263*AH263)/1000000,Z263=$AT$4,(AF263*AH263*AP263*(1-AN263))/1000000)</f>
        <v>8.6855689336536743E-2</v>
      </c>
    </row>
    <row r="264" spans="1:44" x14ac:dyDescent="0.3">
      <c r="A264" s="2">
        <v>30</v>
      </c>
      <c r="B264" t="s">
        <v>228</v>
      </c>
      <c r="D264" t="s">
        <v>23</v>
      </c>
      <c r="F264" s="2" t="s">
        <v>245</v>
      </c>
      <c r="G264" s="2" t="s">
        <v>26</v>
      </c>
      <c r="H264" s="2" t="s">
        <v>246</v>
      </c>
      <c r="I264" s="2" t="s">
        <v>28</v>
      </c>
      <c r="J264" s="2">
        <v>1200</v>
      </c>
      <c r="K264" s="2" t="s">
        <v>232</v>
      </c>
      <c r="L264" s="2">
        <v>40</v>
      </c>
      <c r="M264" s="2" t="s">
        <v>233</v>
      </c>
      <c r="N264" s="2" t="s">
        <v>31</v>
      </c>
      <c r="O264" s="2">
        <v>438000</v>
      </c>
      <c r="P264" s="2">
        <v>8.3350000000000009</v>
      </c>
      <c r="Q264" s="2">
        <v>19.03</v>
      </c>
      <c r="R264" s="2">
        <v>27.364000000000001</v>
      </c>
      <c r="S264" s="2">
        <v>23016.290067999998</v>
      </c>
      <c r="T264" s="2">
        <v>71.376000000000005</v>
      </c>
      <c r="U264" s="2">
        <v>0</v>
      </c>
      <c r="V264" s="2">
        <v>71.376000000000005</v>
      </c>
      <c r="W264" s="2" t="s">
        <v>1583</v>
      </c>
      <c r="X264" s="2">
        <v>0.03</v>
      </c>
      <c r="Y264" t="s">
        <v>33</v>
      </c>
      <c r="Z264" s="2" t="s">
        <v>34</v>
      </c>
      <c r="AA264" t="s">
        <v>35</v>
      </c>
      <c r="AB264">
        <v>1949.3902290000001</v>
      </c>
      <c r="AC264">
        <v>1.94939</v>
      </c>
      <c r="AD264" s="2">
        <v>30</v>
      </c>
      <c r="AE264" s="10" t="s">
        <v>307</v>
      </c>
      <c r="AF264" s="2">
        <f t="shared" si="4"/>
        <v>89735.451391317038</v>
      </c>
      <c r="AG264" s="2" cm="1">
        <f t="array" ref="AG264">_xlfn.IFS(D264="I",MIN('Datos pp I Región'!$K$7:$K$9),D264="II",MIN('Datos pp II Región'!$K$7:$K$9),D264="III",MIN('Datos pp III Región'!$K$7:$K$9),D264="IV",MIN('Datos pp IV Región'!$K$7:$K$9),D264="V",MIN('Datos pp V Región'!$K$7:$K$9),D264="RM",MIN('Datos pp RM'!$K$7:$K$9),D264="VI",MIN('Datos pp VI Región'!$K$7:$K$9))</f>
        <v>22</v>
      </c>
      <c r="AH264" s="2" cm="1">
        <f t="array" ref="AH264">_xlfn.IFS(Z264="Pavimentado",1-(AG264/(4*365)),Z264="No Pavimentado",1-(AG264/365))</f>
        <v>0.98493150684931507</v>
      </c>
      <c r="AI264" s="2" cm="1">
        <f t="array" ref="AI264">_xlfn.IFS(Z264="Pavimentado",8,Z264="No Pavimentado",R264)</f>
        <v>8</v>
      </c>
      <c r="AJ264" s="2">
        <v>0.15</v>
      </c>
      <c r="AK264" s="2">
        <v>0.62</v>
      </c>
      <c r="AL264" s="2">
        <v>0.15</v>
      </c>
      <c r="AM264" s="2">
        <v>1.5</v>
      </c>
      <c r="AN264" s="2"/>
      <c r="AO264" s="2" cm="1">
        <f t="array" ref="AO264">_xlfn.IFS($Z264=$AT$3,AJ264*($X264)^(0.91)*(8*1.1023)^1.02,$Z264=$AT$4,AL264*281.9*(8.5/12)^0.9*(4/2.72)^0.45)</f>
        <v>5.6828892328533019E-2</v>
      </c>
      <c r="AP264" s="2" cm="1">
        <f t="array" ref="AP264">_xlfn.IFS($Z264=$AT$3,AK264*($X264)^(0.91)*(8*1.1023)^1.02,$Z264=$AT$4,AM264*281.9*(8.5/12)^0.9*(4/2.72)^0.45)</f>
        <v>0.23489275495793649</v>
      </c>
      <c r="AQ264" s="2" cm="1">
        <f t="array" ref="AQ264">_xlfn.IFS(Z264=$AT$3,(AF264*AO264*AH264)/1000000,Z264=$AT$4,(AF264*AH264*AO264*(1-AN264))/1000000)</f>
        <v>5.0227235252285549E-3</v>
      </c>
      <c r="AR264" s="2" cm="1">
        <f t="array" ref="AR264">_xlfn.IFS(Z264=$AT$3,(AF264*AP264*AH264)/1000000,Z264=$AT$4,(AF264*AH264*AP264*(1-AN264))/1000000)</f>
        <v>2.0760590570944693E-2</v>
      </c>
    </row>
    <row r="265" spans="1:44" x14ac:dyDescent="0.3">
      <c r="A265" s="2">
        <v>31</v>
      </c>
      <c r="B265" t="s">
        <v>228</v>
      </c>
      <c r="D265" t="s">
        <v>23</v>
      </c>
      <c r="F265" s="2" t="s">
        <v>248</v>
      </c>
      <c r="G265" s="2" t="s">
        <v>26</v>
      </c>
      <c r="H265" s="2" t="s">
        <v>249</v>
      </c>
      <c r="I265" s="2" t="s">
        <v>28</v>
      </c>
      <c r="J265" s="2">
        <v>1200</v>
      </c>
      <c r="K265" s="2" t="s">
        <v>232</v>
      </c>
      <c r="L265" s="2">
        <v>40</v>
      </c>
      <c r="M265" s="2" t="s">
        <v>233</v>
      </c>
      <c r="N265" s="2" t="s">
        <v>31</v>
      </c>
      <c r="O265" s="2">
        <v>438000</v>
      </c>
      <c r="P265" s="2">
        <v>8.3350000000000009</v>
      </c>
      <c r="Q265" s="2">
        <v>19.03</v>
      </c>
      <c r="R265" s="2">
        <v>27.364000000000001</v>
      </c>
      <c r="S265" s="2">
        <v>23016.290067999998</v>
      </c>
      <c r="T265" s="2">
        <v>123.33799999999999</v>
      </c>
      <c r="U265" s="2">
        <v>22.824999999999999</v>
      </c>
      <c r="V265" s="2">
        <v>146.16300000000001</v>
      </c>
      <c r="W265" s="2" t="s">
        <v>1584</v>
      </c>
      <c r="X265" s="2">
        <v>0.2</v>
      </c>
      <c r="Y265" t="s">
        <v>33</v>
      </c>
      <c r="Z265" s="2" t="s">
        <v>34</v>
      </c>
      <c r="AA265" t="s">
        <v>35</v>
      </c>
      <c r="AB265">
        <v>78017.626554000002</v>
      </c>
      <c r="AC265">
        <v>78.017627000000005</v>
      </c>
      <c r="AD265" s="2">
        <v>31</v>
      </c>
      <c r="AE265" s="10" t="s">
        <v>307</v>
      </c>
      <c r="AF265" s="2">
        <f t="shared" si="4"/>
        <v>3591352.6668980573</v>
      </c>
      <c r="AG265" s="2" cm="1">
        <f t="array" ref="AG265">_xlfn.IFS(D265="I",MIN('Datos pp I Región'!$K$7:$K$9),D265="II",MIN('Datos pp II Región'!$K$7:$K$9),D265="III",MIN('Datos pp III Región'!$K$7:$K$9),D265="IV",MIN('Datos pp IV Región'!$K$7:$K$9),D265="V",MIN('Datos pp V Región'!$K$7:$K$9),D265="RM",MIN('Datos pp RM'!$K$7:$K$9),D265="VI",MIN('Datos pp VI Región'!$K$7:$K$9))</f>
        <v>22</v>
      </c>
      <c r="AH265" s="2" cm="1">
        <f t="array" ref="AH265">_xlfn.IFS(Z265="Pavimentado",1-(AG265/(4*365)),Z265="No Pavimentado",1-(AG265/365))</f>
        <v>0.98493150684931507</v>
      </c>
      <c r="AI265" s="2" cm="1">
        <f t="array" ref="AI265">_xlfn.IFS(Z265="Pavimentado",8,Z265="No Pavimentado",R265)</f>
        <v>8</v>
      </c>
      <c r="AJ265" s="2">
        <v>0.15</v>
      </c>
      <c r="AK265" s="2">
        <v>0.62</v>
      </c>
      <c r="AL265" s="2">
        <v>0.15</v>
      </c>
      <c r="AM265" s="2">
        <v>1.5</v>
      </c>
      <c r="AN265" s="2"/>
      <c r="AO265" s="2" cm="1">
        <f t="array" ref="AO265">_xlfn.IFS($Z265=$AT$3,AJ265*($X265)^(0.91)*(8*1.1023)^1.02,$Z265=$AT$4,AL265*281.9*(8.5/12)^0.9*(4/2.72)^0.45)</f>
        <v>0.31939355285489546</v>
      </c>
      <c r="AP265" s="2" cm="1">
        <f t="array" ref="AP265">_xlfn.IFS($Z265=$AT$3,AK265*($X265)^(0.91)*(8*1.1023)^1.02,$Z265=$AT$4,AM265*281.9*(8.5/12)^0.9*(4/2.72)^0.45)</f>
        <v>1.3201600184669013</v>
      </c>
      <c r="AQ265" s="2" cm="1">
        <f t="array" ref="AQ265">_xlfn.IFS(Z265=$AT$3,(AF265*AO265*AH265)/1000000,Z265=$AT$4,(AF265*AH265*AO265*(1-AN265))/1000000)</f>
        <v>1.129770499114666</v>
      </c>
      <c r="AR265" s="2" cm="1">
        <f t="array" ref="AR265">_xlfn.IFS(Z265=$AT$3,(AF265*AP265*AH265)/1000000,Z265=$AT$4,(AF265*AH265*AP265*(1-AN265))/1000000)</f>
        <v>4.6697180630072861</v>
      </c>
    </row>
    <row r="266" spans="1:44" x14ac:dyDescent="0.3">
      <c r="A266" s="2">
        <v>31</v>
      </c>
      <c r="B266" t="s">
        <v>228</v>
      </c>
      <c r="D266" t="s">
        <v>23</v>
      </c>
      <c r="F266" s="2" t="s">
        <v>250</v>
      </c>
      <c r="G266" s="2" t="s">
        <v>26</v>
      </c>
      <c r="H266" s="2" t="s">
        <v>249</v>
      </c>
      <c r="I266" s="2" t="s">
        <v>28</v>
      </c>
      <c r="J266" s="2">
        <v>1200</v>
      </c>
      <c r="K266" s="2" t="s">
        <v>232</v>
      </c>
      <c r="L266" s="2">
        <v>40</v>
      </c>
      <c r="M266" s="2" t="s">
        <v>233</v>
      </c>
      <c r="N266" s="2" t="s">
        <v>31</v>
      </c>
      <c r="O266" s="2">
        <v>438000</v>
      </c>
      <c r="P266" s="2">
        <v>8.3350000000000009</v>
      </c>
      <c r="Q266" s="2">
        <v>19.03</v>
      </c>
      <c r="R266" s="2">
        <v>27.364000000000001</v>
      </c>
      <c r="S266" s="2">
        <v>23016.290067999998</v>
      </c>
      <c r="T266" s="2">
        <v>123.33799999999999</v>
      </c>
      <c r="U266" s="2">
        <v>22.824999999999999</v>
      </c>
      <c r="V266" s="2">
        <v>146.16300000000001</v>
      </c>
      <c r="W266" s="2" t="s">
        <v>1585</v>
      </c>
      <c r="X266" s="2">
        <v>0</v>
      </c>
      <c r="Y266" t="s">
        <v>33</v>
      </c>
      <c r="Z266" s="2" t="s">
        <v>61</v>
      </c>
      <c r="AA266" t="s">
        <v>35</v>
      </c>
      <c r="AB266">
        <v>22780.290813</v>
      </c>
      <c r="AC266">
        <v>22.780290999999998</v>
      </c>
      <c r="AD266" s="2">
        <v>31</v>
      </c>
      <c r="AE266" s="10" t="s">
        <v>307</v>
      </c>
      <c r="AF266" s="2">
        <f t="shared" si="4"/>
        <v>1048635.5709788995</v>
      </c>
      <c r="AG266" s="2" cm="1">
        <f t="array" ref="AG266">_xlfn.IFS(D266="I",MIN('Datos pp I Región'!$K$7:$K$9),D266="II",MIN('Datos pp II Región'!$K$7:$K$9),D266="III",MIN('Datos pp III Región'!$K$7:$K$9),D266="IV",MIN('Datos pp IV Región'!$K$7:$K$9),D266="V",MIN('Datos pp V Región'!$K$7:$K$9),D266="RM",MIN('Datos pp RM'!$K$7:$K$9),D266="VI",MIN('Datos pp VI Región'!$K$7:$K$9))</f>
        <v>22</v>
      </c>
      <c r="AH266" s="2" cm="1">
        <f t="array" ref="AH266">_xlfn.IFS(Z266="Pavimentado",1-(AG266/(4*365)),Z266="No Pavimentado",1-(AG266/365))</f>
        <v>0.9397260273972603</v>
      </c>
      <c r="AI266" s="2" cm="1">
        <f t="array" ref="AI266">_xlfn.IFS(Z266="Pavimentado",8,Z266="No Pavimentado",R266)</f>
        <v>27.364000000000001</v>
      </c>
      <c r="AJ266" s="2">
        <v>0.15</v>
      </c>
      <c r="AK266" s="2">
        <v>0.62</v>
      </c>
      <c r="AL266" s="2">
        <v>0.15</v>
      </c>
      <c r="AM266" s="2">
        <v>1.5</v>
      </c>
      <c r="AN266" s="2"/>
      <c r="AO266" s="2" cm="1">
        <f t="array" ref="AO266">_xlfn.IFS($Z266=$AT$3,AJ266*($X266)^(0.91)*(8*1.1023)^1.02,$Z266=$AT$4,AL266*281.9*(8.5/12)^0.9*(4/2.72)^0.45)</f>
        <v>36.878329124860684</v>
      </c>
      <c r="AP266" s="2" cm="1">
        <f t="array" ref="AP266">_xlfn.IFS($Z266=$AT$3,AK266*($X266)^(0.91)*(8*1.1023)^1.02,$Z266=$AT$4,AM266*281.9*(8.5/12)^0.9*(4/2.72)^0.45)</f>
        <v>368.78329124860687</v>
      </c>
      <c r="AQ266" s="2" cm="1">
        <f t="array" ref="AQ266">_xlfn.IFS(Z266=$AT$3,(AF266*AO266*AH266)/1000000,Z266=$AT$4,(AF266*AH266*AO266*(1-AN266))/1000000)</f>
        <v>36.341017006790274</v>
      </c>
      <c r="AR266" s="2" cm="1">
        <f t="array" ref="AR266">_xlfn.IFS(Z266=$AT$3,(AF266*AP266*AH266)/1000000,Z266=$AT$4,(AF266*AH266*AP266*(1-AN266))/1000000)</f>
        <v>363.41017006790275</v>
      </c>
    </row>
    <row r="267" spans="1:44" x14ac:dyDescent="0.3">
      <c r="A267" s="2">
        <v>31</v>
      </c>
      <c r="B267" t="s">
        <v>228</v>
      </c>
      <c r="D267" t="s">
        <v>23</v>
      </c>
      <c r="F267" s="2" t="s">
        <v>248</v>
      </c>
      <c r="G267" s="2" t="s">
        <v>26</v>
      </c>
      <c r="H267" s="2" t="s">
        <v>249</v>
      </c>
      <c r="I267" s="2" t="s">
        <v>28</v>
      </c>
      <c r="J267" s="2">
        <v>1200</v>
      </c>
      <c r="K267" s="2" t="s">
        <v>232</v>
      </c>
      <c r="L267" s="2">
        <v>40</v>
      </c>
      <c r="M267" s="2" t="s">
        <v>233</v>
      </c>
      <c r="N267" s="2" t="s">
        <v>31</v>
      </c>
      <c r="O267" s="2">
        <v>438000</v>
      </c>
      <c r="P267" s="2">
        <v>8.3350000000000009</v>
      </c>
      <c r="Q267" s="2">
        <v>19.03</v>
      </c>
      <c r="R267" s="2">
        <v>27.364000000000001</v>
      </c>
      <c r="S267" s="2">
        <v>23016.290067999998</v>
      </c>
      <c r="T267" s="2">
        <v>123.33799999999999</v>
      </c>
      <c r="U267" s="2">
        <v>22.824999999999999</v>
      </c>
      <c r="V267" s="2">
        <v>146.16300000000001</v>
      </c>
      <c r="W267" s="2" t="s">
        <v>1586</v>
      </c>
      <c r="X267" s="2">
        <v>0.03</v>
      </c>
      <c r="Y267" t="s">
        <v>33</v>
      </c>
      <c r="Z267" s="2" t="s">
        <v>34</v>
      </c>
      <c r="AA267" t="s">
        <v>35</v>
      </c>
      <c r="AB267">
        <v>505.92507999999998</v>
      </c>
      <c r="AC267">
        <v>0.50592499999999996</v>
      </c>
      <c r="AD267" s="2">
        <v>31</v>
      </c>
      <c r="AE267" s="10" t="s">
        <v>307</v>
      </c>
      <c r="AF267" s="2">
        <f t="shared" si="4"/>
        <v>23289.033105305796</v>
      </c>
      <c r="AG267" s="2" cm="1">
        <f t="array" ref="AG267">_xlfn.IFS(D267="I",MIN('Datos pp I Región'!$K$7:$K$9),D267="II",MIN('Datos pp II Región'!$K$7:$K$9),D267="III",MIN('Datos pp III Región'!$K$7:$K$9),D267="IV",MIN('Datos pp IV Región'!$K$7:$K$9),D267="V",MIN('Datos pp V Región'!$K$7:$K$9),D267="RM",MIN('Datos pp RM'!$K$7:$K$9),D267="VI",MIN('Datos pp VI Región'!$K$7:$K$9))</f>
        <v>22</v>
      </c>
      <c r="AH267" s="2" cm="1">
        <f t="array" ref="AH267">_xlfn.IFS(Z267="Pavimentado",1-(AG267/(4*365)),Z267="No Pavimentado",1-(AG267/365))</f>
        <v>0.98493150684931507</v>
      </c>
      <c r="AI267" s="2" cm="1">
        <f t="array" ref="AI267">_xlfn.IFS(Z267="Pavimentado",8,Z267="No Pavimentado",R267)</f>
        <v>8</v>
      </c>
      <c r="AJ267" s="2">
        <v>0.15</v>
      </c>
      <c r="AK267" s="2">
        <v>0.62</v>
      </c>
      <c r="AL267" s="2">
        <v>0.15</v>
      </c>
      <c r="AM267" s="2">
        <v>1.5</v>
      </c>
      <c r="AN267" s="2"/>
      <c r="AO267" s="2" cm="1">
        <f t="array" ref="AO267">_xlfn.IFS($Z267=$AT$3,AJ267*($X267)^(0.91)*(8*1.1023)^1.02,$Z267=$AT$4,AL267*281.9*(8.5/12)^0.9*(4/2.72)^0.45)</f>
        <v>5.6828892328533019E-2</v>
      </c>
      <c r="AP267" s="2" cm="1">
        <f t="array" ref="AP267">_xlfn.IFS($Z267=$AT$3,AK267*($X267)^(0.91)*(8*1.1023)^1.02,$Z267=$AT$4,AM267*281.9*(8.5/12)^0.9*(4/2.72)^0.45)</f>
        <v>0.23489275495793649</v>
      </c>
      <c r="AQ267" s="2" cm="1">
        <f t="array" ref="AQ267">_xlfn.IFS(Z267=$AT$3,(AF267*AO267*AH267)/1000000,Z267=$AT$4,(AF267*AH267*AO267*(1-AN267))/1000000)</f>
        <v>1.3035469554585053E-3</v>
      </c>
      <c r="AR267" s="2" cm="1">
        <f t="array" ref="AR267">_xlfn.IFS(Z267=$AT$3,(AF267*AP267*AH267)/1000000,Z267=$AT$4,(AF267*AH267*AP267*(1-AN267))/1000000)</f>
        <v>5.3879940825618229E-3</v>
      </c>
    </row>
    <row r="268" spans="1:44" x14ac:dyDescent="0.3">
      <c r="A268" s="2">
        <v>31</v>
      </c>
      <c r="B268" t="s">
        <v>228</v>
      </c>
      <c r="D268" t="s">
        <v>23</v>
      </c>
      <c r="F268" s="2" t="s">
        <v>248</v>
      </c>
      <c r="G268" s="2" t="s">
        <v>26</v>
      </c>
      <c r="H268" s="2" t="s">
        <v>249</v>
      </c>
      <c r="I268" s="2" t="s">
        <v>28</v>
      </c>
      <c r="J268" s="2">
        <v>1200</v>
      </c>
      <c r="K268" s="2" t="s">
        <v>232</v>
      </c>
      <c r="L268" s="2">
        <v>40</v>
      </c>
      <c r="M268" s="2" t="s">
        <v>233</v>
      </c>
      <c r="N268" s="2" t="s">
        <v>31</v>
      </c>
      <c r="O268" s="2">
        <v>438000</v>
      </c>
      <c r="P268" s="2">
        <v>8.3350000000000009</v>
      </c>
      <c r="Q268" s="2">
        <v>19.03</v>
      </c>
      <c r="R268" s="2">
        <v>27.364000000000001</v>
      </c>
      <c r="S268" s="2">
        <v>23016.290067999998</v>
      </c>
      <c r="T268" s="2">
        <v>123.33799999999999</v>
      </c>
      <c r="U268" s="2">
        <v>22.824999999999999</v>
      </c>
      <c r="V268" s="2">
        <v>146.16300000000001</v>
      </c>
      <c r="W268" s="2" t="s">
        <v>1587</v>
      </c>
      <c r="X268" s="2">
        <v>0.03</v>
      </c>
      <c r="Y268" t="s">
        <v>33</v>
      </c>
      <c r="Z268" s="2" t="s">
        <v>34</v>
      </c>
      <c r="AA268" t="s">
        <v>35</v>
      </c>
      <c r="AB268">
        <v>5584.2492549999997</v>
      </c>
      <c r="AC268">
        <v>5.5842489999999998</v>
      </c>
      <c r="AD268" s="2">
        <v>31</v>
      </c>
      <c r="AE268" s="10" t="s">
        <v>307</v>
      </c>
      <c r="AF268" s="2">
        <f t="shared" si="4"/>
        <v>257057.38959187784</v>
      </c>
      <c r="AG268" s="2" cm="1">
        <f t="array" ref="AG268">_xlfn.IFS(D268="I",MIN('Datos pp I Región'!$K$7:$K$9),D268="II",MIN('Datos pp II Región'!$K$7:$K$9),D268="III",MIN('Datos pp III Región'!$K$7:$K$9),D268="IV",MIN('Datos pp IV Región'!$K$7:$K$9),D268="V",MIN('Datos pp V Región'!$K$7:$K$9),D268="RM",MIN('Datos pp RM'!$K$7:$K$9),D268="VI",MIN('Datos pp VI Región'!$K$7:$K$9))</f>
        <v>22</v>
      </c>
      <c r="AH268" s="2" cm="1">
        <f t="array" ref="AH268">_xlfn.IFS(Z268="Pavimentado",1-(AG268/(4*365)),Z268="No Pavimentado",1-(AG268/365))</f>
        <v>0.98493150684931507</v>
      </c>
      <c r="AI268" s="2" cm="1">
        <f t="array" ref="AI268">_xlfn.IFS(Z268="Pavimentado",8,Z268="No Pavimentado",R268)</f>
        <v>8</v>
      </c>
      <c r="AJ268" s="2">
        <v>0.15</v>
      </c>
      <c r="AK268" s="2">
        <v>0.62</v>
      </c>
      <c r="AL268" s="2">
        <v>0.15</v>
      </c>
      <c r="AM268" s="2">
        <v>1.5</v>
      </c>
      <c r="AN268" s="2"/>
      <c r="AO268" s="2" cm="1">
        <f t="array" ref="AO268">_xlfn.IFS($Z268=$AT$3,AJ268*($X268)^(0.91)*(8*1.1023)^1.02,$Z268=$AT$4,AL268*281.9*(8.5/12)^0.9*(4/2.72)^0.45)</f>
        <v>5.6828892328533019E-2</v>
      </c>
      <c r="AP268" s="2" cm="1">
        <f t="array" ref="AP268">_xlfn.IFS($Z268=$AT$3,AK268*($X268)^(0.91)*(8*1.1023)^1.02,$Z268=$AT$4,AM268*281.9*(8.5/12)^0.9*(4/2.72)^0.45)</f>
        <v>0.23489275495793649</v>
      </c>
      <c r="AQ268" s="2" cm="1">
        <f t="array" ref="AQ268">_xlfn.IFS(Z268=$AT$3,(AF268*AO268*AH268)/1000000,Z268=$AT$4,(AF268*AH268*AO268*(1-AN268))/1000000)</f>
        <v>1.4388161847056786E-2</v>
      </c>
      <c r="AR268" s="2" cm="1">
        <f t="array" ref="AR268">_xlfn.IFS(Z268=$AT$3,(AF268*AP268*AH268)/1000000,Z268=$AT$4,(AF268*AH268*AP268*(1-AN268))/1000000)</f>
        <v>5.9471068967834717E-2</v>
      </c>
    </row>
    <row r="269" spans="1:44" x14ac:dyDescent="0.3">
      <c r="A269" s="2">
        <v>31</v>
      </c>
      <c r="B269" t="s">
        <v>228</v>
      </c>
      <c r="D269" t="s">
        <v>23</v>
      </c>
      <c r="F269" s="2" t="s">
        <v>248</v>
      </c>
      <c r="G269" s="2" t="s">
        <v>26</v>
      </c>
      <c r="H269" s="2" t="s">
        <v>249</v>
      </c>
      <c r="I269" s="2" t="s">
        <v>28</v>
      </c>
      <c r="J269" s="2">
        <v>1200</v>
      </c>
      <c r="K269" s="2" t="s">
        <v>232</v>
      </c>
      <c r="L269" s="2">
        <v>40</v>
      </c>
      <c r="M269" s="2" t="s">
        <v>233</v>
      </c>
      <c r="N269" s="2" t="s">
        <v>31</v>
      </c>
      <c r="O269" s="2">
        <v>438000</v>
      </c>
      <c r="P269" s="2">
        <v>8.3350000000000009</v>
      </c>
      <c r="Q269" s="2">
        <v>19.03</v>
      </c>
      <c r="R269" s="2">
        <v>27.364000000000001</v>
      </c>
      <c r="S269" s="2">
        <v>23016.290067999998</v>
      </c>
      <c r="T269" s="2">
        <v>123.33799999999999</v>
      </c>
      <c r="U269" s="2">
        <v>22.824999999999999</v>
      </c>
      <c r="V269" s="2">
        <v>146.16300000000001</v>
      </c>
      <c r="W269" s="2" t="s">
        <v>1588</v>
      </c>
      <c r="X269" s="2">
        <v>0.2</v>
      </c>
      <c r="Y269" t="s">
        <v>33</v>
      </c>
      <c r="Z269" s="2" t="s">
        <v>34</v>
      </c>
      <c r="AA269" t="s">
        <v>35</v>
      </c>
      <c r="AB269">
        <v>9583.3986700000005</v>
      </c>
      <c r="AC269">
        <v>9.583399</v>
      </c>
      <c r="AD269" s="2">
        <v>31</v>
      </c>
      <c r="AE269" s="10" t="s">
        <v>307</v>
      </c>
      <c r="AF269" s="2">
        <f t="shared" si="4"/>
        <v>441148.58244276221</v>
      </c>
      <c r="AG269" s="2" cm="1">
        <f t="array" ref="AG269">_xlfn.IFS(D269="I",MIN('Datos pp I Región'!$K$7:$K$9),D269="II",MIN('Datos pp II Región'!$K$7:$K$9),D269="III",MIN('Datos pp III Región'!$K$7:$K$9),D269="IV",MIN('Datos pp IV Región'!$K$7:$K$9),D269="V",MIN('Datos pp V Región'!$K$7:$K$9),D269="RM",MIN('Datos pp RM'!$K$7:$K$9),D269="VI",MIN('Datos pp VI Región'!$K$7:$K$9))</f>
        <v>22</v>
      </c>
      <c r="AH269" s="2" cm="1">
        <f t="array" ref="AH269">_xlfn.IFS(Z269="Pavimentado",1-(AG269/(4*365)),Z269="No Pavimentado",1-(AG269/365))</f>
        <v>0.98493150684931507</v>
      </c>
      <c r="AI269" s="2" cm="1">
        <f t="array" ref="AI269">_xlfn.IFS(Z269="Pavimentado",8,Z269="No Pavimentado",R269)</f>
        <v>8</v>
      </c>
      <c r="AJ269" s="2">
        <v>0.15</v>
      </c>
      <c r="AK269" s="2">
        <v>0.62</v>
      </c>
      <c r="AL269" s="2">
        <v>0.15</v>
      </c>
      <c r="AM269" s="2">
        <v>1.5</v>
      </c>
      <c r="AN269" s="2"/>
      <c r="AO269" s="2" cm="1">
        <f t="array" ref="AO269">_xlfn.IFS($Z269=$AT$3,AJ269*($X269)^(0.91)*(8*1.1023)^1.02,$Z269=$AT$4,AL269*281.9*(8.5/12)^0.9*(4/2.72)^0.45)</f>
        <v>0.31939355285489546</v>
      </c>
      <c r="AP269" s="2" cm="1">
        <f t="array" ref="AP269">_xlfn.IFS($Z269=$AT$3,AK269*($X269)^(0.91)*(8*1.1023)^1.02,$Z269=$AT$4,AM269*281.9*(8.5/12)^0.9*(4/2.72)^0.45)</f>
        <v>1.3201600184669013</v>
      </c>
      <c r="AQ269" s="2" cm="1">
        <f t="array" ref="AQ269">_xlfn.IFS(Z269=$AT$3,(AF269*AO269*AH269)/1000000,Z269=$AT$4,(AF269*AH269*AO269*(1-AN269))/1000000)</f>
        <v>0.13877686220121754</v>
      </c>
      <c r="AR269" s="2" cm="1">
        <f t="array" ref="AR269">_xlfn.IFS(Z269=$AT$3,(AF269*AP269*AH269)/1000000,Z269=$AT$4,(AF269*AH269*AP269*(1-AN269))/1000000)</f>
        <v>0.57361103043169925</v>
      </c>
    </row>
    <row r="270" spans="1:44" x14ac:dyDescent="0.3">
      <c r="A270" s="2">
        <v>31</v>
      </c>
      <c r="B270" t="s">
        <v>228</v>
      </c>
      <c r="D270" t="s">
        <v>23</v>
      </c>
      <c r="F270" s="2" t="s">
        <v>248</v>
      </c>
      <c r="G270" s="2" t="s">
        <v>26</v>
      </c>
      <c r="H270" s="2" t="s">
        <v>249</v>
      </c>
      <c r="I270" s="2" t="s">
        <v>28</v>
      </c>
      <c r="J270" s="2">
        <v>1200</v>
      </c>
      <c r="K270" s="2" t="s">
        <v>232</v>
      </c>
      <c r="L270" s="2">
        <v>40</v>
      </c>
      <c r="M270" s="2" t="s">
        <v>233</v>
      </c>
      <c r="N270" s="2" t="s">
        <v>31</v>
      </c>
      <c r="O270" s="2">
        <v>438000</v>
      </c>
      <c r="P270" s="2">
        <v>8.3350000000000009</v>
      </c>
      <c r="Q270" s="2">
        <v>19.03</v>
      </c>
      <c r="R270" s="2">
        <v>27.364000000000001</v>
      </c>
      <c r="S270" s="2">
        <v>23016.290067999998</v>
      </c>
      <c r="T270" s="2">
        <v>123.33799999999999</v>
      </c>
      <c r="U270" s="2">
        <v>22.824999999999999</v>
      </c>
      <c r="V270" s="2">
        <v>146.16300000000001</v>
      </c>
      <c r="W270" s="2" t="s">
        <v>1589</v>
      </c>
      <c r="X270" s="2">
        <v>0.2</v>
      </c>
      <c r="Y270" t="s">
        <v>33</v>
      </c>
      <c r="Z270" s="2" t="s">
        <v>34</v>
      </c>
      <c r="AA270" t="s">
        <v>35</v>
      </c>
      <c r="AB270">
        <v>13461.768445</v>
      </c>
      <c r="AC270">
        <v>13.461767999999999</v>
      </c>
      <c r="AD270" s="2">
        <v>31</v>
      </c>
      <c r="AE270" s="10" t="s">
        <v>307</v>
      </c>
      <c r="AF270" s="2">
        <f t="shared" si="4"/>
        <v>619679.91423224041</v>
      </c>
      <c r="AG270" s="2" cm="1">
        <f t="array" ref="AG270">_xlfn.IFS(D270="I",MIN('Datos pp I Región'!$K$7:$K$9),D270="II",MIN('Datos pp II Región'!$K$7:$K$9),D270="III",MIN('Datos pp III Región'!$K$7:$K$9),D270="IV",MIN('Datos pp IV Región'!$K$7:$K$9),D270="V",MIN('Datos pp V Región'!$K$7:$K$9),D270="RM",MIN('Datos pp RM'!$K$7:$K$9),D270="VI",MIN('Datos pp VI Región'!$K$7:$K$9))</f>
        <v>22</v>
      </c>
      <c r="AH270" s="2" cm="1">
        <f t="array" ref="AH270">_xlfn.IFS(Z270="Pavimentado",1-(AG270/(4*365)),Z270="No Pavimentado",1-(AG270/365))</f>
        <v>0.98493150684931507</v>
      </c>
      <c r="AI270" s="2" cm="1">
        <f t="array" ref="AI270">_xlfn.IFS(Z270="Pavimentado",8,Z270="No Pavimentado",R270)</f>
        <v>8</v>
      </c>
      <c r="AJ270" s="2">
        <v>0.15</v>
      </c>
      <c r="AK270" s="2">
        <v>0.62</v>
      </c>
      <c r="AL270" s="2">
        <v>0.15</v>
      </c>
      <c r="AM270" s="2">
        <v>1.5</v>
      </c>
      <c r="AN270" s="2"/>
      <c r="AO270" s="2" cm="1">
        <f t="array" ref="AO270">_xlfn.IFS($Z270=$AT$3,AJ270*($X270)^(0.91)*(8*1.1023)^1.02,$Z270=$AT$4,AL270*281.9*(8.5/12)^0.9*(4/2.72)^0.45)</f>
        <v>0.31939355285489546</v>
      </c>
      <c r="AP270" s="2" cm="1">
        <f t="array" ref="AP270">_xlfn.IFS($Z270=$AT$3,AK270*($X270)^(0.91)*(8*1.1023)^1.02,$Z270=$AT$4,AM270*281.9*(8.5/12)^0.9*(4/2.72)^0.45)</f>
        <v>1.3201600184669013</v>
      </c>
      <c r="AQ270" s="2" cm="1">
        <f t="array" ref="AQ270">_xlfn.IFS(Z270=$AT$3,(AF270*AO270*AH270)/1000000,Z270=$AT$4,(AF270*AH270*AO270*(1-AN270))/1000000)</f>
        <v>0.19493938661228233</v>
      </c>
      <c r="AR270" s="2" cm="1">
        <f t="array" ref="AR270">_xlfn.IFS(Z270=$AT$3,(AF270*AP270*AH270)/1000000,Z270=$AT$4,(AF270*AH270*AP270*(1-AN270))/1000000)</f>
        <v>0.80574946466410047</v>
      </c>
    </row>
    <row r="271" spans="1:44" x14ac:dyDescent="0.3">
      <c r="A271" s="2">
        <v>31</v>
      </c>
      <c r="B271" t="s">
        <v>228</v>
      </c>
      <c r="D271" t="s">
        <v>23</v>
      </c>
      <c r="F271" s="2" t="s">
        <v>248</v>
      </c>
      <c r="G271" s="2" t="s">
        <v>26</v>
      </c>
      <c r="H271" s="2" t="s">
        <v>249</v>
      </c>
      <c r="I271" s="2" t="s">
        <v>28</v>
      </c>
      <c r="J271" s="2">
        <v>1200</v>
      </c>
      <c r="K271" s="2" t="s">
        <v>232</v>
      </c>
      <c r="L271" s="2">
        <v>40</v>
      </c>
      <c r="M271" s="2" t="s">
        <v>233</v>
      </c>
      <c r="N271" s="2" t="s">
        <v>31</v>
      </c>
      <c r="O271" s="2">
        <v>438000</v>
      </c>
      <c r="P271" s="2">
        <v>8.3350000000000009</v>
      </c>
      <c r="Q271" s="2">
        <v>19.03</v>
      </c>
      <c r="R271" s="2">
        <v>27.364000000000001</v>
      </c>
      <c r="S271" s="2">
        <v>23016.290067999998</v>
      </c>
      <c r="T271" s="2">
        <v>123.33799999999999</v>
      </c>
      <c r="U271" s="2">
        <v>22.824999999999999</v>
      </c>
      <c r="V271" s="2">
        <v>146.16300000000001</v>
      </c>
      <c r="W271" s="2" t="s">
        <v>1590</v>
      </c>
      <c r="X271" s="2">
        <v>0.2</v>
      </c>
      <c r="Y271" t="s">
        <v>33</v>
      </c>
      <c r="Z271" s="2" t="s">
        <v>34</v>
      </c>
      <c r="AA271" t="s">
        <v>35</v>
      </c>
      <c r="AB271">
        <v>15905.358217999999</v>
      </c>
      <c r="AC271">
        <v>15.905358</v>
      </c>
      <c r="AD271" s="2">
        <v>31</v>
      </c>
      <c r="AE271" s="10" t="s">
        <v>307</v>
      </c>
      <c r="AF271" s="2">
        <f t="shared" si="4"/>
        <v>732164.6667267686</v>
      </c>
      <c r="AG271" s="2" cm="1">
        <f t="array" ref="AG271">_xlfn.IFS(D271="I",MIN('Datos pp I Región'!$K$7:$K$9),D271="II",MIN('Datos pp II Región'!$K$7:$K$9),D271="III",MIN('Datos pp III Región'!$K$7:$K$9),D271="IV",MIN('Datos pp IV Región'!$K$7:$K$9),D271="V",MIN('Datos pp V Región'!$K$7:$K$9),D271="RM",MIN('Datos pp RM'!$K$7:$K$9),D271="VI",MIN('Datos pp VI Región'!$K$7:$K$9))</f>
        <v>22</v>
      </c>
      <c r="AH271" s="2" cm="1">
        <f t="array" ref="AH271">_xlfn.IFS(Z271="Pavimentado",1-(AG271/(4*365)),Z271="No Pavimentado",1-(AG271/365))</f>
        <v>0.98493150684931507</v>
      </c>
      <c r="AI271" s="2" cm="1">
        <f t="array" ref="AI271">_xlfn.IFS(Z271="Pavimentado",8,Z271="No Pavimentado",R271)</f>
        <v>8</v>
      </c>
      <c r="AJ271" s="2">
        <v>0.15</v>
      </c>
      <c r="AK271" s="2">
        <v>0.62</v>
      </c>
      <c r="AL271" s="2">
        <v>0.15</v>
      </c>
      <c r="AM271" s="2">
        <v>1.5</v>
      </c>
      <c r="AN271" s="2"/>
      <c r="AO271" s="2" cm="1">
        <f t="array" ref="AO271">_xlfn.IFS($Z271=$AT$3,AJ271*($X271)^(0.91)*(8*1.1023)^1.02,$Z271=$AT$4,AL271*281.9*(8.5/12)^0.9*(4/2.72)^0.45)</f>
        <v>0.31939355285489546</v>
      </c>
      <c r="AP271" s="2" cm="1">
        <f t="array" ref="AP271">_xlfn.IFS($Z271=$AT$3,AK271*($X271)^(0.91)*(8*1.1023)^1.02,$Z271=$AT$4,AM271*281.9*(8.5/12)^0.9*(4/2.72)^0.45)</f>
        <v>1.3201600184669013</v>
      </c>
      <c r="AQ271" s="2" cm="1">
        <f t="array" ref="AQ271">_xlfn.IFS(Z271=$AT$3,(AF271*AO271*AH271)/1000000,Z271=$AT$4,(AF271*AH271*AO271*(1-AN271))/1000000)</f>
        <v>0.23032492703549473</v>
      </c>
      <c r="AR271" s="2" cm="1">
        <f t="array" ref="AR271">_xlfn.IFS(Z271=$AT$3,(AF271*AP271*AH271)/1000000,Z271=$AT$4,(AF271*AH271*AP271*(1-AN271))/1000000)</f>
        <v>0.95200969841337824</v>
      </c>
    </row>
    <row r="272" spans="1:44" x14ac:dyDescent="0.3">
      <c r="A272" s="2">
        <v>31</v>
      </c>
      <c r="B272" t="s">
        <v>228</v>
      </c>
      <c r="D272" t="s">
        <v>23</v>
      </c>
      <c r="F272" s="2" t="s">
        <v>248</v>
      </c>
      <c r="G272" s="2" t="s">
        <v>26</v>
      </c>
      <c r="H272" s="2" t="s">
        <v>249</v>
      </c>
      <c r="I272" s="2" t="s">
        <v>28</v>
      </c>
      <c r="J272" s="2">
        <v>1200</v>
      </c>
      <c r="K272" s="2" t="s">
        <v>232</v>
      </c>
      <c r="L272" s="2">
        <v>40</v>
      </c>
      <c r="M272" s="2" t="s">
        <v>233</v>
      </c>
      <c r="N272" s="2" t="s">
        <v>31</v>
      </c>
      <c r="O272" s="2">
        <v>438000</v>
      </c>
      <c r="P272" s="2">
        <v>8.3350000000000009</v>
      </c>
      <c r="Q272" s="2">
        <v>19.03</v>
      </c>
      <c r="R272" s="2">
        <v>27.364000000000001</v>
      </c>
      <c r="S272" s="2">
        <v>23016.290067999998</v>
      </c>
      <c r="T272" s="2">
        <v>123.33799999999999</v>
      </c>
      <c r="U272" s="2">
        <v>22.824999999999999</v>
      </c>
      <c r="V272" s="2">
        <v>146.16300000000001</v>
      </c>
      <c r="W272" s="2" t="s">
        <v>1591</v>
      </c>
      <c r="X272" s="2">
        <v>0.2</v>
      </c>
      <c r="Y272" t="s">
        <v>33</v>
      </c>
      <c r="Z272" s="2" t="s">
        <v>34</v>
      </c>
      <c r="AA272" t="s">
        <v>35</v>
      </c>
      <c r="AB272">
        <v>221.54602600000001</v>
      </c>
      <c r="AC272">
        <v>0.22154599999999999</v>
      </c>
      <c r="AD272" s="2">
        <v>31</v>
      </c>
      <c r="AE272" s="10" t="s">
        <v>307</v>
      </c>
      <c r="AF272" s="2">
        <f t="shared" si="4"/>
        <v>10198.333998810254</v>
      </c>
      <c r="AG272" s="2" cm="1">
        <f t="array" ref="AG272">_xlfn.IFS(D272="I",MIN('Datos pp I Región'!$K$7:$K$9),D272="II",MIN('Datos pp II Región'!$K$7:$K$9),D272="III",MIN('Datos pp III Región'!$K$7:$K$9),D272="IV",MIN('Datos pp IV Región'!$K$7:$K$9),D272="V",MIN('Datos pp V Región'!$K$7:$K$9),D272="RM",MIN('Datos pp RM'!$K$7:$K$9),D272="VI",MIN('Datos pp VI Región'!$K$7:$K$9))</f>
        <v>22</v>
      </c>
      <c r="AH272" s="2" cm="1">
        <f t="array" ref="AH272">_xlfn.IFS(Z272="Pavimentado",1-(AG272/(4*365)),Z272="No Pavimentado",1-(AG272/365))</f>
        <v>0.98493150684931507</v>
      </c>
      <c r="AI272" s="2" cm="1">
        <f t="array" ref="AI272">_xlfn.IFS(Z272="Pavimentado",8,Z272="No Pavimentado",R272)</f>
        <v>8</v>
      </c>
      <c r="AJ272" s="2">
        <v>0.15</v>
      </c>
      <c r="AK272" s="2">
        <v>0.62</v>
      </c>
      <c r="AL272" s="2">
        <v>0.15</v>
      </c>
      <c r="AM272" s="2">
        <v>1.5</v>
      </c>
      <c r="AN272" s="2"/>
      <c r="AO272" s="2" cm="1">
        <f t="array" ref="AO272">_xlfn.IFS($Z272=$AT$3,AJ272*($X272)^(0.91)*(8*1.1023)^1.02,$Z272=$AT$4,AL272*281.9*(8.5/12)^0.9*(4/2.72)^0.45)</f>
        <v>0.31939355285489546</v>
      </c>
      <c r="AP272" s="2" cm="1">
        <f t="array" ref="AP272">_xlfn.IFS($Z272=$AT$3,AK272*($X272)^(0.91)*(8*1.1023)^1.02,$Z272=$AT$4,AM272*281.9*(8.5/12)^0.9*(4/2.72)^0.45)</f>
        <v>1.3201600184669013</v>
      </c>
      <c r="AQ272" s="2" cm="1">
        <f t="array" ref="AQ272">_xlfn.IFS(Z272=$AT$3,(AF272*AO272*AH272)/1000000,Z272=$AT$4,(AF272*AH272*AO272*(1-AN272))/1000000)</f>
        <v>3.2081997956289765E-3</v>
      </c>
      <c r="AR272" s="2" cm="1">
        <f t="array" ref="AR272">_xlfn.IFS(Z272=$AT$3,(AF272*AP272*AH272)/1000000,Z272=$AT$4,(AF272*AH272*AP272*(1-AN272))/1000000)</f>
        <v>1.3260559155266438E-2</v>
      </c>
    </row>
    <row r="273" spans="1:44" x14ac:dyDescent="0.3">
      <c r="A273" s="2">
        <v>32</v>
      </c>
      <c r="B273" t="s">
        <v>228</v>
      </c>
      <c r="D273" t="s">
        <v>23</v>
      </c>
      <c r="F273" s="2" t="s">
        <v>252</v>
      </c>
      <c r="G273" s="2" t="s">
        <v>26</v>
      </c>
      <c r="H273" s="2" t="s">
        <v>253</v>
      </c>
      <c r="I273" s="2" t="s">
        <v>28</v>
      </c>
      <c r="J273" s="2">
        <v>1200</v>
      </c>
      <c r="K273" s="2" t="s">
        <v>232</v>
      </c>
      <c r="L273" s="2">
        <v>40</v>
      </c>
      <c r="M273" s="2" t="s">
        <v>233</v>
      </c>
      <c r="N273" s="2" t="s">
        <v>31</v>
      </c>
      <c r="O273" s="2">
        <v>438000</v>
      </c>
      <c r="P273" s="2">
        <v>8.3350000000000009</v>
      </c>
      <c r="Q273" s="2">
        <v>19.03</v>
      </c>
      <c r="R273" s="2">
        <v>27.364000000000001</v>
      </c>
      <c r="S273" s="2">
        <v>23016.290067999998</v>
      </c>
      <c r="T273" s="2">
        <v>99.628</v>
      </c>
      <c r="U273" s="2">
        <v>1.889</v>
      </c>
      <c r="V273" s="2">
        <v>101.517</v>
      </c>
      <c r="W273" s="2" t="s">
        <v>1592</v>
      </c>
      <c r="X273" s="2">
        <v>0.03</v>
      </c>
      <c r="Y273" t="s">
        <v>33</v>
      </c>
      <c r="Z273" s="2" t="s">
        <v>34</v>
      </c>
      <c r="AA273" t="s">
        <v>35</v>
      </c>
      <c r="AB273">
        <v>42982.638816999999</v>
      </c>
      <c r="AC273">
        <v>42.982638999999999</v>
      </c>
      <c r="AD273" s="2">
        <v>32</v>
      </c>
      <c r="AE273" s="10" t="s">
        <v>307</v>
      </c>
      <c r="AF273" s="2">
        <f t="shared" si="4"/>
        <v>1978601.7742242587</v>
      </c>
      <c r="AG273" s="2" cm="1">
        <f t="array" ref="AG273">_xlfn.IFS(D273="I",MIN('Datos pp I Región'!$K$7:$K$9),D273="II",MIN('Datos pp II Región'!$K$7:$K$9),D273="III",MIN('Datos pp III Región'!$K$7:$K$9),D273="IV",MIN('Datos pp IV Región'!$K$7:$K$9),D273="V",MIN('Datos pp V Región'!$K$7:$K$9),D273="RM",MIN('Datos pp RM'!$K$7:$K$9),D273="VI",MIN('Datos pp VI Región'!$K$7:$K$9))</f>
        <v>22</v>
      </c>
      <c r="AH273" s="2" cm="1">
        <f t="array" ref="AH273">_xlfn.IFS(Z273="Pavimentado",1-(AG273/(4*365)),Z273="No Pavimentado",1-(AG273/365))</f>
        <v>0.98493150684931507</v>
      </c>
      <c r="AI273" s="2" cm="1">
        <f t="array" ref="AI273">_xlfn.IFS(Z273="Pavimentado",8,Z273="No Pavimentado",R273)</f>
        <v>8</v>
      </c>
      <c r="AJ273" s="2">
        <v>0.15</v>
      </c>
      <c r="AK273" s="2">
        <v>0.62</v>
      </c>
      <c r="AL273" s="2">
        <v>0.15</v>
      </c>
      <c r="AM273" s="2">
        <v>1.5</v>
      </c>
      <c r="AN273" s="2"/>
      <c r="AO273" s="2" cm="1">
        <f t="array" ref="AO273">_xlfn.IFS($Z273=$AT$3,AJ273*($X273)^(0.91)*(8*1.1023)^1.02,$Z273=$AT$4,AL273*281.9*(8.5/12)^0.9*(4/2.72)^0.45)</f>
        <v>5.6828892328533019E-2</v>
      </c>
      <c r="AP273" s="2" cm="1">
        <f t="array" ref="AP273">_xlfn.IFS($Z273=$AT$3,AK273*($X273)^(0.91)*(8*1.1023)^1.02,$Z273=$AT$4,AM273*281.9*(8.5/12)^0.9*(4/2.72)^0.45)</f>
        <v>0.23489275495793649</v>
      </c>
      <c r="AQ273" s="2" cm="1">
        <f t="array" ref="AQ273">_xlfn.IFS(Z273=$AT$3,(AF273*AO273*AH273)/1000000,Z273=$AT$4,(AF273*AH273*AO273*(1-AN273))/1000000)</f>
        <v>0.11074741949107482</v>
      </c>
      <c r="AR273" s="2" cm="1">
        <f t="array" ref="AR273">_xlfn.IFS(Z273=$AT$3,(AF273*AP273*AH273)/1000000,Z273=$AT$4,(AF273*AH273*AP273*(1-AN273))/1000000)</f>
        <v>0.45775600056310928</v>
      </c>
    </row>
    <row r="274" spans="1:44" x14ac:dyDescent="0.3">
      <c r="A274" s="2">
        <v>32</v>
      </c>
      <c r="B274" t="s">
        <v>228</v>
      </c>
      <c r="D274" t="s">
        <v>23</v>
      </c>
      <c r="F274" s="2" t="s">
        <v>254</v>
      </c>
      <c r="G274" s="2" t="s">
        <v>26</v>
      </c>
      <c r="H274" s="2" t="s">
        <v>253</v>
      </c>
      <c r="I274" s="2" t="s">
        <v>28</v>
      </c>
      <c r="J274" s="2">
        <v>1200</v>
      </c>
      <c r="K274" s="2" t="s">
        <v>232</v>
      </c>
      <c r="L274" s="2">
        <v>40</v>
      </c>
      <c r="M274" s="2" t="s">
        <v>233</v>
      </c>
      <c r="N274" s="2" t="s">
        <v>31</v>
      </c>
      <c r="O274" s="2">
        <v>438000</v>
      </c>
      <c r="P274" s="2">
        <v>8.3350000000000009</v>
      </c>
      <c r="Q274" s="2">
        <v>19.03</v>
      </c>
      <c r="R274" s="2">
        <v>27.364000000000001</v>
      </c>
      <c r="S274" s="2">
        <v>23016.290067999998</v>
      </c>
      <c r="T274" s="2">
        <v>99.628</v>
      </c>
      <c r="U274" s="2">
        <v>1.889</v>
      </c>
      <c r="V274" s="2">
        <v>101.517</v>
      </c>
      <c r="W274" s="2" t="s">
        <v>1593</v>
      </c>
      <c r="X274" s="2">
        <v>0</v>
      </c>
      <c r="Y274" t="s">
        <v>33</v>
      </c>
      <c r="Z274" s="2" t="s">
        <v>61</v>
      </c>
      <c r="AA274" t="s">
        <v>35</v>
      </c>
      <c r="AB274">
        <v>1891.4037249999999</v>
      </c>
      <c r="AC274">
        <v>1.8914040000000001</v>
      </c>
      <c r="AD274" s="2">
        <v>32</v>
      </c>
      <c r="AE274" s="10" t="s">
        <v>307</v>
      </c>
      <c r="AF274" s="2">
        <f t="shared" si="4"/>
        <v>87066.206199550943</v>
      </c>
      <c r="AG274" s="2" cm="1">
        <f t="array" ref="AG274">_xlfn.IFS(D274="I",MIN('Datos pp I Región'!$K$7:$K$9),D274="II",MIN('Datos pp II Región'!$K$7:$K$9),D274="III",MIN('Datos pp III Región'!$K$7:$K$9),D274="IV",MIN('Datos pp IV Región'!$K$7:$K$9),D274="V",MIN('Datos pp V Región'!$K$7:$K$9),D274="RM",MIN('Datos pp RM'!$K$7:$K$9),D274="VI",MIN('Datos pp VI Región'!$K$7:$K$9))</f>
        <v>22</v>
      </c>
      <c r="AH274" s="2" cm="1">
        <f t="array" ref="AH274">_xlfn.IFS(Z274="Pavimentado",1-(AG274/(4*365)),Z274="No Pavimentado",1-(AG274/365))</f>
        <v>0.9397260273972603</v>
      </c>
      <c r="AI274" s="2" cm="1">
        <f t="array" ref="AI274">_xlfn.IFS(Z274="Pavimentado",8,Z274="No Pavimentado",R274)</f>
        <v>27.364000000000001</v>
      </c>
      <c r="AJ274" s="2">
        <v>0.15</v>
      </c>
      <c r="AK274" s="2">
        <v>0.62</v>
      </c>
      <c r="AL274" s="2">
        <v>0.15</v>
      </c>
      <c r="AM274" s="2">
        <v>1.5</v>
      </c>
      <c r="AN274" s="2"/>
      <c r="AO274" s="2" cm="1">
        <f t="array" ref="AO274">_xlfn.IFS($Z274=$AT$3,AJ274*($X274)^(0.91)*(8*1.1023)^1.02,$Z274=$AT$4,AL274*281.9*(8.5/12)^0.9*(4/2.72)^0.45)</f>
        <v>36.878329124860684</v>
      </c>
      <c r="AP274" s="2" cm="1">
        <f t="array" ref="AP274">_xlfn.IFS($Z274=$AT$3,AK274*($X274)^(0.91)*(8*1.1023)^1.02,$Z274=$AT$4,AM274*281.9*(8.5/12)^0.9*(4/2.72)^0.45)</f>
        <v>368.78329124860687</v>
      </c>
      <c r="AQ274" s="2" cm="1">
        <f t="array" ref="AQ274">_xlfn.IFS(Z274=$AT$3,(AF274*AO274*AH274)/1000000,Z274=$AT$4,(AF274*AH274*AO274*(1-AN274))/1000000)</f>
        <v>3.017325148774928</v>
      </c>
      <c r="AR274" s="2" cm="1">
        <f t="array" ref="AR274">_xlfn.IFS(Z274=$AT$3,(AF274*AP274*AH274)/1000000,Z274=$AT$4,(AF274*AH274*AP274*(1-AN274))/1000000)</f>
        <v>30.173251487749283</v>
      </c>
    </row>
    <row r="275" spans="1:44" x14ac:dyDescent="0.3">
      <c r="A275" s="2">
        <v>32</v>
      </c>
      <c r="B275" t="s">
        <v>228</v>
      </c>
      <c r="D275" t="s">
        <v>23</v>
      </c>
      <c r="F275" s="2" t="s">
        <v>252</v>
      </c>
      <c r="G275" s="2" t="s">
        <v>26</v>
      </c>
      <c r="H275" s="2" t="s">
        <v>253</v>
      </c>
      <c r="I275" s="2" t="s">
        <v>28</v>
      </c>
      <c r="J275" s="2">
        <v>1200</v>
      </c>
      <c r="K275" s="2" t="s">
        <v>232</v>
      </c>
      <c r="L275" s="2">
        <v>40</v>
      </c>
      <c r="M275" s="2" t="s">
        <v>233</v>
      </c>
      <c r="N275" s="2" t="s">
        <v>31</v>
      </c>
      <c r="O275" s="2">
        <v>438000</v>
      </c>
      <c r="P275" s="2">
        <v>8.3350000000000009</v>
      </c>
      <c r="Q275" s="2">
        <v>19.03</v>
      </c>
      <c r="R275" s="2">
        <v>27.364000000000001</v>
      </c>
      <c r="S275" s="2">
        <v>23016.290067999998</v>
      </c>
      <c r="T275" s="2">
        <v>99.628</v>
      </c>
      <c r="U275" s="2">
        <v>1.889</v>
      </c>
      <c r="V275" s="2">
        <v>101.517</v>
      </c>
      <c r="W275" s="2" t="s">
        <v>1594</v>
      </c>
      <c r="X275" s="2">
        <v>0.03</v>
      </c>
      <c r="Y275" t="s">
        <v>33</v>
      </c>
      <c r="Z275" s="2" t="s">
        <v>34</v>
      </c>
      <c r="AA275" t="s">
        <v>35</v>
      </c>
      <c r="AB275">
        <v>826.30741499999999</v>
      </c>
      <c r="AC275">
        <v>0.82630700000000001</v>
      </c>
      <c r="AD275" s="2">
        <v>32</v>
      </c>
      <c r="AE275" s="10" t="s">
        <v>307</v>
      </c>
      <c r="AF275" s="2">
        <f t="shared" si="4"/>
        <v>38037.043194437749</v>
      </c>
      <c r="AG275" s="2" cm="1">
        <f t="array" ref="AG275">_xlfn.IFS(D275="I",MIN('Datos pp I Región'!$K$7:$K$9),D275="II",MIN('Datos pp II Región'!$K$7:$K$9),D275="III",MIN('Datos pp III Región'!$K$7:$K$9),D275="IV",MIN('Datos pp IV Región'!$K$7:$K$9),D275="V",MIN('Datos pp V Región'!$K$7:$K$9),D275="RM",MIN('Datos pp RM'!$K$7:$K$9),D275="VI",MIN('Datos pp VI Región'!$K$7:$K$9))</f>
        <v>22</v>
      </c>
      <c r="AH275" s="2" cm="1">
        <f t="array" ref="AH275">_xlfn.IFS(Z275="Pavimentado",1-(AG275/(4*365)),Z275="No Pavimentado",1-(AG275/365))</f>
        <v>0.98493150684931507</v>
      </c>
      <c r="AI275" s="2" cm="1">
        <f t="array" ref="AI275">_xlfn.IFS(Z275="Pavimentado",8,Z275="No Pavimentado",R275)</f>
        <v>8</v>
      </c>
      <c r="AJ275" s="2">
        <v>0.15</v>
      </c>
      <c r="AK275" s="2">
        <v>0.62</v>
      </c>
      <c r="AL275" s="2">
        <v>0.15</v>
      </c>
      <c r="AM275" s="2">
        <v>1.5</v>
      </c>
      <c r="AN275" s="2"/>
      <c r="AO275" s="2" cm="1">
        <f t="array" ref="AO275">_xlfn.IFS($Z275=$AT$3,AJ275*($X275)^(0.91)*(8*1.1023)^1.02,$Z275=$AT$4,AL275*281.9*(8.5/12)^0.9*(4/2.72)^0.45)</f>
        <v>5.6828892328533019E-2</v>
      </c>
      <c r="AP275" s="2" cm="1">
        <f t="array" ref="AP275">_xlfn.IFS($Z275=$AT$3,AK275*($X275)^(0.91)*(8*1.1023)^1.02,$Z275=$AT$4,AM275*281.9*(8.5/12)^0.9*(4/2.72)^0.45)</f>
        <v>0.23489275495793649</v>
      </c>
      <c r="AQ275" s="2" cm="1">
        <f t="array" ref="AQ275">_xlfn.IFS(Z275=$AT$3,(AF275*AO275*AH275)/1000000,Z275=$AT$4,(AF275*AH275*AO275*(1-AN275))/1000000)</f>
        <v>2.1290309317073702E-3</v>
      </c>
      <c r="AR275" s="2" cm="1">
        <f t="array" ref="AR275">_xlfn.IFS(Z275=$AT$3,(AF275*AP275*AH275)/1000000,Z275=$AT$4,(AF275*AH275*AP275*(1-AN275))/1000000)</f>
        <v>8.7999945177237981E-3</v>
      </c>
    </row>
    <row r="276" spans="1:44" x14ac:dyDescent="0.3">
      <c r="A276" s="2">
        <v>32</v>
      </c>
      <c r="B276" t="s">
        <v>228</v>
      </c>
      <c r="D276" t="s">
        <v>23</v>
      </c>
      <c r="F276" s="2" t="s">
        <v>252</v>
      </c>
      <c r="G276" s="2" t="s">
        <v>26</v>
      </c>
      <c r="H276" s="2" t="s">
        <v>253</v>
      </c>
      <c r="I276" s="2" t="s">
        <v>28</v>
      </c>
      <c r="J276" s="2">
        <v>1200</v>
      </c>
      <c r="K276" s="2" t="s">
        <v>232</v>
      </c>
      <c r="L276" s="2">
        <v>40</v>
      </c>
      <c r="M276" s="2" t="s">
        <v>233</v>
      </c>
      <c r="N276" s="2" t="s">
        <v>31</v>
      </c>
      <c r="O276" s="2">
        <v>438000</v>
      </c>
      <c r="P276" s="2">
        <v>8.3350000000000009</v>
      </c>
      <c r="Q276" s="2">
        <v>19.03</v>
      </c>
      <c r="R276" s="2">
        <v>27.364000000000001</v>
      </c>
      <c r="S276" s="2">
        <v>23016.290067999998</v>
      </c>
      <c r="T276" s="2">
        <v>99.628</v>
      </c>
      <c r="U276" s="2">
        <v>1.889</v>
      </c>
      <c r="V276" s="2">
        <v>101.517</v>
      </c>
      <c r="W276" s="2" t="s">
        <v>1595</v>
      </c>
      <c r="X276" s="2">
        <v>0.03</v>
      </c>
      <c r="Y276" t="s">
        <v>33</v>
      </c>
      <c r="Z276" s="2" t="s">
        <v>34</v>
      </c>
      <c r="AA276" t="s">
        <v>35</v>
      </c>
      <c r="AB276">
        <v>31873.085060000001</v>
      </c>
      <c r="AC276">
        <v>31.873085</v>
      </c>
      <c r="AD276" s="2">
        <v>32</v>
      </c>
      <c r="AE276" s="10" t="s">
        <v>307</v>
      </c>
      <c r="AF276" s="2">
        <f t="shared" si="4"/>
        <v>1467200.3394440394</v>
      </c>
      <c r="AG276" s="2" cm="1">
        <f t="array" ref="AG276">_xlfn.IFS(D276="I",MIN('Datos pp I Región'!$K$7:$K$9),D276="II",MIN('Datos pp II Región'!$K$7:$K$9),D276="III",MIN('Datos pp III Región'!$K$7:$K$9),D276="IV",MIN('Datos pp IV Región'!$K$7:$K$9),D276="V",MIN('Datos pp V Región'!$K$7:$K$9),D276="RM",MIN('Datos pp RM'!$K$7:$K$9),D276="VI",MIN('Datos pp VI Región'!$K$7:$K$9))</f>
        <v>22</v>
      </c>
      <c r="AH276" s="2" cm="1">
        <f t="array" ref="AH276">_xlfn.IFS(Z276="Pavimentado",1-(AG276/(4*365)),Z276="No Pavimentado",1-(AG276/365))</f>
        <v>0.98493150684931507</v>
      </c>
      <c r="AI276" s="2" cm="1">
        <f t="array" ref="AI276">_xlfn.IFS(Z276="Pavimentado",8,Z276="No Pavimentado",R276)</f>
        <v>8</v>
      </c>
      <c r="AJ276" s="2">
        <v>0.15</v>
      </c>
      <c r="AK276" s="2">
        <v>0.62</v>
      </c>
      <c r="AL276" s="2">
        <v>0.15</v>
      </c>
      <c r="AM276" s="2">
        <v>1.5</v>
      </c>
      <c r="AN276" s="2"/>
      <c r="AO276" s="2" cm="1">
        <f t="array" ref="AO276">_xlfn.IFS($Z276=$AT$3,AJ276*($X276)^(0.91)*(8*1.1023)^1.02,$Z276=$AT$4,AL276*281.9*(8.5/12)^0.9*(4/2.72)^0.45)</f>
        <v>5.6828892328533019E-2</v>
      </c>
      <c r="AP276" s="2" cm="1">
        <f t="array" ref="AP276">_xlfn.IFS($Z276=$AT$3,AK276*($X276)^(0.91)*(8*1.1023)^1.02,$Z276=$AT$4,AM276*281.9*(8.5/12)^0.9*(4/2.72)^0.45)</f>
        <v>0.23489275495793649</v>
      </c>
      <c r="AQ276" s="2" cm="1">
        <f t="array" ref="AQ276">_xlfn.IFS(Z276=$AT$3,(AF276*AO276*AH276)/1000000,Z276=$AT$4,(AF276*AH276*AO276*(1-AN276))/1000000)</f>
        <v>8.2122968647171349E-2</v>
      </c>
      <c r="AR276" s="2" cm="1">
        <f t="array" ref="AR276">_xlfn.IFS(Z276=$AT$3,(AF276*AP276*AH276)/1000000,Z276=$AT$4,(AF276*AH276*AP276*(1-AN276))/1000000)</f>
        <v>0.33944160374164162</v>
      </c>
    </row>
    <row r="277" spans="1:44" x14ac:dyDescent="0.3">
      <c r="A277" s="2">
        <v>32</v>
      </c>
      <c r="B277" t="s">
        <v>228</v>
      </c>
      <c r="D277" t="s">
        <v>23</v>
      </c>
      <c r="F277" s="2" t="s">
        <v>252</v>
      </c>
      <c r="G277" s="2" t="s">
        <v>26</v>
      </c>
      <c r="H277" s="2" t="s">
        <v>253</v>
      </c>
      <c r="I277" s="2" t="s">
        <v>28</v>
      </c>
      <c r="J277" s="2">
        <v>1200</v>
      </c>
      <c r="K277" s="2" t="s">
        <v>232</v>
      </c>
      <c r="L277" s="2">
        <v>40</v>
      </c>
      <c r="M277" s="2" t="s">
        <v>233</v>
      </c>
      <c r="N277" s="2" t="s">
        <v>31</v>
      </c>
      <c r="O277" s="2">
        <v>438000</v>
      </c>
      <c r="P277" s="2">
        <v>8.3350000000000009</v>
      </c>
      <c r="Q277" s="2">
        <v>19.03</v>
      </c>
      <c r="R277" s="2">
        <v>27.364000000000001</v>
      </c>
      <c r="S277" s="2">
        <v>23016.290067999998</v>
      </c>
      <c r="T277" s="2">
        <v>99.628</v>
      </c>
      <c r="U277" s="2">
        <v>1.889</v>
      </c>
      <c r="V277" s="2">
        <v>101.517</v>
      </c>
      <c r="W277" s="2" t="s">
        <v>1596</v>
      </c>
      <c r="X277" s="2">
        <v>0.03</v>
      </c>
      <c r="Y277" t="s">
        <v>33</v>
      </c>
      <c r="Z277" s="2" t="s">
        <v>34</v>
      </c>
      <c r="AA277" t="s">
        <v>35</v>
      </c>
      <c r="AB277">
        <v>2253.5878910000001</v>
      </c>
      <c r="AC277">
        <v>2.2535880000000001</v>
      </c>
      <c r="AD277" s="2">
        <v>32</v>
      </c>
      <c r="AE277" s="10" t="s">
        <v>307</v>
      </c>
      <c r="AF277" s="2">
        <f t="shared" si="4"/>
        <v>103738.47020352796</v>
      </c>
      <c r="AG277" s="2" cm="1">
        <f t="array" ref="AG277">_xlfn.IFS(D277="I",MIN('Datos pp I Región'!$K$7:$K$9),D277="II",MIN('Datos pp II Región'!$K$7:$K$9),D277="III",MIN('Datos pp III Región'!$K$7:$K$9),D277="IV",MIN('Datos pp IV Región'!$K$7:$K$9),D277="V",MIN('Datos pp V Región'!$K$7:$K$9),D277="RM",MIN('Datos pp RM'!$K$7:$K$9),D277="VI",MIN('Datos pp VI Región'!$K$7:$K$9))</f>
        <v>22</v>
      </c>
      <c r="AH277" s="2" cm="1">
        <f t="array" ref="AH277">_xlfn.IFS(Z277="Pavimentado",1-(AG277/(4*365)),Z277="No Pavimentado",1-(AG277/365))</f>
        <v>0.98493150684931507</v>
      </c>
      <c r="AI277" s="2" cm="1">
        <f t="array" ref="AI277">_xlfn.IFS(Z277="Pavimentado",8,Z277="No Pavimentado",R277)</f>
        <v>8</v>
      </c>
      <c r="AJ277" s="2">
        <v>0.15</v>
      </c>
      <c r="AK277" s="2">
        <v>0.62</v>
      </c>
      <c r="AL277" s="2">
        <v>0.15</v>
      </c>
      <c r="AM277" s="2">
        <v>1.5</v>
      </c>
      <c r="AN277" s="2"/>
      <c r="AO277" s="2" cm="1">
        <f t="array" ref="AO277">_xlfn.IFS($Z277=$AT$3,AJ277*($X277)^(0.91)*(8*1.1023)^1.02,$Z277=$AT$4,AL277*281.9*(8.5/12)^0.9*(4/2.72)^0.45)</f>
        <v>5.6828892328533019E-2</v>
      </c>
      <c r="AP277" s="2" cm="1">
        <f t="array" ref="AP277">_xlfn.IFS($Z277=$AT$3,AK277*($X277)^(0.91)*(8*1.1023)^1.02,$Z277=$AT$4,AM277*281.9*(8.5/12)^0.9*(4/2.72)^0.45)</f>
        <v>0.23489275495793649</v>
      </c>
      <c r="AQ277" s="2" cm="1">
        <f t="array" ref="AQ277">_xlfn.IFS(Z277=$AT$3,(AF277*AO277*AH277)/1000000,Z277=$AT$4,(AF277*AH277*AO277*(1-AN277))/1000000)</f>
        <v>5.806508427648017E-3</v>
      </c>
      <c r="AR277" s="2" cm="1">
        <f t="array" ref="AR277">_xlfn.IFS(Z277=$AT$3,(AF277*AP277*AH277)/1000000,Z277=$AT$4,(AF277*AH277*AP277*(1-AN277))/1000000)</f>
        <v>2.4000234834278471E-2</v>
      </c>
    </row>
    <row r="278" spans="1:44" x14ac:dyDescent="0.3">
      <c r="A278" s="2">
        <v>32</v>
      </c>
      <c r="B278" t="s">
        <v>228</v>
      </c>
      <c r="D278" t="s">
        <v>23</v>
      </c>
      <c r="F278" s="2" t="s">
        <v>252</v>
      </c>
      <c r="G278" s="2" t="s">
        <v>26</v>
      </c>
      <c r="H278" s="2" t="s">
        <v>253</v>
      </c>
      <c r="I278" s="2" t="s">
        <v>28</v>
      </c>
      <c r="J278" s="2">
        <v>1200</v>
      </c>
      <c r="K278" s="2" t="s">
        <v>232</v>
      </c>
      <c r="L278" s="2">
        <v>40</v>
      </c>
      <c r="M278" s="2" t="s">
        <v>233</v>
      </c>
      <c r="N278" s="2" t="s">
        <v>31</v>
      </c>
      <c r="O278" s="2">
        <v>438000</v>
      </c>
      <c r="P278" s="2">
        <v>8.3350000000000009</v>
      </c>
      <c r="Q278" s="2">
        <v>19.03</v>
      </c>
      <c r="R278" s="2">
        <v>27.364000000000001</v>
      </c>
      <c r="S278" s="2">
        <v>23016.290067999998</v>
      </c>
      <c r="T278" s="2">
        <v>99.628</v>
      </c>
      <c r="U278" s="2">
        <v>1.889</v>
      </c>
      <c r="V278" s="2">
        <v>101.517</v>
      </c>
      <c r="W278" s="2" t="s">
        <v>1597</v>
      </c>
      <c r="X278" s="2">
        <v>0.03</v>
      </c>
      <c r="Y278" t="s">
        <v>33</v>
      </c>
      <c r="Z278" s="2" t="s">
        <v>34</v>
      </c>
      <c r="AA278" t="s">
        <v>35</v>
      </c>
      <c r="AB278">
        <v>14142.666622000001</v>
      </c>
      <c r="AC278">
        <v>14.142666999999999</v>
      </c>
      <c r="AD278" s="2">
        <v>32</v>
      </c>
      <c r="AE278" s="10" t="s">
        <v>307</v>
      </c>
      <c r="AF278" s="2">
        <f t="shared" si="4"/>
        <v>651023.45201426267</v>
      </c>
      <c r="AG278" s="2" cm="1">
        <f t="array" ref="AG278">_xlfn.IFS(D278="I",MIN('Datos pp I Región'!$K$7:$K$9),D278="II",MIN('Datos pp II Región'!$K$7:$K$9),D278="III",MIN('Datos pp III Región'!$K$7:$K$9),D278="IV",MIN('Datos pp IV Región'!$K$7:$K$9),D278="V",MIN('Datos pp V Región'!$K$7:$K$9),D278="RM",MIN('Datos pp RM'!$K$7:$K$9),D278="VI",MIN('Datos pp VI Región'!$K$7:$K$9))</f>
        <v>22</v>
      </c>
      <c r="AH278" s="2" cm="1">
        <f t="array" ref="AH278">_xlfn.IFS(Z278="Pavimentado",1-(AG278/(4*365)),Z278="No Pavimentado",1-(AG278/365))</f>
        <v>0.98493150684931507</v>
      </c>
      <c r="AI278" s="2" cm="1">
        <f t="array" ref="AI278">_xlfn.IFS(Z278="Pavimentado",8,Z278="No Pavimentado",R278)</f>
        <v>8</v>
      </c>
      <c r="AJ278" s="2">
        <v>0.15</v>
      </c>
      <c r="AK278" s="2">
        <v>0.62</v>
      </c>
      <c r="AL278" s="2">
        <v>0.15</v>
      </c>
      <c r="AM278" s="2">
        <v>1.5</v>
      </c>
      <c r="AN278" s="2"/>
      <c r="AO278" s="2" cm="1">
        <f t="array" ref="AO278">_xlfn.IFS($Z278=$AT$3,AJ278*($X278)^(0.91)*(8*1.1023)^1.02,$Z278=$AT$4,AL278*281.9*(8.5/12)^0.9*(4/2.72)^0.45)</f>
        <v>5.6828892328533019E-2</v>
      </c>
      <c r="AP278" s="2" cm="1">
        <f t="array" ref="AP278">_xlfn.IFS($Z278=$AT$3,AK278*($X278)^(0.91)*(8*1.1023)^1.02,$Z278=$AT$4,AM278*281.9*(8.5/12)^0.9*(4/2.72)^0.45)</f>
        <v>0.23489275495793649</v>
      </c>
      <c r="AQ278" s="2" cm="1">
        <f t="array" ref="AQ278">_xlfn.IFS(Z278=$AT$3,(AF278*AO278*AH278)/1000000,Z278=$AT$4,(AF278*AH278*AO278*(1-AN278))/1000000)</f>
        <v>3.643945349590054E-2</v>
      </c>
      <c r="AR278" s="2" cm="1">
        <f t="array" ref="AR278">_xlfn.IFS(Z278=$AT$3,(AF278*AP278*AH278)/1000000,Z278=$AT$4,(AF278*AH278*AP278*(1-AN278))/1000000)</f>
        <v>0.15061640778305557</v>
      </c>
    </row>
    <row r="279" spans="1:44" x14ac:dyDescent="0.3">
      <c r="A279" s="2">
        <v>32</v>
      </c>
      <c r="B279" t="s">
        <v>228</v>
      </c>
      <c r="D279" t="s">
        <v>23</v>
      </c>
      <c r="F279" s="2" t="s">
        <v>252</v>
      </c>
      <c r="G279" s="2" t="s">
        <v>26</v>
      </c>
      <c r="H279" s="2" t="s">
        <v>253</v>
      </c>
      <c r="I279" s="2" t="s">
        <v>28</v>
      </c>
      <c r="J279" s="2">
        <v>1200</v>
      </c>
      <c r="K279" s="2" t="s">
        <v>232</v>
      </c>
      <c r="L279" s="2">
        <v>40</v>
      </c>
      <c r="M279" s="2" t="s">
        <v>233</v>
      </c>
      <c r="N279" s="2" t="s">
        <v>31</v>
      </c>
      <c r="O279" s="2">
        <v>438000</v>
      </c>
      <c r="P279" s="2">
        <v>8.3350000000000009</v>
      </c>
      <c r="Q279" s="2">
        <v>19.03</v>
      </c>
      <c r="R279" s="2">
        <v>27.364000000000001</v>
      </c>
      <c r="S279" s="2">
        <v>23016.290067999998</v>
      </c>
      <c r="T279" s="2">
        <v>99.628</v>
      </c>
      <c r="U279" s="2">
        <v>1.889</v>
      </c>
      <c r="V279" s="2">
        <v>101.517</v>
      </c>
      <c r="W279" s="2" t="s">
        <v>1598</v>
      </c>
      <c r="X279" s="2">
        <v>0.03</v>
      </c>
      <c r="Y279" t="s">
        <v>33</v>
      </c>
      <c r="Z279" s="2" t="s">
        <v>34</v>
      </c>
      <c r="AA279" t="s">
        <v>35</v>
      </c>
      <c r="AB279">
        <v>7504.6805530000001</v>
      </c>
      <c r="AC279">
        <v>7.5046809999999997</v>
      </c>
      <c r="AD279" s="2">
        <v>32</v>
      </c>
      <c r="AE279" s="10" t="s">
        <v>307</v>
      </c>
      <c r="AF279" s="2">
        <f t="shared" si="4"/>
        <v>345459.82952761656</v>
      </c>
      <c r="AG279" s="2" cm="1">
        <f t="array" ref="AG279">_xlfn.IFS(D279="I",MIN('Datos pp I Región'!$K$7:$K$9),D279="II",MIN('Datos pp II Región'!$K$7:$K$9),D279="III",MIN('Datos pp III Región'!$K$7:$K$9),D279="IV",MIN('Datos pp IV Región'!$K$7:$K$9),D279="V",MIN('Datos pp V Región'!$K$7:$K$9),D279="RM",MIN('Datos pp RM'!$K$7:$K$9),D279="VI",MIN('Datos pp VI Región'!$K$7:$K$9))</f>
        <v>22</v>
      </c>
      <c r="AH279" s="2" cm="1">
        <f t="array" ref="AH279">_xlfn.IFS(Z279="Pavimentado",1-(AG279/(4*365)),Z279="No Pavimentado",1-(AG279/365))</f>
        <v>0.98493150684931507</v>
      </c>
      <c r="AI279" s="2" cm="1">
        <f t="array" ref="AI279">_xlfn.IFS(Z279="Pavimentado",8,Z279="No Pavimentado",R279)</f>
        <v>8</v>
      </c>
      <c r="AJ279" s="2">
        <v>0.15</v>
      </c>
      <c r="AK279" s="2">
        <v>0.62</v>
      </c>
      <c r="AL279" s="2">
        <v>0.15</v>
      </c>
      <c r="AM279" s="2">
        <v>1.5</v>
      </c>
      <c r="AN279" s="2"/>
      <c r="AO279" s="2" cm="1">
        <f t="array" ref="AO279">_xlfn.IFS($Z279=$AT$3,AJ279*($X279)^(0.91)*(8*1.1023)^1.02,$Z279=$AT$4,AL279*281.9*(8.5/12)^0.9*(4/2.72)^0.45)</f>
        <v>5.6828892328533019E-2</v>
      </c>
      <c r="AP279" s="2" cm="1">
        <f t="array" ref="AP279">_xlfn.IFS($Z279=$AT$3,AK279*($X279)^(0.91)*(8*1.1023)^1.02,$Z279=$AT$4,AM279*281.9*(8.5/12)^0.9*(4/2.72)^0.45)</f>
        <v>0.23489275495793649</v>
      </c>
      <c r="AQ279" s="2" cm="1">
        <f t="array" ref="AQ279">_xlfn.IFS(Z279=$AT$3,(AF279*AO279*AH279)/1000000,Z279=$AT$4,(AF279*AH279*AO279*(1-AN279))/1000000)</f>
        <v>1.9336273299871115E-2</v>
      </c>
      <c r="AR279" s="2" cm="1">
        <f t="array" ref="AR279">_xlfn.IFS(Z279=$AT$3,(AF279*AP279*AH279)/1000000,Z279=$AT$4,(AF279*AH279*AP279*(1-AN279))/1000000)</f>
        <v>7.9923262972800613E-2</v>
      </c>
    </row>
    <row r="280" spans="1:44" x14ac:dyDescent="0.3">
      <c r="A280" s="2">
        <v>33</v>
      </c>
      <c r="B280" t="s">
        <v>228</v>
      </c>
      <c r="D280" t="s">
        <v>23</v>
      </c>
      <c r="F280" s="2" t="s">
        <v>256</v>
      </c>
      <c r="G280" s="2" t="s">
        <v>26</v>
      </c>
      <c r="H280" s="2" t="s">
        <v>257</v>
      </c>
      <c r="I280" s="2" t="s">
        <v>28</v>
      </c>
      <c r="J280" s="2">
        <v>1200</v>
      </c>
      <c r="K280" s="2" t="s">
        <v>232</v>
      </c>
      <c r="L280" s="2">
        <v>40</v>
      </c>
      <c r="M280" s="2" t="s">
        <v>233</v>
      </c>
      <c r="N280" s="2" t="s">
        <v>31</v>
      </c>
      <c r="O280" s="2">
        <v>438000</v>
      </c>
      <c r="P280" s="2">
        <v>8.3350000000000009</v>
      </c>
      <c r="Q280" s="2">
        <v>19.03</v>
      </c>
      <c r="R280" s="2">
        <v>27.364000000000001</v>
      </c>
      <c r="S280" s="2">
        <v>23016.290067999998</v>
      </c>
      <c r="T280" s="2">
        <v>228.06899999999999</v>
      </c>
      <c r="U280" s="2">
        <v>3.1589999999999998</v>
      </c>
      <c r="V280" s="2">
        <v>231.22800000000001</v>
      </c>
      <c r="W280" s="2" t="s">
        <v>1599</v>
      </c>
      <c r="X280" s="2">
        <v>0.2</v>
      </c>
      <c r="Y280" t="s">
        <v>33</v>
      </c>
      <c r="Z280" s="2" t="s">
        <v>34</v>
      </c>
      <c r="AA280" t="s">
        <v>35</v>
      </c>
      <c r="AB280">
        <v>137274.52377100001</v>
      </c>
      <c r="AC280">
        <v>137.27452400000001</v>
      </c>
      <c r="AD280" s="2">
        <v>33</v>
      </c>
      <c r="AE280" s="10" t="s">
        <v>307</v>
      </c>
      <c r="AF280" s="2">
        <f t="shared" si="4"/>
        <v>6319100.5266612554</v>
      </c>
      <c r="AG280" s="2" cm="1">
        <f t="array" ref="AG280">_xlfn.IFS(D280="I",MIN('Datos pp I Región'!$K$7:$K$9),D280="II",MIN('Datos pp II Región'!$K$7:$K$9),D280="III",MIN('Datos pp III Región'!$K$7:$K$9),D280="IV",MIN('Datos pp IV Región'!$K$7:$K$9),D280="V",MIN('Datos pp V Región'!$K$7:$K$9),D280="RM",MIN('Datos pp RM'!$K$7:$K$9),D280="VI",MIN('Datos pp VI Región'!$K$7:$K$9))</f>
        <v>22</v>
      </c>
      <c r="AH280" s="2" cm="1">
        <f t="array" ref="AH280">_xlfn.IFS(Z280="Pavimentado",1-(AG280/(4*365)),Z280="No Pavimentado",1-(AG280/365))</f>
        <v>0.98493150684931507</v>
      </c>
      <c r="AI280" s="2" cm="1">
        <f t="array" ref="AI280">_xlfn.IFS(Z280="Pavimentado",8,Z280="No Pavimentado",R280)</f>
        <v>8</v>
      </c>
      <c r="AJ280" s="2">
        <v>0.15</v>
      </c>
      <c r="AK280" s="2">
        <v>0.62</v>
      </c>
      <c r="AL280" s="2">
        <v>0.15</v>
      </c>
      <c r="AM280" s="2">
        <v>1.5</v>
      </c>
      <c r="AN280" s="2"/>
      <c r="AO280" s="2" cm="1">
        <f t="array" ref="AO280">_xlfn.IFS($Z280=$AT$3,AJ280*($X280)^(0.91)*(8*1.1023)^1.02,$Z280=$AT$4,AL280*281.9*(8.5/12)^0.9*(4/2.72)^0.45)</f>
        <v>0.31939355285489546</v>
      </c>
      <c r="AP280" s="2" cm="1">
        <f t="array" ref="AP280">_xlfn.IFS($Z280=$AT$3,AK280*($X280)^(0.91)*(8*1.1023)^1.02,$Z280=$AT$4,AM280*281.9*(8.5/12)^0.9*(4/2.72)^0.45)</f>
        <v>1.3201600184669013</v>
      </c>
      <c r="AQ280" s="2" cm="1">
        <f t="array" ref="AQ280">_xlfn.IFS(Z280=$AT$3,(AF280*AO280*AH280)/1000000,Z280=$AT$4,(AF280*AH280*AO280*(1-AN280))/1000000)</f>
        <v>1.9878675301827391</v>
      </c>
      <c r="AR280" s="2" cm="1">
        <f t="array" ref="AR280">_xlfn.IFS(Z280=$AT$3,(AF280*AP280*AH280)/1000000,Z280=$AT$4,(AF280*AH280*AP280*(1-AN280))/1000000)</f>
        <v>8.2165191247553224</v>
      </c>
    </row>
    <row r="281" spans="1:44" x14ac:dyDescent="0.3">
      <c r="A281" s="2">
        <v>33</v>
      </c>
      <c r="B281" t="s">
        <v>228</v>
      </c>
      <c r="D281" t="s">
        <v>23</v>
      </c>
      <c r="F281" s="2" t="s">
        <v>258</v>
      </c>
      <c r="G281" s="2" t="s">
        <v>26</v>
      </c>
      <c r="H281" s="2" t="s">
        <v>257</v>
      </c>
      <c r="I281" s="2" t="s">
        <v>28</v>
      </c>
      <c r="J281" s="2">
        <v>1200</v>
      </c>
      <c r="K281" s="2" t="s">
        <v>232</v>
      </c>
      <c r="L281" s="2">
        <v>40</v>
      </c>
      <c r="M281" s="2" t="s">
        <v>233</v>
      </c>
      <c r="N281" s="2" t="s">
        <v>31</v>
      </c>
      <c r="O281" s="2">
        <v>438000</v>
      </c>
      <c r="P281" s="2">
        <v>8.3350000000000009</v>
      </c>
      <c r="Q281" s="2">
        <v>19.03</v>
      </c>
      <c r="R281" s="2">
        <v>27.364000000000001</v>
      </c>
      <c r="S281" s="2">
        <v>23016.290067999998</v>
      </c>
      <c r="T281" s="2">
        <v>228.06899999999999</v>
      </c>
      <c r="U281" s="2">
        <v>3.1589999999999998</v>
      </c>
      <c r="V281" s="2">
        <v>231.22800000000001</v>
      </c>
      <c r="W281" s="2" t="s">
        <v>1600</v>
      </c>
      <c r="X281" s="2">
        <v>0</v>
      </c>
      <c r="Y281" t="s">
        <v>33</v>
      </c>
      <c r="Z281" s="2" t="s">
        <v>61</v>
      </c>
      <c r="AA281" t="s">
        <v>35</v>
      </c>
      <c r="AB281">
        <v>315.25746800000002</v>
      </c>
      <c r="AC281">
        <v>0.31525700000000001</v>
      </c>
      <c r="AD281" s="2">
        <v>33</v>
      </c>
      <c r="AE281" s="10" t="s">
        <v>307</v>
      </c>
      <c r="AF281" s="2">
        <f t="shared" si="4"/>
        <v>14512.093115934951</v>
      </c>
      <c r="AG281" s="2" cm="1">
        <f t="array" ref="AG281">_xlfn.IFS(D281="I",MIN('Datos pp I Región'!$K$7:$K$9),D281="II",MIN('Datos pp II Región'!$K$7:$K$9),D281="III",MIN('Datos pp III Región'!$K$7:$K$9),D281="IV",MIN('Datos pp IV Región'!$K$7:$K$9),D281="V",MIN('Datos pp V Región'!$K$7:$K$9),D281="RM",MIN('Datos pp RM'!$K$7:$K$9),D281="VI",MIN('Datos pp VI Región'!$K$7:$K$9))</f>
        <v>22</v>
      </c>
      <c r="AH281" s="2" cm="1">
        <f t="array" ref="AH281">_xlfn.IFS(Z281="Pavimentado",1-(AG281/(4*365)),Z281="No Pavimentado",1-(AG281/365))</f>
        <v>0.9397260273972603</v>
      </c>
      <c r="AI281" s="2" cm="1">
        <f t="array" ref="AI281">_xlfn.IFS(Z281="Pavimentado",8,Z281="No Pavimentado",R281)</f>
        <v>27.364000000000001</v>
      </c>
      <c r="AJ281" s="2">
        <v>0.15</v>
      </c>
      <c r="AK281" s="2">
        <v>0.62</v>
      </c>
      <c r="AL281" s="2">
        <v>0.15</v>
      </c>
      <c r="AM281" s="2">
        <v>1.5</v>
      </c>
      <c r="AN281" s="2"/>
      <c r="AO281" s="2" cm="1">
        <f t="array" ref="AO281">_xlfn.IFS($Z281=$AT$3,AJ281*($X281)^(0.91)*(8*1.1023)^1.02,$Z281=$AT$4,AL281*281.9*(8.5/12)^0.9*(4/2.72)^0.45)</f>
        <v>36.878329124860684</v>
      </c>
      <c r="AP281" s="2" cm="1">
        <f t="array" ref="AP281">_xlfn.IFS($Z281=$AT$3,AK281*($X281)^(0.91)*(8*1.1023)^1.02,$Z281=$AT$4,AM281*281.9*(8.5/12)^0.9*(4/2.72)^0.45)</f>
        <v>368.78329124860687</v>
      </c>
      <c r="AQ281" s="2" cm="1">
        <f t="array" ref="AQ281">_xlfn.IFS(Z281=$AT$3,(AF281*AO281*AH281)/1000000,Z281=$AT$4,(AF281*AH281*AO281*(1-AN281))/1000000)</f>
        <v>0.50292421631091899</v>
      </c>
      <c r="AR281" s="2" cm="1">
        <f t="array" ref="AR281">_xlfn.IFS(Z281=$AT$3,(AF281*AP281*AH281)/1000000,Z281=$AT$4,(AF281*AH281*AP281*(1-AN281))/1000000)</f>
        <v>5.029242163109191</v>
      </c>
    </row>
    <row r="282" spans="1:44" x14ac:dyDescent="0.3">
      <c r="A282" s="2">
        <v>33</v>
      </c>
      <c r="B282" t="s">
        <v>228</v>
      </c>
      <c r="D282" t="s">
        <v>23</v>
      </c>
      <c r="F282" s="2" t="s">
        <v>256</v>
      </c>
      <c r="G282" s="2" t="s">
        <v>26</v>
      </c>
      <c r="H282" s="2" t="s">
        <v>257</v>
      </c>
      <c r="I282" s="2" t="s">
        <v>28</v>
      </c>
      <c r="J282" s="2">
        <v>1200</v>
      </c>
      <c r="K282" s="2" t="s">
        <v>232</v>
      </c>
      <c r="L282" s="2">
        <v>40</v>
      </c>
      <c r="M282" s="2" t="s">
        <v>233</v>
      </c>
      <c r="N282" s="2" t="s">
        <v>31</v>
      </c>
      <c r="O282" s="2">
        <v>438000</v>
      </c>
      <c r="P282" s="2">
        <v>8.3350000000000009</v>
      </c>
      <c r="Q282" s="2">
        <v>19.03</v>
      </c>
      <c r="R282" s="2">
        <v>27.364000000000001</v>
      </c>
      <c r="S282" s="2">
        <v>23016.290067999998</v>
      </c>
      <c r="T282" s="2">
        <v>228.06899999999999</v>
      </c>
      <c r="U282" s="2">
        <v>3.1589999999999998</v>
      </c>
      <c r="V282" s="2">
        <v>231.22800000000001</v>
      </c>
      <c r="W282" s="2" t="s">
        <v>1601</v>
      </c>
      <c r="X282" s="2">
        <v>0.03</v>
      </c>
      <c r="Y282" t="s">
        <v>33</v>
      </c>
      <c r="Z282" s="2" t="s">
        <v>34</v>
      </c>
      <c r="AA282" t="s">
        <v>35</v>
      </c>
      <c r="AB282">
        <v>505.79999600000002</v>
      </c>
      <c r="AC282">
        <v>0.50580000000000003</v>
      </c>
      <c r="AD282" s="2">
        <v>33</v>
      </c>
      <c r="AE282" s="10" t="s">
        <v>307</v>
      </c>
      <c r="AF282" s="2">
        <f t="shared" si="4"/>
        <v>23283.2790327888</v>
      </c>
      <c r="AG282" s="2" cm="1">
        <f t="array" ref="AG282">_xlfn.IFS(D282="I",MIN('Datos pp I Región'!$K$7:$K$9),D282="II",MIN('Datos pp II Región'!$K$7:$K$9),D282="III",MIN('Datos pp III Región'!$K$7:$K$9),D282="IV",MIN('Datos pp IV Región'!$K$7:$K$9),D282="V",MIN('Datos pp V Región'!$K$7:$K$9),D282="RM",MIN('Datos pp RM'!$K$7:$K$9),D282="VI",MIN('Datos pp VI Región'!$K$7:$K$9))</f>
        <v>22</v>
      </c>
      <c r="AH282" s="2" cm="1">
        <f t="array" ref="AH282">_xlfn.IFS(Z282="Pavimentado",1-(AG282/(4*365)),Z282="No Pavimentado",1-(AG282/365))</f>
        <v>0.98493150684931507</v>
      </c>
      <c r="AI282" s="2" cm="1">
        <f t="array" ref="AI282">_xlfn.IFS(Z282="Pavimentado",8,Z282="No Pavimentado",R282)</f>
        <v>8</v>
      </c>
      <c r="AJ282" s="2">
        <v>0.15</v>
      </c>
      <c r="AK282" s="2">
        <v>0.62</v>
      </c>
      <c r="AL282" s="2">
        <v>0.15</v>
      </c>
      <c r="AM282" s="2">
        <v>1.5</v>
      </c>
      <c r="AN282" s="2"/>
      <c r="AO282" s="2" cm="1">
        <f t="array" ref="AO282">_xlfn.IFS($Z282=$AT$3,AJ282*($X282)^(0.91)*(8*1.1023)^1.02,$Z282=$AT$4,AL282*281.9*(8.5/12)^0.9*(4/2.72)^0.45)</f>
        <v>5.6828892328533019E-2</v>
      </c>
      <c r="AP282" s="2" cm="1">
        <f t="array" ref="AP282">_xlfn.IFS($Z282=$AT$3,AK282*($X282)^(0.91)*(8*1.1023)^1.02,$Z282=$AT$4,AM282*281.9*(8.5/12)^0.9*(4/2.72)^0.45)</f>
        <v>0.23489275495793649</v>
      </c>
      <c r="AQ282" s="2" cm="1">
        <f t="array" ref="AQ282">_xlfn.IFS(Z282=$AT$3,(AF282*AO282*AH282)/1000000,Z282=$AT$4,(AF282*AH282*AO282*(1-AN282))/1000000)</f>
        <v>1.3032248852515931E-3</v>
      </c>
      <c r="AR282" s="2" cm="1">
        <f t="array" ref="AR282">_xlfn.IFS(Z282=$AT$3,(AF282*AP282*AH282)/1000000,Z282=$AT$4,(AF282*AH282*AP282*(1-AN282))/1000000)</f>
        <v>5.3866628590399177E-3</v>
      </c>
    </row>
    <row r="283" spans="1:44" x14ac:dyDescent="0.3">
      <c r="A283" s="2">
        <v>33</v>
      </c>
      <c r="B283" t="s">
        <v>228</v>
      </c>
      <c r="D283" t="s">
        <v>23</v>
      </c>
      <c r="F283" s="2" t="s">
        <v>256</v>
      </c>
      <c r="G283" s="2" t="s">
        <v>26</v>
      </c>
      <c r="H283" s="2" t="s">
        <v>257</v>
      </c>
      <c r="I283" s="2" t="s">
        <v>28</v>
      </c>
      <c r="J283" s="2">
        <v>1200</v>
      </c>
      <c r="K283" s="2" t="s">
        <v>232</v>
      </c>
      <c r="L283" s="2">
        <v>40</v>
      </c>
      <c r="M283" s="2" t="s">
        <v>233</v>
      </c>
      <c r="N283" s="2" t="s">
        <v>31</v>
      </c>
      <c r="O283" s="2">
        <v>438000</v>
      </c>
      <c r="P283" s="2">
        <v>8.3350000000000009</v>
      </c>
      <c r="Q283" s="2">
        <v>19.03</v>
      </c>
      <c r="R283" s="2">
        <v>27.364000000000001</v>
      </c>
      <c r="S283" s="2">
        <v>23016.290067999998</v>
      </c>
      <c r="T283" s="2">
        <v>228.06899999999999</v>
      </c>
      <c r="U283" s="2">
        <v>3.1589999999999998</v>
      </c>
      <c r="V283" s="2">
        <v>231.22800000000001</v>
      </c>
      <c r="W283" s="2" t="s">
        <v>1602</v>
      </c>
      <c r="X283" s="2">
        <v>0.03</v>
      </c>
      <c r="Y283" t="s">
        <v>33</v>
      </c>
      <c r="Z283" s="2" t="s">
        <v>34</v>
      </c>
      <c r="AA283" t="s">
        <v>35</v>
      </c>
      <c r="AB283">
        <v>5470.877297</v>
      </c>
      <c r="AC283">
        <v>5.4708769999999998</v>
      </c>
      <c r="AD283" s="2">
        <v>33</v>
      </c>
      <c r="AE283" s="10" t="s">
        <v>307</v>
      </c>
      <c r="AF283" s="2">
        <f t="shared" si="4"/>
        <v>251838.58391669925</v>
      </c>
      <c r="AG283" s="2" cm="1">
        <f t="array" ref="AG283">_xlfn.IFS(D283="I",MIN('Datos pp I Región'!$K$7:$K$9),D283="II",MIN('Datos pp II Región'!$K$7:$K$9),D283="III",MIN('Datos pp III Región'!$K$7:$K$9),D283="IV",MIN('Datos pp IV Región'!$K$7:$K$9),D283="V",MIN('Datos pp V Región'!$K$7:$K$9),D283="RM",MIN('Datos pp RM'!$K$7:$K$9),D283="VI",MIN('Datos pp VI Región'!$K$7:$K$9))</f>
        <v>22</v>
      </c>
      <c r="AH283" s="2" cm="1">
        <f t="array" ref="AH283">_xlfn.IFS(Z283="Pavimentado",1-(AG283/(4*365)),Z283="No Pavimentado",1-(AG283/365))</f>
        <v>0.98493150684931507</v>
      </c>
      <c r="AI283" s="2" cm="1">
        <f t="array" ref="AI283">_xlfn.IFS(Z283="Pavimentado",8,Z283="No Pavimentado",R283)</f>
        <v>8</v>
      </c>
      <c r="AJ283" s="2">
        <v>0.15</v>
      </c>
      <c r="AK283" s="2">
        <v>0.62</v>
      </c>
      <c r="AL283" s="2">
        <v>0.15</v>
      </c>
      <c r="AM283" s="2">
        <v>1.5</v>
      </c>
      <c r="AN283" s="2"/>
      <c r="AO283" s="2" cm="1">
        <f t="array" ref="AO283">_xlfn.IFS($Z283=$AT$3,AJ283*($X283)^(0.91)*(8*1.1023)^1.02,$Z283=$AT$4,AL283*281.9*(8.5/12)^0.9*(4/2.72)^0.45)</f>
        <v>5.6828892328533019E-2</v>
      </c>
      <c r="AP283" s="2" cm="1">
        <f t="array" ref="AP283">_xlfn.IFS($Z283=$AT$3,AK283*($X283)^(0.91)*(8*1.1023)^1.02,$Z283=$AT$4,AM283*281.9*(8.5/12)^0.9*(4/2.72)^0.45)</f>
        <v>0.23489275495793649</v>
      </c>
      <c r="AQ283" s="2" cm="1">
        <f t="array" ref="AQ283">_xlfn.IFS(Z283=$AT$3,(AF283*AO283*AH283)/1000000,Z283=$AT$4,(AF283*AH283*AO283*(1-AN283))/1000000)</f>
        <v>1.4096051899071925E-2</v>
      </c>
      <c r="AR283" s="2" cm="1">
        <f t="array" ref="AR283">_xlfn.IFS(Z283=$AT$3,(AF283*AP283*AH283)/1000000,Z283=$AT$4,(AF283*AH283*AP283*(1-AN283))/1000000)</f>
        <v>5.8263681182830623E-2</v>
      </c>
    </row>
    <row r="284" spans="1:44" x14ac:dyDescent="0.3">
      <c r="A284" s="2">
        <v>33</v>
      </c>
      <c r="B284" t="s">
        <v>228</v>
      </c>
      <c r="D284" t="s">
        <v>23</v>
      </c>
      <c r="F284" s="2" t="s">
        <v>256</v>
      </c>
      <c r="G284" s="2" t="s">
        <v>26</v>
      </c>
      <c r="H284" s="2" t="s">
        <v>257</v>
      </c>
      <c r="I284" s="2" t="s">
        <v>28</v>
      </c>
      <c r="J284" s="2">
        <v>1200</v>
      </c>
      <c r="K284" s="2" t="s">
        <v>232</v>
      </c>
      <c r="L284" s="2">
        <v>40</v>
      </c>
      <c r="M284" s="2" t="s">
        <v>233</v>
      </c>
      <c r="N284" s="2" t="s">
        <v>31</v>
      </c>
      <c r="O284" s="2">
        <v>438000</v>
      </c>
      <c r="P284" s="2">
        <v>8.3350000000000009</v>
      </c>
      <c r="Q284" s="2">
        <v>19.03</v>
      </c>
      <c r="R284" s="2">
        <v>27.364000000000001</v>
      </c>
      <c r="S284" s="2">
        <v>23016.290067999998</v>
      </c>
      <c r="T284" s="2">
        <v>228.06899999999999</v>
      </c>
      <c r="U284" s="2">
        <v>3.1589999999999998</v>
      </c>
      <c r="V284" s="2">
        <v>231.22800000000001</v>
      </c>
      <c r="W284" s="2" t="s">
        <v>1603</v>
      </c>
      <c r="X284" s="2">
        <v>0.2</v>
      </c>
      <c r="Y284" t="s">
        <v>33</v>
      </c>
      <c r="Z284" s="2" t="s">
        <v>34</v>
      </c>
      <c r="AA284" t="s">
        <v>35</v>
      </c>
      <c r="AB284">
        <v>17944.777957999999</v>
      </c>
      <c r="AC284">
        <v>17.944777999999999</v>
      </c>
      <c r="AD284" s="2">
        <v>33</v>
      </c>
      <c r="AE284" s="10" t="s">
        <v>307</v>
      </c>
      <c r="AF284" s="2">
        <f t="shared" si="4"/>
        <v>826044.43130772968</v>
      </c>
      <c r="AG284" s="2" cm="1">
        <f t="array" ref="AG284">_xlfn.IFS(D284="I",MIN('Datos pp I Región'!$K$7:$K$9),D284="II",MIN('Datos pp II Región'!$K$7:$K$9),D284="III",MIN('Datos pp III Región'!$K$7:$K$9),D284="IV",MIN('Datos pp IV Región'!$K$7:$K$9),D284="V",MIN('Datos pp V Región'!$K$7:$K$9),D284="RM",MIN('Datos pp RM'!$K$7:$K$9),D284="VI",MIN('Datos pp VI Región'!$K$7:$K$9))</f>
        <v>22</v>
      </c>
      <c r="AH284" s="2" cm="1">
        <f t="array" ref="AH284">_xlfn.IFS(Z284="Pavimentado",1-(AG284/(4*365)),Z284="No Pavimentado",1-(AG284/365))</f>
        <v>0.98493150684931507</v>
      </c>
      <c r="AI284" s="2" cm="1">
        <f t="array" ref="AI284">_xlfn.IFS(Z284="Pavimentado",8,Z284="No Pavimentado",R284)</f>
        <v>8</v>
      </c>
      <c r="AJ284" s="2">
        <v>0.15</v>
      </c>
      <c r="AK284" s="2">
        <v>0.62</v>
      </c>
      <c r="AL284" s="2">
        <v>0.15</v>
      </c>
      <c r="AM284" s="2">
        <v>1.5</v>
      </c>
      <c r="AN284" s="2"/>
      <c r="AO284" s="2" cm="1">
        <f t="array" ref="AO284">_xlfn.IFS($Z284=$AT$3,AJ284*($X284)^(0.91)*(8*1.1023)^1.02,$Z284=$AT$4,AL284*281.9*(8.5/12)^0.9*(4/2.72)^0.45)</f>
        <v>0.31939355285489546</v>
      </c>
      <c r="AP284" s="2" cm="1">
        <f t="array" ref="AP284">_xlfn.IFS($Z284=$AT$3,AK284*($X284)^(0.91)*(8*1.1023)^1.02,$Z284=$AT$4,AM284*281.9*(8.5/12)^0.9*(4/2.72)^0.45)</f>
        <v>1.3201600184669013</v>
      </c>
      <c r="AQ284" s="2" cm="1">
        <f t="array" ref="AQ284">_xlfn.IFS(Z284=$AT$3,(AF284*AO284*AH284)/1000000,Z284=$AT$4,(AF284*AH284*AO284*(1-AN284))/1000000)</f>
        <v>0.25985769597378133</v>
      </c>
      <c r="AR284" s="2" cm="1">
        <f t="array" ref="AR284">_xlfn.IFS(Z284=$AT$3,(AF284*AP284*AH284)/1000000,Z284=$AT$4,(AF284*AH284*AP284*(1-AN284))/1000000)</f>
        <v>1.0740784766916298</v>
      </c>
    </row>
    <row r="285" spans="1:44" x14ac:dyDescent="0.3">
      <c r="A285" s="2">
        <v>33</v>
      </c>
      <c r="B285" t="s">
        <v>228</v>
      </c>
      <c r="D285" t="s">
        <v>23</v>
      </c>
      <c r="F285" s="2" t="s">
        <v>256</v>
      </c>
      <c r="G285" s="2" t="s">
        <v>26</v>
      </c>
      <c r="H285" s="2" t="s">
        <v>257</v>
      </c>
      <c r="I285" s="2" t="s">
        <v>28</v>
      </c>
      <c r="J285" s="2">
        <v>1200</v>
      </c>
      <c r="K285" s="2" t="s">
        <v>232</v>
      </c>
      <c r="L285" s="2">
        <v>40</v>
      </c>
      <c r="M285" s="2" t="s">
        <v>233</v>
      </c>
      <c r="N285" s="2" t="s">
        <v>31</v>
      </c>
      <c r="O285" s="2">
        <v>438000</v>
      </c>
      <c r="P285" s="2">
        <v>8.3350000000000009</v>
      </c>
      <c r="Q285" s="2">
        <v>19.03</v>
      </c>
      <c r="R285" s="2">
        <v>27.364000000000001</v>
      </c>
      <c r="S285" s="2">
        <v>23016.290067999998</v>
      </c>
      <c r="T285" s="2">
        <v>228.06899999999999</v>
      </c>
      <c r="U285" s="2">
        <v>3.1589999999999998</v>
      </c>
      <c r="V285" s="2">
        <v>231.22800000000001</v>
      </c>
      <c r="W285" s="2" t="s">
        <v>1604</v>
      </c>
      <c r="X285" s="2">
        <v>0.2</v>
      </c>
      <c r="Y285" t="s">
        <v>33</v>
      </c>
      <c r="Z285" s="2" t="s">
        <v>34</v>
      </c>
      <c r="AA285" t="s">
        <v>35</v>
      </c>
      <c r="AB285">
        <v>13189.705128</v>
      </c>
      <c r="AC285">
        <v>13.189705</v>
      </c>
      <c r="AD285" s="2">
        <v>33</v>
      </c>
      <c r="AE285" s="10" t="s">
        <v>307</v>
      </c>
      <c r="AF285" s="2">
        <f t="shared" si="4"/>
        <v>607156.15238269989</v>
      </c>
      <c r="AG285" s="2" cm="1">
        <f t="array" ref="AG285">_xlfn.IFS(D285="I",MIN('Datos pp I Región'!$K$7:$K$9),D285="II",MIN('Datos pp II Región'!$K$7:$K$9),D285="III",MIN('Datos pp III Región'!$K$7:$K$9),D285="IV",MIN('Datos pp IV Región'!$K$7:$K$9),D285="V",MIN('Datos pp V Región'!$K$7:$K$9),D285="RM",MIN('Datos pp RM'!$K$7:$K$9),D285="VI",MIN('Datos pp VI Región'!$K$7:$K$9))</f>
        <v>22</v>
      </c>
      <c r="AH285" s="2" cm="1">
        <f t="array" ref="AH285">_xlfn.IFS(Z285="Pavimentado",1-(AG285/(4*365)),Z285="No Pavimentado",1-(AG285/365))</f>
        <v>0.98493150684931507</v>
      </c>
      <c r="AI285" s="2" cm="1">
        <f t="array" ref="AI285">_xlfn.IFS(Z285="Pavimentado",8,Z285="No Pavimentado",R285)</f>
        <v>8</v>
      </c>
      <c r="AJ285" s="2">
        <v>0.15</v>
      </c>
      <c r="AK285" s="2">
        <v>0.62</v>
      </c>
      <c r="AL285" s="2">
        <v>0.15</v>
      </c>
      <c r="AM285" s="2">
        <v>1.5</v>
      </c>
      <c r="AN285" s="2"/>
      <c r="AO285" s="2" cm="1">
        <f t="array" ref="AO285">_xlfn.IFS($Z285=$AT$3,AJ285*($X285)^(0.91)*(8*1.1023)^1.02,$Z285=$AT$4,AL285*281.9*(8.5/12)^0.9*(4/2.72)^0.45)</f>
        <v>0.31939355285489546</v>
      </c>
      <c r="AP285" s="2" cm="1">
        <f t="array" ref="AP285">_xlfn.IFS($Z285=$AT$3,AK285*($X285)^(0.91)*(8*1.1023)^1.02,$Z285=$AT$4,AM285*281.9*(8.5/12)^0.9*(4/2.72)^0.45)</f>
        <v>1.3201600184669013</v>
      </c>
      <c r="AQ285" s="2" cm="1">
        <f t="array" ref="AQ285">_xlfn.IFS(Z285=$AT$3,(AF285*AO285*AH285)/1000000,Z285=$AT$4,(AF285*AH285*AO285*(1-AN285))/1000000)</f>
        <v>0.19099965192513743</v>
      </c>
      <c r="AR285" s="2" cm="1">
        <f t="array" ref="AR285">_xlfn.IFS(Z285=$AT$3,(AF285*AP285*AH285)/1000000,Z285=$AT$4,(AF285*AH285*AP285*(1-AN285))/1000000)</f>
        <v>0.78946522795723484</v>
      </c>
    </row>
    <row r="286" spans="1:44" x14ac:dyDescent="0.3">
      <c r="A286" s="2">
        <v>33</v>
      </c>
      <c r="B286" t="s">
        <v>228</v>
      </c>
      <c r="D286" t="s">
        <v>23</v>
      </c>
      <c r="F286" s="2" t="s">
        <v>256</v>
      </c>
      <c r="G286" s="2" t="s">
        <v>26</v>
      </c>
      <c r="H286" s="2" t="s">
        <v>257</v>
      </c>
      <c r="I286" s="2" t="s">
        <v>28</v>
      </c>
      <c r="J286" s="2">
        <v>1200</v>
      </c>
      <c r="K286" s="2" t="s">
        <v>232</v>
      </c>
      <c r="L286" s="2">
        <v>40</v>
      </c>
      <c r="M286" s="2" t="s">
        <v>233</v>
      </c>
      <c r="N286" s="2" t="s">
        <v>31</v>
      </c>
      <c r="O286" s="2">
        <v>438000</v>
      </c>
      <c r="P286" s="2">
        <v>8.3350000000000009</v>
      </c>
      <c r="Q286" s="2">
        <v>19.03</v>
      </c>
      <c r="R286" s="2">
        <v>27.364000000000001</v>
      </c>
      <c r="S286" s="2">
        <v>23016.290067999998</v>
      </c>
      <c r="T286" s="2">
        <v>228.06899999999999</v>
      </c>
      <c r="U286" s="2">
        <v>3.1589999999999998</v>
      </c>
      <c r="V286" s="2">
        <v>231.22800000000001</v>
      </c>
      <c r="W286" s="2" t="s">
        <v>1605</v>
      </c>
      <c r="X286" s="2">
        <v>0.2</v>
      </c>
      <c r="Y286" t="s">
        <v>33</v>
      </c>
      <c r="Z286" s="2" t="s">
        <v>34</v>
      </c>
      <c r="AA286" t="s">
        <v>35</v>
      </c>
      <c r="AB286">
        <v>53516.342137</v>
      </c>
      <c r="AC286">
        <v>53.516342000000002</v>
      </c>
      <c r="AD286" s="2">
        <v>33</v>
      </c>
      <c r="AE286" s="10" t="s">
        <v>307</v>
      </c>
      <c r="AF286" s="2">
        <f t="shared" si="4"/>
        <v>2463495.3017005823</v>
      </c>
      <c r="AG286" s="2" cm="1">
        <f t="array" ref="AG286">_xlfn.IFS(D286="I",MIN('Datos pp I Región'!$K$7:$K$9),D286="II",MIN('Datos pp II Región'!$K$7:$K$9),D286="III",MIN('Datos pp III Región'!$K$7:$K$9),D286="IV",MIN('Datos pp IV Región'!$K$7:$K$9),D286="V",MIN('Datos pp V Región'!$K$7:$K$9),D286="RM",MIN('Datos pp RM'!$K$7:$K$9),D286="VI",MIN('Datos pp VI Región'!$K$7:$K$9))</f>
        <v>22</v>
      </c>
      <c r="AH286" s="2" cm="1">
        <f t="array" ref="AH286">_xlfn.IFS(Z286="Pavimentado",1-(AG286/(4*365)),Z286="No Pavimentado",1-(AG286/365))</f>
        <v>0.98493150684931507</v>
      </c>
      <c r="AI286" s="2" cm="1">
        <f t="array" ref="AI286">_xlfn.IFS(Z286="Pavimentado",8,Z286="No Pavimentado",R286)</f>
        <v>8</v>
      </c>
      <c r="AJ286" s="2">
        <v>0.15</v>
      </c>
      <c r="AK286" s="2">
        <v>0.62</v>
      </c>
      <c r="AL286" s="2">
        <v>0.15</v>
      </c>
      <c r="AM286" s="2">
        <v>1.5</v>
      </c>
      <c r="AN286" s="2"/>
      <c r="AO286" s="2" cm="1">
        <f t="array" ref="AO286">_xlfn.IFS($Z286=$AT$3,AJ286*($X286)^(0.91)*(8*1.1023)^1.02,$Z286=$AT$4,AL286*281.9*(8.5/12)^0.9*(4/2.72)^0.45)</f>
        <v>0.31939355285489546</v>
      </c>
      <c r="AP286" s="2" cm="1">
        <f t="array" ref="AP286">_xlfn.IFS($Z286=$AT$3,AK286*($X286)^(0.91)*(8*1.1023)^1.02,$Z286=$AT$4,AM286*281.9*(8.5/12)^0.9*(4/2.72)^0.45)</f>
        <v>1.3201600184669013</v>
      </c>
      <c r="AQ286" s="2" cm="1">
        <f t="array" ref="AQ286">_xlfn.IFS(Z286=$AT$3,(AF286*AO286*AH286)/1000000,Z286=$AT$4,(AF286*AH286*AO286*(1-AN286))/1000000)</f>
        <v>0.77496825700852379</v>
      </c>
      <c r="AR286" s="2" cm="1">
        <f t="array" ref="AR286">_xlfn.IFS(Z286=$AT$3,(AF286*AP286*AH286)/1000000,Z286=$AT$4,(AF286*AH286*AP286*(1-AN286))/1000000)</f>
        <v>3.2032021289685657</v>
      </c>
    </row>
    <row r="287" spans="1:44" x14ac:dyDescent="0.3">
      <c r="A287" s="2">
        <v>33</v>
      </c>
      <c r="B287" t="s">
        <v>228</v>
      </c>
      <c r="D287" t="s">
        <v>23</v>
      </c>
      <c r="F287" s="2" t="s">
        <v>258</v>
      </c>
      <c r="G287" s="2" t="s">
        <v>26</v>
      </c>
      <c r="H287" s="2" t="s">
        <v>257</v>
      </c>
      <c r="I287" s="2" t="s">
        <v>28</v>
      </c>
      <c r="J287" s="2">
        <v>1200</v>
      </c>
      <c r="K287" s="2" t="s">
        <v>232</v>
      </c>
      <c r="L287" s="2">
        <v>40</v>
      </c>
      <c r="M287" s="2" t="s">
        <v>233</v>
      </c>
      <c r="N287" s="2" t="s">
        <v>31</v>
      </c>
      <c r="O287" s="2">
        <v>438000</v>
      </c>
      <c r="P287" s="2">
        <v>8.3350000000000009</v>
      </c>
      <c r="Q287" s="2">
        <v>19.03</v>
      </c>
      <c r="R287" s="2">
        <v>27.364000000000001</v>
      </c>
      <c r="S287" s="2">
        <v>23016.290067999998</v>
      </c>
      <c r="T287" s="2">
        <v>228.06899999999999</v>
      </c>
      <c r="U287" s="2">
        <v>3.1589999999999998</v>
      </c>
      <c r="V287" s="2">
        <v>231.22800000000001</v>
      </c>
      <c r="W287" s="2" t="s">
        <v>1606</v>
      </c>
      <c r="X287" s="2">
        <v>0</v>
      </c>
      <c r="Y287" t="s">
        <v>33</v>
      </c>
      <c r="Z287" s="2" t="s">
        <v>61</v>
      </c>
      <c r="AA287" t="s">
        <v>35</v>
      </c>
      <c r="AB287">
        <v>2835.6227819999999</v>
      </c>
      <c r="AC287">
        <v>2.835623</v>
      </c>
      <c r="AD287" s="2">
        <v>33</v>
      </c>
      <c r="AE287" s="10" t="s">
        <v>307</v>
      </c>
      <c r="AF287" s="2">
        <f t="shared" si="4"/>
        <v>130531.04298298471</v>
      </c>
      <c r="AG287" s="2" cm="1">
        <f t="array" ref="AG287">_xlfn.IFS(D287="I",MIN('Datos pp I Región'!$K$7:$K$9),D287="II",MIN('Datos pp II Región'!$K$7:$K$9),D287="III",MIN('Datos pp III Región'!$K$7:$K$9),D287="IV",MIN('Datos pp IV Región'!$K$7:$K$9),D287="V",MIN('Datos pp V Región'!$K$7:$K$9),D287="RM",MIN('Datos pp RM'!$K$7:$K$9),D287="VI",MIN('Datos pp VI Región'!$K$7:$K$9))</f>
        <v>22</v>
      </c>
      <c r="AH287" s="2" cm="1">
        <f t="array" ref="AH287">_xlfn.IFS(Z287="Pavimentado",1-(AG287/(4*365)),Z287="No Pavimentado",1-(AG287/365))</f>
        <v>0.9397260273972603</v>
      </c>
      <c r="AI287" s="2" cm="1">
        <f t="array" ref="AI287">_xlfn.IFS(Z287="Pavimentado",8,Z287="No Pavimentado",R287)</f>
        <v>27.364000000000001</v>
      </c>
      <c r="AJ287" s="2">
        <v>0.15</v>
      </c>
      <c r="AK287" s="2">
        <v>0.62</v>
      </c>
      <c r="AL287" s="2">
        <v>0.15</v>
      </c>
      <c r="AM287" s="2">
        <v>1.5</v>
      </c>
      <c r="AN287" s="2"/>
      <c r="AO287" s="2" cm="1">
        <f t="array" ref="AO287">_xlfn.IFS($Z287=$AT$3,AJ287*($X287)^(0.91)*(8*1.1023)^1.02,$Z287=$AT$4,AL287*281.9*(8.5/12)^0.9*(4/2.72)^0.45)</f>
        <v>36.878329124860684</v>
      </c>
      <c r="AP287" s="2" cm="1">
        <f t="array" ref="AP287">_xlfn.IFS($Z287=$AT$3,AK287*($X287)^(0.91)*(8*1.1023)^1.02,$Z287=$AT$4,AM287*281.9*(8.5/12)^0.9*(4/2.72)^0.45)</f>
        <v>368.78329124860687</v>
      </c>
      <c r="AQ287" s="2" cm="1">
        <f t="array" ref="AQ287">_xlfn.IFS(Z287=$AT$3,(AF287*AO287*AH287)/1000000,Z287=$AT$4,(AF287*AH287*AO287*(1-AN287))/1000000)</f>
        <v>4.5236219180802237</v>
      </c>
      <c r="AR287" s="2" cm="1">
        <f t="array" ref="AR287">_xlfn.IFS(Z287=$AT$3,(AF287*AP287*AH287)/1000000,Z287=$AT$4,(AF287*AH287*AP287*(1-AN287))/1000000)</f>
        <v>45.236219180802244</v>
      </c>
    </row>
    <row r="288" spans="1:44" x14ac:dyDescent="0.3">
      <c r="A288" s="2">
        <v>34</v>
      </c>
      <c r="B288" t="s">
        <v>228</v>
      </c>
      <c r="D288" t="s">
        <v>23</v>
      </c>
      <c r="F288" s="2" t="s">
        <v>259</v>
      </c>
      <c r="G288" s="2" t="s">
        <v>26</v>
      </c>
      <c r="H288" s="2" t="s">
        <v>260</v>
      </c>
      <c r="I288" s="2" t="s">
        <v>28</v>
      </c>
      <c r="J288" s="2">
        <v>1200</v>
      </c>
      <c r="K288" s="2" t="s">
        <v>232</v>
      </c>
      <c r="L288" s="2">
        <v>40</v>
      </c>
      <c r="M288" s="2" t="s">
        <v>233</v>
      </c>
      <c r="N288" s="2" t="s">
        <v>31</v>
      </c>
      <c r="O288" s="2">
        <v>438000</v>
      </c>
      <c r="P288" s="2">
        <v>8.3350000000000009</v>
      </c>
      <c r="Q288" s="2">
        <v>19.03</v>
      </c>
      <c r="R288" s="2">
        <v>27.364000000000001</v>
      </c>
      <c r="S288" s="2">
        <v>23016.290067999998</v>
      </c>
      <c r="T288" s="2">
        <v>10.053000000000001</v>
      </c>
      <c r="U288" s="2">
        <v>1.9790000000000001</v>
      </c>
      <c r="V288" s="2">
        <v>12.032</v>
      </c>
      <c r="W288" s="2" t="s">
        <v>1607</v>
      </c>
      <c r="X288" s="2">
        <v>0.03</v>
      </c>
      <c r="Y288" t="s">
        <v>33</v>
      </c>
      <c r="Z288" s="2" t="s">
        <v>34</v>
      </c>
      <c r="AA288" t="s">
        <v>35</v>
      </c>
      <c r="AB288">
        <v>4059.82989</v>
      </c>
      <c r="AC288">
        <v>4.0598299999999998</v>
      </c>
      <c r="AD288" s="2">
        <v>34</v>
      </c>
      <c r="AE288" s="10" t="s">
        <v>307</v>
      </c>
      <c r="AF288" s="2">
        <f t="shared" si="4"/>
        <v>186884.44981353686</v>
      </c>
      <c r="AG288" s="2" cm="1">
        <f t="array" ref="AG288">_xlfn.IFS(D288="I",MIN('Datos pp I Región'!$K$7:$K$9),D288="II",MIN('Datos pp II Región'!$K$7:$K$9),D288="III",MIN('Datos pp III Región'!$K$7:$K$9),D288="IV",MIN('Datos pp IV Región'!$K$7:$K$9),D288="V",MIN('Datos pp V Región'!$K$7:$K$9),D288="RM",MIN('Datos pp RM'!$K$7:$K$9),D288="VI",MIN('Datos pp VI Región'!$K$7:$K$9))</f>
        <v>22</v>
      </c>
      <c r="AH288" s="2" cm="1">
        <f t="array" ref="AH288">_xlfn.IFS(Z288="Pavimentado",1-(AG288/(4*365)),Z288="No Pavimentado",1-(AG288/365))</f>
        <v>0.98493150684931507</v>
      </c>
      <c r="AI288" s="2" cm="1">
        <f t="array" ref="AI288">_xlfn.IFS(Z288="Pavimentado",8,Z288="No Pavimentado",R288)</f>
        <v>8</v>
      </c>
      <c r="AJ288" s="2">
        <v>0.15</v>
      </c>
      <c r="AK288" s="2">
        <v>0.62</v>
      </c>
      <c r="AL288" s="2">
        <v>0.15</v>
      </c>
      <c r="AM288" s="2">
        <v>1.5</v>
      </c>
      <c r="AN288" s="2"/>
      <c r="AO288" s="2" cm="1">
        <f t="array" ref="AO288">_xlfn.IFS($Z288=$AT$3,AJ288*($X288)^(0.91)*(8*1.1023)^1.02,$Z288=$AT$4,AL288*281.9*(8.5/12)^0.9*(4/2.72)^0.45)</f>
        <v>5.6828892328533019E-2</v>
      </c>
      <c r="AP288" s="2" cm="1">
        <f t="array" ref="AP288">_xlfn.IFS($Z288=$AT$3,AK288*($X288)^(0.91)*(8*1.1023)^1.02,$Z288=$AT$4,AM288*281.9*(8.5/12)^0.9*(4/2.72)^0.45)</f>
        <v>0.23489275495793649</v>
      </c>
      <c r="AQ288" s="2" cm="1">
        <f t="array" ref="AQ288">_xlfn.IFS(Z288=$AT$3,(AF288*AO288*AH288)/1000000,Z288=$AT$4,(AF288*AH288*AO288*(1-AN288))/1000000)</f>
        <v>1.0460402305043446E-2</v>
      </c>
      <c r="AR288" s="2" cm="1">
        <f t="array" ref="AR288">_xlfn.IFS(Z288=$AT$3,(AF288*AP288*AH288)/1000000,Z288=$AT$4,(AF288*AH288*AP288*(1-AN288))/1000000)</f>
        <v>4.3236329527512905E-2</v>
      </c>
    </row>
    <row r="289" spans="1:44" x14ac:dyDescent="0.3">
      <c r="A289" s="2">
        <v>34</v>
      </c>
      <c r="B289" t="s">
        <v>228</v>
      </c>
      <c r="D289" t="s">
        <v>23</v>
      </c>
      <c r="F289" s="2" t="s">
        <v>261</v>
      </c>
      <c r="G289" s="2" t="s">
        <v>26</v>
      </c>
      <c r="H289" s="2" t="s">
        <v>260</v>
      </c>
      <c r="I289" s="2" t="s">
        <v>28</v>
      </c>
      <c r="J289" s="2">
        <v>1200</v>
      </c>
      <c r="K289" s="2" t="s">
        <v>232</v>
      </c>
      <c r="L289" s="2">
        <v>40</v>
      </c>
      <c r="M289" s="2" t="s">
        <v>233</v>
      </c>
      <c r="N289" s="2" t="s">
        <v>31</v>
      </c>
      <c r="O289" s="2">
        <v>438000</v>
      </c>
      <c r="P289" s="2">
        <v>8.3350000000000009</v>
      </c>
      <c r="Q289" s="2">
        <v>19.03</v>
      </c>
      <c r="R289" s="2">
        <v>27.364000000000001</v>
      </c>
      <c r="S289" s="2">
        <v>23016.290067999998</v>
      </c>
      <c r="T289" s="2">
        <v>10.053000000000001</v>
      </c>
      <c r="U289" s="2">
        <v>1.9790000000000001</v>
      </c>
      <c r="V289" s="2">
        <v>12.032</v>
      </c>
      <c r="W289" s="2" t="s">
        <v>1608</v>
      </c>
      <c r="X289" s="2">
        <v>0</v>
      </c>
      <c r="Y289" t="s">
        <v>33</v>
      </c>
      <c r="Z289" s="2" t="s">
        <v>61</v>
      </c>
      <c r="AA289" t="s">
        <v>35</v>
      </c>
      <c r="AB289">
        <v>1506.965901</v>
      </c>
      <c r="AC289">
        <v>1.506966</v>
      </c>
      <c r="AD289" s="2">
        <v>34</v>
      </c>
      <c r="AE289" s="10" t="s">
        <v>307</v>
      </c>
      <c r="AF289" s="2">
        <f t="shared" si="4"/>
        <v>69369.533157227372</v>
      </c>
      <c r="AG289" s="2" cm="1">
        <f t="array" ref="AG289">_xlfn.IFS(D289="I",MIN('Datos pp I Región'!$K$7:$K$9),D289="II",MIN('Datos pp II Región'!$K$7:$K$9),D289="III",MIN('Datos pp III Región'!$K$7:$K$9),D289="IV",MIN('Datos pp IV Región'!$K$7:$K$9),D289="V",MIN('Datos pp V Región'!$K$7:$K$9),D289="RM",MIN('Datos pp RM'!$K$7:$K$9),D289="VI",MIN('Datos pp VI Región'!$K$7:$K$9))</f>
        <v>22</v>
      </c>
      <c r="AH289" s="2" cm="1">
        <f t="array" ref="AH289">_xlfn.IFS(Z289="Pavimentado",1-(AG289/(4*365)),Z289="No Pavimentado",1-(AG289/365))</f>
        <v>0.9397260273972603</v>
      </c>
      <c r="AI289" s="2" cm="1">
        <f t="array" ref="AI289">_xlfn.IFS(Z289="Pavimentado",8,Z289="No Pavimentado",R289)</f>
        <v>27.364000000000001</v>
      </c>
      <c r="AJ289" s="2">
        <v>0.15</v>
      </c>
      <c r="AK289" s="2">
        <v>0.62</v>
      </c>
      <c r="AL289" s="2">
        <v>0.15</v>
      </c>
      <c r="AM289" s="2">
        <v>1.5</v>
      </c>
      <c r="AN289" s="2"/>
      <c r="AO289" s="2" cm="1">
        <f t="array" ref="AO289">_xlfn.IFS($Z289=$AT$3,AJ289*($X289)^(0.91)*(8*1.1023)^1.02,$Z289=$AT$4,AL289*281.9*(8.5/12)^0.9*(4/2.72)^0.45)</f>
        <v>36.878329124860684</v>
      </c>
      <c r="AP289" s="2" cm="1">
        <f t="array" ref="AP289">_xlfn.IFS($Z289=$AT$3,AK289*($X289)^(0.91)*(8*1.1023)^1.02,$Z289=$AT$4,AM289*281.9*(8.5/12)^0.9*(4/2.72)^0.45)</f>
        <v>368.78329124860687</v>
      </c>
      <c r="AQ289" s="2" cm="1">
        <f t="array" ref="AQ289">_xlfn.IFS(Z289=$AT$3,(AF289*AO289*AH289)/1000000,Z289=$AT$4,(AF289*AH289*AO289*(1-AN289))/1000000)</f>
        <v>2.4040376408999657</v>
      </c>
      <c r="AR289" s="2" cm="1">
        <f t="array" ref="AR289">_xlfn.IFS(Z289=$AT$3,(AF289*AP289*AH289)/1000000,Z289=$AT$4,(AF289*AH289*AP289*(1-AN289))/1000000)</f>
        <v>24.040376408999656</v>
      </c>
    </row>
    <row r="290" spans="1:44" x14ac:dyDescent="0.3">
      <c r="A290" s="2">
        <v>34</v>
      </c>
      <c r="B290" t="s">
        <v>228</v>
      </c>
      <c r="D290" t="s">
        <v>23</v>
      </c>
      <c r="F290" s="2" t="s">
        <v>259</v>
      </c>
      <c r="G290" s="2" t="s">
        <v>26</v>
      </c>
      <c r="H290" s="2" t="s">
        <v>260</v>
      </c>
      <c r="I290" s="2" t="s">
        <v>28</v>
      </c>
      <c r="J290" s="2">
        <v>1200</v>
      </c>
      <c r="K290" s="2" t="s">
        <v>232</v>
      </c>
      <c r="L290" s="2">
        <v>40</v>
      </c>
      <c r="M290" s="2" t="s">
        <v>233</v>
      </c>
      <c r="N290" s="2" t="s">
        <v>31</v>
      </c>
      <c r="O290" s="2">
        <v>438000</v>
      </c>
      <c r="P290" s="2">
        <v>8.3350000000000009</v>
      </c>
      <c r="Q290" s="2">
        <v>19.03</v>
      </c>
      <c r="R290" s="2">
        <v>27.364000000000001</v>
      </c>
      <c r="S290" s="2">
        <v>23016.290067999998</v>
      </c>
      <c r="T290" s="2">
        <v>10.053000000000001</v>
      </c>
      <c r="U290" s="2">
        <v>1.9790000000000001</v>
      </c>
      <c r="V290" s="2">
        <v>12.032</v>
      </c>
      <c r="W290" s="2" t="s">
        <v>1609</v>
      </c>
      <c r="X290" s="2">
        <v>0.03</v>
      </c>
      <c r="Y290" t="s">
        <v>33</v>
      </c>
      <c r="Z290" s="2" t="s">
        <v>34</v>
      </c>
      <c r="AA290" t="s">
        <v>35</v>
      </c>
      <c r="AB290">
        <v>3027.1918860000001</v>
      </c>
      <c r="AC290">
        <v>3.0271919999999999</v>
      </c>
      <c r="AD290" s="2">
        <v>34</v>
      </c>
      <c r="AE290" s="10" t="s">
        <v>307</v>
      </c>
      <c r="AF290" s="2">
        <f t="shared" si="4"/>
        <v>139349.45832705809</v>
      </c>
      <c r="AG290" s="2" cm="1">
        <f t="array" ref="AG290">_xlfn.IFS(D290="I",MIN('Datos pp I Región'!$K$7:$K$9),D290="II",MIN('Datos pp II Región'!$K$7:$K$9),D290="III",MIN('Datos pp III Región'!$K$7:$K$9),D290="IV",MIN('Datos pp IV Región'!$K$7:$K$9),D290="V",MIN('Datos pp V Región'!$K$7:$K$9),D290="RM",MIN('Datos pp RM'!$K$7:$K$9),D290="VI",MIN('Datos pp VI Región'!$K$7:$K$9))</f>
        <v>22</v>
      </c>
      <c r="AH290" s="2" cm="1">
        <f t="array" ref="AH290">_xlfn.IFS(Z290="Pavimentado",1-(AG290/(4*365)),Z290="No Pavimentado",1-(AG290/365))</f>
        <v>0.98493150684931507</v>
      </c>
      <c r="AI290" s="2" cm="1">
        <f t="array" ref="AI290">_xlfn.IFS(Z290="Pavimentado",8,Z290="No Pavimentado",R290)</f>
        <v>8</v>
      </c>
      <c r="AJ290" s="2">
        <v>0.15</v>
      </c>
      <c r="AK290" s="2">
        <v>0.62</v>
      </c>
      <c r="AL290" s="2">
        <v>0.15</v>
      </c>
      <c r="AM290" s="2">
        <v>1.5</v>
      </c>
      <c r="AN290" s="2"/>
      <c r="AO290" s="2" cm="1">
        <f t="array" ref="AO290">_xlfn.IFS($Z290=$AT$3,AJ290*($X290)^(0.91)*(8*1.1023)^1.02,$Z290=$AT$4,AL290*281.9*(8.5/12)^0.9*(4/2.72)^0.45)</f>
        <v>5.6828892328533019E-2</v>
      </c>
      <c r="AP290" s="2" cm="1">
        <f t="array" ref="AP290">_xlfn.IFS($Z290=$AT$3,AK290*($X290)^(0.91)*(8*1.1023)^1.02,$Z290=$AT$4,AM290*281.9*(8.5/12)^0.9*(4/2.72)^0.45)</f>
        <v>0.23489275495793649</v>
      </c>
      <c r="AQ290" s="2" cm="1">
        <f t="array" ref="AQ290">_xlfn.IFS(Z290=$AT$3,(AF290*AO290*AH290)/1000000,Z290=$AT$4,(AF290*AH290*AO290*(1-AN290))/1000000)</f>
        <v>7.7997468304360218E-3</v>
      </c>
      <c r="AR290" s="2" cm="1">
        <f t="array" ref="AR290">_xlfn.IFS(Z290=$AT$3,(AF290*AP290*AH290)/1000000,Z290=$AT$4,(AF290*AH290*AP290*(1-AN290))/1000000)</f>
        <v>3.2238953565802225E-2</v>
      </c>
    </row>
    <row r="291" spans="1:44" x14ac:dyDescent="0.3">
      <c r="A291" s="2">
        <v>34</v>
      </c>
      <c r="B291" t="s">
        <v>228</v>
      </c>
      <c r="D291" t="s">
        <v>23</v>
      </c>
      <c r="F291" s="2" t="s">
        <v>259</v>
      </c>
      <c r="G291" s="2" t="s">
        <v>26</v>
      </c>
      <c r="H291" s="2" t="s">
        <v>260</v>
      </c>
      <c r="I291" s="2" t="s">
        <v>28</v>
      </c>
      <c r="J291" s="2">
        <v>1200</v>
      </c>
      <c r="K291" s="2" t="s">
        <v>232</v>
      </c>
      <c r="L291" s="2">
        <v>40</v>
      </c>
      <c r="M291" s="2" t="s">
        <v>233</v>
      </c>
      <c r="N291" s="2" t="s">
        <v>31</v>
      </c>
      <c r="O291" s="2">
        <v>438000</v>
      </c>
      <c r="P291" s="2">
        <v>8.3350000000000009</v>
      </c>
      <c r="Q291" s="2">
        <v>19.03</v>
      </c>
      <c r="R291" s="2">
        <v>27.364000000000001</v>
      </c>
      <c r="S291" s="2">
        <v>23016.290067999998</v>
      </c>
      <c r="T291" s="2">
        <v>10.053000000000001</v>
      </c>
      <c r="U291" s="2">
        <v>1.9790000000000001</v>
      </c>
      <c r="V291" s="2">
        <v>12.032</v>
      </c>
      <c r="W291" s="2" t="s">
        <v>1610</v>
      </c>
      <c r="X291" s="2">
        <v>0.03</v>
      </c>
      <c r="Y291" t="s">
        <v>33</v>
      </c>
      <c r="Z291" s="2" t="s">
        <v>34</v>
      </c>
      <c r="AA291" t="s">
        <v>35</v>
      </c>
      <c r="AB291">
        <v>2954.9595389999999</v>
      </c>
      <c r="AC291">
        <v>2.9549599999999998</v>
      </c>
      <c r="AD291" s="2">
        <v>34</v>
      </c>
      <c r="AE291" s="10" t="s">
        <v>307</v>
      </c>
      <c r="AF291" s="2">
        <f t="shared" si="4"/>
        <v>136024.43299867454</v>
      </c>
      <c r="AG291" s="2" cm="1">
        <f t="array" ref="AG291">_xlfn.IFS(D291="I",MIN('Datos pp I Región'!$K$7:$K$9),D291="II",MIN('Datos pp II Región'!$K$7:$K$9),D291="III",MIN('Datos pp III Región'!$K$7:$K$9),D291="IV",MIN('Datos pp IV Región'!$K$7:$K$9),D291="V",MIN('Datos pp V Región'!$K$7:$K$9),D291="RM",MIN('Datos pp RM'!$K$7:$K$9),D291="VI",MIN('Datos pp VI Región'!$K$7:$K$9))</f>
        <v>22</v>
      </c>
      <c r="AH291" s="2" cm="1">
        <f t="array" ref="AH291">_xlfn.IFS(Z291="Pavimentado",1-(AG291/(4*365)),Z291="No Pavimentado",1-(AG291/365))</f>
        <v>0.98493150684931507</v>
      </c>
      <c r="AI291" s="2" cm="1">
        <f t="array" ref="AI291">_xlfn.IFS(Z291="Pavimentado",8,Z291="No Pavimentado",R291)</f>
        <v>8</v>
      </c>
      <c r="AJ291" s="2">
        <v>0.15</v>
      </c>
      <c r="AK291" s="2">
        <v>0.62</v>
      </c>
      <c r="AL291" s="2">
        <v>0.15</v>
      </c>
      <c r="AM291" s="2">
        <v>1.5</v>
      </c>
      <c r="AN291" s="2"/>
      <c r="AO291" s="2" cm="1">
        <f t="array" ref="AO291">_xlfn.IFS($Z291=$AT$3,AJ291*($X291)^(0.91)*(8*1.1023)^1.02,$Z291=$AT$4,AL291*281.9*(8.5/12)^0.9*(4/2.72)^0.45)</f>
        <v>5.6828892328533019E-2</v>
      </c>
      <c r="AP291" s="2" cm="1">
        <f t="array" ref="AP291">_xlfn.IFS($Z291=$AT$3,AK291*($X291)^(0.91)*(8*1.1023)^1.02,$Z291=$AT$4,AM291*281.9*(8.5/12)^0.9*(4/2.72)^0.45)</f>
        <v>0.23489275495793649</v>
      </c>
      <c r="AQ291" s="2" cm="1">
        <f t="array" ref="AQ291">_xlfn.IFS(Z291=$AT$3,(AF291*AO291*AH291)/1000000,Z291=$AT$4,(AF291*AH291*AO291*(1-AN291))/1000000)</f>
        <v>7.6136366289502712E-3</v>
      </c>
      <c r="AR291" s="2" cm="1">
        <f t="array" ref="AR291">_xlfn.IFS(Z291=$AT$3,(AF291*AP291*AH291)/1000000,Z291=$AT$4,(AF291*AH291*AP291*(1-AN291))/1000000)</f>
        <v>3.1469698066327788E-2</v>
      </c>
    </row>
    <row r="292" spans="1:44" x14ac:dyDescent="0.3">
      <c r="A292" s="2">
        <v>34</v>
      </c>
      <c r="B292" t="s">
        <v>228</v>
      </c>
      <c r="D292" t="s">
        <v>23</v>
      </c>
      <c r="F292" s="2" t="s">
        <v>261</v>
      </c>
      <c r="G292" s="2" t="s">
        <v>26</v>
      </c>
      <c r="H292" s="2" t="s">
        <v>260</v>
      </c>
      <c r="I292" s="2" t="s">
        <v>28</v>
      </c>
      <c r="J292" s="2">
        <v>1200</v>
      </c>
      <c r="K292" s="2" t="s">
        <v>232</v>
      </c>
      <c r="L292" s="2">
        <v>40</v>
      </c>
      <c r="M292" s="2" t="s">
        <v>233</v>
      </c>
      <c r="N292" s="2" t="s">
        <v>31</v>
      </c>
      <c r="O292" s="2">
        <v>438000</v>
      </c>
      <c r="P292" s="2">
        <v>8.3350000000000009</v>
      </c>
      <c r="Q292" s="2">
        <v>19.03</v>
      </c>
      <c r="R292" s="2">
        <v>27.364000000000001</v>
      </c>
      <c r="S292" s="2">
        <v>23016.290067999998</v>
      </c>
      <c r="T292" s="2">
        <v>10.053000000000001</v>
      </c>
      <c r="U292" s="2">
        <v>1.9790000000000001</v>
      </c>
      <c r="V292" s="2">
        <v>12.032</v>
      </c>
      <c r="W292" s="2" t="s">
        <v>1611</v>
      </c>
      <c r="X292" s="2">
        <v>0</v>
      </c>
      <c r="Y292" t="s">
        <v>33</v>
      </c>
      <c r="Z292" s="2" t="s">
        <v>61</v>
      </c>
      <c r="AA292" t="s">
        <v>35</v>
      </c>
      <c r="AB292">
        <v>468.70932199999999</v>
      </c>
      <c r="AC292">
        <v>0.46870899999999999</v>
      </c>
      <c r="AD292" s="2">
        <v>34</v>
      </c>
      <c r="AE292" s="10" t="s">
        <v>307</v>
      </c>
      <c r="AF292" s="2">
        <f t="shared" si="4"/>
        <v>21575.884602964423</v>
      </c>
      <c r="AG292" s="2" cm="1">
        <f t="array" ref="AG292">_xlfn.IFS(D292="I",MIN('Datos pp I Región'!$K$7:$K$9),D292="II",MIN('Datos pp II Región'!$K$7:$K$9),D292="III",MIN('Datos pp III Región'!$K$7:$K$9),D292="IV",MIN('Datos pp IV Región'!$K$7:$K$9),D292="V",MIN('Datos pp V Región'!$K$7:$K$9),D292="RM",MIN('Datos pp RM'!$K$7:$K$9),D292="VI",MIN('Datos pp VI Región'!$K$7:$K$9))</f>
        <v>22</v>
      </c>
      <c r="AH292" s="2" cm="1">
        <f t="array" ref="AH292">_xlfn.IFS(Z292="Pavimentado",1-(AG292/(4*365)),Z292="No Pavimentado",1-(AG292/365))</f>
        <v>0.9397260273972603</v>
      </c>
      <c r="AI292" s="2" cm="1">
        <f t="array" ref="AI292">_xlfn.IFS(Z292="Pavimentado",8,Z292="No Pavimentado",R292)</f>
        <v>27.364000000000001</v>
      </c>
      <c r="AJ292" s="2">
        <v>0.15</v>
      </c>
      <c r="AK292" s="2">
        <v>0.62</v>
      </c>
      <c r="AL292" s="2">
        <v>0.15</v>
      </c>
      <c r="AM292" s="2">
        <v>1.5</v>
      </c>
      <c r="AN292" s="2"/>
      <c r="AO292" s="2" cm="1">
        <f t="array" ref="AO292">_xlfn.IFS($Z292=$AT$3,AJ292*($X292)^(0.91)*(8*1.1023)^1.02,$Z292=$AT$4,AL292*281.9*(8.5/12)^0.9*(4/2.72)^0.45)</f>
        <v>36.878329124860684</v>
      </c>
      <c r="AP292" s="2" cm="1">
        <f t="array" ref="AP292">_xlfn.IFS($Z292=$AT$3,AK292*($X292)^(0.91)*(8*1.1023)^1.02,$Z292=$AT$4,AM292*281.9*(8.5/12)^0.9*(4/2.72)^0.45)</f>
        <v>368.78329124860687</v>
      </c>
      <c r="AQ292" s="2" cm="1">
        <f t="array" ref="AQ292">_xlfn.IFS(Z292=$AT$3,(AF292*AO292*AH292)/1000000,Z292=$AT$4,(AF292*AH292*AO292*(1-AN292))/1000000)</f>
        <v>0.74772362390961833</v>
      </c>
      <c r="AR292" s="2" cm="1">
        <f t="array" ref="AR292">_xlfn.IFS(Z292=$AT$3,(AF292*AP292*AH292)/1000000,Z292=$AT$4,(AF292*AH292*AP292*(1-AN292))/1000000)</f>
        <v>7.4772362390961842</v>
      </c>
    </row>
    <row r="293" spans="1:44" x14ac:dyDescent="0.3">
      <c r="A293" s="2">
        <v>35</v>
      </c>
      <c r="B293" t="s">
        <v>228</v>
      </c>
      <c r="D293" t="s">
        <v>75</v>
      </c>
      <c r="F293" s="2" t="s">
        <v>266</v>
      </c>
      <c r="G293" s="2" t="s">
        <v>264</v>
      </c>
      <c r="H293" s="2" t="s">
        <v>79</v>
      </c>
      <c r="I293" s="2" t="s">
        <v>28</v>
      </c>
      <c r="J293" s="2">
        <v>1200</v>
      </c>
      <c r="K293" s="2" t="s">
        <v>232</v>
      </c>
      <c r="L293" s="2">
        <v>40</v>
      </c>
      <c r="M293" s="2" t="s">
        <v>233</v>
      </c>
      <c r="N293" s="2" t="s">
        <v>265</v>
      </c>
      <c r="O293" s="2">
        <v>438000</v>
      </c>
      <c r="P293" s="2">
        <v>8.3350000000000009</v>
      </c>
      <c r="Q293" s="2">
        <v>19.03</v>
      </c>
      <c r="R293" s="2">
        <v>27.364000000000001</v>
      </c>
      <c r="S293" s="2">
        <v>23016.290067999998</v>
      </c>
      <c r="T293" s="2">
        <v>369.61200000000002</v>
      </c>
      <c r="U293" s="2">
        <v>1.1950000000000001</v>
      </c>
      <c r="V293" s="2">
        <v>370.80700000000002</v>
      </c>
      <c r="W293" s="2" t="s">
        <v>1612</v>
      </c>
      <c r="X293" s="2">
        <v>0.2</v>
      </c>
      <c r="Y293" t="s">
        <v>33</v>
      </c>
      <c r="Z293" s="2" t="s">
        <v>34</v>
      </c>
      <c r="AA293" t="s">
        <v>35</v>
      </c>
      <c r="AB293">
        <v>100626.462946</v>
      </c>
      <c r="AC293">
        <v>100.626463</v>
      </c>
      <c r="AD293" s="2">
        <v>35</v>
      </c>
      <c r="AE293" s="10" t="s">
        <v>307</v>
      </c>
      <c r="AF293" s="2">
        <f t="shared" si="4"/>
        <v>4632095.7218497386</v>
      </c>
      <c r="AG293" s="2" cm="1">
        <f t="array" ref="AG293">_xlfn.IFS(D293="I",MIN('Datos pp I Región'!$K$7:$K$9),D293="II",MIN('Datos pp II Región'!$K$7:$K$9),D293="III",MIN('Datos pp III Región'!$K$7:$K$9),D293="IV",MIN('Datos pp IV Región'!$K$7:$K$9),D293="V",MIN('Datos pp V Región'!$K$7:$K$9),D293="RM",MIN('Datos pp RM'!$K$7:$K$9),D293="VI",MIN('Datos pp VI Región'!$K$7:$K$9))</f>
        <v>2</v>
      </c>
      <c r="AH293" s="2" cm="1">
        <f t="array" ref="AH293">_xlfn.IFS(Z293="Pavimentado",1-(AG293/(4*365)),Z293="No Pavimentado",1-(AG293/365))</f>
        <v>0.99863013698630132</v>
      </c>
      <c r="AI293" s="2" cm="1">
        <f t="array" ref="AI293">_xlfn.IFS(Z293="Pavimentado",8,Z293="No Pavimentado",R293)</f>
        <v>8</v>
      </c>
      <c r="AJ293" s="2">
        <v>0.15</v>
      </c>
      <c r="AK293" s="2">
        <v>0.62</v>
      </c>
      <c r="AL293" s="2">
        <v>0.15</v>
      </c>
      <c r="AM293" s="2">
        <v>1.5</v>
      </c>
      <c r="AN293" s="2"/>
      <c r="AO293" s="2" cm="1">
        <f t="array" ref="AO293">_xlfn.IFS($Z293=$AT$3,AJ293*($X293)^(0.91)*(8*1.1023)^1.02,$Z293=$AT$4,AL293*281.9*(8.5/12)^0.9*(4/2.72)^0.45)</f>
        <v>0.31939355285489546</v>
      </c>
      <c r="AP293" s="2" cm="1">
        <f t="array" ref="AP293">_xlfn.IFS($Z293=$AT$3,AK293*($X293)^(0.91)*(8*1.1023)^1.02,$Z293=$AT$4,AM293*281.9*(8.5/12)^0.9*(4/2.72)^0.45)</f>
        <v>1.3201600184669013</v>
      </c>
      <c r="AQ293" s="2" cm="1">
        <f t="array" ref="AQ293">_xlfn.IFS(Z293=$AT$3,(AF293*AO293*AH293)/1000000,Z293=$AT$4,(AF293*AH293*AO293*(1-AN293))/1000000)</f>
        <v>1.4774348501631309</v>
      </c>
      <c r="AR293" s="2" cm="1">
        <f t="array" ref="AR293">_xlfn.IFS(Z293=$AT$3,(AF293*AP293*AH293)/1000000,Z293=$AT$4,(AF293*AH293*AP293*(1-AN293))/1000000)</f>
        <v>6.1067307140076093</v>
      </c>
    </row>
    <row r="294" spans="1:44" x14ac:dyDescent="0.3">
      <c r="A294" s="2">
        <v>35</v>
      </c>
      <c r="B294" t="s">
        <v>228</v>
      </c>
      <c r="D294" t="s">
        <v>75</v>
      </c>
      <c r="F294" s="2" t="s">
        <v>266</v>
      </c>
      <c r="G294" s="2" t="s">
        <v>264</v>
      </c>
      <c r="H294" s="2" t="s">
        <v>79</v>
      </c>
      <c r="I294" s="2" t="s">
        <v>28</v>
      </c>
      <c r="J294" s="2">
        <v>1200</v>
      </c>
      <c r="K294" s="2" t="s">
        <v>232</v>
      </c>
      <c r="L294" s="2">
        <v>40</v>
      </c>
      <c r="M294" s="2" t="s">
        <v>233</v>
      </c>
      <c r="N294" s="2" t="s">
        <v>265</v>
      </c>
      <c r="O294" s="2">
        <v>438000</v>
      </c>
      <c r="P294" s="2">
        <v>8.3350000000000009</v>
      </c>
      <c r="Q294" s="2">
        <v>19.03</v>
      </c>
      <c r="R294" s="2">
        <v>27.364000000000001</v>
      </c>
      <c r="S294" s="2">
        <v>23016.290067999998</v>
      </c>
      <c r="T294" s="2">
        <v>369.61200000000002</v>
      </c>
      <c r="U294" s="2">
        <v>1.1950000000000001</v>
      </c>
      <c r="V294" s="2">
        <v>370.80700000000002</v>
      </c>
      <c r="W294" s="2" t="s">
        <v>1613</v>
      </c>
      <c r="X294" s="2">
        <v>0.2</v>
      </c>
      <c r="Y294" t="s">
        <v>33</v>
      </c>
      <c r="Z294" s="2" t="s">
        <v>34</v>
      </c>
      <c r="AA294" t="s">
        <v>35</v>
      </c>
      <c r="AB294">
        <v>774.90556600000002</v>
      </c>
      <c r="AC294">
        <v>0.77490599999999998</v>
      </c>
      <c r="AD294" s="2">
        <v>35</v>
      </c>
      <c r="AE294" s="10" t="s">
        <v>307</v>
      </c>
      <c r="AF294" s="2">
        <f t="shared" si="4"/>
        <v>35670.922542867214</v>
      </c>
      <c r="AG294" s="2" cm="1">
        <f t="array" ref="AG294">_xlfn.IFS(D294="I",MIN('Datos pp I Región'!$K$7:$K$9),D294="II",MIN('Datos pp II Región'!$K$7:$K$9),D294="III",MIN('Datos pp III Región'!$K$7:$K$9),D294="IV",MIN('Datos pp IV Región'!$K$7:$K$9),D294="V",MIN('Datos pp V Región'!$K$7:$K$9),D294="RM",MIN('Datos pp RM'!$K$7:$K$9),D294="VI",MIN('Datos pp VI Región'!$K$7:$K$9))</f>
        <v>2</v>
      </c>
      <c r="AH294" s="2" cm="1">
        <f t="array" ref="AH294">_xlfn.IFS(Z294="Pavimentado",1-(AG294/(4*365)),Z294="No Pavimentado",1-(AG294/365))</f>
        <v>0.99863013698630132</v>
      </c>
      <c r="AI294" s="2" cm="1">
        <f t="array" ref="AI294">_xlfn.IFS(Z294="Pavimentado",8,Z294="No Pavimentado",R294)</f>
        <v>8</v>
      </c>
      <c r="AJ294" s="2">
        <v>0.15</v>
      </c>
      <c r="AK294" s="2">
        <v>0.62</v>
      </c>
      <c r="AL294" s="2">
        <v>0.15</v>
      </c>
      <c r="AM294" s="2">
        <v>1.5</v>
      </c>
      <c r="AN294" s="2"/>
      <c r="AO294" s="2" cm="1">
        <f t="array" ref="AO294">_xlfn.IFS($Z294=$AT$3,AJ294*($X294)^(0.91)*(8*1.1023)^1.02,$Z294=$AT$4,AL294*281.9*(8.5/12)^0.9*(4/2.72)^0.45)</f>
        <v>0.31939355285489546</v>
      </c>
      <c r="AP294" s="2" cm="1">
        <f t="array" ref="AP294">_xlfn.IFS($Z294=$AT$3,AK294*($X294)^(0.91)*(8*1.1023)^1.02,$Z294=$AT$4,AM294*281.9*(8.5/12)^0.9*(4/2.72)^0.45)</f>
        <v>1.3201600184669013</v>
      </c>
      <c r="AQ294" s="2" cm="1">
        <f t="array" ref="AQ294">_xlfn.IFS(Z294=$AT$3,(AF294*AO294*AH294)/1000000,Z294=$AT$4,(AF294*AH294*AO294*(1-AN294))/1000000)</f>
        <v>1.1377455749393786E-2</v>
      </c>
      <c r="AR294" s="2" cm="1">
        <f t="array" ref="AR294">_xlfn.IFS(Z294=$AT$3,(AF294*AP294*AH294)/1000000,Z294=$AT$4,(AF294*AH294*AP294*(1-AN294))/1000000)</f>
        <v>4.7026817097494331E-2</v>
      </c>
    </row>
    <row r="295" spans="1:44" x14ac:dyDescent="0.3">
      <c r="A295" s="2">
        <v>35</v>
      </c>
      <c r="B295" t="s">
        <v>228</v>
      </c>
      <c r="D295" t="s">
        <v>75</v>
      </c>
      <c r="F295" s="2" t="s">
        <v>266</v>
      </c>
      <c r="G295" s="2" t="s">
        <v>264</v>
      </c>
      <c r="H295" s="2" t="s">
        <v>79</v>
      </c>
      <c r="I295" s="2" t="s">
        <v>28</v>
      </c>
      <c r="J295" s="2">
        <v>1200</v>
      </c>
      <c r="K295" s="2" t="s">
        <v>232</v>
      </c>
      <c r="L295" s="2">
        <v>40</v>
      </c>
      <c r="M295" s="2" t="s">
        <v>233</v>
      </c>
      <c r="N295" s="2" t="s">
        <v>265</v>
      </c>
      <c r="O295" s="2">
        <v>438000</v>
      </c>
      <c r="P295" s="2">
        <v>8.3350000000000009</v>
      </c>
      <c r="Q295" s="2">
        <v>19.03</v>
      </c>
      <c r="R295" s="2">
        <v>27.364000000000001</v>
      </c>
      <c r="S295" s="2">
        <v>23016.290067999998</v>
      </c>
      <c r="T295" s="2">
        <v>369.61200000000002</v>
      </c>
      <c r="U295" s="2">
        <v>1.1950000000000001</v>
      </c>
      <c r="V295" s="2">
        <v>370.80700000000002</v>
      </c>
      <c r="W295" s="2" t="s">
        <v>1612</v>
      </c>
      <c r="X295" s="2">
        <v>0.2</v>
      </c>
      <c r="Y295" t="s">
        <v>33</v>
      </c>
      <c r="Z295" s="2" t="s">
        <v>34</v>
      </c>
      <c r="AA295" t="s">
        <v>35</v>
      </c>
      <c r="AB295">
        <v>25900.319409</v>
      </c>
      <c r="AC295">
        <v>25.900319</v>
      </c>
      <c r="AD295" s="2">
        <v>35</v>
      </c>
      <c r="AE295" s="10" t="s">
        <v>307</v>
      </c>
      <c r="AF295" s="2">
        <f t="shared" si="4"/>
        <v>1192258.5099154634</v>
      </c>
      <c r="AG295" s="2" cm="1">
        <f t="array" ref="AG295">_xlfn.IFS(D295="I",MIN('Datos pp I Región'!$K$7:$K$9),D295="II",MIN('Datos pp II Región'!$K$7:$K$9),D295="III",MIN('Datos pp III Región'!$K$7:$K$9),D295="IV",MIN('Datos pp IV Región'!$K$7:$K$9),D295="V",MIN('Datos pp V Región'!$K$7:$K$9),D295="RM",MIN('Datos pp RM'!$K$7:$K$9),D295="VI",MIN('Datos pp VI Región'!$K$7:$K$9))</f>
        <v>2</v>
      </c>
      <c r="AH295" s="2" cm="1">
        <f t="array" ref="AH295">_xlfn.IFS(Z295="Pavimentado",1-(AG295/(4*365)),Z295="No Pavimentado",1-(AG295/365))</f>
        <v>0.99863013698630132</v>
      </c>
      <c r="AI295" s="2" cm="1">
        <f t="array" ref="AI295">_xlfn.IFS(Z295="Pavimentado",8,Z295="No Pavimentado",R295)</f>
        <v>8</v>
      </c>
      <c r="AJ295" s="2">
        <v>0.15</v>
      </c>
      <c r="AK295" s="2">
        <v>0.62</v>
      </c>
      <c r="AL295" s="2">
        <v>0.15</v>
      </c>
      <c r="AM295" s="2">
        <v>1.5</v>
      </c>
      <c r="AN295" s="2"/>
      <c r="AO295" s="2" cm="1">
        <f t="array" ref="AO295">_xlfn.IFS($Z295=$AT$3,AJ295*($X295)^(0.91)*(8*1.1023)^1.02,$Z295=$AT$4,AL295*281.9*(8.5/12)^0.9*(4/2.72)^0.45)</f>
        <v>0.31939355285489546</v>
      </c>
      <c r="AP295" s="2" cm="1">
        <f t="array" ref="AP295">_xlfn.IFS($Z295=$AT$3,AK295*($X295)^(0.91)*(8*1.1023)^1.02,$Z295=$AT$4,AM295*281.9*(8.5/12)^0.9*(4/2.72)^0.45)</f>
        <v>1.3201600184669013</v>
      </c>
      <c r="AQ295" s="2" cm="1">
        <f t="array" ref="AQ295">_xlfn.IFS(Z295=$AT$3,(AF295*AO295*AH295)/1000000,Z295=$AT$4,(AF295*AH295*AO295*(1-AN295))/1000000)</f>
        <v>0.38027803800420074</v>
      </c>
      <c r="AR295" s="2" cm="1">
        <f t="array" ref="AR295">_xlfn.IFS(Z295=$AT$3,(AF295*AP295*AH295)/1000000,Z295=$AT$4,(AF295*AH295*AP295*(1-AN295))/1000000)</f>
        <v>1.5718158904173631</v>
      </c>
    </row>
    <row r="296" spans="1:44" x14ac:dyDescent="0.3">
      <c r="A296" s="2">
        <v>35</v>
      </c>
      <c r="B296" t="s">
        <v>228</v>
      </c>
      <c r="D296" t="s">
        <v>75</v>
      </c>
      <c r="F296" s="2" t="s">
        <v>266</v>
      </c>
      <c r="G296" s="2" t="s">
        <v>264</v>
      </c>
      <c r="H296" s="2" t="s">
        <v>79</v>
      </c>
      <c r="I296" s="2" t="s">
        <v>28</v>
      </c>
      <c r="J296" s="2">
        <v>1200</v>
      </c>
      <c r="K296" s="2" t="s">
        <v>232</v>
      </c>
      <c r="L296" s="2">
        <v>40</v>
      </c>
      <c r="M296" s="2" t="s">
        <v>233</v>
      </c>
      <c r="N296" s="2" t="s">
        <v>265</v>
      </c>
      <c r="O296" s="2">
        <v>438000</v>
      </c>
      <c r="P296" s="2">
        <v>8.3350000000000009</v>
      </c>
      <c r="Q296" s="2">
        <v>19.03</v>
      </c>
      <c r="R296" s="2">
        <v>27.364000000000001</v>
      </c>
      <c r="S296" s="2">
        <v>23016.290067999998</v>
      </c>
      <c r="T296" s="2">
        <v>369.61200000000002</v>
      </c>
      <c r="U296" s="2">
        <v>1.1950000000000001</v>
      </c>
      <c r="V296" s="2">
        <v>370.80700000000002</v>
      </c>
      <c r="W296" s="2" t="s">
        <v>1614</v>
      </c>
      <c r="X296" s="2">
        <v>0.2</v>
      </c>
      <c r="Y296" t="s">
        <v>33</v>
      </c>
      <c r="Z296" s="2" t="s">
        <v>34</v>
      </c>
      <c r="AA296" t="s">
        <v>35</v>
      </c>
      <c r="AB296">
        <v>13554.151669999999</v>
      </c>
      <c r="AC296">
        <v>13.554152</v>
      </c>
      <c r="AD296" s="2">
        <v>35</v>
      </c>
      <c r="AE296" s="10" t="s">
        <v>307</v>
      </c>
      <c r="AF296" s="2">
        <f t="shared" si="4"/>
        <v>623932.58811552462</v>
      </c>
      <c r="AG296" s="2" cm="1">
        <f t="array" ref="AG296">_xlfn.IFS(D296="I",MIN('Datos pp I Región'!$K$7:$K$9),D296="II",MIN('Datos pp II Región'!$K$7:$K$9),D296="III",MIN('Datos pp III Región'!$K$7:$K$9),D296="IV",MIN('Datos pp IV Región'!$K$7:$K$9),D296="V",MIN('Datos pp V Región'!$K$7:$K$9),D296="RM",MIN('Datos pp RM'!$K$7:$K$9),D296="VI",MIN('Datos pp VI Región'!$K$7:$K$9))</f>
        <v>2</v>
      </c>
      <c r="AH296" s="2" cm="1">
        <f t="array" ref="AH296">_xlfn.IFS(Z296="Pavimentado",1-(AG296/(4*365)),Z296="No Pavimentado",1-(AG296/365))</f>
        <v>0.99863013698630132</v>
      </c>
      <c r="AI296" s="2" cm="1">
        <f t="array" ref="AI296">_xlfn.IFS(Z296="Pavimentado",8,Z296="No Pavimentado",R296)</f>
        <v>8</v>
      </c>
      <c r="AJ296" s="2">
        <v>0.15</v>
      </c>
      <c r="AK296" s="2">
        <v>0.62</v>
      </c>
      <c r="AL296" s="2">
        <v>0.15</v>
      </c>
      <c r="AM296" s="2">
        <v>1.5</v>
      </c>
      <c r="AN296" s="2"/>
      <c r="AO296" s="2" cm="1">
        <f t="array" ref="AO296">_xlfn.IFS($Z296=$AT$3,AJ296*($X296)^(0.91)*(8*1.1023)^1.02,$Z296=$AT$4,AL296*281.9*(8.5/12)^0.9*(4/2.72)^0.45)</f>
        <v>0.31939355285489546</v>
      </c>
      <c r="AP296" s="2" cm="1">
        <f t="array" ref="AP296">_xlfn.IFS($Z296=$AT$3,AK296*($X296)^(0.91)*(8*1.1023)^1.02,$Z296=$AT$4,AM296*281.9*(8.5/12)^0.9*(4/2.72)^0.45)</f>
        <v>1.3201600184669013</v>
      </c>
      <c r="AQ296" s="2" cm="1">
        <f t="array" ref="AQ296">_xlfn.IFS(Z296=$AT$3,(AF296*AO296*AH296)/1000000,Z296=$AT$4,(AF296*AH296*AO296*(1-AN296))/1000000)</f>
        <v>0.19900705969570151</v>
      </c>
      <c r="AR296" s="2" cm="1">
        <f t="array" ref="AR296">_xlfn.IFS(Z296=$AT$3,(AF296*AP296*AH296)/1000000,Z296=$AT$4,(AF296*AH296*AP296*(1-AN296))/1000000)</f>
        <v>0.82256251340889974</v>
      </c>
    </row>
    <row r="297" spans="1:44" x14ac:dyDescent="0.3">
      <c r="A297" s="2">
        <v>35</v>
      </c>
      <c r="B297" t="s">
        <v>228</v>
      </c>
      <c r="D297" t="s">
        <v>75</v>
      </c>
      <c r="F297" s="2" t="s">
        <v>266</v>
      </c>
      <c r="G297" s="2" t="s">
        <v>264</v>
      </c>
      <c r="H297" s="2" t="s">
        <v>79</v>
      </c>
      <c r="I297" s="2" t="s">
        <v>28</v>
      </c>
      <c r="J297" s="2">
        <v>1200</v>
      </c>
      <c r="K297" s="2" t="s">
        <v>232</v>
      </c>
      <c r="L297" s="2">
        <v>40</v>
      </c>
      <c r="M297" s="2" t="s">
        <v>233</v>
      </c>
      <c r="N297" s="2" t="s">
        <v>265</v>
      </c>
      <c r="O297" s="2">
        <v>438000</v>
      </c>
      <c r="P297" s="2">
        <v>8.3350000000000009</v>
      </c>
      <c r="Q297" s="2">
        <v>19.03</v>
      </c>
      <c r="R297" s="2">
        <v>27.364000000000001</v>
      </c>
      <c r="S297" s="2">
        <v>23016.290067999998</v>
      </c>
      <c r="T297" s="2">
        <v>369.61200000000002</v>
      </c>
      <c r="U297" s="2">
        <v>1.1950000000000001</v>
      </c>
      <c r="V297" s="2">
        <v>370.80700000000002</v>
      </c>
      <c r="W297" s="2" t="s">
        <v>1615</v>
      </c>
      <c r="X297" s="2">
        <v>0.2</v>
      </c>
      <c r="Y297" t="s">
        <v>33</v>
      </c>
      <c r="Z297" s="2" t="s">
        <v>34</v>
      </c>
      <c r="AA297" t="s">
        <v>35</v>
      </c>
      <c r="AB297">
        <v>111091.31978000001</v>
      </c>
      <c r="AC297">
        <v>111.09132</v>
      </c>
      <c r="AD297" s="2">
        <v>35</v>
      </c>
      <c r="AE297" s="10" t="s">
        <v>307</v>
      </c>
      <c r="AF297" s="2">
        <f t="shared" si="4"/>
        <v>5113820.0903140185</v>
      </c>
      <c r="AG297" s="2" cm="1">
        <f t="array" ref="AG297">_xlfn.IFS(D297="I",MIN('Datos pp I Región'!$K$7:$K$9),D297="II",MIN('Datos pp II Región'!$K$7:$K$9),D297="III",MIN('Datos pp III Región'!$K$7:$K$9),D297="IV",MIN('Datos pp IV Región'!$K$7:$K$9),D297="V",MIN('Datos pp V Región'!$K$7:$K$9),D297="RM",MIN('Datos pp RM'!$K$7:$K$9),D297="VI",MIN('Datos pp VI Región'!$K$7:$K$9))</f>
        <v>2</v>
      </c>
      <c r="AH297" s="2" cm="1">
        <f t="array" ref="AH297">_xlfn.IFS(Z297="Pavimentado",1-(AG297/(4*365)),Z297="No Pavimentado",1-(AG297/365))</f>
        <v>0.99863013698630132</v>
      </c>
      <c r="AI297" s="2" cm="1">
        <f t="array" ref="AI297">_xlfn.IFS(Z297="Pavimentado",8,Z297="No Pavimentado",R297)</f>
        <v>8</v>
      </c>
      <c r="AJ297" s="2">
        <v>0.15</v>
      </c>
      <c r="AK297" s="2">
        <v>0.62</v>
      </c>
      <c r="AL297" s="2">
        <v>0.15</v>
      </c>
      <c r="AM297" s="2">
        <v>1.5</v>
      </c>
      <c r="AN297" s="2"/>
      <c r="AO297" s="2" cm="1">
        <f t="array" ref="AO297">_xlfn.IFS($Z297=$AT$3,AJ297*($X297)^(0.91)*(8*1.1023)^1.02,$Z297=$AT$4,AL297*281.9*(8.5/12)^0.9*(4/2.72)^0.45)</f>
        <v>0.31939355285489546</v>
      </c>
      <c r="AP297" s="2" cm="1">
        <f t="array" ref="AP297">_xlfn.IFS($Z297=$AT$3,AK297*($X297)^(0.91)*(8*1.1023)^1.02,$Z297=$AT$4,AM297*281.9*(8.5/12)^0.9*(4/2.72)^0.45)</f>
        <v>1.3201600184669013</v>
      </c>
      <c r="AQ297" s="2" cm="1">
        <f t="array" ref="AQ297">_xlfn.IFS(Z297=$AT$3,(AF297*AO297*AH297)/1000000,Z297=$AT$4,(AF297*AH297*AO297*(1-AN297))/1000000)</f>
        <v>1.6310837410495531</v>
      </c>
      <c r="AR297" s="2" cm="1">
        <f t="array" ref="AR297">_xlfn.IFS(Z297=$AT$3,(AF297*AP297*AH297)/1000000,Z297=$AT$4,(AF297*AH297*AP297*(1-AN297))/1000000)</f>
        <v>6.7418127963381522</v>
      </c>
    </row>
    <row r="298" spans="1:44" x14ac:dyDescent="0.3">
      <c r="A298" s="2">
        <v>35</v>
      </c>
      <c r="B298" t="s">
        <v>228</v>
      </c>
      <c r="D298" t="s">
        <v>75</v>
      </c>
      <c r="F298" s="2" t="s">
        <v>266</v>
      </c>
      <c r="G298" s="2" t="s">
        <v>264</v>
      </c>
      <c r="H298" s="2" t="s">
        <v>79</v>
      </c>
      <c r="I298" s="2" t="s">
        <v>28</v>
      </c>
      <c r="J298" s="2">
        <v>1200</v>
      </c>
      <c r="K298" s="2" t="s">
        <v>232</v>
      </c>
      <c r="L298" s="2">
        <v>40</v>
      </c>
      <c r="M298" s="2" t="s">
        <v>233</v>
      </c>
      <c r="N298" s="2" t="s">
        <v>265</v>
      </c>
      <c r="O298" s="2">
        <v>438000</v>
      </c>
      <c r="P298" s="2">
        <v>8.3350000000000009</v>
      </c>
      <c r="Q298" s="2">
        <v>19.03</v>
      </c>
      <c r="R298" s="2">
        <v>27.364000000000001</v>
      </c>
      <c r="S298" s="2">
        <v>23016.290067999998</v>
      </c>
      <c r="T298" s="2">
        <v>369.61200000000002</v>
      </c>
      <c r="U298" s="2">
        <v>1.1950000000000001</v>
      </c>
      <c r="V298" s="2">
        <v>370.80700000000002</v>
      </c>
      <c r="W298" s="2" t="s">
        <v>1616</v>
      </c>
      <c r="X298" s="2">
        <v>0.2</v>
      </c>
      <c r="Y298" t="s">
        <v>33</v>
      </c>
      <c r="Z298" s="2" t="s">
        <v>34</v>
      </c>
      <c r="AA298" t="s">
        <v>35</v>
      </c>
      <c r="AB298">
        <v>72942.878630000007</v>
      </c>
      <c r="AC298">
        <v>72.942879000000005</v>
      </c>
      <c r="AD298" s="2">
        <v>35</v>
      </c>
      <c r="AE298" s="10" t="s">
        <v>307</v>
      </c>
      <c r="AF298" s="2">
        <f t="shared" si="4"/>
        <v>3357748.9229180515</v>
      </c>
      <c r="AG298" s="2" cm="1">
        <f t="array" ref="AG298">_xlfn.IFS(D298="I",MIN('Datos pp I Región'!$K$7:$K$9),D298="II",MIN('Datos pp II Región'!$K$7:$K$9),D298="III",MIN('Datos pp III Región'!$K$7:$K$9),D298="IV",MIN('Datos pp IV Región'!$K$7:$K$9),D298="V",MIN('Datos pp V Región'!$K$7:$K$9),D298="RM",MIN('Datos pp RM'!$K$7:$K$9),D298="VI",MIN('Datos pp VI Región'!$K$7:$K$9))</f>
        <v>2</v>
      </c>
      <c r="AH298" s="2" cm="1">
        <f t="array" ref="AH298">_xlfn.IFS(Z298="Pavimentado",1-(AG298/(4*365)),Z298="No Pavimentado",1-(AG298/365))</f>
        <v>0.99863013698630132</v>
      </c>
      <c r="AI298" s="2" cm="1">
        <f t="array" ref="AI298">_xlfn.IFS(Z298="Pavimentado",8,Z298="No Pavimentado",R298)</f>
        <v>8</v>
      </c>
      <c r="AJ298" s="2">
        <v>0.15</v>
      </c>
      <c r="AK298" s="2">
        <v>0.62</v>
      </c>
      <c r="AL298" s="2">
        <v>0.15</v>
      </c>
      <c r="AM298" s="2">
        <v>1.5</v>
      </c>
      <c r="AN298" s="2"/>
      <c r="AO298" s="2" cm="1">
        <f t="array" ref="AO298">_xlfn.IFS($Z298=$AT$3,AJ298*($X298)^(0.91)*(8*1.1023)^1.02,$Z298=$AT$4,AL298*281.9*(8.5/12)^0.9*(4/2.72)^0.45)</f>
        <v>0.31939355285489546</v>
      </c>
      <c r="AP298" s="2" cm="1">
        <f t="array" ref="AP298">_xlfn.IFS($Z298=$AT$3,AK298*($X298)^(0.91)*(8*1.1023)^1.02,$Z298=$AT$4,AM298*281.9*(8.5/12)^0.9*(4/2.72)^0.45)</f>
        <v>1.3201600184669013</v>
      </c>
      <c r="AQ298" s="2" cm="1">
        <f t="array" ref="AQ298">_xlfn.IFS(Z298=$AT$3,(AF298*AO298*AH298)/1000000,Z298=$AT$4,(AF298*AH298*AO298*(1-AN298))/1000000)</f>
        <v>1.0709742575949668</v>
      </c>
      <c r="AR298" s="2" cm="1">
        <f t="array" ref="AR298">_xlfn.IFS(Z298=$AT$3,(AF298*AP298*AH298)/1000000,Z298=$AT$4,(AF298*AH298*AP298*(1-AN298))/1000000)</f>
        <v>4.4266935980591962</v>
      </c>
    </row>
    <row r="299" spans="1:44" x14ac:dyDescent="0.3">
      <c r="A299" s="2">
        <v>35</v>
      </c>
      <c r="B299" t="s">
        <v>228</v>
      </c>
      <c r="D299" t="s">
        <v>75</v>
      </c>
      <c r="F299" s="2" t="s">
        <v>266</v>
      </c>
      <c r="G299" s="2" t="s">
        <v>264</v>
      </c>
      <c r="H299" s="2" t="s">
        <v>79</v>
      </c>
      <c r="I299" s="2" t="s">
        <v>28</v>
      </c>
      <c r="J299" s="2">
        <v>1200</v>
      </c>
      <c r="K299" s="2" t="s">
        <v>232</v>
      </c>
      <c r="L299" s="2">
        <v>40</v>
      </c>
      <c r="M299" s="2" t="s">
        <v>233</v>
      </c>
      <c r="N299" s="2" t="s">
        <v>265</v>
      </c>
      <c r="O299" s="2">
        <v>438000</v>
      </c>
      <c r="P299" s="2">
        <v>8.3350000000000009</v>
      </c>
      <c r="Q299" s="2">
        <v>19.03</v>
      </c>
      <c r="R299" s="2">
        <v>27.364000000000001</v>
      </c>
      <c r="S299" s="2">
        <v>23016.290067999998</v>
      </c>
      <c r="T299" s="2">
        <v>369.61200000000002</v>
      </c>
      <c r="U299" s="2">
        <v>1.1950000000000001</v>
      </c>
      <c r="V299" s="2">
        <v>370.80700000000002</v>
      </c>
      <c r="W299" s="2" t="s">
        <v>1617</v>
      </c>
      <c r="X299" s="2">
        <v>0.2</v>
      </c>
      <c r="Y299" t="s">
        <v>33</v>
      </c>
      <c r="Z299" s="2" t="s">
        <v>34</v>
      </c>
      <c r="AA299" t="s">
        <v>35</v>
      </c>
      <c r="AB299">
        <v>8160.0476849999995</v>
      </c>
      <c r="AC299">
        <v>8.1600479999999997</v>
      </c>
      <c r="AD299" s="2">
        <v>35</v>
      </c>
      <c r="AE299" s="10" t="s">
        <v>307</v>
      </c>
      <c r="AF299" s="2">
        <f t="shared" si="4"/>
        <v>375628.06347360648</v>
      </c>
      <c r="AG299" s="2" cm="1">
        <f t="array" ref="AG299">_xlfn.IFS(D299="I",MIN('Datos pp I Región'!$K$7:$K$9),D299="II",MIN('Datos pp II Región'!$K$7:$K$9),D299="III",MIN('Datos pp III Región'!$K$7:$K$9),D299="IV",MIN('Datos pp IV Región'!$K$7:$K$9),D299="V",MIN('Datos pp V Región'!$K$7:$K$9),D299="RM",MIN('Datos pp RM'!$K$7:$K$9),D299="VI",MIN('Datos pp VI Región'!$K$7:$K$9))</f>
        <v>2</v>
      </c>
      <c r="AH299" s="2" cm="1">
        <f t="array" ref="AH299">_xlfn.IFS(Z299="Pavimentado",1-(AG299/(4*365)),Z299="No Pavimentado",1-(AG299/365))</f>
        <v>0.99863013698630132</v>
      </c>
      <c r="AI299" s="2" cm="1">
        <f t="array" ref="AI299">_xlfn.IFS(Z299="Pavimentado",8,Z299="No Pavimentado",R299)</f>
        <v>8</v>
      </c>
      <c r="AJ299" s="2">
        <v>0.15</v>
      </c>
      <c r="AK299" s="2">
        <v>0.62</v>
      </c>
      <c r="AL299" s="2">
        <v>0.15</v>
      </c>
      <c r="AM299" s="2">
        <v>1.5</v>
      </c>
      <c r="AN299" s="2"/>
      <c r="AO299" s="2" cm="1">
        <f t="array" ref="AO299">_xlfn.IFS($Z299=$AT$3,AJ299*($X299)^(0.91)*(8*1.1023)^1.02,$Z299=$AT$4,AL299*281.9*(8.5/12)^0.9*(4/2.72)^0.45)</f>
        <v>0.31939355285489546</v>
      </c>
      <c r="AP299" s="2" cm="1">
        <f t="array" ref="AP299">_xlfn.IFS($Z299=$AT$3,AK299*($X299)^(0.91)*(8*1.1023)^1.02,$Z299=$AT$4,AM299*281.9*(8.5/12)^0.9*(4/2.72)^0.45)</f>
        <v>1.3201600184669013</v>
      </c>
      <c r="AQ299" s="2" cm="1">
        <f t="array" ref="AQ299">_xlfn.IFS(Z299=$AT$3,(AF299*AO299*AH299)/1000000,Z299=$AT$4,(AF299*AH299*AO299*(1-AN299))/1000000)</f>
        <v>0.11980883492053136</v>
      </c>
      <c r="AR299" s="2" cm="1">
        <f t="array" ref="AR299">_xlfn.IFS(Z299=$AT$3,(AF299*AP299*AH299)/1000000,Z299=$AT$4,(AF299*AH299*AP299*(1-AN299))/1000000)</f>
        <v>0.49520985100486298</v>
      </c>
    </row>
    <row r="300" spans="1:44" x14ac:dyDescent="0.3">
      <c r="A300" s="2">
        <v>35</v>
      </c>
      <c r="B300" t="s">
        <v>228</v>
      </c>
      <c r="D300" t="s">
        <v>75</v>
      </c>
      <c r="F300" s="2" t="s">
        <v>266</v>
      </c>
      <c r="G300" s="2" t="s">
        <v>264</v>
      </c>
      <c r="H300" s="2" t="s">
        <v>79</v>
      </c>
      <c r="I300" s="2" t="s">
        <v>28</v>
      </c>
      <c r="J300" s="2">
        <v>1200</v>
      </c>
      <c r="K300" s="2" t="s">
        <v>232</v>
      </c>
      <c r="L300" s="2">
        <v>40</v>
      </c>
      <c r="M300" s="2" t="s">
        <v>233</v>
      </c>
      <c r="N300" s="2" t="s">
        <v>265</v>
      </c>
      <c r="O300" s="2">
        <v>438000</v>
      </c>
      <c r="P300" s="2">
        <v>8.3350000000000009</v>
      </c>
      <c r="Q300" s="2">
        <v>19.03</v>
      </c>
      <c r="R300" s="2">
        <v>27.364000000000001</v>
      </c>
      <c r="S300" s="2">
        <v>23016.290067999998</v>
      </c>
      <c r="T300" s="2">
        <v>369.61200000000002</v>
      </c>
      <c r="U300" s="2">
        <v>1.1950000000000001</v>
      </c>
      <c r="V300" s="2">
        <v>370.80700000000002</v>
      </c>
      <c r="W300" s="2" t="s">
        <v>1618</v>
      </c>
      <c r="X300" s="2">
        <v>0.2</v>
      </c>
      <c r="Y300" t="s">
        <v>33</v>
      </c>
      <c r="Z300" s="2" t="s">
        <v>34</v>
      </c>
      <c r="AA300" t="s">
        <v>35</v>
      </c>
      <c r="AB300">
        <v>4831.76638</v>
      </c>
      <c r="AC300">
        <v>4.831766</v>
      </c>
      <c r="AD300" s="2">
        <v>35</v>
      </c>
      <c r="AE300" s="10" t="s">
        <v>307</v>
      </c>
      <c r="AF300" s="2">
        <f t="shared" si="4"/>
        <v>222418.65559340015</v>
      </c>
      <c r="AG300" s="2" cm="1">
        <f t="array" ref="AG300">_xlfn.IFS(D300="I",MIN('Datos pp I Región'!$K$7:$K$9),D300="II",MIN('Datos pp II Región'!$K$7:$K$9),D300="III",MIN('Datos pp III Región'!$K$7:$K$9),D300="IV",MIN('Datos pp IV Región'!$K$7:$K$9),D300="V",MIN('Datos pp V Región'!$K$7:$K$9),D300="RM",MIN('Datos pp RM'!$K$7:$K$9),D300="VI",MIN('Datos pp VI Región'!$K$7:$K$9))</f>
        <v>2</v>
      </c>
      <c r="AH300" s="2" cm="1">
        <f t="array" ref="AH300">_xlfn.IFS(Z300="Pavimentado",1-(AG300/(4*365)),Z300="No Pavimentado",1-(AG300/365))</f>
        <v>0.99863013698630132</v>
      </c>
      <c r="AI300" s="2" cm="1">
        <f t="array" ref="AI300">_xlfn.IFS(Z300="Pavimentado",8,Z300="No Pavimentado",R300)</f>
        <v>8</v>
      </c>
      <c r="AJ300" s="2">
        <v>0.15</v>
      </c>
      <c r="AK300" s="2">
        <v>0.62</v>
      </c>
      <c r="AL300" s="2">
        <v>0.15</v>
      </c>
      <c r="AM300" s="2">
        <v>1.5</v>
      </c>
      <c r="AN300" s="2"/>
      <c r="AO300" s="2" cm="1">
        <f t="array" ref="AO300">_xlfn.IFS($Z300=$AT$3,AJ300*($X300)^(0.91)*(8*1.1023)^1.02,$Z300=$AT$4,AL300*281.9*(8.5/12)^0.9*(4/2.72)^0.45)</f>
        <v>0.31939355285489546</v>
      </c>
      <c r="AP300" s="2" cm="1">
        <f t="array" ref="AP300">_xlfn.IFS($Z300=$AT$3,AK300*($X300)^(0.91)*(8*1.1023)^1.02,$Z300=$AT$4,AM300*281.9*(8.5/12)^0.9*(4/2.72)^0.45)</f>
        <v>1.3201600184669013</v>
      </c>
      <c r="AQ300" s="2" cm="1">
        <f t="array" ref="AQ300">_xlfn.IFS(Z300=$AT$3,(AF300*AO300*AH300)/1000000,Z300=$AT$4,(AF300*AH300*AO300*(1-AN300))/1000000)</f>
        <v>7.0941770816622174E-2</v>
      </c>
      <c r="AR300" s="2" cm="1">
        <f t="array" ref="AR300">_xlfn.IFS(Z300=$AT$3,(AF300*AP300*AH300)/1000000,Z300=$AT$4,(AF300*AH300*AP300*(1-AN300))/1000000)</f>
        <v>0.29322598604203831</v>
      </c>
    </row>
    <row r="301" spans="1:44" x14ac:dyDescent="0.3">
      <c r="A301" s="2">
        <v>35</v>
      </c>
      <c r="B301" t="s">
        <v>228</v>
      </c>
      <c r="D301" t="s">
        <v>75</v>
      </c>
      <c r="F301" s="2" t="s">
        <v>266</v>
      </c>
      <c r="G301" s="2" t="s">
        <v>264</v>
      </c>
      <c r="H301" s="2" t="s">
        <v>79</v>
      </c>
      <c r="I301" s="2" t="s">
        <v>28</v>
      </c>
      <c r="J301" s="2">
        <v>1200</v>
      </c>
      <c r="K301" s="2" t="s">
        <v>232</v>
      </c>
      <c r="L301" s="2">
        <v>40</v>
      </c>
      <c r="M301" s="2" t="s">
        <v>233</v>
      </c>
      <c r="N301" s="2" t="s">
        <v>265</v>
      </c>
      <c r="O301" s="2">
        <v>438000</v>
      </c>
      <c r="P301" s="2">
        <v>8.3350000000000009</v>
      </c>
      <c r="Q301" s="2">
        <v>19.03</v>
      </c>
      <c r="R301" s="2">
        <v>27.364000000000001</v>
      </c>
      <c r="S301" s="2">
        <v>23016.290067999998</v>
      </c>
      <c r="T301" s="2">
        <v>369.61200000000002</v>
      </c>
      <c r="U301" s="2">
        <v>1.1950000000000001</v>
      </c>
      <c r="V301" s="2">
        <v>370.80700000000002</v>
      </c>
      <c r="W301" s="2" t="s">
        <v>1619</v>
      </c>
      <c r="X301" s="2">
        <v>0.2</v>
      </c>
      <c r="Y301" t="s">
        <v>33</v>
      </c>
      <c r="Z301" s="2" t="s">
        <v>34</v>
      </c>
      <c r="AA301" t="s">
        <v>35</v>
      </c>
      <c r="AB301">
        <v>11378.924321</v>
      </c>
      <c r="AC301">
        <v>11.378924</v>
      </c>
      <c r="AD301" s="2">
        <v>35</v>
      </c>
      <c r="AE301" s="10" t="s">
        <v>307</v>
      </c>
      <c r="AF301" s="2">
        <f t="shared" si="4"/>
        <v>523801.23089145363</v>
      </c>
      <c r="AG301" s="2" cm="1">
        <f t="array" ref="AG301">_xlfn.IFS(D301="I",MIN('Datos pp I Región'!$K$7:$K$9),D301="II",MIN('Datos pp II Región'!$K$7:$K$9),D301="III",MIN('Datos pp III Región'!$K$7:$K$9),D301="IV",MIN('Datos pp IV Región'!$K$7:$K$9),D301="V",MIN('Datos pp V Región'!$K$7:$K$9),D301="RM",MIN('Datos pp RM'!$K$7:$K$9),D301="VI",MIN('Datos pp VI Región'!$K$7:$K$9))</f>
        <v>2</v>
      </c>
      <c r="AH301" s="2" cm="1">
        <f t="array" ref="AH301">_xlfn.IFS(Z301="Pavimentado",1-(AG301/(4*365)),Z301="No Pavimentado",1-(AG301/365))</f>
        <v>0.99863013698630132</v>
      </c>
      <c r="AI301" s="2" cm="1">
        <f t="array" ref="AI301">_xlfn.IFS(Z301="Pavimentado",8,Z301="No Pavimentado",R301)</f>
        <v>8</v>
      </c>
      <c r="AJ301" s="2">
        <v>0.15</v>
      </c>
      <c r="AK301" s="2">
        <v>0.62</v>
      </c>
      <c r="AL301" s="2">
        <v>0.15</v>
      </c>
      <c r="AM301" s="2">
        <v>1.5</v>
      </c>
      <c r="AN301" s="2"/>
      <c r="AO301" s="2" cm="1">
        <f t="array" ref="AO301">_xlfn.IFS($Z301=$AT$3,AJ301*($X301)^(0.91)*(8*1.1023)^1.02,$Z301=$AT$4,AL301*281.9*(8.5/12)^0.9*(4/2.72)^0.45)</f>
        <v>0.31939355285489546</v>
      </c>
      <c r="AP301" s="2" cm="1">
        <f t="array" ref="AP301">_xlfn.IFS($Z301=$AT$3,AK301*($X301)^(0.91)*(8*1.1023)^1.02,$Z301=$AT$4,AM301*281.9*(8.5/12)^0.9*(4/2.72)^0.45)</f>
        <v>1.3201600184669013</v>
      </c>
      <c r="AQ301" s="2" cm="1">
        <f t="array" ref="AQ301">_xlfn.IFS(Z301=$AT$3,(AF301*AO301*AH301)/1000000,Z301=$AT$4,(AF301*AH301*AO301*(1-AN301))/1000000)</f>
        <v>0.16706955977333371</v>
      </c>
      <c r="AR301" s="2" cm="1">
        <f t="array" ref="AR301">_xlfn.IFS(Z301=$AT$3,(AF301*AP301*AH301)/1000000,Z301=$AT$4,(AF301*AH301*AP301*(1-AN301))/1000000)</f>
        <v>0.69055418039644612</v>
      </c>
    </row>
    <row r="302" spans="1:44" x14ac:dyDescent="0.3">
      <c r="A302" s="2">
        <v>35</v>
      </c>
      <c r="B302" t="s">
        <v>228</v>
      </c>
      <c r="D302" t="s">
        <v>75</v>
      </c>
      <c r="F302" s="2" t="s">
        <v>266</v>
      </c>
      <c r="G302" s="2" t="s">
        <v>264</v>
      </c>
      <c r="H302" s="2" t="s">
        <v>79</v>
      </c>
      <c r="I302" s="2" t="s">
        <v>28</v>
      </c>
      <c r="J302" s="2">
        <v>1200</v>
      </c>
      <c r="K302" s="2" t="s">
        <v>232</v>
      </c>
      <c r="L302" s="2">
        <v>40</v>
      </c>
      <c r="M302" s="2" t="s">
        <v>233</v>
      </c>
      <c r="N302" s="2" t="s">
        <v>265</v>
      </c>
      <c r="O302" s="2">
        <v>438000</v>
      </c>
      <c r="P302" s="2">
        <v>8.3350000000000009</v>
      </c>
      <c r="Q302" s="2">
        <v>19.03</v>
      </c>
      <c r="R302" s="2">
        <v>27.364000000000001</v>
      </c>
      <c r="S302" s="2">
        <v>23016.290067999998</v>
      </c>
      <c r="T302" s="2">
        <v>369.61200000000002</v>
      </c>
      <c r="U302" s="2">
        <v>1.1950000000000001</v>
      </c>
      <c r="V302" s="2">
        <v>370.80700000000002</v>
      </c>
      <c r="W302" s="2" t="s">
        <v>1620</v>
      </c>
      <c r="X302" s="2">
        <v>0.2</v>
      </c>
      <c r="Y302" t="s">
        <v>33</v>
      </c>
      <c r="Z302" s="2" t="s">
        <v>34</v>
      </c>
      <c r="AA302" t="s">
        <v>35</v>
      </c>
      <c r="AB302">
        <v>16488.581972</v>
      </c>
      <c r="AC302">
        <v>16.488582000000001</v>
      </c>
      <c r="AD302" s="2">
        <v>35</v>
      </c>
      <c r="AE302" s="10" t="s">
        <v>307</v>
      </c>
      <c r="AF302" s="2">
        <f t="shared" si="4"/>
        <v>759011.97224400716</v>
      </c>
      <c r="AG302" s="2" cm="1">
        <f t="array" ref="AG302">_xlfn.IFS(D302="I",MIN('Datos pp I Región'!$K$7:$K$9),D302="II",MIN('Datos pp II Región'!$K$7:$K$9),D302="III",MIN('Datos pp III Región'!$K$7:$K$9),D302="IV",MIN('Datos pp IV Región'!$K$7:$K$9),D302="V",MIN('Datos pp V Región'!$K$7:$K$9),D302="RM",MIN('Datos pp RM'!$K$7:$K$9),D302="VI",MIN('Datos pp VI Región'!$K$7:$K$9))</f>
        <v>2</v>
      </c>
      <c r="AH302" s="2" cm="1">
        <f t="array" ref="AH302">_xlfn.IFS(Z302="Pavimentado",1-(AG302/(4*365)),Z302="No Pavimentado",1-(AG302/365))</f>
        <v>0.99863013698630132</v>
      </c>
      <c r="AI302" s="2" cm="1">
        <f t="array" ref="AI302">_xlfn.IFS(Z302="Pavimentado",8,Z302="No Pavimentado",R302)</f>
        <v>8</v>
      </c>
      <c r="AJ302" s="2">
        <v>0.15</v>
      </c>
      <c r="AK302" s="2">
        <v>0.62</v>
      </c>
      <c r="AL302" s="2">
        <v>0.15</v>
      </c>
      <c r="AM302" s="2">
        <v>1.5</v>
      </c>
      <c r="AN302" s="2"/>
      <c r="AO302" s="2" cm="1">
        <f t="array" ref="AO302">_xlfn.IFS($Z302=$AT$3,AJ302*($X302)^(0.91)*(8*1.1023)^1.02,$Z302=$AT$4,AL302*281.9*(8.5/12)^0.9*(4/2.72)^0.45)</f>
        <v>0.31939355285489546</v>
      </c>
      <c r="AP302" s="2" cm="1">
        <f t="array" ref="AP302">_xlfn.IFS($Z302=$AT$3,AK302*($X302)^(0.91)*(8*1.1023)^1.02,$Z302=$AT$4,AM302*281.9*(8.5/12)^0.9*(4/2.72)^0.45)</f>
        <v>1.3201600184669013</v>
      </c>
      <c r="AQ302" s="2" cm="1">
        <f t="array" ref="AQ302">_xlfn.IFS(Z302=$AT$3,(AF302*AO302*AH302)/1000000,Z302=$AT$4,(AF302*AH302*AO302*(1-AN302))/1000000)</f>
        <v>0.2420914434463676</v>
      </c>
      <c r="AR302" s="2" cm="1">
        <f t="array" ref="AR302">_xlfn.IFS(Z302=$AT$3,(AF302*AP302*AH302)/1000000,Z302=$AT$4,(AF302*AH302*AP302*(1-AN302))/1000000)</f>
        <v>1.0006446329116527</v>
      </c>
    </row>
    <row r="303" spans="1:44" x14ac:dyDescent="0.3">
      <c r="A303" s="2">
        <v>35</v>
      </c>
      <c r="B303" t="s">
        <v>228</v>
      </c>
      <c r="D303" t="s">
        <v>75</v>
      </c>
      <c r="F303" s="2" t="s">
        <v>266</v>
      </c>
      <c r="G303" s="2" t="s">
        <v>264</v>
      </c>
      <c r="H303" s="2" t="s">
        <v>79</v>
      </c>
      <c r="I303" s="2" t="s">
        <v>28</v>
      </c>
      <c r="J303" s="2">
        <v>1200</v>
      </c>
      <c r="K303" s="2" t="s">
        <v>232</v>
      </c>
      <c r="L303" s="2">
        <v>40</v>
      </c>
      <c r="M303" s="2" t="s">
        <v>233</v>
      </c>
      <c r="N303" s="2" t="s">
        <v>265</v>
      </c>
      <c r="O303" s="2">
        <v>438000</v>
      </c>
      <c r="P303" s="2">
        <v>8.3350000000000009</v>
      </c>
      <c r="Q303" s="2">
        <v>19.03</v>
      </c>
      <c r="R303" s="2">
        <v>27.364000000000001</v>
      </c>
      <c r="S303" s="2">
        <v>23016.290067999998</v>
      </c>
      <c r="T303" s="2">
        <v>369.61200000000002</v>
      </c>
      <c r="U303" s="2">
        <v>1.1950000000000001</v>
      </c>
      <c r="V303" s="2">
        <v>370.80700000000002</v>
      </c>
      <c r="W303" s="2" t="s">
        <v>1621</v>
      </c>
      <c r="X303" s="2">
        <v>0.2</v>
      </c>
      <c r="Y303" t="s">
        <v>33</v>
      </c>
      <c r="Z303" s="2" t="s">
        <v>34</v>
      </c>
      <c r="AA303" t="s">
        <v>35</v>
      </c>
      <c r="AB303">
        <v>2339.2368099999999</v>
      </c>
      <c r="AC303">
        <v>2.3392369999999998</v>
      </c>
      <c r="AD303" s="2">
        <v>35</v>
      </c>
      <c r="AE303" s="10" t="s">
        <v>307</v>
      </c>
      <c r="AF303" s="2">
        <f t="shared" si="4"/>
        <v>107681.11465959622</v>
      </c>
      <c r="AG303" s="2" cm="1">
        <f t="array" ref="AG303">_xlfn.IFS(D303="I",MIN('Datos pp I Región'!$K$7:$K$9),D303="II",MIN('Datos pp II Región'!$K$7:$K$9),D303="III",MIN('Datos pp III Región'!$K$7:$K$9),D303="IV",MIN('Datos pp IV Región'!$K$7:$K$9),D303="V",MIN('Datos pp V Región'!$K$7:$K$9),D303="RM",MIN('Datos pp RM'!$K$7:$K$9),D303="VI",MIN('Datos pp VI Región'!$K$7:$K$9))</f>
        <v>2</v>
      </c>
      <c r="AH303" s="2" cm="1">
        <f t="array" ref="AH303">_xlfn.IFS(Z303="Pavimentado",1-(AG303/(4*365)),Z303="No Pavimentado",1-(AG303/365))</f>
        <v>0.99863013698630132</v>
      </c>
      <c r="AI303" s="2" cm="1">
        <f t="array" ref="AI303">_xlfn.IFS(Z303="Pavimentado",8,Z303="No Pavimentado",R303)</f>
        <v>8</v>
      </c>
      <c r="AJ303" s="2">
        <v>0.15</v>
      </c>
      <c r="AK303" s="2">
        <v>0.62</v>
      </c>
      <c r="AL303" s="2">
        <v>0.15</v>
      </c>
      <c r="AM303" s="2">
        <v>1.5</v>
      </c>
      <c r="AN303" s="2"/>
      <c r="AO303" s="2" cm="1">
        <f t="array" ref="AO303">_xlfn.IFS($Z303=$AT$3,AJ303*($X303)^(0.91)*(8*1.1023)^1.02,$Z303=$AT$4,AL303*281.9*(8.5/12)^0.9*(4/2.72)^0.45)</f>
        <v>0.31939355285489546</v>
      </c>
      <c r="AP303" s="2" cm="1">
        <f t="array" ref="AP303">_xlfn.IFS($Z303=$AT$3,AK303*($X303)^(0.91)*(8*1.1023)^1.02,$Z303=$AT$4,AM303*281.9*(8.5/12)^0.9*(4/2.72)^0.45)</f>
        <v>1.3201600184669013</v>
      </c>
      <c r="AQ303" s="2" cm="1">
        <f t="array" ref="AQ303">_xlfn.IFS(Z303=$AT$3,(AF303*AO303*AH303)/1000000,Z303=$AT$4,(AF303*AH303*AO303*(1-AN303))/1000000)</f>
        <v>3.4345540562138732E-2</v>
      </c>
      <c r="AR303" s="2" cm="1">
        <f t="array" ref="AR303">_xlfn.IFS(Z303=$AT$3,(AF303*AP303*AH303)/1000000,Z303=$AT$4,(AF303*AH303*AP303*(1-AN303))/1000000)</f>
        <v>0.14196156765684009</v>
      </c>
    </row>
    <row r="304" spans="1:44" x14ac:dyDescent="0.3">
      <c r="A304" s="2">
        <v>35</v>
      </c>
      <c r="B304" t="s">
        <v>228</v>
      </c>
      <c r="D304" t="s">
        <v>75</v>
      </c>
      <c r="F304" s="2" t="s">
        <v>266</v>
      </c>
      <c r="G304" s="2" t="s">
        <v>264</v>
      </c>
      <c r="H304" s="2" t="s">
        <v>79</v>
      </c>
      <c r="I304" s="2" t="s">
        <v>28</v>
      </c>
      <c r="J304" s="2">
        <v>1200</v>
      </c>
      <c r="K304" s="2" t="s">
        <v>232</v>
      </c>
      <c r="L304" s="2">
        <v>40</v>
      </c>
      <c r="M304" s="2" t="s">
        <v>233</v>
      </c>
      <c r="N304" s="2" t="s">
        <v>265</v>
      </c>
      <c r="O304" s="2">
        <v>438000</v>
      </c>
      <c r="P304" s="2">
        <v>8.3350000000000009</v>
      </c>
      <c r="Q304" s="2">
        <v>19.03</v>
      </c>
      <c r="R304" s="2">
        <v>27.364000000000001</v>
      </c>
      <c r="S304" s="2">
        <v>23016.290067999998</v>
      </c>
      <c r="T304" s="2">
        <v>369.61200000000002</v>
      </c>
      <c r="U304" s="2">
        <v>1.1950000000000001</v>
      </c>
      <c r="V304" s="2">
        <v>370.80700000000002</v>
      </c>
      <c r="W304" s="2" t="s">
        <v>1622</v>
      </c>
      <c r="X304" s="2">
        <v>0.2</v>
      </c>
      <c r="Y304" t="s">
        <v>33</v>
      </c>
      <c r="Z304" s="2" t="s">
        <v>34</v>
      </c>
      <c r="AA304" t="s">
        <v>35</v>
      </c>
      <c r="AB304">
        <v>1691.6112129999999</v>
      </c>
      <c r="AC304">
        <v>1.691611</v>
      </c>
      <c r="AD304" s="2">
        <v>35</v>
      </c>
      <c r="AE304" s="10" t="s">
        <v>307</v>
      </c>
      <c r="AF304" s="2">
        <f t="shared" si="4"/>
        <v>77869.218916439087</v>
      </c>
      <c r="AG304" s="2" cm="1">
        <f t="array" ref="AG304">_xlfn.IFS(D304="I",MIN('Datos pp I Región'!$K$7:$K$9),D304="II",MIN('Datos pp II Región'!$K$7:$K$9),D304="III",MIN('Datos pp III Región'!$K$7:$K$9),D304="IV",MIN('Datos pp IV Región'!$K$7:$K$9),D304="V",MIN('Datos pp V Región'!$K$7:$K$9),D304="RM",MIN('Datos pp RM'!$K$7:$K$9),D304="VI",MIN('Datos pp VI Región'!$K$7:$K$9))</f>
        <v>2</v>
      </c>
      <c r="AH304" s="2" cm="1">
        <f t="array" ref="AH304">_xlfn.IFS(Z304="Pavimentado",1-(AG304/(4*365)),Z304="No Pavimentado",1-(AG304/365))</f>
        <v>0.99863013698630132</v>
      </c>
      <c r="AI304" s="2" cm="1">
        <f t="array" ref="AI304">_xlfn.IFS(Z304="Pavimentado",8,Z304="No Pavimentado",R304)</f>
        <v>8</v>
      </c>
      <c r="AJ304" s="2">
        <v>0.15</v>
      </c>
      <c r="AK304" s="2">
        <v>0.62</v>
      </c>
      <c r="AL304" s="2">
        <v>0.15</v>
      </c>
      <c r="AM304" s="2">
        <v>1.5</v>
      </c>
      <c r="AN304" s="2"/>
      <c r="AO304" s="2" cm="1">
        <f t="array" ref="AO304">_xlfn.IFS($Z304=$AT$3,AJ304*($X304)^(0.91)*(8*1.1023)^1.02,$Z304=$AT$4,AL304*281.9*(8.5/12)^0.9*(4/2.72)^0.45)</f>
        <v>0.31939355285489546</v>
      </c>
      <c r="AP304" s="2" cm="1">
        <f t="array" ref="AP304">_xlfn.IFS($Z304=$AT$3,AK304*($X304)^(0.91)*(8*1.1023)^1.02,$Z304=$AT$4,AM304*281.9*(8.5/12)^0.9*(4/2.72)^0.45)</f>
        <v>1.3201600184669013</v>
      </c>
      <c r="AQ304" s="2" cm="1">
        <f t="array" ref="AQ304">_xlfn.IFS(Z304=$AT$3,(AF304*AO304*AH304)/1000000,Z304=$AT$4,(AF304*AH304*AO304*(1-AN304))/1000000)</f>
        <v>2.4836856725445115E-2</v>
      </c>
      <c r="AR304" s="2" cm="1">
        <f t="array" ref="AR304">_xlfn.IFS(Z304=$AT$3,(AF304*AP304*AH304)/1000000,Z304=$AT$4,(AF304*AH304*AP304*(1-AN304))/1000000)</f>
        <v>0.10265900779850649</v>
      </c>
    </row>
    <row r="305" spans="1:44" x14ac:dyDescent="0.3">
      <c r="A305" s="2">
        <v>36</v>
      </c>
      <c r="B305" t="s">
        <v>228</v>
      </c>
      <c r="D305" t="s">
        <v>75</v>
      </c>
      <c r="F305" s="2" t="s">
        <v>269</v>
      </c>
      <c r="G305" s="2" t="s">
        <v>103</v>
      </c>
      <c r="H305" s="2" t="s">
        <v>79</v>
      </c>
      <c r="I305" s="2" t="s">
        <v>28</v>
      </c>
      <c r="J305" s="2">
        <v>1200</v>
      </c>
      <c r="K305" s="2" t="s">
        <v>232</v>
      </c>
      <c r="L305" s="2">
        <v>40</v>
      </c>
      <c r="M305" s="2" t="s">
        <v>233</v>
      </c>
      <c r="N305" s="2" t="s">
        <v>265</v>
      </c>
      <c r="O305" s="2">
        <v>438000</v>
      </c>
      <c r="P305" s="2">
        <v>8.3350000000000009</v>
      </c>
      <c r="Q305" s="2">
        <v>19.03</v>
      </c>
      <c r="R305" s="2">
        <v>27.364000000000001</v>
      </c>
      <c r="S305" s="2">
        <v>23016.290067999998</v>
      </c>
      <c r="T305" s="2">
        <v>532.46699999999998</v>
      </c>
      <c r="U305" s="2">
        <v>1.248</v>
      </c>
      <c r="V305" s="2">
        <v>533.71500000000003</v>
      </c>
      <c r="W305" s="2" t="s">
        <v>1623</v>
      </c>
      <c r="X305" s="2">
        <v>0.2</v>
      </c>
      <c r="Y305" t="s">
        <v>33</v>
      </c>
      <c r="Z305" s="2" t="s">
        <v>34</v>
      </c>
      <c r="AA305" t="s">
        <v>35</v>
      </c>
      <c r="AB305">
        <v>411205.40595599997</v>
      </c>
      <c r="AC305">
        <v>411.20540599999998</v>
      </c>
      <c r="AD305" s="2">
        <v>36</v>
      </c>
      <c r="AE305" s="10" t="s">
        <v>307</v>
      </c>
      <c r="AF305" s="2">
        <f t="shared" si="4"/>
        <v>18928845.804051414</v>
      </c>
      <c r="AG305" s="2" cm="1">
        <f t="array" ref="AG305">_xlfn.IFS(D305="I",MIN('Datos pp I Región'!$K$7:$K$9),D305="II",MIN('Datos pp II Región'!$K$7:$K$9),D305="III",MIN('Datos pp III Región'!$K$7:$K$9),D305="IV",MIN('Datos pp IV Región'!$K$7:$K$9),D305="V",MIN('Datos pp V Región'!$K$7:$K$9),D305="RM",MIN('Datos pp RM'!$K$7:$K$9),D305="VI",MIN('Datos pp VI Región'!$K$7:$K$9))</f>
        <v>2</v>
      </c>
      <c r="AH305" s="2" cm="1">
        <f t="array" ref="AH305">_xlfn.IFS(Z305="Pavimentado",1-(AG305/(4*365)),Z305="No Pavimentado",1-(AG305/365))</f>
        <v>0.99863013698630132</v>
      </c>
      <c r="AI305" s="2" cm="1">
        <f t="array" ref="AI305">_xlfn.IFS(Z305="Pavimentado",8,Z305="No Pavimentado",R305)</f>
        <v>8</v>
      </c>
      <c r="AJ305" s="2">
        <v>0.15</v>
      </c>
      <c r="AK305" s="2">
        <v>0.62</v>
      </c>
      <c r="AL305" s="2">
        <v>0.15</v>
      </c>
      <c r="AM305" s="2">
        <v>1.5</v>
      </c>
      <c r="AN305" s="2"/>
      <c r="AO305" s="2" cm="1">
        <f t="array" ref="AO305">_xlfn.IFS($Z305=$AT$3,AJ305*($X305)^(0.91)*(8*1.1023)^1.02,$Z305=$AT$4,AL305*281.9*(8.5/12)^0.9*(4/2.72)^0.45)</f>
        <v>0.31939355285489546</v>
      </c>
      <c r="AP305" s="2" cm="1">
        <f t="array" ref="AP305">_xlfn.IFS($Z305=$AT$3,AK305*($X305)^(0.91)*(8*1.1023)^1.02,$Z305=$AT$4,AM305*281.9*(8.5/12)^0.9*(4/2.72)^0.45)</f>
        <v>1.3201600184669013</v>
      </c>
      <c r="AQ305" s="2" cm="1">
        <f t="array" ref="AQ305">_xlfn.IFS(Z305=$AT$3,(AF305*AO305*AH305)/1000000,Z305=$AT$4,(AF305*AH305*AO305*(1-AN305))/1000000)</f>
        <v>6.0374694616850393</v>
      </c>
      <c r="AR305" s="2" cm="1">
        <f t="array" ref="AR305">_xlfn.IFS(Z305=$AT$3,(AF305*AP305*AH305)/1000000,Z305=$AT$4,(AF305*AH305*AP305*(1-AN305))/1000000)</f>
        <v>24.954873774964828</v>
      </c>
    </row>
    <row r="306" spans="1:44" x14ac:dyDescent="0.3">
      <c r="A306" s="2">
        <v>36</v>
      </c>
      <c r="B306" t="s">
        <v>228</v>
      </c>
      <c r="D306" t="s">
        <v>75</v>
      </c>
      <c r="F306" s="2" t="s">
        <v>269</v>
      </c>
      <c r="G306" s="2" t="s">
        <v>103</v>
      </c>
      <c r="H306" s="2" t="s">
        <v>79</v>
      </c>
      <c r="I306" s="2" t="s">
        <v>28</v>
      </c>
      <c r="J306" s="2">
        <v>1200</v>
      </c>
      <c r="K306" s="2" t="s">
        <v>232</v>
      </c>
      <c r="L306" s="2">
        <v>40</v>
      </c>
      <c r="M306" s="2" t="s">
        <v>233</v>
      </c>
      <c r="N306" s="2" t="s">
        <v>265</v>
      </c>
      <c r="O306" s="2">
        <v>438000</v>
      </c>
      <c r="P306" s="2">
        <v>8.3350000000000009</v>
      </c>
      <c r="Q306" s="2">
        <v>19.03</v>
      </c>
      <c r="R306" s="2">
        <v>27.364000000000001</v>
      </c>
      <c r="S306" s="2">
        <v>23016.290067999998</v>
      </c>
      <c r="T306" s="2">
        <v>532.46699999999998</v>
      </c>
      <c r="U306" s="2">
        <v>1.248</v>
      </c>
      <c r="V306" s="2">
        <v>533.71500000000003</v>
      </c>
      <c r="W306" s="2" t="s">
        <v>1624</v>
      </c>
      <c r="X306" s="2">
        <v>0.2</v>
      </c>
      <c r="Y306" t="s">
        <v>33</v>
      </c>
      <c r="Z306" s="2" t="s">
        <v>34</v>
      </c>
      <c r="AA306" t="s">
        <v>35</v>
      </c>
      <c r="AB306">
        <v>21626.356261000001</v>
      </c>
      <c r="AC306">
        <v>21.626356000000001</v>
      </c>
      <c r="AD306" s="2">
        <v>36</v>
      </c>
      <c r="AE306" s="10" t="s">
        <v>307</v>
      </c>
      <c r="AF306" s="2">
        <f t="shared" si="4"/>
        <v>995516.96561966441</v>
      </c>
      <c r="AG306" s="2" cm="1">
        <f t="array" ref="AG306">_xlfn.IFS(D306="I",MIN('Datos pp I Región'!$K$7:$K$9),D306="II",MIN('Datos pp II Región'!$K$7:$K$9),D306="III",MIN('Datos pp III Región'!$K$7:$K$9),D306="IV",MIN('Datos pp IV Región'!$K$7:$K$9),D306="V",MIN('Datos pp V Región'!$K$7:$K$9),D306="RM",MIN('Datos pp RM'!$K$7:$K$9),D306="VI",MIN('Datos pp VI Región'!$K$7:$K$9))</f>
        <v>2</v>
      </c>
      <c r="AH306" s="2" cm="1">
        <f t="array" ref="AH306">_xlfn.IFS(Z306="Pavimentado",1-(AG306/(4*365)),Z306="No Pavimentado",1-(AG306/365))</f>
        <v>0.99863013698630132</v>
      </c>
      <c r="AI306" s="2" cm="1">
        <f t="array" ref="AI306">_xlfn.IFS(Z306="Pavimentado",8,Z306="No Pavimentado",R306)</f>
        <v>8</v>
      </c>
      <c r="AJ306" s="2">
        <v>0.15</v>
      </c>
      <c r="AK306" s="2">
        <v>0.62</v>
      </c>
      <c r="AL306" s="2">
        <v>0.15</v>
      </c>
      <c r="AM306" s="2">
        <v>1.5</v>
      </c>
      <c r="AN306" s="2"/>
      <c r="AO306" s="2" cm="1">
        <f t="array" ref="AO306">_xlfn.IFS($Z306=$AT$3,AJ306*($X306)^(0.91)*(8*1.1023)^1.02,$Z306=$AT$4,AL306*281.9*(8.5/12)^0.9*(4/2.72)^0.45)</f>
        <v>0.31939355285489546</v>
      </c>
      <c r="AP306" s="2" cm="1">
        <f t="array" ref="AP306">_xlfn.IFS($Z306=$AT$3,AK306*($X306)^(0.91)*(8*1.1023)^1.02,$Z306=$AT$4,AM306*281.9*(8.5/12)^0.9*(4/2.72)^0.45)</f>
        <v>1.3201600184669013</v>
      </c>
      <c r="AQ306" s="2" cm="1">
        <f t="array" ref="AQ306">_xlfn.IFS(Z306=$AT$3,(AF306*AO306*AH306)/1000000,Z306=$AT$4,(AF306*AH306*AO306*(1-AN306))/1000000)</f>
        <v>0.31752613660319684</v>
      </c>
      <c r="AR306" s="2" cm="1">
        <f t="array" ref="AR306">_xlfn.IFS(Z306=$AT$3,(AF306*AP306*AH306)/1000000,Z306=$AT$4,(AF306*AH306*AP306*(1-AN306))/1000000)</f>
        <v>1.3124413646265469</v>
      </c>
    </row>
    <row r="307" spans="1:44" x14ac:dyDescent="0.3">
      <c r="A307" s="2">
        <v>36</v>
      </c>
      <c r="B307" t="s">
        <v>228</v>
      </c>
      <c r="D307" t="s">
        <v>75</v>
      </c>
      <c r="F307" s="2" t="s">
        <v>269</v>
      </c>
      <c r="G307" s="2" t="s">
        <v>103</v>
      </c>
      <c r="H307" s="2" t="s">
        <v>79</v>
      </c>
      <c r="I307" s="2" t="s">
        <v>28</v>
      </c>
      <c r="J307" s="2">
        <v>1200</v>
      </c>
      <c r="K307" s="2" t="s">
        <v>232</v>
      </c>
      <c r="L307" s="2">
        <v>40</v>
      </c>
      <c r="M307" s="2" t="s">
        <v>233</v>
      </c>
      <c r="N307" s="2" t="s">
        <v>265</v>
      </c>
      <c r="O307" s="2">
        <v>438000</v>
      </c>
      <c r="P307" s="2">
        <v>8.3350000000000009</v>
      </c>
      <c r="Q307" s="2">
        <v>19.03</v>
      </c>
      <c r="R307" s="2">
        <v>27.364000000000001</v>
      </c>
      <c r="S307" s="2">
        <v>23016.290067999998</v>
      </c>
      <c r="T307" s="2">
        <v>532.46699999999998</v>
      </c>
      <c r="U307" s="2">
        <v>1.248</v>
      </c>
      <c r="V307" s="2">
        <v>533.71500000000003</v>
      </c>
      <c r="W307" s="2" t="s">
        <v>1625</v>
      </c>
      <c r="X307" s="2">
        <v>0.2</v>
      </c>
      <c r="Y307" t="s">
        <v>33</v>
      </c>
      <c r="Z307" s="2" t="s">
        <v>34</v>
      </c>
      <c r="AA307" t="s">
        <v>35</v>
      </c>
      <c r="AB307">
        <v>32625.513217</v>
      </c>
      <c r="AC307">
        <v>32.625512999999998</v>
      </c>
      <c r="AD307" s="2">
        <v>36</v>
      </c>
      <c r="AE307" s="10" t="s">
        <v>307</v>
      </c>
      <c r="AF307" s="2">
        <f t="shared" si="4"/>
        <v>1501836.5416506096</v>
      </c>
      <c r="AG307" s="2" cm="1">
        <f t="array" ref="AG307">_xlfn.IFS(D307="I",MIN('Datos pp I Región'!$K$7:$K$9),D307="II",MIN('Datos pp II Región'!$K$7:$K$9),D307="III",MIN('Datos pp III Región'!$K$7:$K$9),D307="IV",MIN('Datos pp IV Región'!$K$7:$K$9),D307="V",MIN('Datos pp V Región'!$K$7:$K$9),D307="RM",MIN('Datos pp RM'!$K$7:$K$9),D307="VI",MIN('Datos pp VI Región'!$K$7:$K$9))</f>
        <v>2</v>
      </c>
      <c r="AH307" s="2" cm="1">
        <f t="array" ref="AH307">_xlfn.IFS(Z307="Pavimentado",1-(AG307/(4*365)),Z307="No Pavimentado",1-(AG307/365))</f>
        <v>0.99863013698630132</v>
      </c>
      <c r="AI307" s="2" cm="1">
        <f t="array" ref="AI307">_xlfn.IFS(Z307="Pavimentado",8,Z307="No Pavimentado",R307)</f>
        <v>8</v>
      </c>
      <c r="AJ307" s="2">
        <v>0.15</v>
      </c>
      <c r="AK307" s="2">
        <v>0.62</v>
      </c>
      <c r="AL307" s="2">
        <v>0.15</v>
      </c>
      <c r="AM307" s="2">
        <v>1.5</v>
      </c>
      <c r="AN307" s="2"/>
      <c r="AO307" s="2" cm="1">
        <f t="array" ref="AO307">_xlfn.IFS($Z307=$AT$3,AJ307*($X307)^(0.91)*(8*1.1023)^1.02,$Z307=$AT$4,AL307*281.9*(8.5/12)^0.9*(4/2.72)^0.45)</f>
        <v>0.31939355285489546</v>
      </c>
      <c r="AP307" s="2" cm="1">
        <f t="array" ref="AP307">_xlfn.IFS($Z307=$AT$3,AK307*($X307)^(0.91)*(8*1.1023)^1.02,$Z307=$AT$4,AM307*281.9*(8.5/12)^0.9*(4/2.72)^0.45)</f>
        <v>1.3201600184669013</v>
      </c>
      <c r="AQ307" s="2" cm="1">
        <f t="array" ref="AQ307">_xlfn.IFS(Z307=$AT$3,(AF307*AO307*AH307)/1000000,Z307=$AT$4,(AF307*AH307*AO307*(1-AN307))/1000000)</f>
        <v>0.47901981718914516</v>
      </c>
      <c r="AR307" s="2" cm="1">
        <f t="array" ref="AR307">_xlfn.IFS(Z307=$AT$3,(AF307*AP307*AH307)/1000000,Z307=$AT$4,(AF307*AH307*AP307*(1-AN307))/1000000)</f>
        <v>1.9799485777151333</v>
      </c>
    </row>
    <row r="308" spans="1:44" x14ac:dyDescent="0.3">
      <c r="A308" s="2">
        <v>36</v>
      </c>
      <c r="B308" t="s">
        <v>228</v>
      </c>
      <c r="D308" t="s">
        <v>75</v>
      </c>
      <c r="F308" s="2" t="s">
        <v>269</v>
      </c>
      <c r="G308" s="2" t="s">
        <v>103</v>
      </c>
      <c r="H308" s="2" t="s">
        <v>79</v>
      </c>
      <c r="I308" s="2" t="s">
        <v>28</v>
      </c>
      <c r="J308" s="2">
        <v>1200</v>
      </c>
      <c r="K308" s="2" t="s">
        <v>232</v>
      </c>
      <c r="L308" s="2">
        <v>40</v>
      </c>
      <c r="M308" s="2" t="s">
        <v>233</v>
      </c>
      <c r="N308" s="2" t="s">
        <v>265</v>
      </c>
      <c r="O308" s="2">
        <v>438000</v>
      </c>
      <c r="P308" s="2">
        <v>8.3350000000000009</v>
      </c>
      <c r="Q308" s="2">
        <v>19.03</v>
      </c>
      <c r="R308" s="2">
        <v>27.364000000000001</v>
      </c>
      <c r="S308" s="2">
        <v>23016.290067999998</v>
      </c>
      <c r="T308" s="2">
        <v>532.46699999999998</v>
      </c>
      <c r="U308" s="2">
        <v>1.248</v>
      </c>
      <c r="V308" s="2">
        <v>533.71500000000003</v>
      </c>
      <c r="W308" s="2" t="s">
        <v>1626</v>
      </c>
      <c r="X308" s="2">
        <v>0.2</v>
      </c>
      <c r="Y308" t="s">
        <v>33</v>
      </c>
      <c r="Z308" s="2" t="s">
        <v>34</v>
      </c>
      <c r="AA308" t="s">
        <v>35</v>
      </c>
      <c r="AB308">
        <v>12977.472661</v>
      </c>
      <c r="AC308">
        <v>12.977473</v>
      </c>
      <c r="AD308" s="2">
        <v>36</v>
      </c>
      <c r="AE308" s="10" t="s">
        <v>307</v>
      </c>
      <c r="AF308" s="2">
        <f t="shared" si="4"/>
        <v>597386.56583527627</v>
      </c>
      <c r="AG308" s="2" cm="1">
        <f t="array" ref="AG308">_xlfn.IFS(D308="I",MIN('Datos pp I Región'!$K$7:$K$9),D308="II",MIN('Datos pp II Región'!$K$7:$K$9),D308="III",MIN('Datos pp III Región'!$K$7:$K$9),D308="IV",MIN('Datos pp IV Región'!$K$7:$K$9),D308="V",MIN('Datos pp V Región'!$K$7:$K$9),D308="RM",MIN('Datos pp RM'!$K$7:$K$9),D308="VI",MIN('Datos pp VI Región'!$K$7:$K$9))</f>
        <v>2</v>
      </c>
      <c r="AH308" s="2" cm="1">
        <f t="array" ref="AH308">_xlfn.IFS(Z308="Pavimentado",1-(AG308/(4*365)),Z308="No Pavimentado",1-(AG308/365))</f>
        <v>0.99863013698630132</v>
      </c>
      <c r="AI308" s="2" cm="1">
        <f t="array" ref="AI308">_xlfn.IFS(Z308="Pavimentado",8,Z308="No Pavimentado",R308)</f>
        <v>8</v>
      </c>
      <c r="AJ308" s="2">
        <v>0.15</v>
      </c>
      <c r="AK308" s="2">
        <v>0.62</v>
      </c>
      <c r="AL308" s="2">
        <v>0.15</v>
      </c>
      <c r="AM308" s="2">
        <v>1.5</v>
      </c>
      <c r="AN308" s="2"/>
      <c r="AO308" s="2" cm="1">
        <f t="array" ref="AO308">_xlfn.IFS($Z308=$AT$3,AJ308*($X308)^(0.91)*(8*1.1023)^1.02,$Z308=$AT$4,AL308*281.9*(8.5/12)^0.9*(4/2.72)^0.45)</f>
        <v>0.31939355285489546</v>
      </c>
      <c r="AP308" s="2" cm="1">
        <f t="array" ref="AP308">_xlfn.IFS($Z308=$AT$3,AK308*($X308)^(0.91)*(8*1.1023)^1.02,$Z308=$AT$4,AM308*281.9*(8.5/12)^0.9*(4/2.72)^0.45)</f>
        <v>1.3201600184669013</v>
      </c>
      <c r="AQ308" s="2" cm="1">
        <f t="array" ref="AQ308">_xlfn.IFS(Z308=$AT$3,(AF308*AO308*AH308)/1000000,Z308=$AT$4,(AF308*AH308*AO308*(1-AN308))/1000000)</f>
        <v>0.19054004588485912</v>
      </c>
      <c r="AR308" s="2" cm="1">
        <f t="array" ref="AR308">_xlfn.IFS(Z308=$AT$3,(AF308*AP308*AH308)/1000000,Z308=$AT$4,(AF308*AH308*AP308*(1-AN308))/1000000)</f>
        <v>0.787565522990751</v>
      </c>
    </row>
    <row r="309" spans="1:44" x14ac:dyDescent="0.3">
      <c r="A309" s="2">
        <v>36</v>
      </c>
      <c r="B309" t="s">
        <v>228</v>
      </c>
      <c r="D309" t="s">
        <v>75</v>
      </c>
      <c r="F309" s="2" t="s">
        <v>269</v>
      </c>
      <c r="G309" s="2" t="s">
        <v>103</v>
      </c>
      <c r="H309" s="2" t="s">
        <v>79</v>
      </c>
      <c r="I309" s="2" t="s">
        <v>28</v>
      </c>
      <c r="J309" s="2">
        <v>1200</v>
      </c>
      <c r="K309" s="2" t="s">
        <v>232</v>
      </c>
      <c r="L309" s="2">
        <v>40</v>
      </c>
      <c r="M309" s="2" t="s">
        <v>233</v>
      </c>
      <c r="N309" s="2" t="s">
        <v>265</v>
      </c>
      <c r="O309" s="2">
        <v>438000</v>
      </c>
      <c r="P309" s="2">
        <v>8.3350000000000009</v>
      </c>
      <c r="Q309" s="2">
        <v>19.03</v>
      </c>
      <c r="R309" s="2">
        <v>27.364000000000001</v>
      </c>
      <c r="S309" s="2">
        <v>23016.290067999998</v>
      </c>
      <c r="T309" s="2">
        <v>532.46699999999998</v>
      </c>
      <c r="U309" s="2">
        <v>1.248</v>
      </c>
      <c r="V309" s="2">
        <v>533.71500000000003</v>
      </c>
      <c r="W309" s="2" t="s">
        <v>1627</v>
      </c>
      <c r="X309" s="2">
        <v>0.2</v>
      </c>
      <c r="Y309" t="s">
        <v>33</v>
      </c>
      <c r="Z309" s="2" t="s">
        <v>34</v>
      </c>
      <c r="AA309" t="s">
        <v>35</v>
      </c>
      <c r="AB309">
        <v>22477.319019999999</v>
      </c>
      <c r="AC309">
        <v>22.477319000000001</v>
      </c>
      <c r="AD309" s="2">
        <v>36</v>
      </c>
      <c r="AE309" s="10" t="s">
        <v>307</v>
      </c>
      <c r="AF309" s="2">
        <f t="shared" si="4"/>
        <v>1034688.9881099354</v>
      </c>
      <c r="AG309" s="2" cm="1">
        <f t="array" ref="AG309">_xlfn.IFS(D309="I",MIN('Datos pp I Región'!$K$7:$K$9),D309="II",MIN('Datos pp II Región'!$K$7:$K$9),D309="III",MIN('Datos pp III Región'!$K$7:$K$9),D309="IV",MIN('Datos pp IV Región'!$K$7:$K$9),D309="V",MIN('Datos pp V Región'!$K$7:$K$9),D309="RM",MIN('Datos pp RM'!$K$7:$K$9),D309="VI",MIN('Datos pp VI Región'!$K$7:$K$9))</f>
        <v>2</v>
      </c>
      <c r="AH309" s="2" cm="1">
        <f t="array" ref="AH309">_xlfn.IFS(Z309="Pavimentado",1-(AG309/(4*365)),Z309="No Pavimentado",1-(AG309/365))</f>
        <v>0.99863013698630132</v>
      </c>
      <c r="AI309" s="2" cm="1">
        <f t="array" ref="AI309">_xlfn.IFS(Z309="Pavimentado",8,Z309="No Pavimentado",R309)</f>
        <v>8</v>
      </c>
      <c r="AJ309" s="2">
        <v>0.15</v>
      </c>
      <c r="AK309" s="2">
        <v>0.62</v>
      </c>
      <c r="AL309" s="2">
        <v>0.15</v>
      </c>
      <c r="AM309" s="2">
        <v>1.5</v>
      </c>
      <c r="AN309" s="2"/>
      <c r="AO309" s="2" cm="1">
        <f t="array" ref="AO309">_xlfn.IFS($Z309=$AT$3,AJ309*($X309)^(0.91)*(8*1.1023)^1.02,$Z309=$AT$4,AL309*281.9*(8.5/12)^0.9*(4/2.72)^0.45)</f>
        <v>0.31939355285489546</v>
      </c>
      <c r="AP309" s="2" cm="1">
        <f t="array" ref="AP309">_xlfn.IFS($Z309=$AT$3,AK309*($X309)^(0.91)*(8*1.1023)^1.02,$Z309=$AT$4,AM309*281.9*(8.5/12)^0.9*(4/2.72)^0.45)</f>
        <v>1.3201600184669013</v>
      </c>
      <c r="AQ309" s="2" cm="1">
        <f t="array" ref="AQ309">_xlfn.IFS(Z309=$AT$3,(AF309*AO309*AH309)/1000000,Z309=$AT$4,(AF309*AH309*AO309*(1-AN309))/1000000)</f>
        <v>0.33002028928348504</v>
      </c>
      <c r="AR309" s="2" cm="1">
        <f t="array" ref="AR309">_xlfn.IFS(Z309=$AT$3,(AF309*AP309*AH309)/1000000,Z309=$AT$4,(AF309*AH309*AP309*(1-AN309))/1000000)</f>
        <v>1.3640838623717384</v>
      </c>
    </row>
    <row r="310" spans="1:44" x14ac:dyDescent="0.3">
      <c r="A310" s="2">
        <v>36</v>
      </c>
      <c r="B310" t="s">
        <v>228</v>
      </c>
      <c r="D310" t="s">
        <v>75</v>
      </c>
      <c r="F310" s="2" t="s">
        <v>269</v>
      </c>
      <c r="G310" s="2" t="s">
        <v>103</v>
      </c>
      <c r="H310" s="2" t="s">
        <v>79</v>
      </c>
      <c r="I310" s="2" t="s">
        <v>28</v>
      </c>
      <c r="J310" s="2">
        <v>1200</v>
      </c>
      <c r="K310" s="2" t="s">
        <v>232</v>
      </c>
      <c r="L310" s="2">
        <v>40</v>
      </c>
      <c r="M310" s="2" t="s">
        <v>233</v>
      </c>
      <c r="N310" s="2" t="s">
        <v>265</v>
      </c>
      <c r="O310" s="2">
        <v>438000</v>
      </c>
      <c r="P310" s="2">
        <v>8.3350000000000009</v>
      </c>
      <c r="Q310" s="2">
        <v>19.03</v>
      </c>
      <c r="R310" s="2">
        <v>27.364000000000001</v>
      </c>
      <c r="S310" s="2">
        <v>23016.290067999998</v>
      </c>
      <c r="T310" s="2">
        <v>532.46699999999998</v>
      </c>
      <c r="U310" s="2">
        <v>1.248</v>
      </c>
      <c r="V310" s="2">
        <v>533.71500000000003</v>
      </c>
      <c r="W310" s="2" t="s">
        <v>1628</v>
      </c>
      <c r="X310" s="2">
        <v>0.2</v>
      </c>
      <c r="Y310" t="s">
        <v>33</v>
      </c>
      <c r="Z310" s="2" t="s">
        <v>34</v>
      </c>
      <c r="AA310" t="s">
        <v>35</v>
      </c>
      <c r="AB310">
        <v>16489.085727000001</v>
      </c>
      <c r="AC310">
        <v>16.489086</v>
      </c>
      <c r="AD310" s="2">
        <v>36</v>
      </c>
      <c r="AE310" s="10" t="s">
        <v>307</v>
      </c>
      <c r="AF310" s="2">
        <f t="shared" si="4"/>
        <v>759035.17266439565</v>
      </c>
      <c r="AG310" s="2" cm="1">
        <f t="array" ref="AG310">_xlfn.IFS(D310="I",MIN('Datos pp I Región'!$K$7:$K$9),D310="II",MIN('Datos pp II Región'!$K$7:$K$9),D310="III",MIN('Datos pp III Región'!$K$7:$K$9),D310="IV",MIN('Datos pp IV Región'!$K$7:$K$9),D310="V",MIN('Datos pp V Región'!$K$7:$K$9),D310="RM",MIN('Datos pp RM'!$K$7:$K$9),D310="VI",MIN('Datos pp VI Región'!$K$7:$K$9))</f>
        <v>2</v>
      </c>
      <c r="AH310" s="2" cm="1">
        <f t="array" ref="AH310">_xlfn.IFS(Z310="Pavimentado",1-(AG310/(4*365)),Z310="No Pavimentado",1-(AG310/365))</f>
        <v>0.99863013698630132</v>
      </c>
      <c r="AI310" s="2" cm="1">
        <f t="array" ref="AI310">_xlfn.IFS(Z310="Pavimentado",8,Z310="No Pavimentado",R310)</f>
        <v>8</v>
      </c>
      <c r="AJ310" s="2">
        <v>0.15</v>
      </c>
      <c r="AK310" s="2">
        <v>0.62</v>
      </c>
      <c r="AL310" s="2">
        <v>0.15</v>
      </c>
      <c r="AM310" s="2">
        <v>1.5</v>
      </c>
      <c r="AN310" s="2"/>
      <c r="AO310" s="2" cm="1">
        <f t="array" ref="AO310">_xlfn.IFS($Z310=$AT$3,AJ310*($X310)^(0.91)*(8*1.1023)^1.02,$Z310=$AT$4,AL310*281.9*(8.5/12)^0.9*(4/2.72)^0.45)</f>
        <v>0.31939355285489546</v>
      </c>
      <c r="AP310" s="2" cm="1">
        <f t="array" ref="AP310">_xlfn.IFS($Z310=$AT$3,AK310*($X310)^(0.91)*(8*1.1023)^1.02,$Z310=$AT$4,AM310*281.9*(8.5/12)^0.9*(4/2.72)^0.45)</f>
        <v>1.3201600184669013</v>
      </c>
      <c r="AQ310" s="2" cm="1">
        <f t="array" ref="AQ310">_xlfn.IFS(Z310=$AT$3,(AF310*AO310*AH310)/1000000,Z310=$AT$4,(AF310*AH310*AO310*(1-AN310))/1000000)</f>
        <v>0.24209884336028964</v>
      </c>
      <c r="AR310" s="2" cm="1">
        <f t="array" ref="AR310">_xlfn.IFS(Z310=$AT$3,(AF310*AP310*AH310)/1000000,Z310=$AT$4,(AF310*AH310*AP310*(1-AN310))/1000000)</f>
        <v>1.0006752192225306</v>
      </c>
    </row>
    <row r="311" spans="1:44" x14ac:dyDescent="0.3">
      <c r="A311" s="2">
        <v>36</v>
      </c>
      <c r="B311" t="s">
        <v>228</v>
      </c>
      <c r="D311" t="s">
        <v>75</v>
      </c>
      <c r="F311" s="2" t="s">
        <v>269</v>
      </c>
      <c r="G311" s="2" t="s">
        <v>103</v>
      </c>
      <c r="H311" s="2" t="s">
        <v>79</v>
      </c>
      <c r="I311" s="2" t="s">
        <v>28</v>
      </c>
      <c r="J311" s="2">
        <v>1200</v>
      </c>
      <c r="K311" s="2" t="s">
        <v>232</v>
      </c>
      <c r="L311" s="2">
        <v>40</v>
      </c>
      <c r="M311" s="2" t="s">
        <v>233</v>
      </c>
      <c r="N311" s="2" t="s">
        <v>265</v>
      </c>
      <c r="O311" s="2">
        <v>438000</v>
      </c>
      <c r="P311" s="2">
        <v>8.3350000000000009</v>
      </c>
      <c r="Q311" s="2">
        <v>19.03</v>
      </c>
      <c r="R311" s="2">
        <v>27.364000000000001</v>
      </c>
      <c r="S311" s="2">
        <v>23016.290067999998</v>
      </c>
      <c r="T311" s="2">
        <v>532.46699999999998</v>
      </c>
      <c r="U311" s="2">
        <v>1.248</v>
      </c>
      <c r="V311" s="2">
        <v>533.71500000000003</v>
      </c>
      <c r="W311" s="2" t="s">
        <v>1629</v>
      </c>
      <c r="X311" s="2">
        <v>0.2</v>
      </c>
      <c r="Y311" t="s">
        <v>33</v>
      </c>
      <c r="Z311" s="2" t="s">
        <v>34</v>
      </c>
      <c r="AA311" t="s">
        <v>35</v>
      </c>
      <c r="AB311">
        <v>2339.1545919999999</v>
      </c>
      <c r="AC311">
        <v>2.3391549999999999</v>
      </c>
      <c r="AD311" s="2">
        <v>36</v>
      </c>
      <c r="AE311" s="10" t="s">
        <v>307</v>
      </c>
      <c r="AF311" s="2">
        <f t="shared" si="4"/>
        <v>107677.33998802507</v>
      </c>
      <c r="AG311" s="2" cm="1">
        <f t="array" ref="AG311">_xlfn.IFS(D311="I",MIN('Datos pp I Región'!$K$7:$K$9),D311="II",MIN('Datos pp II Región'!$K$7:$K$9),D311="III",MIN('Datos pp III Región'!$K$7:$K$9),D311="IV",MIN('Datos pp IV Región'!$K$7:$K$9),D311="V",MIN('Datos pp V Región'!$K$7:$K$9),D311="RM",MIN('Datos pp RM'!$K$7:$K$9),D311="VI",MIN('Datos pp VI Región'!$K$7:$K$9))</f>
        <v>2</v>
      </c>
      <c r="AH311" s="2" cm="1">
        <f t="array" ref="AH311">_xlfn.IFS(Z311="Pavimentado",1-(AG311/(4*365)),Z311="No Pavimentado",1-(AG311/365))</f>
        <v>0.99863013698630132</v>
      </c>
      <c r="AI311" s="2" cm="1">
        <f t="array" ref="AI311">_xlfn.IFS(Z311="Pavimentado",8,Z311="No Pavimentado",R311)</f>
        <v>8</v>
      </c>
      <c r="AJ311" s="2">
        <v>0.15</v>
      </c>
      <c r="AK311" s="2">
        <v>0.62</v>
      </c>
      <c r="AL311" s="2">
        <v>0.15</v>
      </c>
      <c r="AM311" s="2">
        <v>1.5</v>
      </c>
      <c r="AN311" s="2"/>
      <c r="AO311" s="2" cm="1">
        <f t="array" ref="AO311">_xlfn.IFS($Z311=$AT$3,AJ311*($X311)^(0.91)*(8*1.1023)^1.02,$Z311=$AT$4,AL311*281.9*(8.5/12)^0.9*(4/2.72)^0.45)</f>
        <v>0.31939355285489546</v>
      </c>
      <c r="AP311" s="2" cm="1">
        <f t="array" ref="AP311">_xlfn.IFS($Z311=$AT$3,AK311*($X311)^(0.91)*(8*1.1023)^1.02,$Z311=$AT$4,AM311*281.9*(8.5/12)^0.9*(4/2.72)^0.45)</f>
        <v>1.3201600184669013</v>
      </c>
      <c r="AQ311" s="2" cm="1">
        <f t="array" ref="AQ311">_xlfn.IFS(Z311=$AT$3,(AF311*AO311*AH311)/1000000,Z311=$AT$4,(AF311*AH311*AO311*(1-AN311))/1000000)</f>
        <v>3.4344336607889506E-2</v>
      </c>
      <c r="AR311" s="2" cm="1">
        <f t="array" ref="AR311">_xlfn.IFS(Z311=$AT$3,(AF311*AP311*AH311)/1000000,Z311=$AT$4,(AF311*AH311*AP311*(1-AN311))/1000000)</f>
        <v>0.14195659131260993</v>
      </c>
    </row>
    <row r="312" spans="1:44" x14ac:dyDescent="0.3">
      <c r="A312" s="2">
        <v>36</v>
      </c>
      <c r="B312" t="s">
        <v>228</v>
      </c>
      <c r="D312" t="s">
        <v>75</v>
      </c>
      <c r="F312" s="2" t="s">
        <v>269</v>
      </c>
      <c r="G312" s="2" t="s">
        <v>103</v>
      </c>
      <c r="H312" s="2" t="s">
        <v>79</v>
      </c>
      <c r="I312" s="2" t="s">
        <v>28</v>
      </c>
      <c r="J312" s="2">
        <v>1200</v>
      </c>
      <c r="K312" s="2" t="s">
        <v>232</v>
      </c>
      <c r="L312" s="2">
        <v>40</v>
      </c>
      <c r="M312" s="2" t="s">
        <v>233</v>
      </c>
      <c r="N312" s="2" t="s">
        <v>265</v>
      </c>
      <c r="O312" s="2">
        <v>438000</v>
      </c>
      <c r="P312" s="2">
        <v>8.3350000000000009</v>
      </c>
      <c r="Q312" s="2">
        <v>19.03</v>
      </c>
      <c r="R312" s="2">
        <v>27.364000000000001</v>
      </c>
      <c r="S312" s="2">
        <v>23016.290067999998</v>
      </c>
      <c r="T312" s="2">
        <v>532.46699999999998</v>
      </c>
      <c r="U312" s="2">
        <v>1.248</v>
      </c>
      <c r="V312" s="2">
        <v>533.71500000000003</v>
      </c>
      <c r="W312" s="2" t="s">
        <v>1630</v>
      </c>
      <c r="X312" s="2">
        <v>0.2</v>
      </c>
      <c r="Y312" t="s">
        <v>33</v>
      </c>
      <c r="Z312" s="2" t="s">
        <v>34</v>
      </c>
      <c r="AA312" t="s">
        <v>35</v>
      </c>
      <c r="AB312">
        <v>1700.491235</v>
      </c>
      <c r="AC312">
        <v>1.700491</v>
      </c>
      <c r="AD312" s="2">
        <v>36</v>
      </c>
      <c r="AE312" s="10" t="s">
        <v>307</v>
      </c>
      <c r="AF312" s="2">
        <f t="shared" si="4"/>
        <v>78277.988228046772</v>
      </c>
      <c r="AG312" s="2" cm="1">
        <f t="array" ref="AG312">_xlfn.IFS(D312="I",MIN('Datos pp I Región'!$K$7:$K$9),D312="II",MIN('Datos pp II Región'!$K$7:$K$9),D312="III",MIN('Datos pp III Región'!$K$7:$K$9),D312="IV",MIN('Datos pp IV Región'!$K$7:$K$9),D312="V",MIN('Datos pp V Región'!$K$7:$K$9),D312="RM",MIN('Datos pp RM'!$K$7:$K$9),D312="VI",MIN('Datos pp VI Región'!$K$7:$K$9))</f>
        <v>2</v>
      </c>
      <c r="AH312" s="2" cm="1">
        <f t="array" ref="AH312">_xlfn.IFS(Z312="Pavimentado",1-(AG312/(4*365)),Z312="No Pavimentado",1-(AG312/365))</f>
        <v>0.99863013698630132</v>
      </c>
      <c r="AI312" s="2" cm="1">
        <f t="array" ref="AI312">_xlfn.IFS(Z312="Pavimentado",8,Z312="No Pavimentado",R312)</f>
        <v>8</v>
      </c>
      <c r="AJ312" s="2">
        <v>0.15</v>
      </c>
      <c r="AK312" s="2">
        <v>0.62</v>
      </c>
      <c r="AL312" s="2">
        <v>0.15</v>
      </c>
      <c r="AM312" s="2">
        <v>1.5</v>
      </c>
      <c r="AN312" s="2"/>
      <c r="AO312" s="2" cm="1">
        <f t="array" ref="AO312">_xlfn.IFS($Z312=$AT$3,AJ312*($X312)^(0.91)*(8*1.1023)^1.02,$Z312=$AT$4,AL312*281.9*(8.5/12)^0.9*(4/2.72)^0.45)</f>
        <v>0.31939355285489546</v>
      </c>
      <c r="AP312" s="2" cm="1">
        <f t="array" ref="AP312">_xlfn.IFS($Z312=$AT$3,AK312*($X312)^(0.91)*(8*1.1023)^1.02,$Z312=$AT$4,AM312*281.9*(8.5/12)^0.9*(4/2.72)^0.45)</f>
        <v>1.3201600184669013</v>
      </c>
      <c r="AQ312" s="2" cm="1">
        <f t="array" ref="AQ312">_xlfn.IFS(Z312=$AT$3,(AF312*AO312*AH312)/1000000,Z312=$AT$4,(AF312*AH312*AO312*(1-AN312))/1000000)</f>
        <v>2.4967236161214896E-2</v>
      </c>
      <c r="AR312" s="2" cm="1">
        <f t="array" ref="AR312">_xlfn.IFS(Z312=$AT$3,(AF312*AP312*AH312)/1000000,Z312=$AT$4,(AF312*AH312*AP312*(1-AN312))/1000000)</f>
        <v>0.10319790946635492</v>
      </c>
    </row>
    <row r="313" spans="1:44" x14ac:dyDescent="0.3">
      <c r="A313" s="2">
        <v>37</v>
      </c>
      <c r="B313" t="s">
        <v>228</v>
      </c>
      <c r="D313" t="s">
        <v>75</v>
      </c>
      <c r="F313" s="2" t="s">
        <v>271</v>
      </c>
      <c r="G313" s="2" t="s">
        <v>264</v>
      </c>
      <c r="H313" s="2" t="s">
        <v>272</v>
      </c>
      <c r="I313" s="2" t="s">
        <v>28</v>
      </c>
      <c r="J313" s="2">
        <v>1200</v>
      </c>
      <c r="K313" s="2" t="s">
        <v>232</v>
      </c>
      <c r="L313" s="2">
        <v>40</v>
      </c>
      <c r="M313" s="2" t="s">
        <v>233</v>
      </c>
      <c r="N313" s="2" t="s">
        <v>265</v>
      </c>
      <c r="O313" s="2">
        <v>438000</v>
      </c>
      <c r="P313" s="2">
        <v>8.3350000000000009</v>
      </c>
      <c r="Q313" s="2">
        <v>19.03</v>
      </c>
      <c r="R313" s="2">
        <v>27.364000000000001</v>
      </c>
      <c r="S313" s="2">
        <v>23016.290067999998</v>
      </c>
      <c r="T313" s="2">
        <v>333.863</v>
      </c>
      <c r="U313" s="2">
        <v>0.14499999999999999</v>
      </c>
      <c r="V313" s="2">
        <v>334.00799999999998</v>
      </c>
      <c r="W313" s="2" t="s">
        <v>1631</v>
      </c>
      <c r="X313" s="2">
        <v>0.2</v>
      </c>
      <c r="Y313" t="s">
        <v>33</v>
      </c>
      <c r="Z313" s="2" t="s">
        <v>34</v>
      </c>
      <c r="AA313" t="s">
        <v>35</v>
      </c>
      <c r="AB313">
        <v>274969.04062799999</v>
      </c>
      <c r="AC313">
        <v>274.969041</v>
      </c>
      <c r="AD313" s="2">
        <v>37</v>
      </c>
      <c r="AE313" s="10" t="s">
        <v>307</v>
      </c>
      <c r="AF313" s="2">
        <f t="shared" si="4"/>
        <v>12657534.414751569</v>
      </c>
      <c r="AG313" s="2" cm="1">
        <f t="array" ref="AG313">_xlfn.IFS(D313="I",MIN('Datos pp I Región'!$K$7:$K$9),D313="II",MIN('Datos pp II Región'!$K$7:$K$9),D313="III",MIN('Datos pp III Región'!$K$7:$K$9),D313="IV",MIN('Datos pp IV Región'!$K$7:$K$9),D313="V",MIN('Datos pp V Región'!$K$7:$K$9),D313="RM",MIN('Datos pp RM'!$K$7:$K$9),D313="VI",MIN('Datos pp VI Región'!$K$7:$K$9))</f>
        <v>2</v>
      </c>
      <c r="AH313" s="2" cm="1">
        <f t="array" ref="AH313">_xlfn.IFS(Z313="Pavimentado",1-(AG313/(4*365)),Z313="No Pavimentado",1-(AG313/365))</f>
        <v>0.99863013698630132</v>
      </c>
      <c r="AI313" s="2" cm="1">
        <f t="array" ref="AI313">_xlfn.IFS(Z313="Pavimentado",8,Z313="No Pavimentado",R313)</f>
        <v>8</v>
      </c>
      <c r="AJ313" s="2">
        <v>0.15</v>
      </c>
      <c r="AK313" s="2">
        <v>0.62</v>
      </c>
      <c r="AL313" s="2">
        <v>0.15</v>
      </c>
      <c r="AM313" s="2">
        <v>1.5</v>
      </c>
      <c r="AN313" s="2"/>
      <c r="AO313" s="2" cm="1">
        <f t="array" ref="AO313">_xlfn.IFS($Z313=$AT$3,AJ313*($X313)^(0.91)*(8*1.1023)^1.02,$Z313=$AT$4,AL313*281.9*(8.5/12)^0.9*(4/2.72)^0.45)</f>
        <v>0.31939355285489546</v>
      </c>
      <c r="AP313" s="2" cm="1">
        <f t="array" ref="AP313">_xlfn.IFS($Z313=$AT$3,AK313*($X313)^(0.91)*(8*1.1023)^1.02,$Z313=$AT$4,AM313*281.9*(8.5/12)^0.9*(4/2.72)^0.45)</f>
        <v>1.3201600184669013</v>
      </c>
      <c r="AQ313" s="2" cm="1">
        <f t="array" ref="AQ313">_xlfn.IFS(Z313=$AT$3,(AF313*AO313*AH313)/1000000,Z313=$AT$4,(AF313*AH313*AO313*(1-AN313))/1000000)</f>
        <v>4.0371968941145715</v>
      </c>
      <c r="AR313" s="2" cm="1">
        <f t="array" ref="AR313">_xlfn.IFS(Z313=$AT$3,(AF313*AP313*AH313)/1000000,Z313=$AT$4,(AF313*AH313*AP313*(1-AN313))/1000000)</f>
        <v>16.687080495673563</v>
      </c>
    </row>
    <row r="314" spans="1:44" x14ac:dyDescent="0.3">
      <c r="A314" s="2">
        <v>37</v>
      </c>
      <c r="B314" t="s">
        <v>228</v>
      </c>
      <c r="D314" t="s">
        <v>75</v>
      </c>
      <c r="F314" s="2" t="s">
        <v>271</v>
      </c>
      <c r="G314" s="2" t="s">
        <v>264</v>
      </c>
      <c r="H314" s="2" t="s">
        <v>272</v>
      </c>
      <c r="I314" s="2" t="s">
        <v>28</v>
      </c>
      <c r="J314" s="2">
        <v>1200</v>
      </c>
      <c r="K314" s="2" t="s">
        <v>232</v>
      </c>
      <c r="L314" s="2">
        <v>40</v>
      </c>
      <c r="M314" s="2" t="s">
        <v>233</v>
      </c>
      <c r="N314" s="2" t="s">
        <v>265</v>
      </c>
      <c r="O314" s="2">
        <v>438000</v>
      </c>
      <c r="P314" s="2">
        <v>8.3350000000000009</v>
      </c>
      <c r="Q314" s="2">
        <v>19.03</v>
      </c>
      <c r="R314" s="2">
        <v>27.364000000000001</v>
      </c>
      <c r="S314" s="2">
        <v>23016.290067999998</v>
      </c>
      <c r="T314" s="2">
        <v>333.863</v>
      </c>
      <c r="U314" s="2">
        <v>0.14499999999999999</v>
      </c>
      <c r="V314" s="2">
        <v>334.00799999999998</v>
      </c>
      <c r="W314" s="2" t="s">
        <v>1632</v>
      </c>
      <c r="X314" s="2">
        <v>0.2</v>
      </c>
      <c r="Y314" t="s">
        <v>33</v>
      </c>
      <c r="Z314" s="2" t="s">
        <v>34</v>
      </c>
      <c r="AA314" t="s">
        <v>35</v>
      </c>
      <c r="AB314">
        <v>775.58773099999996</v>
      </c>
      <c r="AC314">
        <v>0.77558800000000006</v>
      </c>
      <c r="AD314" s="2">
        <v>37</v>
      </c>
      <c r="AE314" s="10" t="s">
        <v>307</v>
      </c>
      <c r="AF314" s="2">
        <f t="shared" si="4"/>
        <v>35702.316762519971</v>
      </c>
      <c r="AG314" s="2" cm="1">
        <f t="array" ref="AG314">_xlfn.IFS(D314="I",MIN('Datos pp I Región'!$K$7:$K$9),D314="II",MIN('Datos pp II Región'!$K$7:$K$9),D314="III",MIN('Datos pp III Región'!$K$7:$K$9),D314="IV",MIN('Datos pp IV Región'!$K$7:$K$9),D314="V",MIN('Datos pp V Región'!$K$7:$K$9),D314="RM",MIN('Datos pp RM'!$K$7:$K$9),D314="VI",MIN('Datos pp VI Región'!$K$7:$K$9))</f>
        <v>2</v>
      </c>
      <c r="AH314" s="2" cm="1">
        <f t="array" ref="AH314">_xlfn.IFS(Z314="Pavimentado",1-(AG314/(4*365)),Z314="No Pavimentado",1-(AG314/365))</f>
        <v>0.99863013698630132</v>
      </c>
      <c r="AI314" s="2" cm="1">
        <f t="array" ref="AI314">_xlfn.IFS(Z314="Pavimentado",8,Z314="No Pavimentado",R314)</f>
        <v>8</v>
      </c>
      <c r="AJ314" s="2">
        <v>0.15</v>
      </c>
      <c r="AK314" s="2">
        <v>0.62</v>
      </c>
      <c r="AL314" s="2">
        <v>0.15</v>
      </c>
      <c r="AM314" s="2">
        <v>1.5</v>
      </c>
      <c r="AN314" s="2"/>
      <c r="AO314" s="2" cm="1">
        <f t="array" ref="AO314">_xlfn.IFS($Z314=$AT$3,AJ314*($X314)^(0.91)*(8*1.1023)^1.02,$Z314=$AT$4,AL314*281.9*(8.5/12)^0.9*(4/2.72)^0.45)</f>
        <v>0.31939355285489546</v>
      </c>
      <c r="AP314" s="2" cm="1">
        <f t="array" ref="AP314">_xlfn.IFS($Z314=$AT$3,AK314*($X314)^(0.91)*(8*1.1023)^1.02,$Z314=$AT$4,AM314*281.9*(8.5/12)^0.9*(4/2.72)^0.45)</f>
        <v>1.3201600184669013</v>
      </c>
      <c r="AQ314" s="2" cm="1">
        <f t="array" ref="AQ314">_xlfn.IFS(Z314=$AT$3,(AF314*AO314*AH314)/1000000,Z314=$AT$4,(AF314*AH314*AO314*(1-AN314))/1000000)</f>
        <v>1.1387469124978811E-2</v>
      </c>
      <c r="AR314" s="2" cm="1">
        <f t="array" ref="AR314">_xlfn.IFS(Z314=$AT$3,(AF314*AP314*AH314)/1000000,Z314=$AT$4,(AF314*AH314*AP314*(1-AN314))/1000000)</f>
        <v>4.706820571657909E-2</v>
      </c>
    </row>
    <row r="315" spans="1:44" x14ac:dyDescent="0.3">
      <c r="A315" s="2">
        <v>37</v>
      </c>
      <c r="B315" t="s">
        <v>228</v>
      </c>
      <c r="D315" t="s">
        <v>75</v>
      </c>
      <c r="F315" s="2" t="s">
        <v>271</v>
      </c>
      <c r="G315" s="2" t="s">
        <v>264</v>
      </c>
      <c r="H315" s="2" t="s">
        <v>272</v>
      </c>
      <c r="I315" s="2" t="s">
        <v>28</v>
      </c>
      <c r="J315" s="2">
        <v>1200</v>
      </c>
      <c r="K315" s="2" t="s">
        <v>232</v>
      </c>
      <c r="L315" s="2">
        <v>40</v>
      </c>
      <c r="M315" s="2" t="s">
        <v>233</v>
      </c>
      <c r="N315" s="2" t="s">
        <v>265</v>
      </c>
      <c r="O315" s="2">
        <v>438000</v>
      </c>
      <c r="P315" s="2">
        <v>8.3350000000000009</v>
      </c>
      <c r="Q315" s="2">
        <v>19.03</v>
      </c>
      <c r="R315" s="2">
        <v>27.364000000000001</v>
      </c>
      <c r="S315" s="2">
        <v>23016.290067999998</v>
      </c>
      <c r="T315" s="2">
        <v>333.863</v>
      </c>
      <c r="U315" s="2">
        <v>0.14499999999999999</v>
      </c>
      <c r="V315" s="2">
        <v>334.00799999999998</v>
      </c>
      <c r="W315" s="2" t="s">
        <v>1633</v>
      </c>
      <c r="X315" s="2">
        <v>0.2</v>
      </c>
      <c r="Y315" t="s">
        <v>33</v>
      </c>
      <c r="Z315" s="2" t="s">
        <v>34</v>
      </c>
      <c r="AA315" t="s">
        <v>35</v>
      </c>
      <c r="AB315">
        <v>53847.690807999999</v>
      </c>
      <c r="AC315">
        <v>53.847690999999998</v>
      </c>
      <c r="AD315" s="2">
        <v>37</v>
      </c>
      <c r="AE315" s="10" t="s">
        <v>307</v>
      </c>
      <c r="AF315" s="2">
        <f t="shared" si="4"/>
        <v>2478748.1510960655</v>
      </c>
      <c r="AG315" s="2" cm="1">
        <f t="array" ref="AG315">_xlfn.IFS(D315="I",MIN('Datos pp I Región'!$K$7:$K$9),D315="II",MIN('Datos pp II Región'!$K$7:$K$9),D315="III",MIN('Datos pp III Región'!$K$7:$K$9),D315="IV",MIN('Datos pp IV Región'!$K$7:$K$9),D315="V",MIN('Datos pp V Región'!$K$7:$K$9),D315="RM",MIN('Datos pp RM'!$K$7:$K$9),D315="VI",MIN('Datos pp VI Región'!$K$7:$K$9))</f>
        <v>2</v>
      </c>
      <c r="AH315" s="2" cm="1">
        <f t="array" ref="AH315">_xlfn.IFS(Z315="Pavimentado",1-(AG315/(4*365)),Z315="No Pavimentado",1-(AG315/365))</f>
        <v>0.99863013698630132</v>
      </c>
      <c r="AI315" s="2" cm="1">
        <f t="array" ref="AI315">_xlfn.IFS(Z315="Pavimentado",8,Z315="No Pavimentado",R315)</f>
        <v>8</v>
      </c>
      <c r="AJ315" s="2">
        <v>0.15</v>
      </c>
      <c r="AK315" s="2">
        <v>0.62</v>
      </c>
      <c r="AL315" s="2">
        <v>0.15</v>
      </c>
      <c r="AM315" s="2">
        <v>1.5</v>
      </c>
      <c r="AN315" s="2"/>
      <c r="AO315" s="2" cm="1">
        <f t="array" ref="AO315">_xlfn.IFS($Z315=$AT$3,AJ315*($X315)^(0.91)*(8*1.1023)^1.02,$Z315=$AT$4,AL315*281.9*(8.5/12)^0.9*(4/2.72)^0.45)</f>
        <v>0.31939355285489546</v>
      </c>
      <c r="AP315" s="2" cm="1">
        <f t="array" ref="AP315">_xlfn.IFS($Z315=$AT$3,AK315*($X315)^(0.91)*(8*1.1023)^1.02,$Z315=$AT$4,AM315*281.9*(8.5/12)^0.9*(4/2.72)^0.45)</f>
        <v>1.3201600184669013</v>
      </c>
      <c r="AQ315" s="2" cm="1">
        <f t="array" ref="AQ315">_xlfn.IFS(Z315=$AT$3,(AF315*AO315*AH315)/1000000,Z315=$AT$4,(AF315*AH315*AO315*(1-AN315))/1000000)</f>
        <v>0.79061166329790977</v>
      </c>
      <c r="AR315" s="2" cm="1">
        <f t="array" ref="AR315">_xlfn.IFS(Z315=$AT$3,(AF315*AP315*AH315)/1000000,Z315=$AT$4,(AF315*AH315*AP315*(1-AN315))/1000000)</f>
        <v>3.2678615416313601</v>
      </c>
    </row>
    <row r="316" spans="1:44" x14ac:dyDescent="0.3">
      <c r="A316" s="2">
        <v>37</v>
      </c>
      <c r="B316" t="s">
        <v>228</v>
      </c>
      <c r="D316" t="s">
        <v>75</v>
      </c>
      <c r="F316" s="2" t="s">
        <v>271</v>
      </c>
      <c r="G316" s="2" t="s">
        <v>264</v>
      </c>
      <c r="H316" s="2" t="s">
        <v>272</v>
      </c>
      <c r="I316" s="2" t="s">
        <v>28</v>
      </c>
      <c r="J316" s="2">
        <v>1200</v>
      </c>
      <c r="K316" s="2" t="s">
        <v>232</v>
      </c>
      <c r="L316" s="2">
        <v>40</v>
      </c>
      <c r="M316" s="2" t="s">
        <v>233</v>
      </c>
      <c r="N316" s="2" t="s">
        <v>265</v>
      </c>
      <c r="O316" s="2">
        <v>438000</v>
      </c>
      <c r="P316" s="2">
        <v>8.3350000000000009</v>
      </c>
      <c r="Q316" s="2">
        <v>19.03</v>
      </c>
      <c r="R316" s="2">
        <v>27.364000000000001</v>
      </c>
      <c r="S316" s="2">
        <v>23016.290067999998</v>
      </c>
      <c r="T316" s="2">
        <v>333.863</v>
      </c>
      <c r="U316" s="2">
        <v>0.14499999999999999</v>
      </c>
      <c r="V316" s="2">
        <v>334.00799999999998</v>
      </c>
      <c r="W316" s="2" t="s">
        <v>1634</v>
      </c>
      <c r="X316" s="2">
        <v>0.2</v>
      </c>
      <c r="Y316" t="s">
        <v>33</v>
      </c>
      <c r="Z316" s="2" t="s">
        <v>34</v>
      </c>
      <c r="AA316" t="s">
        <v>35</v>
      </c>
      <c r="AB316">
        <v>2654.8783910000002</v>
      </c>
      <c r="AC316">
        <v>2.6548780000000001</v>
      </c>
      <c r="AD316" s="2">
        <v>37</v>
      </c>
      <c r="AE316" s="10" t="s">
        <v>307</v>
      </c>
      <c r="AF316" s="2">
        <f t="shared" si="4"/>
        <v>122210.88428630341</v>
      </c>
      <c r="AG316" s="2" cm="1">
        <f t="array" ref="AG316">_xlfn.IFS(D316="I",MIN('Datos pp I Región'!$K$7:$K$9),D316="II",MIN('Datos pp II Región'!$K$7:$K$9),D316="III",MIN('Datos pp III Región'!$K$7:$K$9),D316="IV",MIN('Datos pp IV Región'!$K$7:$K$9),D316="V",MIN('Datos pp V Región'!$K$7:$K$9),D316="RM",MIN('Datos pp RM'!$K$7:$K$9),D316="VI",MIN('Datos pp VI Región'!$K$7:$K$9))</f>
        <v>2</v>
      </c>
      <c r="AH316" s="2" cm="1">
        <f t="array" ref="AH316">_xlfn.IFS(Z316="Pavimentado",1-(AG316/(4*365)),Z316="No Pavimentado",1-(AG316/365))</f>
        <v>0.99863013698630132</v>
      </c>
      <c r="AI316" s="2" cm="1">
        <f t="array" ref="AI316">_xlfn.IFS(Z316="Pavimentado",8,Z316="No Pavimentado",R316)</f>
        <v>8</v>
      </c>
      <c r="AJ316" s="2">
        <v>0.15</v>
      </c>
      <c r="AK316" s="2">
        <v>0.62</v>
      </c>
      <c r="AL316" s="2">
        <v>0.15</v>
      </c>
      <c r="AM316" s="2">
        <v>1.5</v>
      </c>
      <c r="AN316" s="2"/>
      <c r="AO316" s="2" cm="1">
        <f t="array" ref="AO316">_xlfn.IFS($Z316=$AT$3,AJ316*($X316)^(0.91)*(8*1.1023)^1.02,$Z316=$AT$4,AL316*281.9*(8.5/12)^0.9*(4/2.72)^0.45)</f>
        <v>0.31939355285489546</v>
      </c>
      <c r="AP316" s="2" cm="1">
        <f t="array" ref="AP316">_xlfn.IFS($Z316=$AT$3,AK316*($X316)^(0.91)*(8*1.1023)^1.02,$Z316=$AT$4,AM316*281.9*(8.5/12)^0.9*(4/2.72)^0.45)</f>
        <v>1.3201600184669013</v>
      </c>
      <c r="AQ316" s="2" cm="1">
        <f t="array" ref="AQ316">_xlfn.IFS(Z316=$AT$3,(AF316*AO316*AH316)/1000000,Z316=$AT$4,(AF316*AH316*AO316*(1-AN316))/1000000)</f>
        <v>3.8979898161891999E-2</v>
      </c>
      <c r="AR316" s="2" cm="1">
        <f t="array" ref="AR316">_xlfn.IFS(Z316=$AT$3,(AF316*AP316*AH316)/1000000,Z316=$AT$4,(AF316*AH316*AP316*(1-AN316))/1000000)</f>
        <v>0.16111691240248693</v>
      </c>
    </row>
    <row r="317" spans="1:44" x14ac:dyDescent="0.3">
      <c r="A317" s="2">
        <v>37</v>
      </c>
      <c r="B317" t="s">
        <v>228</v>
      </c>
      <c r="D317" t="s">
        <v>75</v>
      </c>
      <c r="F317" s="2" t="s">
        <v>273</v>
      </c>
      <c r="G317" s="2" t="s">
        <v>264</v>
      </c>
      <c r="H317" s="2" t="s">
        <v>272</v>
      </c>
      <c r="I317" s="2" t="s">
        <v>28</v>
      </c>
      <c r="J317" s="2">
        <v>1200</v>
      </c>
      <c r="K317" s="2" t="s">
        <v>232</v>
      </c>
      <c r="L317" s="2">
        <v>40</v>
      </c>
      <c r="M317" s="2" t="s">
        <v>233</v>
      </c>
      <c r="N317" s="2" t="s">
        <v>265</v>
      </c>
      <c r="O317" s="2">
        <v>438000</v>
      </c>
      <c r="P317" s="2">
        <v>8.3350000000000009</v>
      </c>
      <c r="Q317" s="2">
        <v>19.03</v>
      </c>
      <c r="R317" s="2">
        <v>27.364000000000001</v>
      </c>
      <c r="S317" s="2">
        <v>23016.290067999998</v>
      </c>
      <c r="T317" s="2">
        <v>333.863</v>
      </c>
      <c r="U317" s="2">
        <v>0.14499999999999999</v>
      </c>
      <c r="V317" s="2">
        <v>334.00799999999998</v>
      </c>
      <c r="W317" s="2" t="s">
        <v>1635</v>
      </c>
      <c r="X317" s="2">
        <v>0</v>
      </c>
      <c r="Y317" t="s">
        <v>33</v>
      </c>
      <c r="Z317" s="2" t="s">
        <v>61</v>
      </c>
      <c r="AA317" t="s">
        <v>35</v>
      </c>
      <c r="AB317">
        <v>1151.596237</v>
      </c>
      <c r="AC317">
        <v>1.1515960000000001</v>
      </c>
      <c r="AD317" s="2">
        <v>37</v>
      </c>
      <c r="AE317" s="10" t="s">
        <v>307</v>
      </c>
      <c r="AF317" s="2">
        <f t="shared" si="4"/>
        <v>53010.935154297054</v>
      </c>
      <c r="AG317" s="2" cm="1">
        <f t="array" ref="AG317">_xlfn.IFS(D317="I",MIN('Datos pp I Región'!$K$7:$K$9),D317="II",MIN('Datos pp II Región'!$K$7:$K$9),D317="III",MIN('Datos pp III Región'!$K$7:$K$9),D317="IV",MIN('Datos pp IV Región'!$K$7:$K$9),D317="V",MIN('Datos pp V Región'!$K$7:$K$9),D317="RM",MIN('Datos pp RM'!$K$7:$K$9),D317="VI",MIN('Datos pp VI Región'!$K$7:$K$9))</f>
        <v>2</v>
      </c>
      <c r="AH317" s="2" cm="1">
        <f t="array" ref="AH317">_xlfn.IFS(Z317="Pavimentado",1-(AG317/(4*365)),Z317="No Pavimentado",1-(AG317/365))</f>
        <v>0.9945205479452055</v>
      </c>
      <c r="AI317" s="2" cm="1">
        <f t="array" ref="AI317">_xlfn.IFS(Z317="Pavimentado",8,Z317="No Pavimentado",R317)</f>
        <v>27.364000000000001</v>
      </c>
      <c r="AJ317" s="2">
        <v>0.15</v>
      </c>
      <c r="AK317" s="2">
        <v>0.62</v>
      </c>
      <c r="AL317" s="2">
        <v>0.15</v>
      </c>
      <c r="AM317" s="2">
        <v>1.5</v>
      </c>
      <c r="AN317" s="2"/>
      <c r="AO317" s="2" cm="1">
        <f t="array" ref="AO317">_xlfn.IFS($Z317=$AT$3,AJ317*($X317)^(0.91)*(8*1.1023)^1.02,$Z317=$AT$4,AL317*281.9*(8.5/12)^0.9*(4/2.72)^0.45)</f>
        <v>36.878329124860684</v>
      </c>
      <c r="AP317" s="2" cm="1">
        <f t="array" ref="AP317">_xlfn.IFS($Z317=$AT$3,AK317*($X317)^(0.91)*(8*1.1023)^1.02,$Z317=$AT$4,AM317*281.9*(8.5/12)^0.9*(4/2.72)^0.45)</f>
        <v>368.78329124860687</v>
      </c>
      <c r="AQ317" s="2" cm="1">
        <f t="array" ref="AQ317">_xlfn.IFS(Z317=$AT$3,(AF317*AO317*AH317)/1000000,Z317=$AT$4,(AF317*AH317*AO317*(1-AN317))/1000000)</f>
        <v>1.9442426332130509</v>
      </c>
      <c r="AR317" s="2" cm="1">
        <f t="array" ref="AR317">_xlfn.IFS(Z317=$AT$3,(AF317*AP317*AH317)/1000000,Z317=$AT$4,(AF317*AH317*AP317*(1-AN317))/1000000)</f>
        <v>19.442426332130509</v>
      </c>
    </row>
    <row r="318" spans="1:44" x14ac:dyDescent="0.3">
      <c r="A318" s="2">
        <v>38</v>
      </c>
      <c r="B318" t="s">
        <v>228</v>
      </c>
      <c r="D318" t="s">
        <v>75</v>
      </c>
      <c r="F318" s="2" t="s">
        <v>275</v>
      </c>
      <c r="G318" s="2" t="s">
        <v>103</v>
      </c>
      <c r="H318" s="2" t="s">
        <v>272</v>
      </c>
      <c r="I318" s="2" t="s">
        <v>28</v>
      </c>
      <c r="J318" s="2">
        <v>1200</v>
      </c>
      <c r="K318" s="2" t="s">
        <v>232</v>
      </c>
      <c r="L318" s="2">
        <v>40</v>
      </c>
      <c r="M318" s="2" t="s">
        <v>233</v>
      </c>
      <c r="N318" s="2" t="s">
        <v>265</v>
      </c>
      <c r="O318" s="2">
        <v>438000</v>
      </c>
      <c r="P318" s="2">
        <v>8.3350000000000009</v>
      </c>
      <c r="Q318" s="2">
        <v>19.03</v>
      </c>
      <c r="R318" s="2">
        <v>27.364000000000001</v>
      </c>
      <c r="S318" s="2">
        <v>23016.290067999998</v>
      </c>
      <c r="T318" s="2">
        <v>444.02199999999999</v>
      </c>
      <c r="U318" s="2">
        <v>1.4119999999999999</v>
      </c>
      <c r="V318" s="2">
        <v>445.43400000000003</v>
      </c>
      <c r="W318" s="2" t="s">
        <v>1636</v>
      </c>
      <c r="X318" s="2">
        <v>0.2</v>
      </c>
      <c r="Y318" t="s">
        <v>33</v>
      </c>
      <c r="Z318" s="2" t="s">
        <v>34</v>
      </c>
      <c r="AA318" t="s">
        <v>35</v>
      </c>
      <c r="AB318">
        <v>308332.346058</v>
      </c>
      <c r="AC318">
        <v>308.33234599999997</v>
      </c>
      <c r="AD318" s="2">
        <v>38</v>
      </c>
      <c r="AE318" s="10" t="s">
        <v>307</v>
      </c>
      <c r="AF318" s="2">
        <f t="shared" si="4"/>
        <v>14193333.425765878</v>
      </c>
      <c r="AG318" s="2" cm="1">
        <f t="array" ref="AG318">_xlfn.IFS(D318="I",MIN('Datos pp I Región'!$K$7:$K$9),D318="II",MIN('Datos pp II Región'!$K$7:$K$9),D318="III",MIN('Datos pp III Región'!$K$7:$K$9),D318="IV",MIN('Datos pp IV Región'!$K$7:$K$9),D318="V",MIN('Datos pp V Región'!$K$7:$K$9),D318="RM",MIN('Datos pp RM'!$K$7:$K$9),D318="VI",MIN('Datos pp VI Región'!$K$7:$K$9))</f>
        <v>2</v>
      </c>
      <c r="AH318" s="2" cm="1">
        <f t="array" ref="AH318">_xlfn.IFS(Z318="Pavimentado",1-(AG318/(4*365)),Z318="No Pavimentado",1-(AG318/365))</f>
        <v>0.99863013698630132</v>
      </c>
      <c r="AI318" s="2" cm="1">
        <f t="array" ref="AI318">_xlfn.IFS(Z318="Pavimentado",8,Z318="No Pavimentado",R318)</f>
        <v>8</v>
      </c>
      <c r="AJ318" s="2">
        <v>0.15</v>
      </c>
      <c r="AK318" s="2">
        <v>0.62</v>
      </c>
      <c r="AL318" s="2">
        <v>0.15</v>
      </c>
      <c r="AM318" s="2">
        <v>1.5</v>
      </c>
      <c r="AN318" s="2"/>
      <c r="AO318" s="2" cm="1">
        <f t="array" ref="AO318">_xlfn.IFS($Z318=$AT$3,AJ318*($X318)^(0.91)*(8*1.1023)^1.02,$Z318=$AT$4,AL318*281.9*(8.5/12)^0.9*(4/2.72)^0.45)</f>
        <v>0.31939355285489546</v>
      </c>
      <c r="AP318" s="2" cm="1">
        <f t="array" ref="AP318">_xlfn.IFS($Z318=$AT$3,AK318*($X318)^(0.91)*(8*1.1023)^1.02,$Z318=$AT$4,AM318*281.9*(8.5/12)^0.9*(4/2.72)^0.45)</f>
        <v>1.3201600184669013</v>
      </c>
      <c r="AQ318" s="2" cm="1">
        <f t="array" ref="AQ318">_xlfn.IFS(Z318=$AT$3,(AF318*AO318*AH318)/1000000,Z318=$AT$4,(AF318*AH318*AO318*(1-AN318))/1000000)</f>
        <v>4.5270492456140152</v>
      </c>
      <c r="AR318" s="2" cm="1">
        <f t="array" ref="AR318">_xlfn.IFS(Z318=$AT$3,(AF318*AP318*AH318)/1000000,Z318=$AT$4,(AF318*AH318*AP318*(1-AN318))/1000000)</f>
        <v>18.711803548537933</v>
      </c>
    </row>
    <row r="319" spans="1:44" x14ac:dyDescent="0.3">
      <c r="A319" s="2">
        <v>38</v>
      </c>
      <c r="B319" t="s">
        <v>228</v>
      </c>
      <c r="D319" t="s">
        <v>75</v>
      </c>
      <c r="F319" s="2" t="s">
        <v>275</v>
      </c>
      <c r="G319" s="2" t="s">
        <v>103</v>
      </c>
      <c r="H319" s="2" t="s">
        <v>272</v>
      </c>
      <c r="I319" s="2" t="s">
        <v>28</v>
      </c>
      <c r="J319" s="2">
        <v>1200</v>
      </c>
      <c r="K319" s="2" t="s">
        <v>232</v>
      </c>
      <c r="L319" s="2">
        <v>40</v>
      </c>
      <c r="M319" s="2" t="s">
        <v>233</v>
      </c>
      <c r="N319" s="2" t="s">
        <v>265</v>
      </c>
      <c r="O319" s="2">
        <v>438000</v>
      </c>
      <c r="P319" s="2">
        <v>8.3350000000000009</v>
      </c>
      <c r="Q319" s="2">
        <v>19.03</v>
      </c>
      <c r="R319" s="2">
        <v>27.364000000000001</v>
      </c>
      <c r="S319" s="2">
        <v>23016.290067999998</v>
      </c>
      <c r="T319" s="2">
        <v>444.02199999999999</v>
      </c>
      <c r="U319" s="2">
        <v>1.4119999999999999</v>
      </c>
      <c r="V319" s="2">
        <v>445.43400000000003</v>
      </c>
      <c r="W319" s="2" t="s">
        <v>1637</v>
      </c>
      <c r="X319" s="2">
        <v>0.2</v>
      </c>
      <c r="Y319" t="s">
        <v>33</v>
      </c>
      <c r="Z319" s="2" t="s">
        <v>34</v>
      </c>
      <c r="AA319" t="s">
        <v>35</v>
      </c>
      <c r="AB319">
        <v>2654.872856</v>
      </c>
      <c r="AC319">
        <v>2.6548729999999998</v>
      </c>
      <c r="AD319" s="2">
        <v>38</v>
      </c>
      <c r="AE319" s="10" t="s">
        <v>307</v>
      </c>
      <c r="AF319" s="2">
        <f t="shared" si="4"/>
        <v>122210.65412340271</v>
      </c>
      <c r="AG319" s="2" cm="1">
        <f t="array" ref="AG319">_xlfn.IFS(D319="I",MIN('Datos pp I Región'!$K$7:$K$9),D319="II",MIN('Datos pp II Región'!$K$7:$K$9),D319="III",MIN('Datos pp III Región'!$K$7:$K$9),D319="IV",MIN('Datos pp IV Región'!$K$7:$K$9),D319="V",MIN('Datos pp V Región'!$K$7:$K$9),D319="RM",MIN('Datos pp RM'!$K$7:$K$9),D319="VI",MIN('Datos pp VI Región'!$K$7:$K$9))</f>
        <v>2</v>
      </c>
      <c r="AH319" s="2" cm="1">
        <f t="array" ref="AH319">_xlfn.IFS(Z319="Pavimentado",1-(AG319/(4*365)),Z319="No Pavimentado",1-(AG319/365))</f>
        <v>0.99863013698630132</v>
      </c>
      <c r="AI319" s="2" cm="1">
        <f t="array" ref="AI319">_xlfn.IFS(Z319="Pavimentado",8,Z319="No Pavimentado",R319)</f>
        <v>8</v>
      </c>
      <c r="AJ319" s="2">
        <v>0.15</v>
      </c>
      <c r="AK319" s="2">
        <v>0.62</v>
      </c>
      <c r="AL319" s="2">
        <v>0.15</v>
      </c>
      <c r="AM319" s="2">
        <v>1.5</v>
      </c>
      <c r="AN319" s="2"/>
      <c r="AO319" s="2" cm="1">
        <f t="array" ref="AO319">_xlfn.IFS($Z319=$AT$3,AJ319*($X319)^(0.91)*(8*1.1023)^1.02,$Z319=$AT$4,AL319*281.9*(8.5/12)^0.9*(4/2.72)^0.45)</f>
        <v>0.31939355285489546</v>
      </c>
      <c r="AP319" s="2" cm="1">
        <f t="array" ref="AP319">_xlfn.IFS($Z319=$AT$3,AK319*($X319)^(0.91)*(8*1.1023)^1.02,$Z319=$AT$4,AM319*281.9*(8.5/12)^0.9*(4/2.72)^0.45)</f>
        <v>1.3201600184669013</v>
      </c>
      <c r="AQ319" s="2" cm="1">
        <f t="array" ref="AQ319">_xlfn.IFS(Z319=$AT$3,(AF319*AO319*AH319)/1000000,Z319=$AT$4,(AF319*AH319*AO319*(1-AN319))/1000000)</f>
        <v>3.8979824750047534E-2</v>
      </c>
      <c r="AR319" s="2" cm="1">
        <f t="array" ref="AR319">_xlfn.IFS(Z319=$AT$3,(AF319*AP319*AH319)/1000000,Z319=$AT$4,(AF319*AH319*AP319*(1-AN319))/1000000)</f>
        <v>0.16111660896686314</v>
      </c>
    </row>
    <row r="320" spans="1:44" x14ac:dyDescent="0.3">
      <c r="A320" s="2">
        <v>38</v>
      </c>
      <c r="B320" t="s">
        <v>228</v>
      </c>
      <c r="D320" t="s">
        <v>75</v>
      </c>
      <c r="F320" s="2" t="s">
        <v>275</v>
      </c>
      <c r="G320" s="2" t="s">
        <v>103</v>
      </c>
      <c r="H320" s="2" t="s">
        <v>272</v>
      </c>
      <c r="I320" s="2" t="s">
        <v>28</v>
      </c>
      <c r="J320" s="2">
        <v>1200</v>
      </c>
      <c r="K320" s="2" t="s">
        <v>232</v>
      </c>
      <c r="L320" s="2">
        <v>40</v>
      </c>
      <c r="M320" s="2" t="s">
        <v>233</v>
      </c>
      <c r="N320" s="2" t="s">
        <v>265</v>
      </c>
      <c r="O320" s="2">
        <v>438000</v>
      </c>
      <c r="P320" s="2">
        <v>8.3350000000000009</v>
      </c>
      <c r="Q320" s="2">
        <v>19.03</v>
      </c>
      <c r="R320" s="2">
        <v>27.364000000000001</v>
      </c>
      <c r="S320" s="2">
        <v>23016.290067999998</v>
      </c>
      <c r="T320" s="2">
        <v>444.02199999999999</v>
      </c>
      <c r="U320" s="2">
        <v>1.4119999999999999</v>
      </c>
      <c r="V320" s="2">
        <v>445.43400000000003</v>
      </c>
      <c r="W320" s="2" t="s">
        <v>1638</v>
      </c>
      <c r="X320" s="2">
        <v>0.2</v>
      </c>
      <c r="Y320" t="s">
        <v>33</v>
      </c>
      <c r="Z320" s="2" t="s">
        <v>34</v>
      </c>
      <c r="AA320" t="s">
        <v>35</v>
      </c>
      <c r="AB320">
        <v>53847.640687999999</v>
      </c>
      <c r="AC320">
        <v>53.847641000000003</v>
      </c>
      <c r="AD320" s="2">
        <v>38</v>
      </c>
      <c r="AE320" s="10" t="s">
        <v>307</v>
      </c>
      <c r="AF320" s="2">
        <f t="shared" si="4"/>
        <v>2478745.8494670591</v>
      </c>
      <c r="AG320" s="2" cm="1">
        <f t="array" ref="AG320">_xlfn.IFS(D320="I",MIN('Datos pp I Región'!$K$7:$K$9),D320="II",MIN('Datos pp II Región'!$K$7:$K$9),D320="III",MIN('Datos pp III Región'!$K$7:$K$9),D320="IV",MIN('Datos pp IV Región'!$K$7:$K$9),D320="V",MIN('Datos pp V Región'!$K$7:$K$9),D320="RM",MIN('Datos pp RM'!$K$7:$K$9),D320="VI",MIN('Datos pp VI Región'!$K$7:$K$9))</f>
        <v>2</v>
      </c>
      <c r="AH320" s="2" cm="1">
        <f t="array" ref="AH320">_xlfn.IFS(Z320="Pavimentado",1-(AG320/(4*365)),Z320="No Pavimentado",1-(AG320/365))</f>
        <v>0.99863013698630132</v>
      </c>
      <c r="AI320" s="2" cm="1">
        <f t="array" ref="AI320">_xlfn.IFS(Z320="Pavimentado",8,Z320="No Pavimentado",R320)</f>
        <v>8</v>
      </c>
      <c r="AJ320" s="2">
        <v>0.15</v>
      </c>
      <c r="AK320" s="2">
        <v>0.62</v>
      </c>
      <c r="AL320" s="2">
        <v>0.15</v>
      </c>
      <c r="AM320" s="2">
        <v>1.5</v>
      </c>
      <c r="AN320" s="2"/>
      <c r="AO320" s="2" cm="1">
        <f t="array" ref="AO320">_xlfn.IFS($Z320=$AT$3,AJ320*($X320)^(0.91)*(8*1.1023)^1.02,$Z320=$AT$4,AL320*281.9*(8.5/12)^0.9*(4/2.72)^0.45)</f>
        <v>0.31939355285489546</v>
      </c>
      <c r="AP320" s="2" cm="1">
        <f t="array" ref="AP320">_xlfn.IFS($Z320=$AT$3,AK320*($X320)^(0.91)*(8*1.1023)^1.02,$Z320=$AT$4,AM320*281.9*(8.5/12)^0.9*(4/2.72)^0.45)</f>
        <v>1.3201600184669013</v>
      </c>
      <c r="AQ320" s="2" cm="1">
        <f t="array" ref="AQ320">_xlfn.IFS(Z320=$AT$3,(AF320*AO320*AH320)/1000000,Z320=$AT$4,(AF320*AH320*AO320*(1-AN320))/1000000)</f>
        <v>0.79061092917946518</v>
      </c>
      <c r="AR320" s="2" cm="1">
        <f t="array" ref="AR320">_xlfn.IFS(Z320=$AT$3,(AF320*AP320*AH320)/1000000,Z320=$AT$4,(AF320*AH320*AP320*(1-AN320))/1000000)</f>
        <v>3.2678585072751232</v>
      </c>
    </row>
    <row r="321" spans="1:44" x14ac:dyDescent="0.3">
      <c r="A321" s="2">
        <v>38</v>
      </c>
      <c r="B321" t="s">
        <v>228</v>
      </c>
      <c r="D321" t="s">
        <v>75</v>
      </c>
      <c r="F321" s="2" t="s">
        <v>275</v>
      </c>
      <c r="G321" s="2" t="s">
        <v>103</v>
      </c>
      <c r="H321" s="2" t="s">
        <v>272</v>
      </c>
      <c r="I321" s="2" t="s">
        <v>28</v>
      </c>
      <c r="J321" s="2">
        <v>1200</v>
      </c>
      <c r="K321" s="2" t="s">
        <v>232</v>
      </c>
      <c r="L321" s="2">
        <v>40</v>
      </c>
      <c r="M321" s="2" t="s">
        <v>233</v>
      </c>
      <c r="N321" s="2" t="s">
        <v>265</v>
      </c>
      <c r="O321" s="2">
        <v>438000</v>
      </c>
      <c r="P321" s="2">
        <v>8.3350000000000009</v>
      </c>
      <c r="Q321" s="2">
        <v>19.03</v>
      </c>
      <c r="R321" s="2">
        <v>27.364000000000001</v>
      </c>
      <c r="S321" s="2">
        <v>23016.290067999998</v>
      </c>
      <c r="T321" s="2">
        <v>444.02199999999999</v>
      </c>
      <c r="U321" s="2">
        <v>1.4119999999999999</v>
      </c>
      <c r="V321" s="2">
        <v>445.43400000000003</v>
      </c>
      <c r="W321" s="2" t="s">
        <v>1639</v>
      </c>
      <c r="X321" s="2">
        <v>0.2</v>
      </c>
      <c r="Y321" t="s">
        <v>33</v>
      </c>
      <c r="Z321" s="2" t="s">
        <v>34</v>
      </c>
      <c r="AA321" t="s">
        <v>35</v>
      </c>
      <c r="AB321">
        <v>32651.29996</v>
      </c>
      <c r="AC321">
        <v>32.651299999999999</v>
      </c>
      <c r="AD321" s="2">
        <v>38</v>
      </c>
      <c r="AE321" s="10" t="s">
        <v>307</v>
      </c>
      <c r="AF321" s="2">
        <f t="shared" si="4"/>
        <v>1503023.5837945766</v>
      </c>
      <c r="AG321" s="2" cm="1">
        <f t="array" ref="AG321">_xlfn.IFS(D321="I",MIN('Datos pp I Región'!$K$7:$K$9),D321="II",MIN('Datos pp II Región'!$K$7:$K$9),D321="III",MIN('Datos pp III Región'!$K$7:$K$9),D321="IV",MIN('Datos pp IV Región'!$K$7:$K$9),D321="V",MIN('Datos pp V Región'!$K$7:$K$9),D321="RM",MIN('Datos pp RM'!$K$7:$K$9),D321="VI",MIN('Datos pp VI Región'!$K$7:$K$9))</f>
        <v>2</v>
      </c>
      <c r="AH321" s="2" cm="1">
        <f t="array" ref="AH321">_xlfn.IFS(Z321="Pavimentado",1-(AG321/(4*365)),Z321="No Pavimentado",1-(AG321/365))</f>
        <v>0.99863013698630132</v>
      </c>
      <c r="AI321" s="2" cm="1">
        <f t="array" ref="AI321">_xlfn.IFS(Z321="Pavimentado",8,Z321="No Pavimentado",R321)</f>
        <v>8</v>
      </c>
      <c r="AJ321" s="2">
        <v>0.15</v>
      </c>
      <c r="AK321" s="2">
        <v>0.62</v>
      </c>
      <c r="AL321" s="2">
        <v>0.15</v>
      </c>
      <c r="AM321" s="2">
        <v>1.5</v>
      </c>
      <c r="AN321" s="2"/>
      <c r="AO321" s="2" cm="1">
        <f t="array" ref="AO321">_xlfn.IFS($Z321=$AT$3,AJ321*($X321)^(0.91)*(8*1.1023)^1.02,$Z321=$AT$4,AL321*281.9*(8.5/12)^0.9*(4/2.72)^0.45)</f>
        <v>0.31939355285489546</v>
      </c>
      <c r="AP321" s="2" cm="1">
        <f t="array" ref="AP321">_xlfn.IFS($Z321=$AT$3,AK321*($X321)^(0.91)*(8*1.1023)^1.02,$Z321=$AT$4,AM321*281.9*(8.5/12)^0.9*(4/2.72)^0.45)</f>
        <v>1.3201600184669013</v>
      </c>
      <c r="AQ321" s="2" cm="1">
        <f t="array" ref="AQ321">_xlfn.IFS(Z321=$AT$3,(AF321*AO321*AH321)/1000000,Z321=$AT$4,(AF321*AH321*AO321*(1-AN321))/1000000)</f>
        <v>0.47939843143578875</v>
      </c>
      <c r="AR321" s="2" cm="1">
        <f t="array" ref="AR321">_xlfn.IFS(Z321=$AT$3,(AF321*AP321*AH321)/1000000,Z321=$AT$4,(AF321*AH321*AP321*(1-AN321))/1000000)</f>
        <v>1.9815135166012603</v>
      </c>
    </row>
    <row r="322" spans="1:44" x14ac:dyDescent="0.3">
      <c r="A322" s="2">
        <v>38</v>
      </c>
      <c r="B322" t="s">
        <v>228</v>
      </c>
      <c r="D322" t="s">
        <v>75</v>
      </c>
      <c r="F322" s="2" t="s">
        <v>275</v>
      </c>
      <c r="G322" s="2" t="s">
        <v>103</v>
      </c>
      <c r="H322" s="2" t="s">
        <v>272</v>
      </c>
      <c r="I322" s="2" t="s">
        <v>28</v>
      </c>
      <c r="J322" s="2">
        <v>1200</v>
      </c>
      <c r="K322" s="2" t="s">
        <v>232</v>
      </c>
      <c r="L322" s="2">
        <v>40</v>
      </c>
      <c r="M322" s="2" t="s">
        <v>233</v>
      </c>
      <c r="N322" s="2" t="s">
        <v>265</v>
      </c>
      <c r="O322" s="2">
        <v>438000</v>
      </c>
      <c r="P322" s="2">
        <v>8.3350000000000009</v>
      </c>
      <c r="Q322" s="2">
        <v>19.03</v>
      </c>
      <c r="R322" s="2">
        <v>27.364000000000001</v>
      </c>
      <c r="S322" s="2">
        <v>23016.290067999998</v>
      </c>
      <c r="T322" s="2">
        <v>444.02199999999999</v>
      </c>
      <c r="U322" s="2">
        <v>1.4119999999999999</v>
      </c>
      <c r="V322" s="2">
        <v>445.43400000000003</v>
      </c>
      <c r="W322" s="2" t="s">
        <v>1640</v>
      </c>
      <c r="X322" s="2">
        <v>0.2</v>
      </c>
      <c r="Y322" t="s">
        <v>33</v>
      </c>
      <c r="Z322" s="2" t="s">
        <v>34</v>
      </c>
      <c r="AA322" t="s">
        <v>35</v>
      </c>
      <c r="AB322">
        <v>33755.646175000002</v>
      </c>
      <c r="AC322">
        <v>33.755645999999999</v>
      </c>
      <c r="AD322" s="2">
        <v>38</v>
      </c>
      <c r="AE322" s="10" t="s">
        <v>307</v>
      </c>
      <c r="AF322" s="2">
        <f t="shared" si="4"/>
        <v>1553859.4795374477</v>
      </c>
      <c r="AG322" s="2" cm="1">
        <f t="array" ref="AG322">_xlfn.IFS(D322="I",MIN('Datos pp I Región'!$K$7:$K$9),D322="II",MIN('Datos pp II Región'!$K$7:$K$9),D322="III",MIN('Datos pp III Región'!$K$7:$K$9),D322="IV",MIN('Datos pp IV Región'!$K$7:$K$9),D322="V",MIN('Datos pp V Región'!$K$7:$K$9),D322="RM",MIN('Datos pp RM'!$K$7:$K$9),D322="VI",MIN('Datos pp VI Región'!$K$7:$K$9))</f>
        <v>2</v>
      </c>
      <c r="AH322" s="2" cm="1">
        <f t="array" ref="AH322">_xlfn.IFS(Z322="Pavimentado",1-(AG322/(4*365)),Z322="No Pavimentado",1-(AG322/365))</f>
        <v>0.99863013698630132</v>
      </c>
      <c r="AI322" s="2" cm="1">
        <f t="array" ref="AI322">_xlfn.IFS(Z322="Pavimentado",8,Z322="No Pavimentado",R322)</f>
        <v>8</v>
      </c>
      <c r="AJ322" s="2">
        <v>0.15</v>
      </c>
      <c r="AK322" s="2">
        <v>0.62</v>
      </c>
      <c r="AL322" s="2">
        <v>0.15</v>
      </c>
      <c r="AM322" s="2">
        <v>1.5</v>
      </c>
      <c r="AN322" s="2"/>
      <c r="AO322" s="2" cm="1">
        <f t="array" ref="AO322">_xlfn.IFS($Z322=$AT$3,AJ322*($X322)^(0.91)*(8*1.1023)^1.02,$Z322=$AT$4,AL322*281.9*(8.5/12)^0.9*(4/2.72)^0.45)</f>
        <v>0.31939355285489546</v>
      </c>
      <c r="AP322" s="2" cm="1">
        <f t="array" ref="AP322">_xlfn.IFS($Z322=$AT$3,AK322*($X322)^(0.91)*(8*1.1023)^1.02,$Z322=$AT$4,AM322*281.9*(8.5/12)^0.9*(4/2.72)^0.45)</f>
        <v>1.3201600184669013</v>
      </c>
      <c r="AQ322" s="2" cm="1">
        <f t="array" ref="AQ322">_xlfn.IFS(Z322=$AT$3,(AF322*AO322*AH322)/1000000,Z322=$AT$4,(AF322*AH322*AO322*(1-AN322))/1000000)</f>
        <v>0.49561284679329026</v>
      </c>
      <c r="AR322" s="2" cm="1">
        <f t="array" ref="AR322">_xlfn.IFS(Z322=$AT$3,(AF322*AP322*AH322)/1000000,Z322=$AT$4,(AF322*AH322*AP322*(1-AN322))/1000000)</f>
        <v>2.0485331000789331</v>
      </c>
    </row>
    <row r="323" spans="1:44" x14ac:dyDescent="0.3">
      <c r="A323" s="2">
        <v>38</v>
      </c>
      <c r="B323" t="s">
        <v>228</v>
      </c>
      <c r="D323" t="s">
        <v>75</v>
      </c>
      <c r="F323" s="2" t="s">
        <v>275</v>
      </c>
      <c r="G323" s="2" t="s">
        <v>103</v>
      </c>
      <c r="H323" s="2" t="s">
        <v>272</v>
      </c>
      <c r="I323" s="2" t="s">
        <v>28</v>
      </c>
      <c r="J323" s="2">
        <v>1200</v>
      </c>
      <c r="K323" s="2" t="s">
        <v>232</v>
      </c>
      <c r="L323" s="2">
        <v>40</v>
      </c>
      <c r="M323" s="2" t="s">
        <v>233</v>
      </c>
      <c r="N323" s="2" t="s">
        <v>265</v>
      </c>
      <c r="O323" s="2">
        <v>438000</v>
      </c>
      <c r="P323" s="2">
        <v>8.3350000000000009</v>
      </c>
      <c r="Q323" s="2">
        <v>19.03</v>
      </c>
      <c r="R323" s="2">
        <v>27.364000000000001</v>
      </c>
      <c r="S323" s="2">
        <v>23016.290067999998</v>
      </c>
      <c r="T323" s="2">
        <v>444.02199999999999</v>
      </c>
      <c r="U323" s="2">
        <v>1.4119999999999999</v>
      </c>
      <c r="V323" s="2">
        <v>445.43400000000003</v>
      </c>
      <c r="W323" s="2" t="s">
        <v>1641</v>
      </c>
      <c r="X323" s="2">
        <v>0.2</v>
      </c>
      <c r="Y323" t="s">
        <v>33</v>
      </c>
      <c r="Z323" s="2" t="s">
        <v>34</v>
      </c>
      <c r="AA323" t="s">
        <v>35</v>
      </c>
      <c r="AB323">
        <v>9880.9204900000004</v>
      </c>
      <c r="AC323">
        <v>9.8809199999999997</v>
      </c>
      <c r="AD323" s="2">
        <v>38</v>
      </c>
      <c r="AE323" s="10" t="s">
        <v>307</v>
      </c>
      <c r="AF323" s="2">
        <f t="shared" ref="AF323:AF346" si="5">IF(AE323="Si",AC323*S323*2,AC323*S323)</f>
        <v>454844.24171740509</v>
      </c>
      <c r="AG323" s="2" cm="1">
        <f t="array" ref="AG323">_xlfn.IFS(D323="I",MIN('Datos pp I Región'!$K$7:$K$9),D323="II",MIN('Datos pp II Región'!$K$7:$K$9),D323="III",MIN('Datos pp III Región'!$K$7:$K$9),D323="IV",MIN('Datos pp IV Región'!$K$7:$K$9),D323="V",MIN('Datos pp V Región'!$K$7:$K$9),D323="RM",MIN('Datos pp RM'!$K$7:$K$9),D323="VI",MIN('Datos pp VI Región'!$K$7:$K$9))</f>
        <v>2</v>
      </c>
      <c r="AH323" s="2" cm="1">
        <f t="array" ref="AH323">_xlfn.IFS(Z323="Pavimentado",1-(AG323/(4*365)),Z323="No Pavimentado",1-(AG323/365))</f>
        <v>0.99863013698630132</v>
      </c>
      <c r="AI323" s="2" cm="1">
        <f t="array" ref="AI323">_xlfn.IFS(Z323="Pavimentado",8,Z323="No Pavimentado",R323)</f>
        <v>8</v>
      </c>
      <c r="AJ323" s="2">
        <v>0.15</v>
      </c>
      <c r="AK323" s="2">
        <v>0.62</v>
      </c>
      <c r="AL323" s="2">
        <v>0.15</v>
      </c>
      <c r="AM323" s="2">
        <v>1.5</v>
      </c>
      <c r="AN323" s="2"/>
      <c r="AO323" s="2" cm="1">
        <f t="array" ref="AO323">_xlfn.IFS($Z323=$AT$3,AJ323*($X323)^(0.91)*(8*1.1023)^1.02,$Z323=$AT$4,AL323*281.9*(8.5/12)^0.9*(4/2.72)^0.45)</f>
        <v>0.31939355285489546</v>
      </c>
      <c r="AP323" s="2" cm="1">
        <f t="array" ref="AP323">_xlfn.IFS($Z323=$AT$3,AK323*($X323)^(0.91)*(8*1.1023)^1.02,$Z323=$AT$4,AM323*281.9*(8.5/12)^0.9*(4/2.72)^0.45)</f>
        <v>1.3201600184669013</v>
      </c>
      <c r="AQ323" s="2" cm="1">
        <f t="array" ref="AQ323">_xlfn.IFS(Z323=$AT$3,(AF323*AO323*AH323)/1000000,Z323=$AT$4,(AF323*AH323*AO323*(1-AN323))/1000000)</f>
        <v>0.14507531244215435</v>
      </c>
      <c r="AR323" s="2" cm="1">
        <f t="array" ref="AR323">_xlfn.IFS(Z323=$AT$3,(AF323*AP323*AH323)/1000000,Z323=$AT$4,(AF323*AH323*AP323*(1-AN323))/1000000)</f>
        <v>0.59964462476090474</v>
      </c>
    </row>
    <row r="324" spans="1:44" x14ac:dyDescent="0.3">
      <c r="A324" s="2">
        <v>38</v>
      </c>
      <c r="B324" t="s">
        <v>228</v>
      </c>
      <c r="D324" t="s">
        <v>75</v>
      </c>
      <c r="F324" s="2" t="s">
        <v>276</v>
      </c>
      <c r="G324" s="2" t="s">
        <v>103</v>
      </c>
      <c r="H324" s="2" t="s">
        <v>272</v>
      </c>
      <c r="I324" s="2" t="s">
        <v>28</v>
      </c>
      <c r="J324" s="2">
        <v>1200</v>
      </c>
      <c r="K324" s="2" t="s">
        <v>232</v>
      </c>
      <c r="L324" s="2">
        <v>40</v>
      </c>
      <c r="M324" s="2" t="s">
        <v>233</v>
      </c>
      <c r="N324" s="2" t="s">
        <v>265</v>
      </c>
      <c r="O324" s="2">
        <v>438000</v>
      </c>
      <c r="P324" s="2">
        <v>8.3350000000000009</v>
      </c>
      <c r="Q324" s="2">
        <v>19.03</v>
      </c>
      <c r="R324" s="2">
        <v>27.364000000000001</v>
      </c>
      <c r="S324" s="2">
        <v>23016.290067999998</v>
      </c>
      <c r="T324" s="2">
        <v>444.02199999999999</v>
      </c>
      <c r="U324" s="2">
        <v>1.4119999999999999</v>
      </c>
      <c r="V324" s="2">
        <v>445.43400000000003</v>
      </c>
      <c r="W324" s="2" t="s">
        <v>1642</v>
      </c>
      <c r="X324" s="2">
        <v>0.2</v>
      </c>
      <c r="Y324" t="s">
        <v>33</v>
      </c>
      <c r="Z324" s="2" t="s">
        <v>61</v>
      </c>
      <c r="AA324" t="s">
        <v>35</v>
      </c>
      <c r="AB324">
        <v>2218.8083190000002</v>
      </c>
      <c r="AC324">
        <v>2.2188080000000001</v>
      </c>
      <c r="AD324" s="2">
        <v>38</v>
      </c>
      <c r="AE324" s="10" t="s">
        <v>307</v>
      </c>
      <c r="AF324" s="2">
        <f t="shared" si="5"/>
        <v>102137.45706639788</v>
      </c>
      <c r="AG324" s="2" cm="1">
        <f t="array" ref="AG324">_xlfn.IFS(D324="I",MIN('Datos pp I Región'!$K$7:$K$9),D324="II",MIN('Datos pp II Región'!$K$7:$K$9),D324="III",MIN('Datos pp III Región'!$K$7:$K$9),D324="IV",MIN('Datos pp IV Región'!$K$7:$K$9),D324="V",MIN('Datos pp V Región'!$K$7:$K$9),D324="RM",MIN('Datos pp RM'!$K$7:$K$9),D324="VI",MIN('Datos pp VI Región'!$K$7:$K$9))</f>
        <v>2</v>
      </c>
      <c r="AH324" s="2" cm="1">
        <f t="array" ref="AH324">_xlfn.IFS(Z324="Pavimentado",1-(AG324/(4*365)),Z324="No Pavimentado",1-(AG324/365))</f>
        <v>0.9945205479452055</v>
      </c>
      <c r="AI324" s="2" cm="1">
        <f t="array" ref="AI324">_xlfn.IFS(Z324="Pavimentado",8,Z324="No Pavimentado",R324)</f>
        <v>27.364000000000001</v>
      </c>
      <c r="AJ324" s="2">
        <v>0.15</v>
      </c>
      <c r="AK324" s="2">
        <v>0.62</v>
      </c>
      <c r="AL324" s="2">
        <v>0.15</v>
      </c>
      <c r="AM324" s="2">
        <v>1.5</v>
      </c>
      <c r="AN324" s="2"/>
      <c r="AO324" s="2" cm="1">
        <f t="array" ref="AO324">_xlfn.IFS($Z324=$AT$3,AJ324*($X324)^(0.91)*(8*1.1023)^1.02,$Z324=$AT$4,AL324*281.9*(8.5/12)^0.9*(4/2.72)^0.45)</f>
        <v>36.878329124860684</v>
      </c>
      <c r="AP324" s="2" cm="1">
        <f t="array" ref="AP324">_xlfn.IFS($Z324=$AT$3,AK324*($X324)^(0.91)*(8*1.1023)^1.02,$Z324=$AT$4,AM324*281.9*(8.5/12)^0.9*(4/2.72)^0.45)</f>
        <v>368.78329124860687</v>
      </c>
      <c r="AQ324" s="2" cm="1">
        <f t="array" ref="AQ324">_xlfn.IFS(Z324=$AT$3,(AF324*AO324*AH324)/1000000,Z324=$AT$4,(AF324*AH324*AO324*(1-AN324))/1000000)</f>
        <v>3.7460195316015188</v>
      </c>
      <c r="AR324" s="2" cm="1">
        <f t="array" ref="AR324">_xlfn.IFS(Z324=$AT$3,(AF324*AP324*AH324)/1000000,Z324=$AT$4,(AF324*AH324*AP324*(1-AN324))/1000000)</f>
        <v>37.460195316015188</v>
      </c>
    </row>
    <row r="325" spans="1:44" x14ac:dyDescent="0.3">
      <c r="A325" s="2">
        <v>38</v>
      </c>
      <c r="B325" t="s">
        <v>228</v>
      </c>
      <c r="D325" t="s">
        <v>75</v>
      </c>
      <c r="F325" s="2" t="s">
        <v>276</v>
      </c>
      <c r="G325" s="2" t="s">
        <v>103</v>
      </c>
      <c r="H325" s="2" t="s">
        <v>272</v>
      </c>
      <c r="I325" s="2" t="s">
        <v>28</v>
      </c>
      <c r="J325" s="2">
        <v>1200</v>
      </c>
      <c r="K325" s="2" t="s">
        <v>232</v>
      </c>
      <c r="L325" s="2">
        <v>40</v>
      </c>
      <c r="M325" s="2" t="s">
        <v>233</v>
      </c>
      <c r="N325" s="2" t="s">
        <v>265</v>
      </c>
      <c r="O325" s="2">
        <v>438000</v>
      </c>
      <c r="P325" s="2">
        <v>8.3350000000000009</v>
      </c>
      <c r="Q325" s="2">
        <v>19.03</v>
      </c>
      <c r="R325" s="2">
        <v>27.364000000000001</v>
      </c>
      <c r="S325" s="2">
        <v>23016.290067999998</v>
      </c>
      <c r="T325" s="2">
        <v>444.02199999999999</v>
      </c>
      <c r="U325" s="2">
        <v>1.4119999999999999</v>
      </c>
      <c r="V325" s="2">
        <v>445.43400000000003</v>
      </c>
      <c r="W325" s="2" t="s">
        <v>1643</v>
      </c>
      <c r="X325" s="2">
        <v>0</v>
      </c>
      <c r="Y325" t="s">
        <v>33</v>
      </c>
      <c r="Z325" s="2" t="s">
        <v>61</v>
      </c>
      <c r="AA325" t="s">
        <v>35</v>
      </c>
      <c r="AB325">
        <v>1151.596237</v>
      </c>
      <c r="AC325">
        <v>1.1515960000000001</v>
      </c>
      <c r="AD325" s="2">
        <v>38</v>
      </c>
      <c r="AE325" s="10" t="s">
        <v>307</v>
      </c>
      <c r="AF325" s="2">
        <f t="shared" si="5"/>
        <v>53010.935154297054</v>
      </c>
      <c r="AG325" s="2" cm="1">
        <f t="array" ref="AG325">_xlfn.IFS(D325="I",MIN('Datos pp I Región'!$K$7:$K$9),D325="II",MIN('Datos pp II Región'!$K$7:$K$9),D325="III",MIN('Datos pp III Región'!$K$7:$K$9),D325="IV",MIN('Datos pp IV Región'!$K$7:$K$9),D325="V",MIN('Datos pp V Región'!$K$7:$K$9),D325="RM",MIN('Datos pp RM'!$K$7:$K$9),D325="VI",MIN('Datos pp VI Región'!$K$7:$K$9))</f>
        <v>2</v>
      </c>
      <c r="AH325" s="2" cm="1">
        <f t="array" ref="AH325">_xlfn.IFS(Z325="Pavimentado",1-(AG325/(4*365)),Z325="No Pavimentado",1-(AG325/365))</f>
        <v>0.9945205479452055</v>
      </c>
      <c r="AI325" s="2" cm="1">
        <f t="array" ref="AI325">_xlfn.IFS(Z325="Pavimentado",8,Z325="No Pavimentado",R325)</f>
        <v>27.364000000000001</v>
      </c>
      <c r="AJ325" s="2">
        <v>0.15</v>
      </c>
      <c r="AK325" s="2">
        <v>0.62</v>
      </c>
      <c r="AL325" s="2">
        <v>0.15</v>
      </c>
      <c r="AM325" s="2">
        <v>1.5</v>
      </c>
      <c r="AN325" s="2"/>
      <c r="AO325" s="2" cm="1">
        <f t="array" ref="AO325">_xlfn.IFS($Z325=$AT$3,AJ325*($X325)^(0.91)*(8*1.1023)^1.02,$Z325=$AT$4,AL325*281.9*(8.5/12)^0.9*(4/2.72)^0.45)</f>
        <v>36.878329124860684</v>
      </c>
      <c r="AP325" s="2" cm="1">
        <f t="array" ref="AP325">_xlfn.IFS($Z325=$AT$3,AK325*($X325)^(0.91)*(8*1.1023)^1.02,$Z325=$AT$4,AM325*281.9*(8.5/12)^0.9*(4/2.72)^0.45)</f>
        <v>368.78329124860687</v>
      </c>
      <c r="AQ325" s="2" cm="1">
        <f t="array" ref="AQ325">_xlfn.IFS(Z325=$AT$3,(AF325*AO325*AH325)/1000000,Z325=$AT$4,(AF325*AH325*AO325*(1-AN325))/1000000)</f>
        <v>1.9442426332130509</v>
      </c>
      <c r="AR325" s="2" cm="1">
        <f t="array" ref="AR325">_xlfn.IFS(Z325=$AT$3,(AF325*AP325*AH325)/1000000,Z325=$AT$4,(AF325*AH325*AP325*(1-AN325))/1000000)</f>
        <v>19.442426332130509</v>
      </c>
    </row>
    <row r="326" spans="1:44" x14ac:dyDescent="0.3">
      <c r="A326" s="2">
        <v>39</v>
      </c>
      <c r="B326" t="s">
        <v>228</v>
      </c>
      <c r="D326" t="s">
        <v>277</v>
      </c>
      <c r="F326" s="2" t="s">
        <v>279</v>
      </c>
      <c r="G326" s="2" t="s">
        <v>78</v>
      </c>
      <c r="H326" s="2" t="s">
        <v>272</v>
      </c>
      <c r="I326" s="2" t="s">
        <v>28</v>
      </c>
      <c r="J326" s="2">
        <v>1200</v>
      </c>
      <c r="K326" s="2" t="s">
        <v>232</v>
      </c>
      <c r="L326" s="2">
        <v>40</v>
      </c>
      <c r="M326" s="2" t="s">
        <v>233</v>
      </c>
      <c r="N326" s="2" t="s">
        <v>265</v>
      </c>
      <c r="O326" s="2">
        <v>438000</v>
      </c>
      <c r="P326" s="2">
        <v>8.3350000000000009</v>
      </c>
      <c r="Q326" s="2">
        <v>19.03</v>
      </c>
      <c r="R326" s="2">
        <v>27.364000000000001</v>
      </c>
      <c r="S326" s="2">
        <v>23016.290067999998</v>
      </c>
      <c r="T326" s="2">
        <v>163.69999999999999</v>
      </c>
      <c r="U326" s="2">
        <v>0.14499999999999999</v>
      </c>
      <c r="V326" s="2">
        <v>163.845</v>
      </c>
      <c r="W326" s="2" t="s">
        <v>1644</v>
      </c>
      <c r="X326" s="2">
        <v>0.2</v>
      </c>
      <c r="Y326" t="s">
        <v>33</v>
      </c>
      <c r="Z326" s="2" t="s">
        <v>34</v>
      </c>
      <c r="AA326" t="s">
        <v>35</v>
      </c>
      <c r="AB326">
        <v>106034.578634</v>
      </c>
      <c r="AC326">
        <v>106.03457899999999</v>
      </c>
      <c r="AD326" s="2">
        <v>39</v>
      </c>
      <c r="AE326" s="10" t="s">
        <v>307</v>
      </c>
      <c r="AF326" s="2">
        <f t="shared" si="5"/>
        <v>4881045.2550045224</v>
      </c>
      <c r="AG326" s="2" cm="1">
        <f t="array" ref="AG326">_xlfn.IFS(D326="I",MIN('Datos pp I Región'!$K$7:$K$9),D326="II",MIN('Datos pp II Región'!$K$7:$K$9),D326="III",MIN('Datos pp III Región'!$K$7:$K$9),D326="IV",MIN('Datos pp IV Región'!$K$7:$K$9),D326="V",MIN('Datos pp V Región'!$K$7:$K$9),D326="RM",MIN('Datos pp RM'!$K$7:$K$9),D326="VI",MIN('Datos pp VI Región'!$K$7:$K$9))</f>
        <v>0</v>
      </c>
      <c r="AH326" s="2" cm="1">
        <f t="array" ref="AH326">_xlfn.IFS(Z326="Pavimentado",1-(AG326/(4*365)),Z326="No Pavimentado",1-(AG326/365))</f>
        <v>1</v>
      </c>
      <c r="AI326" s="2" cm="1">
        <f t="array" ref="AI326">_xlfn.IFS(Z326="Pavimentado",8,Z326="No Pavimentado",R326)</f>
        <v>8</v>
      </c>
      <c r="AJ326" s="2">
        <v>0.15</v>
      </c>
      <c r="AK326" s="2">
        <v>0.62</v>
      </c>
      <c r="AL326" s="2">
        <v>0.15</v>
      </c>
      <c r="AM326" s="2">
        <v>1.5</v>
      </c>
      <c r="AN326" s="2"/>
      <c r="AO326" s="2" cm="1">
        <f t="array" ref="AO326">_xlfn.IFS($Z326=$AT$3,AJ326*($X326)^(0.91)*(8*1.1023)^1.02,$Z326=$AT$4,AL326*281.9*(8.5/12)^0.9*(4/2.72)^0.45)</f>
        <v>0.31939355285489546</v>
      </c>
      <c r="AP326" s="2" cm="1">
        <f t="array" ref="AP326">_xlfn.IFS($Z326=$AT$3,AK326*($X326)^(0.91)*(8*1.1023)^1.02,$Z326=$AT$4,AM326*281.9*(8.5/12)^0.9*(4/2.72)^0.45)</f>
        <v>1.3201600184669013</v>
      </c>
      <c r="AQ326" s="2" cm="1">
        <f t="array" ref="AQ326">_xlfn.IFS(Z326=$AT$3,(AF326*AO326*AH326)/1000000,Z326=$AT$4,(AF326*AH326*AO326*(1-AN326))/1000000)</f>
        <v>1.5589743856414235</v>
      </c>
      <c r="AR326" s="2" cm="1">
        <f t="array" ref="AR326">_xlfn.IFS(Z326=$AT$3,(AF326*AP326*AH326)/1000000,Z326=$AT$4,(AF326*AH326*AP326*(1-AN326))/1000000)</f>
        <v>6.4437607939845511</v>
      </c>
    </row>
    <row r="327" spans="1:44" x14ac:dyDescent="0.3">
      <c r="A327" s="2">
        <v>39</v>
      </c>
      <c r="B327" t="s">
        <v>228</v>
      </c>
      <c r="D327" t="s">
        <v>277</v>
      </c>
      <c r="F327" s="2" t="s">
        <v>279</v>
      </c>
      <c r="G327" s="2" t="s">
        <v>78</v>
      </c>
      <c r="H327" s="2" t="s">
        <v>272</v>
      </c>
      <c r="I327" s="2" t="s">
        <v>28</v>
      </c>
      <c r="J327" s="2">
        <v>1200</v>
      </c>
      <c r="K327" s="2" t="s">
        <v>232</v>
      </c>
      <c r="L327" s="2">
        <v>40</v>
      </c>
      <c r="M327" s="2" t="s">
        <v>233</v>
      </c>
      <c r="N327" s="2" t="s">
        <v>265</v>
      </c>
      <c r="O327" s="2">
        <v>438000</v>
      </c>
      <c r="P327" s="2">
        <v>8.3350000000000009</v>
      </c>
      <c r="Q327" s="2">
        <v>19.03</v>
      </c>
      <c r="R327" s="2">
        <v>27.364000000000001</v>
      </c>
      <c r="S327" s="2">
        <v>23016.290067999998</v>
      </c>
      <c r="T327" s="2">
        <v>163.69999999999999</v>
      </c>
      <c r="U327" s="2">
        <v>0.14499999999999999</v>
      </c>
      <c r="V327" s="2">
        <v>163.845</v>
      </c>
      <c r="W327" s="2" t="s">
        <v>1645</v>
      </c>
      <c r="X327" s="2">
        <v>0.2</v>
      </c>
      <c r="Y327" t="s">
        <v>33</v>
      </c>
      <c r="Z327" s="2" t="s">
        <v>34</v>
      </c>
      <c r="AA327" t="s">
        <v>35</v>
      </c>
      <c r="AB327">
        <v>53702.892196000001</v>
      </c>
      <c r="AC327">
        <v>53.702891999999999</v>
      </c>
      <c r="AD327" s="2">
        <v>39</v>
      </c>
      <c r="AE327" s="10" t="s">
        <v>307</v>
      </c>
      <c r="AF327" s="2">
        <f t="shared" si="5"/>
        <v>2472082.679524953</v>
      </c>
      <c r="AG327" s="2" cm="1">
        <f t="array" ref="AG327">_xlfn.IFS(D327="I",MIN('Datos pp I Región'!$K$7:$K$9),D327="II",MIN('Datos pp II Región'!$K$7:$K$9),D327="III",MIN('Datos pp III Región'!$K$7:$K$9),D327="IV",MIN('Datos pp IV Región'!$K$7:$K$9),D327="V",MIN('Datos pp V Región'!$K$7:$K$9),D327="RM",MIN('Datos pp RM'!$K$7:$K$9),D327="VI",MIN('Datos pp VI Región'!$K$7:$K$9))</f>
        <v>0</v>
      </c>
      <c r="AH327" s="2" cm="1">
        <f t="array" ref="AH327">_xlfn.IFS(Z327="Pavimentado",1-(AG327/(4*365)),Z327="No Pavimentado",1-(AG327/365))</f>
        <v>1</v>
      </c>
      <c r="AI327" s="2" cm="1">
        <f t="array" ref="AI327">_xlfn.IFS(Z327="Pavimentado",8,Z327="No Pavimentado",R327)</f>
        <v>8</v>
      </c>
      <c r="AJ327" s="2">
        <v>0.15</v>
      </c>
      <c r="AK327" s="2">
        <v>0.62</v>
      </c>
      <c r="AL327" s="2">
        <v>0.15</v>
      </c>
      <c r="AM327" s="2">
        <v>1.5</v>
      </c>
      <c r="AN327" s="2"/>
      <c r="AO327" s="2" cm="1">
        <f t="array" ref="AO327">_xlfn.IFS($Z327=$AT$3,AJ327*($X327)^(0.91)*(8*1.1023)^1.02,$Z327=$AT$4,AL327*281.9*(8.5/12)^0.9*(4/2.72)^0.45)</f>
        <v>0.31939355285489546</v>
      </c>
      <c r="AP327" s="2" cm="1">
        <f t="array" ref="AP327">_xlfn.IFS($Z327=$AT$3,AK327*($X327)^(0.91)*(8*1.1023)^1.02,$Z327=$AT$4,AM327*281.9*(8.5/12)^0.9*(4/2.72)^0.45)</f>
        <v>1.3201600184669013</v>
      </c>
      <c r="AQ327" s="2" cm="1">
        <f t="array" ref="AQ327">_xlfn.IFS(Z327=$AT$3,(AF327*AO327*AH327)/1000000,Z327=$AT$4,(AF327*AH327*AO327*(1-AN327))/1000000)</f>
        <v>0.78956726996452464</v>
      </c>
      <c r="AR327" s="2" cm="1">
        <f t="array" ref="AR327">_xlfn.IFS(Z327=$AT$3,(AF327*AP327*AH327)/1000000,Z327=$AT$4,(AF327*AH327*AP327*(1-AN327))/1000000)</f>
        <v>3.263544715853369</v>
      </c>
    </row>
    <row r="328" spans="1:44" x14ac:dyDescent="0.3">
      <c r="A328" s="2">
        <v>39</v>
      </c>
      <c r="B328" t="s">
        <v>228</v>
      </c>
      <c r="D328" t="s">
        <v>277</v>
      </c>
      <c r="F328" s="2" t="s">
        <v>279</v>
      </c>
      <c r="G328" s="2" t="s">
        <v>78</v>
      </c>
      <c r="H328" s="2" t="s">
        <v>272</v>
      </c>
      <c r="I328" s="2" t="s">
        <v>28</v>
      </c>
      <c r="J328" s="2">
        <v>1200</v>
      </c>
      <c r="K328" s="2" t="s">
        <v>232</v>
      </c>
      <c r="L328" s="2">
        <v>40</v>
      </c>
      <c r="M328" s="2" t="s">
        <v>233</v>
      </c>
      <c r="N328" s="2" t="s">
        <v>265</v>
      </c>
      <c r="O328" s="2">
        <v>438000</v>
      </c>
      <c r="P328" s="2">
        <v>8.3350000000000009</v>
      </c>
      <c r="Q328" s="2">
        <v>19.03</v>
      </c>
      <c r="R328" s="2">
        <v>27.364000000000001</v>
      </c>
      <c r="S328" s="2">
        <v>23016.290067999998</v>
      </c>
      <c r="T328" s="2">
        <v>163.69999999999999</v>
      </c>
      <c r="U328" s="2">
        <v>0.14499999999999999</v>
      </c>
      <c r="V328" s="2">
        <v>163.845</v>
      </c>
      <c r="W328" s="2" t="s">
        <v>1646</v>
      </c>
      <c r="X328" s="2">
        <v>0.2</v>
      </c>
      <c r="Y328" t="s">
        <v>33</v>
      </c>
      <c r="Z328" s="2" t="s">
        <v>34</v>
      </c>
      <c r="AA328" t="s">
        <v>35</v>
      </c>
      <c r="AB328">
        <v>2654.8590279999999</v>
      </c>
      <c r="AC328">
        <v>2.6548590000000001</v>
      </c>
      <c r="AD328" s="2">
        <v>39</v>
      </c>
      <c r="AE328" s="10" t="s">
        <v>307</v>
      </c>
      <c r="AF328" s="2">
        <f t="shared" si="5"/>
        <v>122210.00966728081</v>
      </c>
      <c r="AG328" s="2" cm="1">
        <f t="array" ref="AG328">_xlfn.IFS(D328="I",MIN('Datos pp I Región'!$K$7:$K$9),D328="II",MIN('Datos pp II Región'!$K$7:$K$9),D328="III",MIN('Datos pp III Región'!$K$7:$K$9),D328="IV",MIN('Datos pp IV Región'!$K$7:$K$9),D328="V",MIN('Datos pp V Región'!$K$7:$K$9),D328="RM",MIN('Datos pp RM'!$K$7:$K$9),D328="VI",MIN('Datos pp VI Región'!$K$7:$K$9))</f>
        <v>0</v>
      </c>
      <c r="AH328" s="2" cm="1">
        <f t="array" ref="AH328">_xlfn.IFS(Z328="Pavimentado",1-(AG328/(4*365)),Z328="No Pavimentado",1-(AG328/365))</f>
        <v>1</v>
      </c>
      <c r="AI328" s="2" cm="1">
        <f t="array" ref="AI328">_xlfn.IFS(Z328="Pavimentado",8,Z328="No Pavimentado",R328)</f>
        <v>8</v>
      </c>
      <c r="AJ328" s="2">
        <v>0.15</v>
      </c>
      <c r="AK328" s="2">
        <v>0.62</v>
      </c>
      <c r="AL328" s="2">
        <v>0.15</v>
      </c>
      <c r="AM328" s="2">
        <v>1.5</v>
      </c>
      <c r="AN328" s="2"/>
      <c r="AO328" s="2" cm="1">
        <f t="array" ref="AO328">_xlfn.IFS($Z328=$AT$3,AJ328*($X328)^(0.91)*(8*1.1023)^1.02,$Z328=$AT$4,AL328*281.9*(8.5/12)^0.9*(4/2.72)^0.45)</f>
        <v>0.31939355285489546</v>
      </c>
      <c r="AP328" s="2" cm="1">
        <f t="array" ref="AP328">_xlfn.IFS($Z328=$AT$3,AK328*($X328)^(0.91)*(8*1.1023)^1.02,$Z328=$AT$4,AM328*281.9*(8.5/12)^0.9*(4/2.72)^0.45)</f>
        <v>1.3201600184669013</v>
      </c>
      <c r="AQ328" s="2" cm="1">
        <f t="array" ref="AQ328">_xlfn.IFS(Z328=$AT$3,(AF328*AO328*AH328)/1000000,Z328=$AT$4,(AF328*AH328*AO328*(1-AN328))/1000000)</f>
        <v>3.903308918206394E-2</v>
      </c>
      <c r="AR328" s="2" cm="1">
        <f t="array" ref="AR328">_xlfn.IFS(Z328=$AT$3,(AF328*AP328*AH328)/1000000,Z328=$AT$4,(AF328*AH328*AP328*(1-AN328))/1000000)</f>
        <v>0.16133676861919763</v>
      </c>
    </row>
    <row r="329" spans="1:44" x14ac:dyDescent="0.3">
      <c r="A329" s="2">
        <v>39</v>
      </c>
      <c r="B329" t="s">
        <v>228</v>
      </c>
      <c r="D329" t="s">
        <v>277</v>
      </c>
      <c r="F329" s="2" t="s">
        <v>280</v>
      </c>
      <c r="G329" s="2" t="s">
        <v>78</v>
      </c>
      <c r="H329" s="2" t="s">
        <v>272</v>
      </c>
      <c r="I329" s="2" t="s">
        <v>28</v>
      </c>
      <c r="J329" s="2">
        <v>1200</v>
      </c>
      <c r="K329" s="2" t="s">
        <v>232</v>
      </c>
      <c r="L329" s="2">
        <v>40</v>
      </c>
      <c r="M329" s="2" t="s">
        <v>233</v>
      </c>
      <c r="N329" s="2" t="s">
        <v>265</v>
      </c>
      <c r="O329" s="2">
        <v>438000</v>
      </c>
      <c r="P329" s="2">
        <v>8.3350000000000009</v>
      </c>
      <c r="Q329" s="2">
        <v>19.03</v>
      </c>
      <c r="R329" s="2">
        <v>27.364000000000001</v>
      </c>
      <c r="S329" s="2">
        <v>23016.290067999998</v>
      </c>
      <c r="T329" s="2">
        <v>163.69999999999999</v>
      </c>
      <c r="U329" s="2">
        <v>0.14499999999999999</v>
      </c>
      <c r="V329" s="2">
        <v>163.845</v>
      </c>
      <c r="W329" s="2" t="s">
        <v>1647</v>
      </c>
      <c r="X329" s="2">
        <v>0</v>
      </c>
      <c r="Y329" t="s">
        <v>33</v>
      </c>
      <c r="Z329" s="2" t="s">
        <v>61</v>
      </c>
      <c r="AA329" t="s">
        <v>35</v>
      </c>
      <c r="AB329">
        <v>1295.9988040000001</v>
      </c>
      <c r="AC329">
        <v>1.2959989999999999</v>
      </c>
      <c r="AD329" s="2">
        <v>39</v>
      </c>
      <c r="AE329" s="10" t="s">
        <v>307</v>
      </c>
      <c r="AF329" s="2">
        <f t="shared" si="5"/>
        <v>59658.177823675855</v>
      </c>
      <c r="AG329" s="2" cm="1">
        <f t="array" ref="AG329">_xlfn.IFS(D329="I",MIN('Datos pp I Región'!$K$7:$K$9),D329="II",MIN('Datos pp II Región'!$K$7:$K$9),D329="III",MIN('Datos pp III Región'!$K$7:$K$9),D329="IV",MIN('Datos pp IV Región'!$K$7:$K$9),D329="V",MIN('Datos pp V Región'!$K$7:$K$9),D329="RM",MIN('Datos pp RM'!$K$7:$K$9),D329="VI",MIN('Datos pp VI Región'!$K$7:$K$9))</f>
        <v>0</v>
      </c>
      <c r="AH329" s="2" cm="1">
        <f t="array" ref="AH329">_xlfn.IFS(Z329="Pavimentado",1-(AG329/(4*365)),Z329="No Pavimentado",1-(AG329/365))</f>
        <v>1</v>
      </c>
      <c r="AI329" s="2" cm="1">
        <f t="array" ref="AI329">_xlfn.IFS(Z329="Pavimentado",8,Z329="No Pavimentado",R329)</f>
        <v>27.364000000000001</v>
      </c>
      <c r="AJ329" s="2">
        <v>0.15</v>
      </c>
      <c r="AK329" s="2">
        <v>0.62</v>
      </c>
      <c r="AL329" s="2">
        <v>0.15</v>
      </c>
      <c r="AM329" s="2">
        <v>1.5</v>
      </c>
      <c r="AN329" s="2"/>
      <c r="AO329" s="2" cm="1">
        <f t="array" ref="AO329">_xlfn.IFS($Z329=$AT$3,AJ329*($X329)^(0.91)*(8*1.1023)^1.02,$Z329=$AT$4,AL329*281.9*(8.5/12)^0.9*(4/2.72)^0.45)</f>
        <v>36.878329124860684</v>
      </c>
      <c r="AP329" s="2" cm="1">
        <f t="array" ref="AP329">_xlfn.IFS($Z329=$AT$3,AK329*($X329)^(0.91)*(8*1.1023)^1.02,$Z329=$AT$4,AM329*281.9*(8.5/12)^0.9*(4/2.72)^0.45)</f>
        <v>368.78329124860687</v>
      </c>
      <c r="AQ329" s="2" cm="1">
        <f t="array" ref="AQ329">_xlfn.IFS(Z329=$AT$3,(AF329*AO329*AH329)/1000000,Z329=$AT$4,(AF329*AH329*AO329*(1-AN329))/1000000)</f>
        <v>2.200093916770983</v>
      </c>
      <c r="AR329" s="2" cm="1">
        <f t="array" ref="AR329">_xlfn.IFS(Z329=$AT$3,(AF329*AP329*AH329)/1000000,Z329=$AT$4,(AF329*AH329*AP329*(1-AN329))/1000000)</f>
        <v>22.000939167709831</v>
      </c>
    </row>
    <row r="330" spans="1:44" x14ac:dyDescent="0.3">
      <c r="A330" s="2">
        <v>40</v>
      </c>
      <c r="B330" t="s">
        <v>228</v>
      </c>
      <c r="D330" t="s">
        <v>277</v>
      </c>
      <c r="F330" s="2" t="s">
        <v>281</v>
      </c>
      <c r="G330" s="2" t="s">
        <v>282</v>
      </c>
      <c r="H330" s="2" t="s">
        <v>272</v>
      </c>
      <c r="I330" s="2" t="s">
        <v>28</v>
      </c>
      <c r="J330" s="2">
        <v>1200</v>
      </c>
      <c r="K330" s="2" t="s">
        <v>232</v>
      </c>
      <c r="L330" s="2">
        <v>40</v>
      </c>
      <c r="M330" s="2" t="s">
        <v>233</v>
      </c>
      <c r="N330" s="2" t="s">
        <v>265</v>
      </c>
      <c r="O330" s="2">
        <v>438000</v>
      </c>
      <c r="P330" s="2">
        <v>8.3350000000000009</v>
      </c>
      <c r="Q330" s="2">
        <v>19.03</v>
      </c>
      <c r="R330" s="2">
        <v>27.364000000000001</v>
      </c>
      <c r="S330" s="2">
        <v>23016.290067999998</v>
      </c>
      <c r="T330" s="2">
        <v>262.32400000000001</v>
      </c>
      <c r="U330" s="2">
        <v>8.4290000000000003</v>
      </c>
      <c r="V330" s="2">
        <v>270.75299999999999</v>
      </c>
      <c r="W330" s="2" t="s">
        <v>1648</v>
      </c>
      <c r="X330" s="2">
        <v>0.2</v>
      </c>
      <c r="Y330" t="s">
        <v>33</v>
      </c>
      <c r="Z330" s="2" t="s">
        <v>34</v>
      </c>
      <c r="AA330" t="s">
        <v>35</v>
      </c>
      <c r="AB330">
        <v>90506.786592000004</v>
      </c>
      <c r="AC330">
        <v>90.506787000000003</v>
      </c>
      <c r="AD330" s="2">
        <v>40</v>
      </c>
      <c r="AE330" s="10" t="s">
        <v>307</v>
      </c>
      <c r="AF330" s="2">
        <f t="shared" si="5"/>
        <v>4166260.9254293828</v>
      </c>
      <c r="AG330" s="2" cm="1">
        <f t="array" ref="AG330">_xlfn.IFS(D330="I",MIN('Datos pp I Región'!$K$7:$K$9),D330="II",MIN('Datos pp II Región'!$K$7:$K$9),D330="III",MIN('Datos pp III Región'!$K$7:$K$9),D330="IV",MIN('Datos pp IV Región'!$K$7:$K$9),D330="V",MIN('Datos pp V Región'!$K$7:$K$9),D330="RM",MIN('Datos pp RM'!$K$7:$K$9),D330="VI",MIN('Datos pp VI Región'!$K$7:$K$9))</f>
        <v>0</v>
      </c>
      <c r="AH330" s="2" cm="1">
        <f t="array" ref="AH330">_xlfn.IFS(Z330="Pavimentado",1-(AG330/(4*365)),Z330="No Pavimentado",1-(AG330/365))</f>
        <v>1</v>
      </c>
      <c r="AI330" s="2" cm="1">
        <f t="array" ref="AI330">_xlfn.IFS(Z330="Pavimentado",8,Z330="No Pavimentado",R330)</f>
        <v>8</v>
      </c>
      <c r="AJ330" s="2">
        <v>0.15</v>
      </c>
      <c r="AK330" s="2">
        <v>0.62</v>
      </c>
      <c r="AL330" s="2">
        <v>0.15</v>
      </c>
      <c r="AM330" s="2">
        <v>1.5</v>
      </c>
      <c r="AN330" s="2"/>
      <c r="AO330" s="2" cm="1">
        <f t="array" ref="AO330">_xlfn.IFS($Z330=$AT$3,AJ330*($X330)^(0.91)*(8*1.1023)^1.02,$Z330=$AT$4,AL330*281.9*(8.5/12)^0.9*(4/2.72)^0.45)</f>
        <v>0.31939355285489546</v>
      </c>
      <c r="AP330" s="2" cm="1">
        <f t="array" ref="AP330">_xlfn.IFS($Z330=$AT$3,AK330*($X330)^(0.91)*(8*1.1023)^1.02,$Z330=$AT$4,AM330*281.9*(8.5/12)^0.9*(4/2.72)^0.45)</f>
        <v>1.3201600184669013</v>
      </c>
      <c r="AQ330" s="2" cm="1">
        <f t="array" ref="AQ330">_xlfn.IFS(Z330=$AT$3,(AF330*AO330*AH330)/1000000,Z330=$AT$4,(AF330*AH330*AO330*(1-AN330))/1000000)</f>
        <v>1.3306768790934154</v>
      </c>
      <c r="AR330" s="2" cm="1">
        <f t="array" ref="AR330">_xlfn.IFS(Z330=$AT$3,(AF330*AP330*AH330)/1000000,Z330=$AT$4,(AF330*AH330*AP330*(1-AN330))/1000000)</f>
        <v>5.5001311002527835</v>
      </c>
    </row>
    <row r="331" spans="1:44" x14ac:dyDescent="0.3">
      <c r="A331" s="2">
        <v>40</v>
      </c>
      <c r="B331" t="s">
        <v>228</v>
      </c>
      <c r="D331" t="s">
        <v>277</v>
      </c>
      <c r="F331" s="2" t="s">
        <v>281</v>
      </c>
      <c r="G331" s="2" t="s">
        <v>282</v>
      </c>
      <c r="H331" s="2" t="s">
        <v>272</v>
      </c>
      <c r="I331" s="2" t="s">
        <v>28</v>
      </c>
      <c r="J331" s="2">
        <v>1200</v>
      </c>
      <c r="K331" s="2" t="s">
        <v>232</v>
      </c>
      <c r="L331" s="2">
        <v>40</v>
      </c>
      <c r="M331" s="2" t="s">
        <v>233</v>
      </c>
      <c r="N331" s="2" t="s">
        <v>265</v>
      </c>
      <c r="O331" s="2">
        <v>438000</v>
      </c>
      <c r="P331" s="2">
        <v>8.3350000000000009</v>
      </c>
      <c r="Q331" s="2">
        <v>19.03</v>
      </c>
      <c r="R331" s="2">
        <v>27.364000000000001</v>
      </c>
      <c r="S331" s="2">
        <v>23016.290067999998</v>
      </c>
      <c r="T331" s="2">
        <v>262.32400000000001</v>
      </c>
      <c r="U331" s="2">
        <v>8.4290000000000003</v>
      </c>
      <c r="V331" s="2">
        <v>270.75299999999999</v>
      </c>
      <c r="W331" s="2" t="s">
        <v>1649</v>
      </c>
      <c r="X331" s="2">
        <v>0.6</v>
      </c>
      <c r="Y331" t="s">
        <v>33</v>
      </c>
      <c r="Z331" s="2" t="s">
        <v>34</v>
      </c>
      <c r="AA331" t="s">
        <v>35</v>
      </c>
      <c r="AB331">
        <v>1395.731599</v>
      </c>
      <c r="AC331">
        <v>1.395732</v>
      </c>
      <c r="AD331" s="2">
        <v>40</v>
      </c>
      <c r="AE331" s="10" t="s">
        <v>307</v>
      </c>
      <c r="AF331" s="2">
        <f t="shared" si="5"/>
        <v>64249.145138379543</v>
      </c>
      <c r="AG331" s="2" cm="1">
        <f t="array" ref="AG331">_xlfn.IFS(D331="I",MIN('Datos pp I Región'!$K$7:$K$9),D331="II",MIN('Datos pp II Región'!$K$7:$K$9),D331="III",MIN('Datos pp III Región'!$K$7:$K$9),D331="IV",MIN('Datos pp IV Región'!$K$7:$K$9),D331="V",MIN('Datos pp V Región'!$K$7:$K$9),D331="RM",MIN('Datos pp RM'!$K$7:$K$9),D331="VI",MIN('Datos pp VI Región'!$K$7:$K$9))</f>
        <v>0</v>
      </c>
      <c r="AH331" s="2" cm="1">
        <f t="array" ref="AH331">_xlfn.IFS(Z331="Pavimentado",1-(AG331/(4*365)),Z331="No Pavimentado",1-(AG331/365))</f>
        <v>1</v>
      </c>
      <c r="AI331" s="2" cm="1">
        <f t="array" ref="AI331">_xlfn.IFS(Z331="Pavimentado",8,Z331="No Pavimentado",R331)</f>
        <v>8</v>
      </c>
      <c r="AJ331" s="2">
        <v>0.15</v>
      </c>
      <c r="AK331" s="2">
        <v>0.62</v>
      </c>
      <c r="AL331" s="2">
        <v>0.15</v>
      </c>
      <c r="AM331" s="2">
        <v>1.5</v>
      </c>
      <c r="AN331" s="2"/>
      <c r="AO331" s="2" cm="1">
        <f t="array" ref="AO331">_xlfn.IFS($Z331=$AT$3,AJ331*($X331)^(0.91)*(8*1.1023)^1.02,$Z331=$AT$4,AL331*281.9*(8.5/12)^0.9*(4/2.72)^0.45)</f>
        <v>0.86797354239974944</v>
      </c>
      <c r="AP331" s="2" cm="1">
        <f t="array" ref="AP331">_xlfn.IFS($Z331=$AT$3,AK331*($X331)^(0.91)*(8*1.1023)^1.02,$Z331=$AT$4,AM331*281.9*(8.5/12)^0.9*(4/2.72)^0.45)</f>
        <v>3.5876239752522978</v>
      </c>
      <c r="AQ331" s="2" cm="1">
        <f t="array" ref="AQ331">_xlfn.IFS(Z331=$AT$3,(AF331*AO331*AH331)/1000000,Z331=$AT$4,(AF331*AH331*AO331*(1-AN331))/1000000)</f>
        <v>5.5766558101914936E-2</v>
      </c>
      <c r="AR331" s="2" cm="1">
        <f t="array" ref="AR331">_xlfn.IFS(Z331=$AT$3,(AF331*AP331*AH331)/1000000,Z331=$AT$4,(AF331*AH331*AP331*(1-AN331))/1000000)</f>
        <v>0.23050177348791506</v>
      </c>
    </row>
    <row r="332" spans="1:44" x14ac:dyDescent="0.3">
      <c r="A332" s="2">
        <v>40</v>
      </c>
      <c r="B332" t="s">
        <v>228</v>
      </c>
      <c r="D332" t="s">
        <v>277</v>
      </c>
      <c r="F332" s="2" t="s">
        <v>281</v>
      </c>
      <c r="G332" s="2" t="s">
        <v>282</v>
      </c>
      <c r="H332" s="2" t="s">
        <v>272</v>
      </c>
      <c r="I332" s="2" t="s">
        <v>28</v>
      </c>
      <c r="J332" s="2">
        <v>1200</v>
      </c>
      <c r="K332" s="2" t="s">
        <v>232</v>
      </c>
      <c r="L332" s="2">
        <v>40</v>
      </c>
      <c r="M332" s="2" t="s">
        <v>233</v>
      </c>
      <c r="N332" s="2" t="s">
        <v>265</v>
      </c>
      <c r="O332" s="2">
        <v>438000</v>
      </c>
      <c r="P332" s="2">
        <v>8.3350000000000009</v>
      </c>
      <c r="Q332" s="2">
        <v>19.03</v>
      </c>
      <c r="R332" s="2">
        <v>27.364000000000001</v>
      </c>
      <c r="S332" s="2">
        <v>23016.290067999998</v>
      </c>
      <c r="T332" s="2">
        <v>262.32400000000001</v>
      </c>
      <c r="U332" s="2">
        <v>8.4290000000000003</v>
      </c>
      <c r="V332" s="2">
        <v>270.75299999999999</v>
      </c>
      <c r="W332" s="2" t="s">
        <v>1650</v>
      </c>
      <c r="X332" s="2">
        <v>0.6</v>
      </c>
      <c r="Y332" t="s">
        <v>33</v>
      </c>
      <c r="Z332" s="2" t="s">
        <v>34</v>
      </c>
      <c r="AA332" t="s">
        <v>35</v>
      </c>
      <c r="AB332">
        <v>121079.206198</v>
      </c>
      <c r="AC332">
        <v>121.079206</v>
      </c>
      <c r="AD332" s="2">
        <v>40</v>
      </c>
      <c r="AE332" s="10" t="s">
        <v>307</v>
      </c>
      <c r="AF332" s="2">
        <f t="shared" si="5"/>
        <v>5573588.2529982515</v>
      </c>
      <c r="AG332" s="2" cm="1">
        <f t="array" ref="AG332">_xlfn.IFS(D332="I",MIN('Datos pp I Región'!$K$7:$K$9),D332="II",MIN('Datos pp II Región'!$K$7:$K$9),D332="III",MIN('Datos pp III Región'!$K$7:$K$9),D332="IV",MIN('Datos pp IV Región'!$K$7:$K$9),D332="V",MIN('Datos pp V Región'!$K$7:$K$9),D332="RM",MIN('Datos pp RM'!$K$7:$K$9),D332="VI",MIN('Datos pp VI Región'!$K$7:$K$9))</f>
        <v>0</v>
      </c>
      <c r="AH332" s="2" cm="1">
        <f t="array" ref="AH332">_xlfn.IFS(Z332="Pavimentado",1-(AG332/(4*365)),Z332="No Pavimentado",1-(AG332/365))</f>
        <v>1</v>
      </c>
      <c r="AI332" s="2" cm="1">
        <f t="array" ref="AI332">_xlfn.IFS(Z332="Pavimentado",8,Z332="No Pavimentado",R332)</f>
        <v>8</v>
      </c>
      <c r="AJ332" s="2">
        <v>0.15</v>
      </c>
      <c r="AK332" s="2">
        <v>0.62</v>
      </c>
      <c r="AL332" s="2">
        <v>0.15</v>
      </c>
      <c r="AM332" s="2">
        <v>1.5</v>
      </c>
      <c r="AN332" s="2"/>
      <c r="AO332" s="2" cm="1">
        <f t="array" ref="AO332">_xlfn.IFS($Z332=$AT$3,AJ332*($X332)^(0.91)*(8*1.1023)^1.02,$Z332=$AT$4,AL332*281.9*(8.5/12)^0.9*(4/2.72)^0.45)</f>
        <v>0.86797354239974944</v>
      </c>
      <c r="AP332" s="2" cm="1">
        <f t="array" ref="AP332">_xlfn.IFS($Z332=$AT$3,AK332*($X332)^(0.91)*(8*1.1023)^1.02,$Z332=$AT$4,AM332*281.9*(8.5/12)^0.9*(4/2.72)^0.45)</f>
        <v>3.5876239752522978</v>
      </c>
      <c r="AQ332" s="2" cm="1">
        <f t="array" ref="AQ332">_xlfn.IFS(Z332=$AT$3,(AF332*AO332*AH332)/1000000,Z332=$AT$4,(AF332*AH332*AO332*(1-AN332))/1000000)</f>
        <v>4.8377271398325234</v>
      </c>
      <c r="AR332" s="2" cm="1">
        <f t="array" ref="AR332">_xlfn.IFS(Z332=$AT$3,(AF332*AP332*AH332)/1000000,Z332=$AT$4,(AF332*AH332*AP332*(1-AN332))/1000000)</f>
        <v>19.995938844641095</v>
      </c>
    </row>
    <row r="333" spans="1:44" x14ac:dyDescent="0.3">
      <c r="A333" s="2">
        <v>40</v>
      </c>
      <c r="B333" t="s">
        <v>228</v>
      </c>
      <c r="D333" t="s">
        <v>277</v>
      </c>
      <c r="F333" s="2" t="s">
        <v>281</v>
      </c>
      <c r="G333" s="2" t="s">
        <v>282</v>
      </c>
      <c r="H333" s="2" t="s">
        <v>272</v>
      </c>
      <c r="I333" s="2" t="s">
        <v>28</v>
      </c>
      <c r="J333" s="2">
        <v>1200</v>
      </c>
      <c r="K333" s="2" t="s">
        <v>232</v>
      </c>
      <c r="L333" s="2">
        <v>40</v>
      </c>
      <c r="M333" s="2" t="s">
        <v>233</v>
      </c>
      <c r="N333" s="2" t="s">
        <v>265</v>
      </c>
      <c r="O333" s="2">
        <v>438000</v>
      </c>
      <c r="P333" s="2">
        <v>8.3350000000000009</v>
      </c>
      <c r="Q333" s="2">
        <v>19.03</v>
      </c>
      <c r="R333" s="2">
        <v>27.364000000000001</v>
      </c>
      <c r="S333" s="2">
        <v>23016.290067999998</v>
      </c>
      <c r="T333" s="2">
        <v>262.32400000000001</v>
      </c>
      <c r="U333" s="2">
        <v>8.4290000000000003</v>
      </c>
      <c r="V333" s="2">
        <v>270.75299999999999</v>
      </c>
      <c r="W333" s="2" t="s">
        <v>1651</v>
      </c>
      <c r="X333" s="2">
        <v>0.2</v>
      </c>
      <c r="Y333" t="s">
        <v>33</v>
      </c>
      <c r="Z333" s="2" t="s">
        <v>34</v>
      </c>
      <c r="AA333" t="s">
        <v>35</v>
      </c>
      <c r="AB333">
        <v>53847.143438999999</v>
      </c>
      <c r="AC333">
        <v>53.847143000000003</v>
      </c>
      <c r="AD333" s="2">
        <v>40</v>
      </c>
      <c r="AE333" s="10" t="s">
        <v>307</v>
      </c>
      <c r="AF333" s="2">
        <f t="shared" si="5"/>
        <v>2478722.9252421516</v>
      </c>
      <c r="AG333" s="2" cm="1">
        <f t="array" ref="AG333">_xlfn.IFS(D333="I",MIN('Datos pp I Región'!$K$7:$K$9),D333="II",MIN('Datos pp II Región'!$K$7:$K$9),D333="III",MIN('Datos pp III Región'!$K$7:$K$9),D333="IV",MIN('Datos pp IV Región'!$K$7:$K$9),D333="V",MIN('Datos pp V Región'!$K$7:$K$9),D333="RM",MIN('Datos pp RM'!$K$7:$K$9),D333="VI",MIN('Datos pp VI Región'!$K$7:$K$9))</f>
        <v>0</v>
      </c>
      <c r="AH333" s="2" cm="1">
        <f t="array" ref="AH333">_xlfn.IFS(Z333="Pavimentado",1-(AG333/(4*365)),Z333="No Pavimentado",1-(AG333/365))</f>
        <v>1</v>
      </c>
      <c r="AI333" s="2" cm="1">
        <f t="array" ref="AI333">_xlfn.IFS(Z333="Pavimentado",8,Z333="No Pavimentado",R333)</f>
        <v>8</v>
      </c>
      <c r="AJ333" s="2">
        <v>0.15</v>
      </c>
      <c r="AK333" s="2">
        <v>0.62</v>
      </c>
      <c r="AL333" s="2">
        <v>0.15</v>
      </c>
      <c r="AM333" s="2">
        <v>1.5</v>
      </c>
      <c r="AN333" s="2"/>
      <c r="AO333" s="2" cm="1">
        <f t="array" ref="AO333">_xlfn.IFS($Z333=$AT$3,AJ333*($X333)^(0.91)*(8*1.1023)^1.02,$Z333=$AT$4,AL333*281.9*(8.5/12)^0.9*(4/2.72)^0.45)</f>
        <v>0.31939355285489546</v>
      </c>
      <c r="AP333" s="2" cm="1">
        <f t="array" ref="AP333">_xlfn.IFS($Z333=$AT$3,AK333*($X333)^(0.91)*(8*1.1023)^1.02,$Z333=$AT$4,AM333*281.9*(8.5/12)^0.9*(4/2.72)^0.45)</f>
        <v>1.3201600184669013</v>
      </c>
      <c r="AQ333" s="2" cm="1">
        <f t="array" ref="AQ333">_xlfn.IFS(Z333=$AT$3,(AF333*AO333*AH333)/1000000,Z333=$AT$4,(AF333*AH333*AO333*(1-AN333))/1000000)</f>
        <v>0.79168812163597024</v>
      </c>
      <c r="AR333" s="2" cm="1">
        <f t="array" ref="AR333">_xlfn.IFS(Z333=$AT$3,(AF333*AP333*AH333)/1000000,Z333=$AT$4,(AF333*AH333*AP333*(1-AN333))/1000000)</f>
        <v>3.2723109027620105</v>
      </c>
    </row>
    <row r="334" spans="1:44" x14ac:dyDescent="0.3">
      <c r="A334" s="2">
        <v>40</v>
      </c>
      <c r="B334" t="s">
        <v>228</v>
      </c>
      <c r="D334" t="s">
        <v>277</v>
      </c>
      <c r="F334" s="2" t="s">
        <v>281</v>
      </c>
      <c r="G334" s="2" t="s">
        <v>282</v>
      </c>
      <c r="H334" s="2" t="s">
        <v>272</v>
      </c>
      <c r="I334" s="2" t="s">
        <v>28</v>
      </c>
      <c r="J334" s="2">
        <v>1200</v>
      </c>
      <c r="K334" s="2" t="s">
        <v>232</v>
      </c>
      <c r="L334" s="2">
        <v>40</v>
      </c>
      <c r="M334" s="2" t="s">
        <v>233</v>
      </c>
      <c r="N334" s="2" t="s">
        <v>265</v>
      </c>
      <c r="O334" s="2">
        <v>438000</v>
      </c>
      <c r="P334" s="2">
        <v>8.3350000000000009</v>
      </c>
      <c r="Q334" s="2">
        <v>19.03</v>
      </c>
      <c r="R334" s="2">
        <v>27.364000000000001</v>
      </c>
      <c r="S334" s="2">
        <v>23016.290067999998</v>
      </c>
      <c r="T334" s="2">
        <v>262.32400000000001</v>
      </c>
      <c r="U334" s="2">
        <v>8.4290000000000003</v>
      </c>
      <c r="V334" s="2">
        <v>270.75299999999999</v>
      </c>
      <c r="W334" s="2" t="s">
        <v>1652</v>
      </c>
      <c r="X334" s="2">
        <v>0.2</v>
      </c>
      <c r="Y334" t="s">
        <v>33</v>
      </c>
      <c r="Z334" s="2" t="s">
        <v>34</v>
      </c>
      <c r="AA334" t="s">
        <v>35</v>
      </c>
      <c r="AB334">
        <v>2654.8590279999999</v>
      </c>
      <c r="AC334">
        <v>2.6548590000000001</v>
      </c>
      <c r="AD334" s="2">
        <v>40</v>
      </c>
      <c r="AE334" s="10" t="s">
        <v>307</v>
      </c>
      <c r="AF334" s="2">
        <f t="shared" si="5"/>
        <v>122210.00966728081</v>
      </c>
      <c r="AG334" s="2" cm="1">
        <f t="array" ref="AG334">_xlfn.IFS(D334="I",MIN('Datos pp I Región'!$K$7:$K$9),D334="II",MIN('Datos pp II Región'!$K$7:$K$9),D334="III",MIN('Datos pp III Región'!$K$7:$K$9),D334="IV",MIN('Datos pp IV Región'!$K$7:$K$9),D334="V",MIN('Datos pp V Región'!$K$7:$K$9),D334="RM",MIN('Datos pp RM'!$K$7:$K$9),D334="VI",MIN('Datos pp VI Región'!$K$7:$K$9))</f>
        <v>0</v>
      </c>
      <c r="AH334" s="2" cm="1">
        <f t="array" ref="AH334">_xlfn.IFS(Z334="Pavimentado",1-(AG334/(4*365)),Z334="No Pavimentado",1-(AG334/365))</f>
        <v>1</v>
      </c>
      <c r="AI334" s="2" cm="1">
        <f t="array" ref="AI334">_xlfn.IFS(Z334="Pavimentado",8,Z334="No Pavimentado",R334)</f>
        <v>8</v>
      </c>
      <c r="AJ334" s="2">
        <v>0.15</v>
      </c>
      <c r="AK334" s="2">
        <v>0.62</v>
      </c>
      <c r="AL334" s="2">
        <v>0.15</v>
      </c>
      <c r="AM334" s="2">
        <v>1.5</v>
      </c>
      <c r="AN334" s="2"/>
      <c r="AO334" s="2" cm="1">
        <f t="array" ref="AO334">_xlfn.IFS($Z334=$AT$3,AJ334*($X334)^(0.91)*(8*1.1023)^1.02,$Z334=$AT$4,AL334*281.9*(8.5/12)^0.9*(4/2.72)^0.45)</f>
        <v>0.31939355285489546</v>
      </c>
      <c r="AP334" s="2" cm="1">
        <f t="array" ref="AP334">_xlfn.IFS($Z334=$AT$3,AK334*($X334)^(0.91)*(8*1.1023)^1.02,$Z334=$AT$4,AM334*281.9*(8.5/12)^0.9*(4/2.72)^0.45)</f>
        <v>1.3201600184669013</v>
      </c>
      <c r="AQ334" s="2" cm="1">
        <f t="array" ref="AQ334">_xlfn.IFS(Z334=$AT$3,(AF334*AO334*AH334)/1000000,Z334=$AT$4,(AF334*AH334*AO334*(1-AN334))/1000000)</f>
        <v>3.903308918206394E-2</v>
      </c>
      <c r="AR334" s="2" cm="1">
        <f t="array" ref="AR334">_xlfn.IFS(Z334=$AT$3,(AF334*AP334*AH334)/1000000,Z334=$AT$4,(AF334*AH334*AP334*(1-AN334))/1000000)</f>
        <v>0.16133676861919763</v>
      </c>
    </row>
    <row r="335" spans="1:44" x14ac:dyDescent="0.3">
      <c r="A335" s="2">
        <v>40</v>
      </c>
      <c r="B335" t="s">
        <v>228</v>
      </c>
      <c r="D335" t="s">
        <v>277</v>
      </c>
      <c r="F335" s="2" t="s">
        <v>283</v>
      </c>
      <c r="G335" s="2" t="s">
        <v>282</v>
      </c>
      <c r="H335" s="2" t="s">
        <v>272</v>
      </c>
      <c r="I335" s="2" t="s">
        <v>28</v>
      </c>
      <c r="J335" s="2">
        <v>1200</v>
      </c>
      <c r="K335" s="2" t="s">
        <v>232</v>
      </c>
      <c r="L335" s="2">
        <v>40</v>
      </c>
      <c r="M335" s="2" t="s">
        <v>233</v>
      </c>
      <c r="N335" s="2" t="s">
        <v>265</v>
      </c>
      <c r="O335" s="2">
        <v>438000</v>
      </c>
      <c r="P335" s="2">
        <v>8.3350000000000009</v>
      </c>
      <c r="Q335" s="2">
        <v>19.03</v>
      </c>
      <c r="R335" s="2">
        <v>27.364000000000001</v>
      </c>
      <c r="S335" s="2">
        <v>23016.290067999998</v>
      </c>
      <c r="T335" s="2">
        <v>262.32400000000001</v>
      </c>
      <c r="U335" s="2">
        <v>8.4290000000000003</v>
      </c>
      <c r="V335" s="2">
        <v>270.75299999999999</v>
      </c>
      <c r="W335" s="2" t="s">
        <v>1653</v>
      </c>
      <c r="X335" s="2">
        <v>0.2</v>
      </c>
      <c r="Y335" t="s">
        <v>33</v>
      </c>
      <c r="Z335" s="2" t="s">
        <v>61</v>
      </c>
      <c r="AA335" t="s">
        <v>35</v>
      </c>
      <c r="AB335">
        <v>1151.580825</v>
      </c>
      <c r="AC335">
        <v>1.151581</v>
      </c>
      <c r="AD335" s="2">
        <v>40</v>
      </c>
      <c r="AE335" s="10" t="s">
        <v>307</v>
      </c>
      <c r="AF335" s="2">
        <f t="shared" si="5"/>
        <v>53010.244665595012</v>
      </c>
      <c r="AG335" s="2" cm="1">
        <f t="array" ref="AG335">_xlfn.IFS(D335="I",MIN('Datos pp I Región'!$K$7:$K$9),D335="II",MIN('Datos pp II Región'!$K$7:$K$9),D335="III",MIN('Datos pp III Región'!$K$7:$K$9),D335="IV",MIN('Datos pp IV Región'!$K$7:$K$9),D335="V",MIN('Datos pp V Región'!$K$7:$K$9),D335="RM",MIN('Datos pp RM'!$K$7:$K$9),D335="VI",MIN('Datos pp VI Región'!$K$7:$K$9))</f>
        <v>0</v>
      </c>
      <c r="AH335" s="2" cm="1">
        <f t="array" ref="AH335">_xlfn.IFS(Z335="Pavimentado",1-(AG335/(4*365)),Z335="No Pavimentado",1-(AG335/365))</f>
        <v>1</v>
      </c>
      <c r="AI335" s="2" cm="1">
        <f t="array" ref="AI335">_xlfn.IFS(Z335="Pavimentado",8,Z335="No Pavimentado",R335)</f>
        <v>27.364000000000001</v>
      </c>
      <c r="AJ335" s="2">
        <v>0.15</v>
      </c>
      <c r="AK335" s="2">
        <v>0.62</v>
      </c>
      <c r="AL335" s="2">
        <v>0.15</v>
      </c>
      <c r="AM335" s="2">
        <v>1.5</v>
      </c>
      <c r="AN335" s="2"/>
      <c r="AO335" s="2" cm="1">
        <f t="array" ref="AO335">_xlfn.IFS($Z335=$AT$3,AJ335*($X335)^(0.91)*(8*1.1023)^1.02,$Z335=$AT$4,AL335*281.9*(8.5/12)^0.9*(4/2.72)^0.45)</f>
        <v>36.878329124860684</v>
      </c>
      <c r="AP335" s="2" cm="1">
        <f t="array" ref="AP335">_xlfn.IFS($Z335=$AT$3,AK335*($X335)^(0.91)*(8*1.1023)^1.02,$Z335=$AT$4,AM335*281.9*(8.5/12)^0.9*(4/2.72)^0.45)</f>
        <v>368.78329124860687</v>
      </c>
      <c r="AQ335" s="2" cm="1">
        <f t="array" ref="AQ335">_xlfn.IFS(Z335=$AT$3,(AF335*AO335*AH335)/1000000,Z335=$AT$4,(AF335*AH335*AO335*(1-AN335))/1000000)</f>
        <v>1.9549292497672033</v>
      </c>
      <c r="AR335" s="2" cm="1">
        <f t="array" ref="AR335">_xlfn.IFS(Z335=$AT$3,(AF335*AP335*AH335)/1000000,Z335=$AT$4,(AF335*AH335*AP335*(1-AN335))/1000000)</f>
        <v>19.549292497672031</v>
      </c>
    </row>
    <row r="336" spans="1:44" x14ac:dyDescent="0.3">
      <c r="A336" s="2">
        <v>41</v>
      </c>
      <c r="B336" t="s">
        <v>284</v>
      </c>
      <c r="D336" t="s">
        <v>75</v>
      </c>
      <c r="F336" s="2" t="s">
        <v>286</v>
      </c>
      <c r="G336" s="2" t="s">
        <v>264</v>
      </c>
      <c r="H336" s="2" t="s">
        <v>287</v>
      </c>
      <c r="I336" s="2" t="s">
        <v>28</v>
      </c>
      <c r="J336" s="2">
        <v>1030</v>
      </c>
      <c r="K336" s="2" t="s">
        <v>232</v>
      </c>
      <c r="L336" s="4">
        <v>46227</v>
      </c>
      <c r="M336" s="2" t="s">
        <v>30</v>
      </c>
      <c r="N336" s="2" t="s">
        <v>80</v>
      </c>
      <c r="O336" s="2">
        <v>375950</v>
      </c>
      <c r="P336" s="2">
        <v>8.3350000000000009</v>
      </c>
      <c r="Q336" s="2">
        <v>19.03</v>
      </c>
      <c r="R336" s="2">
        <v>27.364000000000001</v>
      </c>
      <c r="S336" s="2">
        <v>19755.648975</v>
      </c>
      <c r="T336" s="2">
        <v>116.33799999999999</v>
      </c>
      <c r="U336" s="2">
        <v>8.2929999999999993</v>
      </c>
      <c r="V336" s="2">
        <v>124.631</v>
      </c>
      <c r="W336" s="2" t="s">
        <v>1654</v>
      </c>
      <c r="X336" s="2">
        <v>0.2</v>
      </c>
      <c r="Y336" t="s">
        <v>33</v>
      </c>
      <c r="Z336" s="2" t="s">
        <v>34</v>
      </c>
      <c r="AA336" t="s">
        <v>35</v>
      </c>
      <c r="AB336">
        <v>82790.576123999999</v>
      </c>
      <c r="AC336">
        <v>82.790576000000001</v>
      </c>
      <c r="AD336" s="2">
        <v>41</v>
      </c>
      <c r="AE336" s="10" t="s">
        <v>307</v>
      </c>
      <c r="AF336" s="2">
        <f t="shared" si="5"/>
        <v>3271163.1157881194</v>
      </c>
      <c r="AG336" s="2" cm="1">
        <f t="array" ref="AG336">_xlfn.IFS(D336="I",MIN('Datos pp I Región'!$K$7:$K$9),D336="II",MIN('Datos pp II Región'!$K$7:$K$9),D336="III",MIN('Datos pp III Región'!$K$7:$K$9),D336="IV",MIN('Datos pp IV Región'!$K$7:$K$9),D336="V",MIN('Datos pp V Región'!$K$7:$K$9),D336="RM",MIN('Datos pp RM'!$K$7:$K$9),D336="VI",MIN('Datos pp VI Región'!$K$7:$K$9))</f>
        <v>2</v>
      </c>
      <c r="AH336" s="2" cm="1">
        <f t="array" ref="AH336">_xlfn.IFS(Z336="Pavimentado",1-(AG336/(4*365)),Z336="No Pavimentado",1-(AG336/365))</f>
        <v>0.99863013698630132</v>
      </c>
      <c r="AI336" s="2" cm="1">
        <f t="array" ref="AI336">_xlfn.IFS(Z336="Pavimentado",8,Z336="No Pavimentado",R336)</f>
        <v>8</v>
      </c>
      <c r="AJ336" s="2">
        <v>0.15</v>
      </c>
      <c r="AK336" s="2">
        <v>0.62</v>
      </c>
      <c r="AL336" s="2">
        <v>0.15</v>
      </c>
      <c r="AM336" s="2">
        <v>1.5</v>
      </c>
      <c r="AN336" s="2"/>
      <c r="AO336" s="2" cm="1">
        <f t="array" ref="AO336">_xlfn.IFS($Z336=$AT$3,AJ336*($X336)^(0.91)*(8*1.1023)^1.02,$Z336=$AT$4,AL336*281.9*(8.5/12)^0.9*(4/2.72)^0.45)</f>
        <v>0.31939355285489546</v>
      </c>
      <c r="AP336" s="2" cm="1">
        <f t="array" ref="AP336">_xlfn.IFS($Z336=$AT$3,AK336*($X336)^(0.91)*(8*1.1023)^1.02,$Z336=$AT$4,AM336*281.9*(8.5/12)^0.9*(4/2.72)^0.45)</f>
        <v>1.3201600184669013</v>
      </c>
      <c r="AQ336" s="2" cm="1">
        <f t="array" ref="AQ336">_xlfn.IFS(Z336=$AT$3,(AF336*AO336*AH336)/1000000,Z336=$AT$4,(AF336*AH336*AO336*(1-AN336))/1000000)</f>
        <v>1.0433571925201155</v>
      </c>
      <c r="AR336" s="2" cm="1">
        <f t="array" ref="AR336">_xlfn.IFS(Z336=$AT$3,(AF336*AP336*AH336)/1000000,Z336=$AT$4,(AF336*AH336*AP336*(1-AN336))/1000000)</f>
        <v>4.312543062416478</v>
      </c>
    </row>
    <row r="337" spans="1:44" x14ac:dyDescent="0.3">
      <c r="A337" s="2">
        <v>41</v>
      </c>
      <c r="B337" t="s">
        <v>284</v>
      </c>
      <c r="D337" t="s">
        <v>75</v>
      </c>
      <c r="F337" s="2" t="s">
        <v>288</v>
      </c>
      <c r="G337" s="2" t="s">
        <v>264</v>
      </c>
      <c r="H337" s="2" t="s">
        <v>287</v>
      </c>
      <c r="I337" s="2" t="s">
        <v>28</v>
      </c>
      <c r="J337" s="2">
        <v>1030</v>
      </c>
      <c r="K337" s="2" t="s">
        <v>232</v>
      </c>
      <c r="L337" s="4">
        <v>46227</v>
      </c>
      <c r="M337" s="2" t="s">
        <v>30</v>
      </c>
      <c r="N337" s="2" t="s">
        <v>80</v>
      </c>
      <c r="O337" s="2">
        <v>375950</v>
      </c>
      <c r="P337" s="2">
        <v>8.3350000000000009</v>
      </c>
      <c r="Q337" s="2">
        <v>19.03</v>
      </c>
      <c r="R337" s="2">
        <v>27.364000000000001</v>
      </c>
      <c r="S337" s="2">
        <v>19755.648975</v>
      </c>
      <c r="T337" s="2">
        <v>116.33799999999999</v>
      </c>
      <c r="U337" s="2">
        <v>8.2929999999999993</v>
      </c>
      <c r="V337" s="2">
        <v>124.631</v>
      </c>
      <c r="W337" s="2" t="s">
        <v>1655</v>
      </c>
      <c r="X337" s="2">
        <v>0</v>
      </c>
      <c r="Y337" t="s">
        <v>33</v>
      </c>
      <c r="Z337" s="2" t="s">
        <v>61</v>
      </c>
      <c r="AA337" t="s">
        <v>35</v>
      </c>
      <c r="AB337">
        <v>5455.028421</v>
      </c>
      <c r="AC337">
        <v>5.4550280000000004</v>
      </c>
      <c r="AD337" s="2">
        <v>41</v>
      </c>
      <c r="AE337" s="10" t="s">
        <v>307</v>
      </c>
      <c r="AF337" s="2">
        <f t="shared" si="5"/>
        <v>215535.23663359261</v>
      </c>
      <c r="AG337" s="2" cm="1">
        <f t="array" ref="AG337">_xlfn.IFS(D337="I",MIN('Datos pp I Región'!$K$7:$K$9),D337="II",MIN('Datos pp II Región'!$K$7:$K$9),D337="III",MIN('Datos pp III Región'!$K$7:$K$9),D337="IV",MIN('Datos pp IV Región'!$K$7:$K$9),D337="V",MIN('Datos pp V Región'!$K$7:$K$9),D337="RM",MIN('Datos pp RM'!$K$7:$K$9),D337="VI",MIN('Datos pp VI Región'!$K$7:$K$9))</f>
        <v>2</v>
      </c>
      <c r="AH337" s="2" cm="1">
        <f t="array" ref="AH337">_xlfn.IFS(Z337="Pavimentado",1-(AG337/(4*365)),Z337="No Pavimentado",1-(AG337/365))</f>
        <v>0.9945205479452055</v>
      </c>
      <c r="AI337" s="2" cm="1">
        <f t="array" ref="AI337">_xlfn.IFS(Z337="Pavimentado",8,Z337="No Pavimentado",R337)</f>
        <v>27.364000000000001</v>
      </c>
      <c r="AJ337" s="2">
        <v>0.15</v>
      </c>
      <c r="AK337" s="2">
        <v>0.62</v>
      </c>
      <c r="AL337" s="2">
        <v>0.15</v>
      </c>
      <c r="AM337" s="2">
        <v>1.5</v>
      </c>
      <c r="AN337" s="2"/>
      <c r="AO337" s="2" cm="1">
        <f t="array" ref="AO337">_xlfn.IFS($Z337=$AT$3,AJ337*($X337)^(0.91)*(8*1.1023)^1.02,$Z337=$AT$4,AL337*281.9*(8.5/12)^0.9*(4/2.72)^0.45)</f>
        <v>36.878329124860684</v>
      </c>
      <c r="AP337" s="2" cm="1">
        <f t="array" ref="AP337">_xlfn.IFS($Z337=$AT$3,AK337*($X337)^(0.91)*(8*1.1023)^1.02,$Z337=$AT$4,AM337*281.9*(8.5/12)^0.9*(4/2.72)^0.45)</f>
        <v>368.78329124860687</v>
      </c>
      <c r="AQ337" s="2" cm="1">
        <f t="array" ref="AQ337">_xlfn.IFS(Z337=$AT$3,(AF337*AO337*AH337)/1000000,Z337=$AT$4,(AF337*AH337*AO337*(1-AN337))/1000000)</f>
        <v>7.9050255348820375</v>
      </c>
      <c r="AR337" s="2" cm="1">
        <f t="array" ref="AR337">_xlfn.IFS(Z337=$AT$3,(AF337*AP337*AH337)/1000000,Z337=$AT$4,(AF337*AH337*AP337*(1-AN337))/1000000)</f>
        <v>79.050255348820386</v>
      </c>
    </row>
    <row r="338" spans="1:44" x14ac:dyDescent="0.3">
      <c r="A338" s="2">
        <v>41</v>
      </c>
      <c r="B338" t="s">
        <v>284</v>
      </c>
      <c r="D338" t="s">
        <v>75</v>
      </c>
      <c r="F338" s="2" t="s">
        <v>286</v>
      </c>
      <c r="G338" s="2" t="s">
        <v>264</v>
      </c>
      <c r="H338" s="2" t="s">
        <v>287</v>
      </c>
      <c r="I338" s="2" t="s">
        <v>28</v>
      </c>
      <c r="J338" s="2">
        <v>1030</v>
      </c>
      <c r="K338" s="2" t="s">
        <v>232</v>
      </c>
      <c r="L338" s="4">
        <v>46227</v>
      </c>
      <c r="M338" s="2" t="s">
        <v>30</v>
      </c>
      <c r="N338" s="2" t="s">
        <v>80</v>
      </c>
      <c r="O338" s="2">
        <v>375950</v>
      </c>
      <c r="P338" s="2">
        <v>8.3350000000000009</v>
      </c>
      <c r="Q338" s="2">
        <v>19.03</v>
      </c>
      <c r="R338" s="2">
        <v>27.364000000000001</v>
      </c>
      <c r="S338" s="2">
        <v>19755.648975</v>
      </c>
      <c r="T338" s="2">
        <v>116.33799999999999</v>
      </c>
      <c r="U338" s="2">
        <v>8.2929999999999993</v>
      </c>
      <c r="V338" s="2">
        <v>124.631</v>
      </c>
      <c r="W338" s="2" t="s">
        <v>1656</v>
      </c>
      <c r="X338" s="2">
        <v>0.2</v>
      </c>
      <c r="Y338" t="s">
        <v>33</v>
      </c>
      <c r="Z338" s="2" t="s">
        <v>34</v>
      </c>
      <c r="AA338" t="s">
        <v>35</v>
      </c>
      <c r="AB338">
        <v>774.44498499999997</v>
      </c>
      <c r="AC338">
        <v>0.77444500000000005</v>
      </c>
      <c r="AD338" s="2">
        <v>41</v>
      </c>
      <c r="AE338" s="10" t="s">
        <v>307</v>
      </c>
      <c r="AF338" s="2">
        <f t="shared" si="5"/>
        <v>30599.327140887752</v>
      </c>
      <c r="AG338" s="2" cm="1">
        <f t="array" ref="AG338">_xlfn.IFS(D338="I",MIN('Datos pp I Región'!$K$7:$K$9),D338="II",MIN('Datos pp II Región'!$K$7:$K$9),D338="III",MIN('Datos pp III Región'!$K$7:$K$9),D338="IV",MIN('Datos pp IV Región'!$K$7:$K$9),D338="V",MIN('Datos pp V Región'!$K$7:$K$9),D338="RM",MIN('Datos pp RM'!$K$7:$K$9),D338="VI",MIN('Datos pp VI Región'!$K$7:$K$9))</f>
        <v>2</v>
      </c>
      <c r="AH338" s="2" cm="1">
        <f t="array" ref="AH338">_xlfn.IFS(Z338="Pavimentado",1-(AG338/(4*365)),Z338="No Pavimentado",1-(AG338/365))</f>
        <v>0.99863013698630132</v>
      </c>
      <c r="AI338" s="2" cm="1">
        <f t="array" ref="AI338">_xlfn.IFS(Z338="Pavimentado",8,Z338="No Pavimentado",R338)</f>
        <v>8</v>
      </c>
      <c r="AJ338" s="2">
        <v>0.15</v>
      </c>
      <c r="AK338" s="2">
        <v>0.62</v>
      </c>
      <c r="AL338" s="2">
        <v>0.15</v>
      </c>
      <c r="AM338" s="2">
        <v>1.5</v>
      </c>
      <c r="AN338" s="2"/>
      <c r="AO338" s="2" cm="1">
        <f t="array" ref="AO338">_xlfn.IFS($Z338=$AT$3,AJ338*($X338)^(0.91)*(8*1.1023)^1.02,$Z338=$AT$4,AL338*281.9*(8.5/12)^0.9*(4/2.72)^0.45)</f>
        <v>0.31939355285489546</v>
      </c>
      <c r="AP338" s="2" cm="1">
        <f t="array" ref="AP338">_xlfn.IFS($Z338=$AT$3,AK338*($X338)^(0.91)*(8*1.1023)^1.02,$Z338=$AT$4,AM338*281.9*(8.5/12)^0.9*(4/2.72)^0.45)</f>
        <v>1.3201600184669013</v>
      </c>
      <c r="AQ338" s="2" cm="1">
        <f t="array" ref="AQ338">_xlfn.IFS(Z338=$AT$3,(AF338*AO338*AH338)/1000000,Z338=$AT$4,(AF338*AH338*AO338*(1-AN338))/1000000)</f>
        <v>9.7598398271953168E-3</v>
      </c>
      <c r="AR338" s="2" cm="1">
        <f t="array" ref="AR338">_xlfn.IFS(Z338=$AT$3,(AF338*AP338*AH338)/1000000,Z338=$AT$4,(AF338*AH338*AP338*(1-AN338))/1000000)</f>
        <v>4.0340671285740648E-2</v>
      </c>
    </row>
    <row r="339" spans="1:44" x14ac:dyDescent="0.3">
      <c r="A339" s="2">
        <v>41</v>
      </c>
      <c r="B339" t="s">
        <v>284</v>
      </c>
      <c r="D339" t="s">
        <v>75</v>
      </c>
      <c r="F339" s="2" t="s">
        <v>286</v>
      </c>
      <c r="G339" s="2" t="s">
        <v>264</v>
      </c>
      <c r="H339" s="2" t="s">
        <v>287</v>
      </c>
      <c r="I339" s="2" t="s">
        <v>28</v>
      </c>
      <c r="J339" s="2">
        <v>1030</v>
      </c>
      <c r="K339" s="2" t="s">
        <v>232</v>
      </c>
      <c r="L339" s="4">
        <v>46227</v>
      </c>
      <c r="M339" s="2" t="s">
        <v>30</v>
      </c>
      <c r="N339" s="2" t="s">
        <v>80</v>
      </c>
      <c r="O339" s="2">
        <v>375950</v>
      </c>
      <c r="P339" s="2">
        <v>8.3350000000000009</v>
      </c>
      <c r="Q339" s="2">
        <v>19.03</v>
      </c>
      <c r="R339" s="2">
        <v>27.364000000000001</v>
      </c>
      <c r="S339" s="2">
        <v>19755.648975</v>
      </c>
      <c r="T339" s="2">
        <v>116.33799999999999</v>
      </c>
      <c r="U339" s="2">
        <v>8.2929999999999993</v>
      </c>
      <c r="V339" s="2">
        <v>124.631</v>
      </c>
      <c r="W339" s="2" t="s">
        <v>1657</v>
      </c>
      <c r="X339" s="2">
        <v>0.2</v>
      </c>
      <c r="Y339" t="s">
        <v>33</v>
      </c>
      <c r="Z339" s="2" t="s">
        <v>34</v>
      </c>
      <c r="AA339" t="s">
        <v>35</v>
      </c>
      <c r="AB339">
        <v>35490.426772999999</v>
      </c>
      <c r="AC339">
        <v>35.490426999999997</v>
      </c>
      <c r="AD339" s="2">
        <v>41</v>
      </c>
      <c r="AE339" s="10" t="s">
        <v>307</v>
      </c>
      <c r="AF339" s="2">
        <f t="shared" si="5"/>
        <v>1402272.8355697244</v>
      </c>
      <c r="AG339" s="2" cm="1">
        <f t="array" ref="AG339">_xlfn.IFS(D339="I",MIN('Datos pp I Región'!$K$7:$K$9),D339="II",MIN('Datos pp II Región'!$K$7:$K$9),D339="III",MIN('Datos pp III Región'!$K$7:$K$9),D339="IV",MIN('Datos pp IV Región'!$K$7:$K$9),D339="V",MIN('Datos pp V Región'!$K$7:$K$9),D339="RM",MIN('Datos pp RM'!$K$7:$K$9),D339="VI",MIN('Datos pp VI Región'!$K$7:$K$9))</f>
        <v>2</v>
      </c>
      <c r="AH339" s="2" cm="1">
        <f t="array" ref="AH339">_xlfn.IFS(Z339="Pavimentado",1-(AG339/(4*365)),Z339="No Pavimentado",1-(AG339/365))</f>
        <v>0.99863013698630132</v>
      </c>
      <c r="AI339" s="2" cm="1">
        <f t="array" ref="AI339">_xlfn.IFS(Z339="Pavimentado",8,Z339="No Pavimentado",R339)</f>
        <v>8</v>
      </c>
      <c r="AJ339" s="2">
        <v>0.15</v>
      </c>
      <c r="AK339" s="2">
        <v>0.62</v>
      </c>
      <c r="AL339" s="2">
        <v>0.15</v>
      </c>
      <c r="AM339" s="2">
        <v>1.5</v>
      </c>
      <c r="AN339" s="2"/>
      <c r="AO339" s="2" cm="1">
        <f t="array" ref="AO339">_xlfn.IFS($Z339=$AT$3,AJ339*($X339)^(0.91)*(8*1.1023)^1.02,$Z339=$AT$4,AL339*281.9*(8.5/12)^0.9*(4/2.72)^0.45)</f>
        <v>0.31939355285489546</v>
      </c>
      <c r="AP339" s="2" cm="1">
        <f t="array" ref="AP339">_xlfn.IFS($Z339=$AT$3,AK339*($X339)^(0.91)*(8*1.1023)^1.02,$Z339=$AT$4,AM339*281.9*(8.5/12)^0.9*(4/2.72)^0.45)</f>
        <v>1.3201600184669013</v>
      </c>
      <c r="AQ339" s="2" cm="1">
        <f t="array" ref="AQ339">_xlfn.IFS(Z339=$AT$3,(AF339*AO339*AH339)/1000000,Z339=$AT$4,(AF339*AH339*AO339*(1-AN339))/1000000)</f>
        <v>0.44726337302037977</v>
      </c>
      <c r="AR339" s="2" cm="1">
        <f t="array" ref="AR339">_xlfn.IFS(Z339=$AT$3,(AF339*AP339*AH339)/1000000,Z339=$AT$4,(AF339*AH339*AP339*(1-AN339))/1000000)</f>
        <v>1.8486886084842362</v>
      </c>
    </row>
    <row r="340" spans="1:44" x14ac:dyDescent="0.3">
      <c r="A340" s="2">
        <v>42</v>
      </c>
      <c r="B340" t="s">
        <v>284</v>
      </c>
      <c r="D340" t="s">
        <v>75</v>
      </c>
      <c r="F340" s="2" t="s">
        <v>290</v>
      </c>
      <c r="G340" s="2" t="s">
        <v>103</v>
      </c>
      <c r="H340" s="2" t="s">
        <v>291</v>
      </c>
      <c r="I340" s="2" t="s">
        <v>28</v>
      </c>
      <c r="J340" s="2">
        <v>1030</v>
      </c>
      <c r="K340" s="2" t="s">
        <v>29</v>
      </c>
      <c r="L340" s="4">
        <v>46227</v>
      </c>
      <c r="M340" s="2" t="s">
        <v>30</v>
      </c>
      <c r="N340" s="2" t="s">
        <v>292</v>
      </c>
      <c r="O340" s="2">
        <v>375950</v>
      </c>
      <c r="P340" s="2">
        <v>8.3350000000000009</v>
      </c>
      <c r="Q340" s="2">
        <v>19.03</v>
      </c>
      <c r="R340" s="2">
        <v>27.364000000000001</v>
      </c>
      <c r="S340" s="2">
        <v>19755.648975</v>
      </c>
      <c r="T340" s="2">
        <v>159.416</v>
      </c>
      <c r="U340" s="2">
        <v>9.5749999999999993</v>
      </c>
      <c r="V340" s="2">
        <v>168.99100000000001</v>
      </c>
      <c r="W340" s="2" t="s">
        <v>1658</v>
      </c>
      <c r="X340" s="2">
        <v>0.2</v>
      </c>
      <c r="Y340" t="s">
        <v>33</v>
      </c>
      <c r="Z340" s="2" t="s">
        <v>34</v>
      </c>
      <c r="AA340" t="s">
        <v>35</v>
      </c>
      <c r="AB340">
        <v>48916.938063000001</v>
      </c>
      <c r="AC340">
        <v>48.916938000000002</v>
      </c>
      <c r="AD340" s="2">
        <v>42</v>
      </c>
      <c r="AE340" s="10" t="s">
        <v>307</v>
      </c>
      <c r="AF340" s="17">
        <f t="shared" si="5"/>
        <v>1932771.7121196771</v>
      </c>
      <c r="AG340" s="2" cm="1">
        <f t="array" ref="AG340">_xlfn.IFS(D340="I",MIN('Datos pp I Región'!$K$7:$K$9),D340="II",MIN('Datos pp II Región'!$K$7:$K$9),D340="III",MIN('Datos pp III Región'!$K$7:$K$9),D340="IV",MIN('Datos pp IV Región'!$K$7:$K$9),D340="V",MIN('Datos pp V Región'!$K$7:$K$9),D340="RM",MIN('Datos pp RM'!$K$7:$K$9),D340="VI",MIN('Datos pp VI Región'!$K$7:$K$9))</f>
        <v>2</v>
      </c>
      <c r="AH340" s="2" cm="1">
        <f t="array" ref="AH340">_xlfn.IFS(Z340="Pavimentado",1-(AG340/(4*365)),Z340="No Pavimentado",1-(AG340/365))</f>
        <v>0.99863013698630132</v>
      </c>
      <c r="AI340" s="2" cm="1">
        <f t="array" ref="AI340">_xlfn.IFS(Z340="Pavimentado",8,Z340="No Pavimentado",R340)</f>
        <v>8</v>
      </c>
      <c r="AJ340" s="2">
        <v>0.15</v>
      </c>
      <c r="AK340" s="2">
        <v>0.62</v>
      </c>
      <c r="AL340" s="2">
        <v>0.15</v>
      </c>
      <c r="AM340" s="2">
        <v>1.5</v>
      </c>
      <c r="AN340" s="2"/>
      <c r="AO340" s="2" cm="1">
        <f t="array" ref="AO340">_xlfn.IFS($Z340=$AT$3,AJ340*($X340)^(0.91)*(8*1.1023)^1.02,$Z340=$AT$4,AL340*281.9*(8.5/12)^0.9*(4/2.72)^0.45)</f>
        <v>0.31939355285489546</v>
      </c>
      <c r="AP340" s="2" cm="1">
        <f t="array" ref="AP340">_xlfn.IFS($Z340=$AT$3,AK340*($X340)^(0.91)*(8*1.1023)^1.02,$Z340=$AT$4,AM340*281.9*(8.5/12)^0.9*(4/2.72)^0.45)</f>
        <v>1.3201600184669013</v>
      </c>
      <c r="AQ340" s="2" cm="1">
        <f t="array" ref="AQ340">_xlfn.IFS(Z340=$AT$3,(AF340*AO340*AH340)/1000000,Z340=$AT$4,(AF340*AH340*AO340*(1-AN340))/1000000)</f>
        <v>0.6164691872461493</v>
      </c>
      <c r="AR340" s="2" cm="1">
        <f t="array" ref="AR340">_xlfn.IFS(Z340=$AT$3,(AF340*AP340*AH340)/1000000,Z340=$AT$4,(AF340*AH340*AP340*(1-AN340))/1000000)</f>
        <v>2.5480726406174172</v>
      </c>
    </row>
    <row r="341" spans="1:44" x14ac:dyDescent="0.3">
      <c r="A341" s="2">
        <v>42</v>
      </c>
      <c r="B341" t="s">
        <v>284</v>
      </c>
      <c r="D341" t="s">
        <v>75</v>
      </c>
      <c r="F341" s="2" t="s">
        <v>290</v>
      </c>
      <c r="G341" s="2" t="s">
        <v>103</v>
      </c>
      <c r="H341" s="2" t="s">
        <v>291</v>
      </c>
      <c r="I341" s="2" t="s">
        <v>28</v>
      </c>
      <c r="J341" s="2">
        <v>1030</v>
      </c>
      <c r="K341" s="2" t="s">
        <v>29</v>
      </c>
      <c r="L341" s="4">
        <v>46227</v>
      </c>
      <c r="M341" s="2" t="s">
        <v>30</v>
      </c>
      <c r="N341" s="2" t="s">
        <v>292</v>
      </c>
      <c r="O341" s="2">
        <v>375950</v>
      </c>
      <c r="P341" s="2">
        <v>8.3350000000000009</v>
      </c>
      <c r="Q341" s="2">
        <v>19.03</v>
      </c>
      <c r="R341" s="2">
        <v>27.364000000000001</v>
      </c>
      <c r="S341" s="2">
        <v>19755.648975</v>
      </c>
      <c r="T341" s="2">
        <v>159.416</v>
      </c>
      <c r="U341" s="2">
        <v>9.5749999999999993</v>
      </c>
      <c r="V341" s="2">
        <v>168.99100000000001</v>
      </c>
      <c r="W341" s="2" t="s">
        <v>1659</v>
      </c>
      <c r="X341" s="2">
        <v>0</v>
      </c>
      <c r="Y341" t="s">
        <v>33</v>
      </c>
      <c r="Z341" s="2" t="s">
        <v>61</v>
      </c>
      <c r="AA341" t="s">
        <v>35</v>
      </c>
      <c r="AB341">
        <v>2218.798542</v>
      </c>
      <c r="AC341">
        <v>2.2187990000000002</v>
      </c>
      <c r="AD341" s="2">
        <v>42</v>
      </c>
      <c r="AE341" s="10" t="s">
        <v>307</v>
      </c>
      <c r="AF341" s="2">
        <f>IF(AE341="Si",AC341*S341*2,AC341*S341)</f>
        <v>87667.628380162059</v>
      </c>
      <c r="AG341" s="2" cm="1">
        <f t="array" ref="AG341">_xlfn.IFS(D341="I",MIN('Datos pp I Región'!$K$7:$K$9),D341="II",MIN('Datos pp II Región'!$K$7:$K$9),D341="III",MIN('Datos pp III Región'!$K$7:$K$9),D341="IV",MIN('Datos pp IV Región'!$K$7:$K$9),D341="V",MIN('Datos pp V Región'!$K$7:$K$9),D341="RM",MIN('Datos pp RM'!$K$7:$K$9),D341="VI",MIN('Datos pp VI Región'!$K$7:$K$9))</f>
        <v>2</v>
      </c>
      <c r="AH341" s="2" cm="1">
        <f t="array" ref="AH341">_xlfn.IFS(Z341="Pavimentado",1-(AG341/(4*365)),Z341="No Pavimentado",1-(AG341/365))</f>
        <v>0.9945205479452055</v>
      </c>
      <c r="AI341" s="2" cm="1">
        <f t="array" ref="AI341">_xlfn.IFS(Z341="Pavimentado",8,Z341="No Pavimentado",R341)</f>
        <v>27.364000000000001</v>
      </c>
      <c r="AJ341" s="2">
        <v>0.15</v>
      </c>
      <c r="AK341" s="2">
        <v>0.62</v>
      </c>
      <c r="AL341" s="2">
        <v>0.15</v>
      </c>
      <c r="AM341" s="2">
        <v>1.5</v>
      </c>
      <c r="AN341" s="2"/>
      <c r="AO341" s="2" cm="1">
        <f t="array" ref="AO341">_xlfn.IFS($Z341=$AT$3,AJ341*($X341)^(0.91)*(8*1.1023)^1.02,$Z341=$AT$4,AL341*281.9*(8.5/12)^0.9*(4/2.72)^0.45)</f>
        <v>36.878329124860684</v>
      </c>
      <c r="AP341" s="2" cm="1">
        <f t="array" ref="AP341">_xlfn.IFS($Z341=$AT$3,AK341*($X341)^(0.91)*(8*1.1023)^1.02,$Z341=$AT$4,AM341*281.9*((8.5/12)^0.9)*(AI341/2.72)^0.45)</f>
        <v>876.14311320518107</v>
      </c>
      <c r="AQ341" s="2" cm="1">
        <f t="array" ref="AQ341">_xlfn.IFS(Z341=$AT$3,(AF341*AO341*AH341)/1000000,Z341=$AT$4,(AF341*AH341*AO341*(1-AN341))/1000000)</f>
        <v>3.2153203891475415</v>
      </c>
      <c r="AR341" s="2" cm="1">
        <f t="array" ref="AR341">_xlfn.IFS(Z341=$AT$3,(AF341*AP341*AH341)/1000000,Z341=$AT$4,(AF341*AH341*AP341*(1-AN341))/1000000)</f>
        <v>76.38851549271385</v>
      </c>
    </row>
    <row r="342" spans="1:44" x14ac:dyDescent="0.3">
      <c r="A342" s="2">
        <v>42</v>
      </c>
      <c r="B342" t="s">
        <v>284</v>
      </c>
      <c r="D342" t="s">
        <v>75</v>
      </c>
      <c r="F342" s="2" t="s">
        <v>290</v>
      </c>
      <c r="G342" s="2" t="s">
        <v>103</v>
      </c>
      <c r="H342" s="2" t="s">
        <v>291</v>
      </c>
      <c r="I342" s="2" t="s">
        <v>28</v>
      </c>
      <c r="J342" s="2">
        <v>1030</v>
      </c>
      <c r="K342" s="2" t="s">
        <v>29</v>
      </c>
      <c r="L342" s="4">
        <v>46227</v>
      </c>
      <c r="M342" s="2" t="s">
        <v>30</v>
      </c>
      <c r="N342" s="2" t="s">
        <v>292</v>
      </c>
      <c r="O342" s="2">
        <v>375950</v>
      </c>
      <c r="P342" s="2">
        <v>8.3350000000000009</v>
      </c>
      <c r="Q342" s="2">
        <v>19.03</v>
      </c>
      <c r="R342" s="2">
        <v>27.364000000000001</v>
      </c>
      <c r="S342" s="2">
        <v>19755.648975</v>
      </c>
      <c r="T342" s="2">
        <v>159.416</v>
      </c>
      <c r="U342" s="2">
        <v>9.5749999999999993</v>
      </c>
      <c r="V342" s="2">
        <v>168.99100000000001</v>
      </c>
      <c r="W342" s="2" t="s">
        <v>1660</v>
      </c>
      <c r="X342" s="2">
        <v>0.2</v>
      </c>
      <c r="Y342" t="s">
        <v>33</v>
      </c>
      <c r="Z342" s="2" t="s">
        <v>34</v>
      </c>
      <c r="AA342" t="s">
        <v>35</v>
      </c>
      <c r="AB342">
        <v>9995.7063390000003</v>
      </c>
      <c r="AC342">
        <v>9.9957060000000002</v>
      </c>
      <c r="AD342" s="2">
        <v>42</v>
      </c>
      <c r="AE342" s="10" t="s">
        <v>307</v>
      </c>
      <c r="AF342" s="2">
        <f t="shared" si="5"/>
        <v>394943.31798660272</v>
      </c>
      <c r="AG342" s="2" cm="1">
        <f t="array" ref="AG342">_xlfn.IFS(D342="I",MIN('Datos pp I Región'!$K$7:$K$9),D342="II",MIN('Datos pp II Región'!$K$7:$K$9),D342="III",MIN('Datos pp III Región'!$K$7:$K$9),D342="IV",MIN('Datos pp IV Región'!$K$7:$K$9),D342="V",MIN('Datos pp V Región'!$K$7:$K$9),D342="RM",MIN('Datos pp RM'!$K$7:$K$9),D342="VI",MIN('Datos pp VI Región'!$K$7:$K$9))</f>
        <v>2</v>
      </c>
      <c r="AH342" s="2" cm="1">
        <f t="array" ref="AH342">_xlfn.IFS(Z342="Pavimentado",1-(AG342/(4*365)),Z342="No Pavimentado",1-(AG342/365))</f>
        <v>0.99863013698630132</v>
      </c>
      <c r="AI342" s="2" cm="1">
        <f t="array" ref="AI342">_xlfn.IFS(Z342="Pavimentado",8,Z342="No Pavimentado",R342)</f>
        <v>8</v>
      </c>
      <c r="AJ342" s="2">
        <v>0.15</v>
      </c>
      <c r="AK342" s="2">
        <v>0.62</v>
      </c>
      <c r="AL342" s="2">
        <v>0.15</v>
      </c>
      <c r="AM342" s="2">
        <v>1.5</v>
      </c>
      <c r="AN342" s="2"/>
      <c r="AO342" s="2" cm="1">
        <f t="array" ref="AO342">_xlfn.IFS($Z342=$AT$3,AJ342*($X342)^(0.91)*(8*1.1023)^1.02,$Z342=$AT$4,AL342*281.9*(8.5/12)^0.9*(4/2.72)^0.45)</f>
        <v>0.31939355285489546</v>
      </c>
      <c r="AP342" s="2" cm="1">
        <f t="array" ref="AP342">_xlfn.IFS($Z342=$AT$3,AK342*($X342)^(0.91)*(8*1.1023)^1.02,$Z342=$AT$4,AM342*281.9*(8.5/12)^0.9*(4/2.72)^0.45)</f>
        <v>1.3201600184669013</v>
      </c>
      <c r="AQ342" s="2" cm="1">
        <f t="array" ref="AQ342">_xlfn.IFS(Z342=$AT$3,(AF342*AO342*AH342)/1000000,Z342=$AT$4,(AF342*AH342*AO342*(1-AN342))/1000000)</f>
        <v>0.12596955176898966</v>
      </c>
      <c r="AR342" s="2" cm="1">
        <f t="array" ref="AR342">_xlfn.IFS(Z342=$AT$3,(AF342*AP342*AH342)/1000000,Z342=$AT$4,(AF342*AH342*AP342*(1-AN342))/1000000)</f>
        <v>0.52067414731182404</v>
      </c>
    </row>
    <row r="343" spans="1:44" x14ac:dyDescent="0.3">
      <c r="A343" s="2">
        <v>42</v>
      </c>
      <c r="B343" t="s">
        <v>284</v>
      </c>
      <c r="D343" t="s">
        <v>75</v>
      </c>
      <c r="F343" s="2" t="s">
        <v>290</v>
      </c>
      <c r="G343" s="2" t="s">
        <v>103</v>
      </c>
      <c r="H343" s="2" t="s">
        <v>291</v>
      </c>
      <c r="I343" s="2" t="s">
        <v>28</v>
      </c>
      <c r="J343" s="2">
        <v>1030</v>
      </c>
      <c r="K343" s="2" t="s">
        <v>29</v>
      </c>
      <c r="L343" s="4">
        <v>46227</v>
      </c>
      <c r="M343" s="2" t="s">
        <v>30</v>
      </c>
      <c r="N343" s="2" t="s">
        <v>292</v>
      </c>
      <c r="O343" s="2">
        <v>375950</v>
      </c>
      <c r="P343" s="2">
        <v>8.3350000000000009</v>
      </c>
      <c r="Q343" s="2">
        <v>19.03</v>
      </c>
      <c r="R343" s="2">
        <v>27.364000000000001</v>
      </c>
      <c r="S343" s="2">
        <v>19755.648975</v>
      </c>
      <c r="T343" s="2">
        <v>159.416</v>
      </c>
      <c r="U343" s="2">
        <v>9.5749999999999993</v>
      </c>
      <c r="V343" s="2">
        <v>168.99100000000001</v>
      </c>
      <c r="W343" s="2" t="s">
        <v>1661</v>
      </c>
      <c r="X343" s="2">
        <v>0.2</v>
      </c>
      <c r="Y343" t="s">
        <v>33</v>
      </c>
      <c r="Z343" s="2" t="s">
        <v>34</v>
      </c>
      <c r="AA343" t="s">
        <v>35</v>
      </c>
      <c r="AB343">
        <v>33729.508990000002</v>
      </c>
      <c r="AC343">
        <v>33.729509</v>
      </c>
      <c r="AD343" s="2">
        <v>42</v>
      </c>
      <c r="AE343" s="10" t="s">
        <v>307</v>
      </c>
      <c r="AF343" s="2">
        <f t="shared" si="5"/>
        <v>1332696.6798062066</v>
      </c>
      <c r="AG343" s="2" cm="1">
        <f t="array" ref="AG343">_xlfn.IFS(D343="I",MIN('Datos pp I Región'!$K$7:$K$9),D343="II",MIN('Datos pp II Región'!$K$7:$K$9),D343="III",MIN('Datos pp III Región'!$K$7:$K$9),D343="IV",MIN('Datos pp IV Región'!$K$7:$K$9),D343="V",MIN('Datos pp V Región'!$K$7:$K$9),D343="RM",MIN('Datos pp RM'!$K$7:$K$9),D343="VI",MIN('Datos pp VI Región'!$K$7:$K$9))</f>
        <v>2</v>
      </c>
      <c r="AH343" s="2" cm="1">
        <f t="array" ref="AH343">_xlfn.IFS(Z343="Pavimentado",1-(AG343/(4*365)),Z343="No Pavimentado",1-(AG343/365))</f>
        <v>0.99863013698630132</v>
      </c>
      <c r="AI343" s="2" cm="1">
        <f t="array" ref="AI343">_xlfn.IFS(Z343="Pavimentado",8,Z343="No Pavimentado",R343)</f>
        <v>8</v>
      </c>
      <c r="AJ343" s="2">
        <v>0.15</v>
      </c>
      <c r="AK343" s="2">
        <v>0.62</v>
      </c>
      <c r="AL343" s="2">
        <v>0.15</v>
      </c>
      <c r="AM343" s="2">
        <v>1.5</v>
      </c>
      <c r="AN343" s="2"/>
      <c r="AO343" s="2" cm="1">
        <f t="array" ref="AO343">_xlfn.IFS($Z343=$AT$3,AJ343*($X343)^(0.91)*(8*1.1023)^1.02,$Z343=$AT$4,AL343*281.9*(8.5/12)^0.9*(4/2.72)^0.45)</f>
        <v>0.31939355285489546</v>
      </c>
      <c r="AP343" s="2" cm="1">
        <f t="array" ref="AP343">_xlfn.IFS($Z343=$AT$3,AK343*($X343)^(0.91)*(8*1.1023)^1.02,$Z343=$AT$4,AM343*281.9*(8.5/12)^0.9*(4/2.72)^0.45)</f>
        <v>1.3201600184669013</v>
      </c>
      <c r="AQ343" s="2" cm="1">
        <f t="array" ref="AQ343">_xlfn.IFS(Z343=$AT$3,(AF343*AO343*AH343)/1000000,Z343=$AT$4,(AF343*AH343*AO343*(1-AN343))/1000000)</f>
        <v>0.42507163877349963</v>
      </c>
      <c r="AR343" s="2" cm="1">
        <f t="array" ref="AR343">_xlfn.IFS(Z343=$AT$3,(AF343*AP343*AH343)/1000000,Z343=$AT$4,(AF343*AH343*AP343*(1-AN343))/1000000)</f>
        <v>1.756962773597132</v>
      </c>
    </row>
    <row r="344" spans="1:44" x14ac:dyDescent="0.3">
      <c r="A344" s="2">
        <v>42</v>
      </c>
      <c r="B344" t="s">
        <v>284</v>
      </c>
      <c r="D344" t="s">
        <v>75</v>
      </c>
      <c r="F344" s="2" t="s">
        <v>290</v>
      </c>
      <c r="G344" s="2" t="s">
        <v>103</v>
      </c>
      <c r="H344" s="2" t="s">
        <v>291</v>
      </c>
      <c r="I344" s="2" t="s">
        <v>28</v>
      </c>
      <c r="J344" s="2">
        <v>1030</v>
      </c>
      <c r="K344" s="2" t="s">
        <v>29</v>
      </c>
      <c r="L344" s="4">
        <v>46227</v>
      </c>
      <c r="M344" s="2" t="s">
        <v>30</v>
      </c>
      <c r="N344" s="2" t="s">
        <v>292</v>
      </c>
      <c r="O344" s="2">
        <v>375950</v>
      </c>
      <c r="P344" s="2">
        <v>8.3350000000000009</v>
      </c>
      <c r="Q344" s="2">
        <v>19.03</v>
      </c>
      <c r="R344" s="2">
        <v>27.364000000000001</v>
      </c>
      <c r="S344" s="2">
        <v>19755.648975</v>
      </c>
      <c r="T344" s="2">
        <v>159.416</v>
      </c>
      <c r="U344" s="2">
        <v>9.5749999999999993</v>
      </c>
      <c r="V344" s="2">
        <v>168.99100000000001</v>
      </c>
      <c r="W344" s="2" t="s">
        <v>1662</v>
      </c>
      <c r="X344" s="2">
        <v>0.2</v>
      </c>
      <c r="Y344" t="s">
        <v>33</v>
      </c>
      <c r="Z344" s="2" t="s">
        <v>34</v>
      </c>
      <c r="AA344" t="s">
        <v>35</v>
      </c>
      <c r="AB344">
        <v>32931.709376999999</v>
      </c>
      <c r="AC344">
        <v>32.931708999999998</v>
      </c>
      <c r="AD344" s="2">
        <v>42</v>
      </c>
      <c r="AE344" s="10" t="s">
        <v>307</v>
      </c>
      <c r="AF344" s="2">
        <f t="shared" si="5"/>
        <v>1301174.5663016965</v>
      </c>
      <c r="AG344" s="2" cm="1">
        <f t="array" ref="AG344">_xlfn.IFS(D344="I",MIN('Datos pp I Región'!$K$7:$K$9),D344="II",MIN('Datos pp II Región'!$K$7:$K$9),D344="III",MIN('Datos pp III Región'!$K$7:$K$9),D344="IV",MIN('Datos pp IV Región'!$K$7:$K$9),D344="V",MIN('Datos pp V Región'!$K$7:$K$9),D344="RM",MIN('Datos pp RM'!$K$7:$K$9),D344="VI",MIN('Datos pp VI Región'!$K$7:$K$9))</f>
        <v>2</v>
      </c>
      <c r="AH344" s="2" cm="1">
        <f t="array" ref="AH344">_xlfn.IFS(Z344="Pavimentado",1-(AG344/(4*365)),Z344="No Pavimentado",1-(AG344/365))</f>
        <v>0.99863013698630132</v>
      </c>
      <c r="AI344" s="2" cm="1">
        <f t="array" ref="AI344">_xlfn.IFS(Z344="Pavimentado",8,Z344="No Pavimentado",R344)</f>
        <v>8</v>
      </c>
      <c r="AJ344" s="2">
        <v>0.15</v>
      </c>
      <c r="AK344" s="2">
        <v>0.62</v>
      </c>
      <c r="AL344" s="2">
        <v>0.15</v>
      </c>
      <c r="AM344" s="2">
        <v>1.5</v>
      </c>
      <c r="AN344" s="2"/>
      <c r="AO344" s="2" cm="1">
        <f t="array" ref="AO344">_xlfn.IFS($Z344=$AT$3,AJ344*($X344)^(0.91)*(8*1.1023)^1.02,$Z344=$AT$4,AL344*281.9*(8.5/12)^0.9*(4/2.72)^0.45)</f>
        <v>0.31939355285489546</v>
      </c>
      <c r="AP344" s="2" cm="1">
        <f t="array" ref="AP344">_xlfn.IFS($Z344=$AT$3,AK344*($X344)^(0.91)*(8*1.1023)^1.02,$Z344=$AT$4,AM344*281.9*(8.5/12)^0.9*(4/2.72)^0.45)</f>
        <v>1.3201600184669013</v>
      </c>
      <c r="AQ344" s="2" cm="1">
        <f t="array" ref="AQ344">_xlfn.IFS(Z344=$AT$3,(AF344*AO344*AH344)/1000000,Z344=$AT$4,(AF344*AH344*AO344*(1-AN344))/1000000)</f>
        <v>0.41501747067358746</v>
      </c>
      <c r="AR344" s="2" cm="1">
        <f t="array" ref="AR344">_xlfn.IFS(Z344=$AT$3,(AF344*AP344*AH344)/1000000,Z344=$AT$4,(AF344*AH344*AP344*(1-AN344))/1000000)</f>
        <v>1.7154055454508286</v>
      </c>
    </row>
    <row r="345" spans="1:44" x14ac:dyDescent="0.3">
      <c r="A345" s="2">
        <v>42</v>
      </c>
      <c r="B345" t="s">
        <v>284</v>
      </c>
      <c r="D345" t="s">
        <v>75</v>
      </c>
      <c r="F345" s="2" t="s">
        <v>290</v>
      </c>
      <c r="G345" s="2" t="s">
        <v>103</v>
      </c>
      <c r="H345" s="2" t="s">
        <v>291</v>
      </c>
      <c r="I345" s="2" t="s">
        <v>28</v>
      </c>
      <c r="J345" s="2">
        <v>1030</v>
      </c>
      <c r="K345" s="2" t="s">
        <v>29</v>
      </c>
      <c r="L345" s="4">
        <v>46227</v>
      </c>
      <c r="M345" s="2" t="s">
        <v>30</v>
      </c>
      <c r="N345" s="2" t="s">
        <v>292</v>
      </c>
      <c r="O345" s="2">
        <v>375950</v>
      </c>
      <c r="P345" s="2">
        <v>8.3350000000000009</v>
      </c>
      <c r="Q345" s="2">
        <v>19.03</v>
      </c>
      <c r="R345" s="2">
        <v>27.364000000000001</v>
      </c>
      <c r="S345" s="2">
        <v>19755.648975</v>
      </c>
      <c r="T345" s="2">
        <v>159.416</v>
      </c>
      <c r="U345" s="2">
        <v>9.5749999999999993</v>
      </c>
      <c r="V345" s="2">
        <v>168.99100000000001</v>
      </c>
      <c r="W345" s="2" t="s">
        <v>1663</v>
      </c>
      <c r="X345" s="2">
        <v>0.2</v>
      </c>
      <c r="Y345" t="s">
        <v>33</v>
      </c>
      <c r="Z345" s="2" t="s">
        <v>34</v>
      </c>
      <c r="AA345" t="s">
        <v>35</v>
      </c>
      <c r="AB345">
        <v>35492.985314999998</v>
      </c>
      <c r="AC345">
        <v>35.492984999999997</v>
      </c>
      <c r="AD345" s="2">
        <v>42</v>
      </c>
      <c r="AE345" s="10" t="s">
        <v>307</v>
      </c>
      <c r="AF345" s="2">
        <f t="shared" si="5"/>
        <v>1402373.9054698807</v>
      </c>
      <c r="AG345" s="2" cm="1">
        <f t="array" ref="AG345">_xlfn.IFS(D345="I",MIN('Datos pp I Región'!$K$7:$K$9),D345="II",MIN('Datos pp II Región'!$K$7:$K$9),D345="III",MIN('Datos pp III Región'!$K$7:$K$9),D345="IV",MIN('Datos pp IV Región'!$K$7:$K$9),D345="V",MIN('Datos pp V Región'!$K$7:$K$9),D345="RM",MIN('Datos pp RM'!$K$7:$K$9),D345="VI",MIN('Datos pp VI Región'!$K$7:$K$9))</f>
        <v>2</v>
      </c>
      <c r="AH345" s="2" cm="1">
        <f t="array" ref="AH345">_xlfn.IFS(Z345="Pavimentado",1-(AG345/(4*365)),Z345="No Pavimentado",1-(AG345/365))</f>
        <v>0.99863013698630132</v>
      </c>
      <c r="AI345" s="2" cm="1">
        <f t="array" ref="AI345">_xlfn.IFS(Z345="Pavimentado",8,Z345="No Pavimentado",R345)</f>
        <v>8</v>
      </c>
      <c r="AJ345" s="2">
        <v>0.15</v>
      </c>
      <c r="AK345" s="2">
        <v>0.62</v>
      </c>
      <c r="AL345" s="2">
        <v>0.15</v>
      </c>
      <c r="AM345" s="2">
        <v>1.5</v>
      </c>
      <c r="AN345" s="2"/>
      <c r="AO345" s="2" cm="1">
        <f t="array" ref="AO345">_xlfn.IFS($Z345=$AT$3,AJ345*($X345)^(0.91)*(8*1.1023)^1.02,$Z345=$AT$4,AL345*281.9*(8.5/12)^0.9*(4/2.72)^0.45)</f>
        <v>0.31939355285489546</v>
      </c>
      <c r="AP345" s="2" cm="1">
        <f t="array" ref="AP345">_xlfn.IFS($Z345=$AT$3,AK345*($X345)^(0.91)*(8*1.1023)^1.02,$Z345=$AT$4,AM345*281.9*(8.5/12)^0.9*(4/2.72)^0.45)</f>
        <v>1.3201600184669013</v>
      </c>
      <c r="AQ345" s="2" cm="1">
        <f t="array" ref="AQ345">_xlfn.IFS(Z345=$AT$3,(AF345*AO345*AH345)/1000000,Z345=$AT$4,(AF345*AH345*AO345*(1-AN345))/1000000)</f>
        <v>0.44729560987422734</v>
      </c>
      <c r="AR345" s="2" cm="1">
        <f t="array" ref="AR345">_xlfn.IFS(Z345=$AT$3,(AF345*AP345*AH345)/1000000,Z345=$AT$4,(AF345*AH345*AP345*(1-AN345))/1000000)</f>
        <v>1.8488218541468064</v>
      </c>
    </row>
    <row r="346" spans="1:44" x14ac:dyDescent="0.3">
      <c r="A346" s="2">
        <v>42</v>
      </c>
      <c r="B346" t="s">
        <v>284</v>
      </c>
      <c r="D346" t="s">
        <v>75</v>
      </c>
      <c r="F346" s="2" t="s">
        <v>293</v>
      </c>
      <c r="G346" s="2" t="s">
        <v>103</v>
      </c>
      <c r="H346" s="2" t="s">
        <v>291</v>
      </c>
      <c r="I346" s="2" t="s">
        <v>28</v>
      </c>
      <c r="J346" s="2">
        <v>1030</v>
      </c>
      <c r="K346" s="2" t="s">
        <v>29</v>
      </c>
      <c r="L346" s="4">
        <v>46227</v>
      </c>
      <c r="M346" s="2" t="s">
        <v>30</v>
      </c>
      <c r="N346" s="2" t="s">
        <v>292</v>
      </c>
      <c r="O346" s="2">
        <v>375950</v>
      </c>
      <c r="P346" s="2">
        <v>8.3350000000000009</v>
      </c>
      <c r="Q346" s="2">
        <v>19.03</v>
      </c>
      <c r="R346" s="2">
        <v>27.364000000000001</v>
      </c>
      <c r="S346" s="2">
        <v>19755.648975</v>
      </c>
      <c r="T346" s="2">
        <v>159.416</v>
      </c>
      <c r="U346" s="2">
        <v>9.5749999999999993</v>
      </c>
      <c r="V346" s="2">
        <v>168.99100000000001</v>
      </c>
      <c r="W346" s="2" t="s">
        <v>1664</v>
      </c>
      <c r="X346" s="2">
        <v>0</v>
      </c>
      <c r="Y346" t="s">
        <v>33</v>
      </c>
      <c r="Z346" s="2" t="s">
        <v>61</v>
      </c>
      <c r="AA346" t="s">
        <v>35</v>
      </c>
      <c r="AB346">
        <v>5555.1500619999997</v>
      </c>
      <c r="AC346">
        <v>5.5551500000000003</v>
      </c>
      <c r="AD346" s="2">
        <v>42</v>
      </c>
      <c r="AE346" s="10" t="s">
        <v>307</v>
      </c>
      <c r="AF346" s="2">
        <f t="shared" si="5"/>
        <v>219491.18680694251</v>
      </c>
      <c r="AG346" s="2" cm="1">
        <f t="array" ref="AG346">_xlfn.IFS(D346="I",MIN('Datos pp I Región'!$K$7:$K$9),D346="II",MIN('Datos pp II Región'!$K$7:$K$9),D346="III",MIN('Datos pp III Región'!$K$7:$K$9),D346="IV",MIN('Datos pp IV Región'!$K$7:$K$9),D346="V",MIN('Datos pp V Región'!$K$7:$K$9),D346="RM",MIN('Datos pp RM'!$K$7:$K$9),D346="VI",MIN('Datos pp VI Región'!$K$7:$K$9))</f>
        <v>2</v>
      </c>
      <c r="AH346" s="2" cm="1">
        <f t="array" ref="AH346">_xlfn.IFS(Z346="Pavimentado",1-(AG346/(4*365)),Z346="No Pavimentado",1-(AG346/365))</f>
        <v>0.9945205479452055</v>
      </c>
      <c r="AI346" s="2" cm="1">
        <f t="array" ref="AI346">_xlfn.IFS(Z346="Pavimentado",8,Z346="No Pavimentado",R346)</f>
        <v>27.364000000000001</v>
      </c>
      <c r="AJ346" s="2">
        <v>0.15</v>
      </c>
      <c r="AK346" s="2">
        <v>0.62</v>
      </c>
      <c r="AL346" s="2">
        <v>0.15</v>
      </c>
      <c r="AM346" s="2">
        <v>1.5</v>
      </c>
      <c r="AN346" s="2"/>
      <c r="AO346" s="2" cm="1">
        <f t="array" ref="AO346">_xlfn.IFS($Z346=$AT$3,AJ346*($X346)^(0.91)*(8*1.1023)^1.02,$Z346=$AT$4,AL346*281.9*(8.5/12)^0.9*(4/2.72)^0.45)</f>
        <v>36.878329124860684</v>
      </c>
      <c r="AP346" s="2" cm="1">
        <f t="array" ref="AP346">_xlfn.IFS($Z346=$AT$3,AK346*($X346)^(0.91)*(8*1.1023)^1.02,$Z346=$AT$4,AM346*281.9*(8.5/12)^0.9*(4/2.72)^0.45)</f>
        <v>368.78329124860687</v>
      </c>
      <c r="AQ346" s="2" cm="1">
        <f t="array" ref="AQ346">_xlfn.IFS(Z346=$AT$3,(AF346*AO346*AH346)/1000000,Z346=$AT$4,(AF346*AH346*AO346*(1-AN346))/1000000)</f>
        <v>8.0501149765134024</v>
      </c>
      <c r="AR346" s="2" cm="1">
        <f t="array" ref="AR346">_xlfn.IFS(Z346=$AT$3,(AF346*AP346*AH346)/1000000,Z346=$AT$4,(AF346*AH346*AP346*(1-AN346))/1000000)</f>
        <v>80.501149765134031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756A-4D3A-4EF6-88B2-4539CC1B431A}">
  <dimension ref="A1:AE807"/>
  <sheetViews>
    <sheetView showGridLines="0" zoomScale="70" zoomScaleNormal="60" workbookViewId="0">
      <pane xSplit="1" topLeftCell="K1" activePane="topRight" state="frozen"/>
      <selection activeCell="A2" sqref="A2"/>
      <selection pane="topRight" activeCell="S3" sqref="S3"/>
    </sheetView>
  </sheetViews>
  <sheetFormatPr baseColWidth="10" defaultColWidth="12.44140625" defaultRowHeight="14.4" x14ac:dyDescent="0.3"/>
  <cols>
    <col min="1" max="1" width="12.44140625" style="18"/>
    <col min="2" max="2" width="17.88671875" style="18" customWidth="1"/>
    <col min="3" max="3" width="23.6640625" style="18" customWidth="1"/>
    <col min="4" max="4" width="19.44140625" style="18" customWidth="1"/>
    <col min="5" max="5" width="49" style="18" customWidth="1"/>
    <col min="6" max="6" width="186.88671875" style="18" customWidth="1"/>
    <col min="7" max="7" width="82" style="18" customWidth="1"/>
    <col min="8" max="8" width="47.88671875" style="18" customWidth="1"/>
    <col min="9" max="9" width="23" style="18" customWidth="1"/>
    <col min="10" max="10" width="30.44140625" style="18" customWidth="1"/>
    <col min="11" max="11" width="22.44140625" style="18" customWidth="1"/>
    <col min="12" max="12" width="33.88671875" style="18" customWidth="1"/>
    <col min="13" max="13" width="19.88671875" style="18" customWidth="1"/>
    <col min="14" max="14" width="31.44140625" style="18" customWidth="1"/>
    <col min="15" max="17" width="18.88671875" style="18" customWidth="1"/>
    <col min="18" max="18" width="18.88671875" style="26" customWidth="1"/>
    <col min="19" max="19" width="18" style="18" customWidth="1"/>
    <col min="20" max="20" width="16.44140625" style="18" customWidth="1"/>
    <col min="21" max="21" width="20.33203125" style="18" customWidth="1"/>
    <col min="22" max="27" width="10.44140625" style="18" customWidth="1"/>
    <col min="28" max="28" width="26.88671875" style="18" customWidth="1"/>
    <col min="29" max="31" width="10.44140625" style="18" customWidth="1"/>
    <col min="32" max="16384" width="12.44140625" style="18"/>
  </cols>
  <sheetData>
    <row r="1" spans="1:31" ht="49.5" customHeight="1" x14ac:dyDescent="0.3">
      <c r="A1" s="38" t="s">
        <v>1670</v>
      </c>
      <c r="B1" s="38"/>
      <c r="C1" s="38"/>
      <c r="D1" s="38"/>
      <c r="E1" s="38"/>
      <c r="F1" s="38"/>
      <c r="G1" s="38"/>
      <c r="H1" s="38"/>
      <c r="I1" s="38"/>
      <c r="J1" s="38"/>
      <c r="K1" s="38"/>
      <c r="L1" s="38"/>
      <c r="M1" s="38"/>
      <c r="N1" s="38"/>
      <c r="O1" s="38"/>
      <c r="P1" s="38"/>
      <c r="Q1" s="38"/>
      <c r="R1" s="38"/>
      <c r="S1" s="38"/>
      <c r="T1" s="38"/>
      <c r="U1" s="38"/>
      <c r="V1" s="39"/>
    </row>
    <row r="2" spans="1:31" ht="53.25" customHeight="1" x14ac:dyDescent="0.3">
      <c r="A2" s="19" t="s">
        <v>1735</v>
      </c>
      <c r="B2" s="19" t="s">
        <v>294</v>
      </c>
      <c r="C2" s="19" t="s">
        <v>295</v>
      </c>
      <c r="D2" s="19" t="s">
        <v>1</v>
      </c>
      <c r="E2" s="19" t="s">
        <v>2</v>
      </c>
      <c r="F2" s="19" t="s">
        <v>1671</v>
      </c>
      <c r="G2" s="19" t="s">
        <v>296</v>
      </c>
      <c r="H2" s="19" t="s">
        <v>297</v>
      </c>
      <c r="I2" s="19" t="s">
        <v>4</v>
      </c>
      <c r="J2" s="19" t="s">
        <v>1672</v>
      </c>
      <c r="K2" s="19" t="s">
        <v>6</v>
      </c>
      <c r="L2" s="19" t="s">
        <v>1673</v>
      </c>
      <c r="M2" s="19" t="s">
        <v>8</v>
      </c>
      <c r="N2" s="19" t="s">
        <v>1674</v>
      </c>
      <c r="O2" s="19" t="s">
        <v>1675</v>
      </c>
      <c r="P2" s="19" t="s">
        <v>1676</v>
      </c>
      <c r="Q2" s="19" t="s">
        <v>1677</v>
      </c>
      <c r="R2" s="19" t="s">
        <v>1678</v>
      </c>
      <c r="S2" s="19" t="s">
        <v>1679</v>
      </c>
      <c r="T2" s="19" t="s">
        <v>1680</v>
      </c>
      <c r="U2" s="19" t="s">
        <v>1681</v>
      </c>
      <c r="V2" s="19" t="s">
        <v>1682</v>
      </c>
      <c r="AB2" s="19" t="s">
        <v>1683</v>
      </c>
      <c r="AC2" s="19" t="s">
        <v>1684</v>
      </c>
      <c r="AD2" s="19" t="s">
        <v>1685</v>
      </c>
      <c r="AE2" s="19" t="s">
        <v>1686</v>
      </c>
    </row>
    <row r="3" spans="1:31" ht="54" customHeight="1" x14ac:dyDescent="0.3">
      <c r="A3" s="28">
        <v>1</v>
      </c>
      <c r="B3" s="20" t="s">
        <v>21</v>
      </c>
      <c r="C3" s="21" t="s">
        <v>22</v>
      </c>
      <c r="D3" s="21" t="s">
        <v>23</v>
      </c>
      <c r="E3" s="21" t="s">
        <v>24</v>
      </c>
      <c r="F3" s="22" t="s">
        <v>1687</v>
      </c>
      <c r="G3" s="23" t="s">
        <v>26</v>
      </c>
      <c r="H3" s="21" t="s">
        <v>27</v>
      </c>
      <c r="I3" s="23" t="s">
        <v>28</v>
      </c>
      <c r="J3" s="21">
        <v>11000</v>
      </c>
      <c r="K3" s="21" t="s">
        <v>29</v>
      </c>
      <c r="L3" s="24" t="s">
        <v>1688</v>
      </c>
      <c r="M3" s="21" t="s">
        <v>30</v>
      </c>
      <c r="N3" s="25" t="s">
        <v>31</v>
      </c>
      <c r="O3" s="20">
        <v>11000</v>
      </c>
      <c r="P3" s="20" cm="1">
        <f t="array" ref="P3:R3">+$AC$5:$AE$5</f>
        <v>8.3350000000000009</v>
      </c>
      <c r="Q3" s="20">
        <v>28</v>
      </c>
      <c r="R3" s="26">
        <v>36.335000000000001</v>
      </c>
      <c r="S3" s="27">
        <f>+O3/Q3</f>
        <v>392.85714285714283</v>
      </c>
      <c r="T3" s="20">
        <v>66.319999999999993</v>
      </c>
      <c r="U3" s="20">
        <v>0</v>
      </c>
      <c r="V3" s="20">
        <f t="shared" ref="V3:V44" si="0">T3+U3</f>
        <v>66.319999999999993</v>
      </c>
      <c r="AB3" s="28" t="s">
        <v>1689</v>
      </c>
      <c r="AC3" s="28">
        <v>8.4239999999999995</v>
      </c>
      <c r="AD3" s="28">
        <v>19.064</v>
      </c>
      <c r="AE3" s="28">
        <v>27.488</v>
      </c>
    </row>
    <row r="4" spans="1:31" ht="54" customHeight="1" x14ac:dyDescent="0.3">
      <c r="A4" s="28">
        <v>2</v>
      </c>
      <c r="B4" s="20" t="s">
        <v>21</v>
      </c>
      <c r="C4" s="21" t="s">
        <v>41</v>
      </c>
      <c r="D4" s="21" t="s">
        <v>23</v>
      </c>
      <c r="E4" s="21" t="s">
        <v>24</v>
      </c>
      <c r="F4" s="29" t="s">
        <v>1690</v>
      </c>
      <c r="G4" s="23" t="s">
        <v>26</v>
      </c>
      <c r="H4" s="21" t="s">
        <v>43</v>
      </c>
      <c r="I4" s="23" t="s">
        <v>28</v>
      </c>
      <c r="J4" s="30">
        <v>80</v>
      </c>
      <c r="K4" s="31" t="s">
        <v>44</v>
      </c>
      <c r="L4" s="21" t="s">
        <v>45</v>
      </c>
      <c r="M4" s="21" t="s">
        <v>30</v>
      </c>
      <c r="N4" s="25" t="s">
        <v>31</v>
      </c>
      <c r="O4" s="20">
        <v>4160</v>
      </c>
      <c r="P4" s="20" cm="1">
        <f t="array" ref="P4:R4">+$AC$5:$AE$5</f>
        <v>8.3350000000000009</v>
      </c>
      <c r="Q4" s="20">
        <v>28</v>
      </c>
      <c r="R4" s="20">
        <v>36.335000000000001</v>
      </c>
      <c r="S4" s="27">
        <f>+O4/Q4</f>
        <v>148.57142857142858</v>
      </c>
      <c r="T4" s="20">
        <v>288.495</v>
      </c>
      <c r="U4" s="20">
        <v>0</v>
      </c>
      <c r="V4" s="20">
        <f t="shared" si="0"/>
        <v>288.495</v>
      </c>
      <c r="AB4" s="28" t="s">
        <v>1691</v>
      </c>
      <c r="AC4" s="28">
        <v>8.2449999999999992</v>
      </c>
      <c r="AD4" s="28">
        <v>18.995999999999999</v>
      </c>
      <c r="AE4" s="28">
        <v>27.24</v>
      </c>
    </row>
    <row r="5" spans="1:31" ht="54" customHeight="1" x14ac:dyDescent="0.3">
      <c r="A5" s="28">
        <v>3</v>
      </c>
      <c r="B5" s="20" t="s">
        <v>21</v>
      </c>
      <c r="C5" s="21" t="s">
        <v>22</v>
      </c>
      <c r="D5" s="21" t="s">
        <v>23</v>
      </c>
      <c r="E5" s="21" t="s">
        <v>24</v>
      </c>
      <c r="F5" s="29" t="s">
        <v>1692</v>
      </c>
      <c r="G5" s="23" t="s">
        <v>26</v>
      </c>
      <c r="H5" s="21" t="s">
        <v>57</v>
      </c>
      <c r="I5" s="23" t="s">
        <v>28</v>
      </c>
      <c r="J5" s="21">
        <v>11000</v>
      </c>
      <c r="K5" s="21" t="s">
        <v>29</v>
      </c>
      <c r="L5" s="24" t="s">
        <v>1688</v>
      </c>
      <c r="M5" s="21" t="s">
        <v>30</v>
      </c>
      <c r="N5" s="25" t="s">
        <v>31</v>
      </c>
      <c r="O5" s="20">
        <v>11000</v>
      </c>
      <c r="P5" s="20" cm="1">
        <f t="array" ref="P5:R5">+$AC$5:$AE$5</f>
        <v>8.3350000000000009</v>
      </c>
      <c r="Q5" s="20">
        <v>28</v>
      </c>
      <c r="R5" s="20">
        <v>36.335000000000001</v>
      </c>
      <c r="S5" s="27">
        <f>+O5/Q5</f>
        <v>392.85714285714283</v>
      </c>
      <c r="T5" s="20">
        <v>122.116</v>
      </c>
      <c r="U5" s="20">
        <v>28.428000000000001</v>
      </c>
      <c r="V5" s="20">
        <f t="shared" si="0"/>
        <v>150.54400000000001</v>
      </c>
      <c r="AB5" s="28" t="s">
        <v>1693</v>
      </c>
      <c r="AC5" s="28">
        <v>8.3350000000000009</v>
      </c>
      <c r="AD5" s="32">
        <v>28</v>
      </c>
      <c r="AE5" s="28">
        <f>AC5+AD5</f>
        <v>36.335000000000001</v>
      </c>
    </row>
    <row r="6" spans="1:31" ht="54" customHeight="1" x14ac:dyDescent="0.3">
      <c r="A6" s="28">
        <v>4</v>
      </c>
      <c r="B6" s="20" t="s">
        <v>21</v>
      </c>
      <c r="C6" s="21" t="s">
        <v>22</v>
      </c>
      <c r="D6" s="21" t="s">
        <v>23</v>
      </c>
      <c r="E6" s="21" t="s">
        <v>24</v>
      </c>
      <c r="F6" s="29" t="s">
        <v>1694</v>
      </c>
      <c r="G6" s="23" t="s">
        <v>26</v>
      </c>
      <c r="H6" s="21" t="s">
        <v>70</v>
      </c>
      <c r="I6" s="23" t="s">
        <v>28</v>
      </c>
      <c r="J6" s="21">
        <v>11000</v>
      </c>
      <c r="K6" s="21" t="s">
        <v>29</v>
      </c>
      <c r="L6" s="24" t="s">
        <v>1688</v>
      </c>
      <c r="M6" s="21" t="s">
        <v>30</v>
      </c>
      <c r="N6" s="25" t="s">
        <v>31</v>
      </c>
      <c r="O6" s="20">
        <v>11000</v>
      </c>
      <c r="P6" s="20" cm="1">
        <f t="array" ref="P6:R6">+$AC$5:$AE$5</f>
        <v>8.3350000000000009</v>
      </c>
      <c r="Q6" s="20">
        <v>28</v>
      </c>
      <c r="R6" s="20">
        <v>36.335000000000001</v>
      </c>
      <c r="S6" s="27">
        <f t="shared" ref="S6:S7" si="1">+O6/Q6</f>
        <v>392.85714285714283</v>
      </c>
      <c r="T6" s="20">
        <v>78.649000000000001</v>
      </c>
      <c r="U6" s="20">
        <v>0</v>
      </c>
      <c r="V6" s="20">
        <f t="shared" si="0"/>
        <v>78.649000000000001</v>
      </c>
      <c r="AB6" s="33" t="s">
        <v>1695</v>
      </c>
    </row>
    <row r="7" spans="1:31" ht="54" customHeight="1" x14ac:dyDescent="0.3">
      <c r="A7" s="28">
        <v>5</v>
      </c>
      <c r="B7" s="20" t="s">
        <v>21</v>
      </c>
      <c r="C7" s="21" t="s">
        <v>74</v>
      </c>
      <c r="D7" s="21" t="s">
        <v>75</v>
      </c>
      <c r="E7" s="21" t="s">
        <v>76</v>
      </c>
      <c r="F7" s="29" t="s">
        <v>1696</v>
      </c>
      <c r="G7" s="21" t="s">
        <v>1697</v>
      </c>
      <c r="H7" s="21" t="s">
        <v>79</v>
      </c>
      <c r="I7" s="23" t="s">
        <v>28</v>
      </c>
      <c r="J7" s="21">
        <v>180000</v>
      </c>
      <c r="K7" s="21" t="s">
        <v>29</v>
      </c>
      <c r="L7" s="21" t="s">
        <v>1688</v>
      </c>
      <c r="M7" s="21" t="s">
        <v>30</v>
      </c>
      <c r="N7" s="23" t="s">
        <v>80</v>
      </c>
      <c r="O7" s="20">
        <v>180000</v>
      </c>
      <c r="P7" s="20" cm="1">
        <f t="array" ref="P7:R7">+$AC$5:$AE$5</f>
        <v>8.3350000000000009</v>
      </c>
      <c r="Q7" s="20">
        <v>28</v>
      </c>
      <c r="R7" s="20">
        <v>36.335000000000001</v>
      </c>
      <c r="S7" s="27">
        <f t="shared" si="1"/>
        <v>6428.5714285714284</v>
      </c>
      <c r="T7" s="20">
        <v>58.308</v>
      </c>
      <c r="U7" s="20">
        <v>1.1950000000000001</v>
      </c>
      <c r="V7" s="20">
        <f t="shared" si="0"/>
        <v>59.503</v>
      </c>
    </row>
    <row r="8" spans="1:31" ht="54" customHeight="1" x14ac:dyDescent="0.3">
      <c r="A8" s="28">
        <v>6</v>
      </c>
      <c r="B8" s="20" t="s">
        <v>21</v>
      </c>
      <c r="C8" s="21" t="s">
        <v>74</v>
      </c>
      <c r="D8" s="21" t="s">
        <v>75</v>
      </c>
      <c r="E8" s="21" t="s">
        <v>87</v>
      </c>
      <c r="F8" s="29" t="s">
        <v>1698</v>
      </c>
      <c r="G8" s="23" t="s">
        <v>89</v>
      </c>
      <c r="H8" s="21" t="s">
        <v>79</v>
      </c>
      <c r="I8" s="23" t="s">
        <v>28</v>
      </c>
      <c r="J8" s="21" t="s">
        <v>90</v>
      </c>
      <c r="K8" s="21" t="s">
        <v>29</v>
      </c>
      <c r="L8" s="21" t="s">
        <v>1688</v>
      </c>
      <c r="M8" s="21" t="s">
        <v>30</v>
      </c>
      <c r="N8" s="23" t="s">
        <v>80</v>
      </c>
      <c r="O8" s="20">
        <v>50000</v>
      </c>
      <c r="P8" s="20" cm="1">
        <f t="array" ref="P8:R8">+$AC$5:$AE$5</f>
        <v>8.3350000000000009</v>
      </c>
      <c r="Q8" s="20">
        <v>28</v>
      </c>
      <c r="R8" s="20">
        <v>36.335000000000001</v>
      </c>
      <c r="S8" s="27">
        <f>+O8/Q8</f>
        <v>1785.7142857142858</v>
      </c>
      <c r="T8" s="20">
        <v>184.83099999999999</v>
      </c>
      <c r="U8" s="20">
        <v>1.248</v>
      </c>
      <c r="V8" s="20">
        <f t="shared" si="0"/>
        <v>186.07899999999998</v>
      </c>
    </row>
    <row r="9" spans="1:31" ht="54" customHeight="1" x14ac:dyDescent="0.3">
      <c r="A9" s="28">
        <v>7</v>
      </c>
      <c r="B9" s="20" t="s">
        <v>21</v>
      </c>
      <c r="C9" s="21" t="s">
        <v>74</v>
      </c>
      <c r="D9" s="21" t="s">
        <v>75</v>
      </c>
      <c r="E9" s="21" t="s">
        <v>101</v>
      </c>
      <c r="F9" s="29" t="s">
        <v>1699</v>
      </c>
      <c r="G9" s="23" t="s">
        <v>103</v>
      </c>
      <c r="H9" s="21" t="s">
        <v>79</v>
      </c>
      <c r="I9" s="23" t="s">
        <v>28</v>
      </c>
      <c r="J9" s="21" t="s">
        <v>104</v>
      </c>
      <c r="K9" s="21" t="s">
        <v>29</v>
      </c>
      <c r="L9" s="21" t="s">
        <v>1688</v>
      </c>
      <c r="M9" s="21" t="s">
        <v>30</v>
      </c>
      <c r="N9" s="23" t="s">
        <v>80</v>
      </c>
      <c r="O9" s="20">
        <v>230851</v>
      </c>
      <c r="P9" s="20" cm="1">
        <f t="array" ref="P9:R9">+$AC$5:$AE$5</f>
        <v>8.3350000000000009</v>
      </c>
      <c r="Q9" s="20">
        <v>28</v>
      </c>
      <c r="R9" s="20">
        <v>36.335000000000001</v>
      </c>
      <c r="S9" s="27">
        <f t="shared" ref="S9:S41" si="2">+O9/Q9</f>
        <v>8244.6785714285706</v>
      </c>
      <c r="T9" s="20">
        <v>532.46699999999998</v>
      </c>
      <c r="U9" s="20">
        <v>1.248</v>
      </c>
      <c r="V9" s="20">
        <f t="shared" si="0"/>
        <v>533.71500000000003</v>
      </c>
    </row>
    <row r="10" spans="1:31" ht="54" customHeight="1" x14ac:dyDescent="0.3">
      <c r="A10" s="28">
        <v>8</v>
      </c>
      <c r="B10" s="20" t="s">
        <v>21</v>
      </c>
      <c r="C10" s="21" t="s">
        <v>74</v>
      </c>
      <c r="D10" s="21" t="s">
        <v>75</v>
      </c>
      <c r="E10" s="21" t="s">
        <v>114</v>
      </c>
      <c r="F10" s="29" t="s">
        <v>1700</v>
      </c>
      <c r="G10" s="21" t="s">
        <v>116</v>
      </c>
      <c r="H10" s="21" t="s">
        <v>79</v>
      </c>
      <c r="I10" s="23" t="s">
        <v>28</v>
      </c>
      <c r="J10" s="21" t="s">
        <v>104</v>
      </c>
      <c r="K10" s="21" t="s">
        <v>29</v>
      </c>
      <c r="L10" s="21" t="s">
        <v>1688</v>
      </c>
      <c r="M10" s="21" t="s">
        <v>30</v>
      </c>
      <c r="N10" s="23" t="s">
        <v>80</v>
      </c>
      <c r="O10" s="20">
        <v>230851</v>
      </c>
      <c r="P10" s="20" cm="1">
        <f t="array" ref="P10:R10">+$AC$5:$AE$5</f>
        <v>8.3350000000000009</v>
      </c>
      <c r="Q10" s="20">
        <v>28</v>
      </c>
      <c r="R10" s="20">
        <v>36.335000000000001</v>
      </c>
      <c r="S10" s="27">
        <f t="shared" si="2"/>
        <v>8244.6785714285706</v>
      </c>
      <c r="T10" s="20">
        <v>432.38299999999998</v>
      </c>
      <c r="U10" s="20">
        <v>1.248</v>
      </c>
      <c r="V10" s="20">
        <f t="shared" si="0"/>
        <v>433.63099999999997</v>
      </c>
    </row>
    <row r="11" spans="1:31" ht="54" customHeight="1" x14ac:dyDescent="0.3">
      <c r="A11" s="28">
        <v>9</v>
      </c>
      <c r="B11" s="20" t="s">
        <v>21</v>
      </c>
      <c r="C11" s="21" t="s">
        <v>74</v>
      </c>
      <c r="D11" s="21" t="s">
        <v>75</v>
      </c>
      <c r="E11" s="21" t="s">
        <v>122</v>
      </c>
      <c r="F11" s="29" t="s">
        <v>1701</v>
      </c>
      <c r="G11" s="21" t="s">
        <v>124</v>
      </c>
      <c r="H11" s="21" t="s">
        <v>79</v>
      </c>
      <c r="I11" s="23" t="s">
        <v>28</v>
      </c>
      <c r="J11" s="21" t="s">
        <v>90</v>
      </c>
      <c r="K11" s="21" t="s">
        <v>29</v>
      </c>
      <c r="L11" s="21" t="s">
        <v>1688</v>
      </c>
      <c r="M11" s="21" t="s">
        <v>30</v>
      </c>
      <c r="N11" s="23" t="s">
        <v>80</v>
      </c>
      <c r="O11" s="20">
        <v>50000</v>
      </c>
      <c r="P11" s="20" cm="1">
        <f t="array" ref="P11:R11">+$AC$5:$AE$5</f>
        <v>8.3350000000000009</v>
      </c>
      <c r="Q11" s="20">
        <v>28</v>
      </c>
      <c r="R11" s="20">
        <v>36.335000000000001</v>
      </c>
      <c r="S11" s="27">
        <f t="shared" si="2"/>
        <v>1785.7142857142858</v>
      </c>
      <c r="T11" s="20">
        <v>520.62300000000005</v>
      </c>
      <c r="U11" s="20">
        <v>48.642000000000003</v>
      </c>
      <c r="V11" s="20">
        <f t="shared" si="0"/>
        <v>569.2650000000001</v>
      </c>
    </row>
    <row r="12" spans="1:31" ht="54" customHeight="1" x14ac:dyDescent="0.3">
      <c r="A12" s="28">
        <v>10</v>
      </c>
      <c r="B12" s="20" t="s">
        <v>21</v>
      </c>
      <c r="C12" s="21" t="s">
        <v>74</v>
      </c>
      <c r="D12" s="21" t="s">
        <v>75</v>
      </c>
      <c r="E12" s="21" t="s">
        <v>146</v>
      </c>
      <c r="F12" s="29" t="s">
        <v>1702</v>
      </c>
      <c r="G12" s="21" t="s">
        <v>148</v>
      </c>
      <c r="H12" s="21" t="s">
        <v>79</v>
      </c>
      <c r="I12" s="23" t="s">
        <v>28</v>
      </c>
      <c r="J12" s="21" t="s">
        <v>90</v>
      </c>
      <c r="K12" s="21" t="s">
        <v>29</v>
      </c>
      <c r="L12" s="21" t="s">
        <v>1688</v>
      </c>
      <c r="M12" s="21" t="s">
        <v>30</v>
      </c>
      <c r="N12" s="23" t="s">
        <v>80</v>
      </c>
      <c r="O12" s="20">
        <v>50000</v>
      </c>
      <c r="P12" s="20" cm="1">
        <f t="array" ref="P12:R12">+$AC$5:$AE$5</f>
        <v>8.3350000000000009</v>
      </c>
      <c r="Q12" s="20">
        <v>28</v>
      </c>
      <c r="R12" s="20">
        <v>36.335000000000001</v>
      </c>
      <c r="S12" s="27">
        <f t="shared" si="2"/>
        <v>1785.7142857142858</v>
      </c>
      <c r="T12" s="20">
        <v>682.97299999999996</v>
      </c>
      <c r="U12" s="20">
        <v>1.248</v>
      </c>
      <c r="V12" s="20">
        <f t="shared" si="0"/>
        <v>684.221</v>
      </c>
    </row>
    <row r="13" spans="1:31" ht="54" customHeight="1" x14ac:dyDescent="0.3">
      <c r="A13" s="28">
        <v>11</v>
      </c>
      <c r="B13" s="20" t="s">
        <v>21</v>
      </c>
      <c r="C13" s="21" t="s">
        <v>74</v>
      </c>
      <c r="D13" s="21" t="s">
        <v>75</v>
      </c>
      <c r="E13" s="21" t="s">
        <v>157</v>
      </c>
      <c r="F13" s="29" t="s">
        <v>1703</v>
      </c>
      <c r="G13" s="21" t="s">
        <v>159</v>
      </c>
      <c r="H13" s="21" t="s">
        <v>79</v>
      </c>
      <c r="I13" s="23" t="s">
        <v>28</v>
      </c>
      <c r="J13" s="21" t="s">
        <v>160</v>
      </c>
      <c r="K13" s="21" t="s">
        <v>29</v>
      </c>
      <c r="L13" s="21" t="s">
        <v>1688</v>
      </c>
      <c r="M13" s="21" t="s">
        <v>30</v>
      </c>
      <c r="N13" s="23" t="s">
        <v>80</v>
      </c>
      <c r="O13" s="20">
        <v>50000</v>
      </c>
      <c r="P13" s="20" cm="1">
        <f t="array" ref="P13:R13">+$AC$5:$AE$5</f>
        <v>8.3350000000000009</v>
      </c>
      <c r="Q13" s="20">
        <v>28</v>
      </c>
      <c r="R13" s="20">
        <v>36.335000000000001</v>
      </c>
      <c r="S13" s="27">
        <f t="shared" si="2"/>
        <v>1785.7142857142858</v>
      </c>
      <c r="T13" s="20">
        <v>812.755</v>
      </c>
      <c r="U13" s="20">
        <v>1.248</v>
      </c>
      <c r="V13" s="20">
        <f t="shared" si="0"/>
        <v>814.00300000000004</v>
      </c>
    </row>
    <row r="14" spans="1:31" ht="54" customHeight="1" x14ac:dyDescent="0.3">
      <c r="A14" s="28">
        <v>12</v>
      </c>
      <c r="B14" s="20" t="s">
        <v>21</v>
      </c>
      <c r="C14" s="21" t="s">
        <v>169</v>
      </c>
      <c r="D14" s="30" t="s">
        <v>75</v>
      </c>
      <c r="E14" s="21" t="s">
        <v>170</v>
      </c>
      <c r="F14" s="29" t="s">
        <v>1704</v>
      </c>
      <c r="G14" s="21" t="s">
        <v>1697</v>
      </c>
      <c r="H14" s="21" t="s">
        <v>172</v>
      </c>
      <c r="I14" s="23" t="s">
        <v>28</v>
      </c>
      <c r="J14" s="21">
        <v>34000</v>
      </c>
      <c r="K14" s="21" t="s">
        <v>29</v>
      </c>
      <c r="L14" s="21" t="s">
        <v>1688</v>
      </c>
      <c r="M14" s="21" t="s">
        <v>30</v>
      </c>
      <c r="N14" s="23" t="s">
        <v>80</v>
      </c>
      <c r="O14" s="20">
        <v>34000</v>
      </c>
      <c r="P14" s="20" cm="1">
        <f t="array" ref="P14:R14">+$AC$5:$AE$5</f>
        <v>8.3350000000000009</v>
      </c>
      <c r="Q14" s="20">
        <v>28</v>
      </c>
      <c r="R14" s="20">
        <v>36.335000000000001</v>
      </c>
      <c r="S14" s="27">
        <f t="shared" si="2"/>
        <v>1214.2857142857142</v>
      </c>
      <c r="T14" s="20">
        <v>613.08500000000004</v>
      </c>
      <c r="U14" s="20">
        <v>9.9979999999999993</v>
      </c>
      <c r="V14" s="20">
        <f t="shared" si="0"/>
        <v>623.08300000000008</v>
      </c>
    </row>
    <row r="15" spans="1:31" ht="54" customHeight="1" x14ac:dyDescent="0.3">
      <c r="A15" s="28">
        <v>13</v>
      </c>
      <c r="B15" s="20" t="s">
        <v>21</v>
      </c>
      <c r="C15" s="21" t="s">
        <v>183</v>
      </c>
      <c r="D15" s="30" t="s">
        <v>184</v>
      </c>
      <c r="E15" s="21" t="s">
        <v>185</v>
      </c>
      <c r="F15" s="29" t="s">
        <v>1705</v>
      </c>
      <c r="G15" s="21" t="s">
        <v>187</v>
      </c>
      <c r="H15" s="21" t="s">
        <v>188</v>
      </c>
      <c r="I15" s="23" t="s">
        <v>28</v>
      </c>
      <c r="J15" s="21" t="s">
        <v>189</v>
      </c>
      <c r="K15" s="21" t="s">
        <v>29</v>
      </c>
      <c r="L15" s="21" t="s">
        <v>1688</v>
      </c>
      <c r="M15" s="21" t="s">
        <v>30</v>
      </c>
      <c r="N15" s="25" t="s">
        <v>31</v>
      </c>
      <c r="O15" s="20">
        <v>134137</v>
      </c>
      <c r="P15" s="20" cm="1">
        <f t="array" ref="P15:R15">+$AC$5:$AE$5</f>
        <v>8.3350000000000009</v>
      </c>
      <c r="Q15" s="20">
        <v>28</v>
      </c>
      <c r="R15" s="20">
        <v>36.335000000000001</v>
      </c>
      <c r="S15" s="27">
        <f t="shared" si="2"/>
        <v>4790.6071428571431</v>
      </c>
      <c r="T15" s="20">
        <v>57.771999999999998</v>
      </c>
      <c r="U15" s="20">
        <v>4.54</v>
      </c>
      <c r="V15" s="20">
        <f t="shared" si="0"/>
        <v>62.311999999999998</v>
      </c>
    </row>
    <row r="16" spans="1:31" ht="54" customHeight="1" x14ac:dyDescent="0.3">
      <c r="A16" s="28">
        <v>14</v>
      </c>
      <c r="B16" s="20" t="s">
        <v>21</v>
      </c>
      <c r="C16" s="21" t="s">
        <v>183</v>
      </c>
      <c r="D16" s="30" t="s">
        <v>184</v>
      </c>
      <c r="E16" s="21" t="s">
        <v>185</v>
      </c>
      <c r="F16" s="29" t="s">
        <v>1706</v>
      </c>
      <c r="G16" s="21" t="s">
        <v>188</v>
      </c>
      <c r="H16" s="21" t="s">
        <v>192</v>
      </c>
      <c r="I16" s="23">
        <v>1</v>
      </c>
      <c r="J16" s="34">
        <v>134137</v>
      </c>
      <c r="K16" s="21" t="s">
        <v>29</v>
      </c>
      <c r="L16" s="21" t="s">
        <v>1688</v>
      </c>
      <c r="M16" s="21" t="s">
        <v>30</v>
      </c>
      <c r="N16" s="25" t="s">
        <v>31</v>
      </c>
      <c r="O16" s="20">
        <v>134137</v>
      </c>
      <c r="P16" s="20" cm="1">
        <f t="array" ref="P16:R16">+$AC$5:$AE$5</f>
        <v>8.3350000000000009</v>
      </c>
      <c r="Q16" s="20">
        <v>28</v>
      </c>
      <c r="R16" s="20">
        <v>36.335000000000001</v>
      </c>
      <c r="S16" s="27">
        <f t="shared" si="2"/>
        <v>4790.6071428571431</v>
      </c>
      <c r="T16" s="20">
        <v>58.468000000000004</v>
      </c>
      <c r="U16" s="20">
        <v>4.5039999999999996</v>
      </c>
      <c r="V16" s="20">
        <f t="shared" si="0"/>
        <v>62.972000000000001</v>
      </c>
    </row>
    <row r="17" spans="1:22" ht="54" customHeight="1" x14ac:dyDescent="0.3">
      <c r="A17" s="28">
        <v>15</v>
      </c>
      <c r="B17" s="20" t="s">
        <v>21</v>
      </c>
      <c r="C17" s="21" t="s">
        <v>183</v>
      </c>
      <c r="D17" s="30" t="s">
        <v>184</v>
      </c>
      <c r="E17" s="21" t="s">
        <v>194</v>
      </c>
      <c r="F17" s="29" t="s">
        <v>1707</v>
      </c>
      <c r="G17" s="21" t="s">
        <v>188</v>
      </c>
      <c r="H17" s="21" t="s">
        <v>192</v>
      </c>
      <c r="I17" s="23" t="s">
        <v>28</v>
      </c>
      <c r="J17" s="21" t="s">
        <v>196</v>
      </c>
      <c r="K17" s="21" t="s">
        <v>29</v>
      </c>
      <c r="L17" s="21" t="s">
        <v>1688</v>
      </c>
      <c r="M17" s="21" t="s">
        <v>30</v>
      </c>
      <c r="N17" s="25" t="s">
        <v>31</v>
      </c>
      <c r="O17" s="20">
        <v>50000</v>
      </c>
      <c r="P17" s="20" cm="1">
        <f t="array" ref="P17:R17">+$AC$5:$AE$5</f>
        <v>8.3350000000000009</v>
      </c>
      <c r="Q17" s="20">
        <v>28</v>
      </c>
      <c r="R17" s="20">
        <v>36.335000000000001</v>
      </c>
      <c r="S17" s="27">
        <f t="shared" si="2"/>
        <v>1785.7142857142858</v>
      </c>
      <c r="T17" s="20">
        <v>49.21</v>
      </c>
      <c r="U17" s="20">
        <v>4.5039999999999996</v>
      </c>
      <c r="V17" s="20">
        <f t="shared" si="0"/>
        <v>53.713999999999999</v>
      </c>
    </row>
    <row r="18" spans="1:22" ht="54" customHeight="1" x14ac:dyDescent="0.3">
      <c r="A18" s="28">
        <v>16</v>
      </c>
      <c r="B18" s="20" t="s">
        <v>21</v>
      </c>
      <c r="C18" s="21" t="s">
        <v>183</v>
      </c>
      <c r="D18" s="30" t="s">
        <v>184</v>
      </c>
      <c r="E18" s="21" t="s">
        <v>185</v>
      </c>
      <c r="F18" s="29" t="s">
        <v>1708</v>
      </c>
      <c r="G18" s="21" t="s">
        <v>188</v>
      </c>
      <c r="H18" s="21" t="s">
        <v>199</v>
      </c>
      <c r="I18" s="23" t="s">
        <v>28</v>
      </c>
      <c r="J18" s="21">
        <v>134137</v>
      </c>
      <c r="K18" s="21" t="s">
        <v>29</v>
      </c>
      <c r="L18" s="21" t="s">
        <v>1688</v>
      </c>
      <c r="M18" s="21" t="s">
        <v>30</v>
      </c>
      <c r="N18" s="25" t="s">
        <v>31</v>
      </c>
      <c r="O18" s="20">
        <v>134137</v>
      </c>
      <c r="P18" s="20" cm="1">
        <f t="array" ref="P18:R18">+$AC$5:$AE$5</f>
        <v>8.3350000000000009</v>
      </c>
      <c r="Q18" s="20">
        <v>28</v>
      </c>
      <c r="R18" s="20">
        <v>36.335000000000001</v>
      </c>
      <c r="S18" s="27">
        <f t="shared" si="2"/>
        <v>4790.6071428571431</v>
      </c>
      <c r="T18" s="20">
        <v>59.976999999999997</v>
      </c>
      <c r="U18" s="20">
        <v>4.5039999999999996</v>
      </c>
      <c r="V18" s="20">
        <f t="shared" si="0"/>
        <v>64.480999999999995</v>
      </c>
    </row>
    <row r="19" spans="1:22" ht="54" customHeight="1" x14ac:dyDescent="0.3">
      <c r="A19" s="28">
        <v>17</v>
      </c>
      <c r="B19" s="20" t="s">
        <v>21</v>
      </c>
      <c r="C19" s="21" t="s">
        <v>183</v>
      </c>
      <c r="D19" s="30" t="s">
        <v>184</v>
      </c>
      <c r="E19" s="21" t="s">
        <v>185</v>
      </c>
      <c r="F19" s="29" t="s">
        <v>1709</v>
      </c>
      <c r="G19" s="21" t="s">
        <v>188</v>
      </c>
      <c r="H19" s="21" t="s">
        <v>202</v>
      </c>
      <c r="I19" s="23" t="s">
        <v>28</v>
      </c>
      <c r="J19" s="21">
        <v>134137</v>
      </c>
      <c r="K19" s="21" t="s">
        <v>29</v>
      </c>
      <c r="L19" s="21" t="s">
        <v>1688</v>
      </c>
      <c r="M19" s="21" t="s">
        <v>30</v>
      </c>
      <c r="N19" s="25" t="s">
        <v>31</v>
      </c>
      <c r="O19" s="20">
        <v>134137</v>
      </c>
      <c r="P19" s="20" cm="1">
        <f t="array" ref="P19:R19">+$AC$5:$AE$5</f>
        <v>8.3350000000000009</v>
      </c>
      <c r="Q19" s="20">
        <v>28</v>
      </c>
      <c r="R19" s="20">
        <v>36.335000000000001</v>
      </c>
      <c r="S19" s="27">
        <f t="shared" si="2"/>
        <v>4790.6071428571431</v>
      </c>
      <c r="T19" s="20">
        <v>12.856999999999999</v>
      </c>
      <c r="U19" s="20">
        <v>5.8890000000000002</v>
      </c>
      <c r="V19" s="20">
        <f t="shared" si="0"/>
        <v>18.745999999999999</v>
      </c>
    </row>
    <row r="20" spans="1:22" ht="54" customHeight="1" x14ac:dyDescent="0.3">
      <c r="A20" s="28">
        <v>18</v>
      </c>
      <c r="B20" s="20" t="s">
        <v>21</v>
      </c>
      <c r="C20" s="21" t="s">
        <v>183</v>
      </c>
      <c r="D20" s="30" t="s">
        <v>184</v>
      </c>
      <c r="E20" s="21" t="s">
        <v>185</v>
      </c>
      <c r="F20" s="29" t="s">
        <v>1710</v>
      </c>
      <c r="G20" s="21" t="s">
        <v>188</v>
      </c>
      <c r="H20" s="21" t="s">
        <v>205</v>
      </c>
      <c r="I20" s="23" t="s">
        <v>28</v>
      </c>
      <c r="J20" s="21">
        <v>134137</v>
      </c>
      <c r="K20" s="21" t="s">
        <v>29</v>
      </c>
      <c r="L20" s="21" t="s">
        <v>1688</v>
      </c>
      <c r="M20" s="21" t="s">
        <v>30</v>
      </c>
      <c r="N20" s="25" t="s">
        <v>31</v>
      </c>
      <c r="O20" s="20">
        <v>134137</v>
      </c>
      <c r="P20" s="20" cm="1">
        <f t="array" ref="P20:R20">+$AC$5:$AE$5</f>
        <v>8.3350000000000009</v>
      </c>
      <c r="Q20" s="20">
        <v>28</v>
      </c>
      <c r="R20" s="20">
        <v>36.335000000000001</v>
      </c>
      <c r="S20" s="27">
        <f t="shared" si="2"/>
        <v>4790.6071428571431</v>
      </c>
      <c r="T20" s="20">
        <v>0.247</v>
      </c>
      <c r="U20" s="20">
        <v>4.2149999999999999</v>
      </c>
      <c r="V20" s="20">
        <f t="shared" si="0"/>
        <v>4.4619999999999997</v>
      </c>
    </row>
    <row r="21" spans="1:22" ht="54" customHeight="1" x14ac:dyDescent="0.3">
      <c r="A21" s="28">
        <v>19</v>
      </c>
      <c r="B21" s="20" t="s">
        <v>21</v>
      </c>
      <c r="C21" s="21" t="s">
        <v>183</v>
      </c>
      <c r="D21" s="30" t="s">
        <v>184</v>
      </c>
      <c r="E21" s="21" t="s">
        <v>185</v>
      </c>
      <c r="F21" s="29" t="s">
        <v>1711</v>
      </c>
      <c r="G21" s="21" t="s">
        <v>188</v>
      </c>
      <c r="H21" s="21" t="s">
        <v>208</v>
      </c>
      <c r="I21" s="23" t="s">
        <v>28</v>
      </c>
      <c r="J21" s="21">
        <v>134137</v>
      </c>
      <c r="K21" s="21" t="s">
        <v>29</v>
      </c>
      <c r="L21" s="21" t="s">
        <v>1688</v>
      </c>
      <c r="M21" s="21" t="s">
        <v>30</v>
      </c>
      <c r="N21" s="25" t="s">
        <v>31</v>
      </c>
      <c r="O21" s="20">
        <v>134137</v>
      </c>
      <c r="P21" s="20" cm="1">
        <f t="array" ref="P21:R21">+$AC$5:$AE$5</f>
        <v>8.3350000000000009</v>
      </c>
      <c r="Q21" s="20">
        <v>28</v>
      </c>
      <c r="R21" s="20">
        <v>36.335000000000001</v>
      </c>
      <c r="S21" s="27">
        <f t="shared" si="2"/>
        <v>4790.6071428571431</v>
      </c>
      <c r="T21" s="20">
        <v>0.247</v>
      </c>
      <c r="U21" s="20">
        <v>3.786</v>
      </c>
      <c r="V21" s="20">
        <f t="shared" si="0"/>
        <v>4.0330000000000004</v>
      </c>
    </row>
    <row r="22" spans="1:22" ht="54" customHeight="1" x14ac:dyDescent="0.3">
      <c r="A22" s="28">
        <v>20</v>
      </c>
      <c r="B22" s="20" t="s">
        <v>21</v>
      </c>
      <c r="C22" s="21" t="s">
        <v>183</v>
      </c>
      <c r="D22" s="30" t="s">
        <v>184</v>
      </c>
      <c r="E22" s="21" t="s">
        <v>185</v>
      </c>
      <c r="F22" s="29" t="s">
        <v>1712</v>
      </c>
      <c r="G22" s="21" t="s">
        <v>188</v>
      </c>
      <c r="H22" s="21" t="s">
        <v>211</v>
      </c>
      <c r="I22" s="23" t="s">
        <v>28</v>
      </c>
      <c r="J22" s="21">
        <v>134137</v>
      </c>
      <c r="K22" s="21" t="s">
        <v>29</v>
      </c>
      <c r="L22" s="21" t="s">
        <v>1688</v>
      </c>
      <c r="M22" s="21" t="s">
        <v>30</v>
      </c>
      <c r="N22" s="25" t="s">
        <v>31</v>
      </c>
      <c r="O22" s="20">
        <v>134137</v>
      </c>
      <c r="P22" s="20" cm="1">
        <f t="array" ref="P22:R22">+$AC$5:$AE$5</f>
        <v>8.3350000000000009</v>
      </c>
      <c r="Q22" s="20">
        <v>28</v>
      </c>
      <c r="R22" s="20">
        <v>36.335000000000001</v>
      </c>
      <c r="S22" s="27">
        <f t="shared" si="2"/>
        <v>4790.6071428571431</v>
      </c>
      <c r="T22" s="20">
        <v>231.25</v>
      </c>
      <c r="U22" s="20">
        <v>4.5279999999999996</v>
      </c>
      <c r="V22" s="20">
        <f t="shared" si="0"/>
        <v>235.77799999999999</v>
      </c>
    </row>
    <row r="23" spans="1:22" ht="54" customHeight="1" x14ac:dyDescent="0.3">
      <c r="A23" s="28">
        <v>21</v>
      </c>
      <c r="B23" s="20" t="s">
        <v>21</v>
      </c>
      <c r="C23" s="21" t="s">
        <v>183</v>
      </c>
      <c r="D23" s="30" t="s">
        <v>184</v>
      </c>
      <c r="E23" s="21" t="s">
        <v>185</v>
      </c>
      <c r="F23" s="29" t="s">
        <v>1713</v>
      </c>
      <c r="G23" s="21" t="s">
        <v>188</v>
      </c>
      <c r="H23" s="21" t="s">
        <v>27</v>
      </c>
      <c r="I23" s="23" t="s">
        <v>28</v>
      </c>
      <c r="J23" s="21">
        <v>134137</v>
      </c>
      <c r="K23" s="21" t="s">
        <v>29</v>
      </c>
      <c r="L23" s="21" t="s">
        <v>1688</v>
      </c>
      <c r="M23" s="21" t="s">
        <v>30</v>
      </c>
      <c r="N23" s="25" t="s">
        <v>31</v>
      </c>
      <c r="O23" s="20">
        <v>134137</v>
      </c>
      <c r="P23" s="20" cm="1">
        <f t="array" ref="P23:R23">+$AC$5:$AE$5</f>
        <v>8.3350000000000009</v>
      </c>
      <c r="Q23" s="20">
        <v>28</v>
      </c>
      <c r="R23" s="20">
        <v>36.335000000000001</v>
      </c>
      <c r="S23" s="27">
        <f t="shared" si="2"/>
        <v>4790.6071428571431</v>
      </c>
      <c r="T23" s="20">
        <v>276.22300000000001</v>
      </c>
      <c r="U23" s="20">
        <v>4.5279999999999996</v>
      </c>
      <c r="V23" s="20">
        <f t="shared" si="0"/>
        <v>280.75100000000003</v>
      </c>
    </row>
    <row r="24" spans="1:22" ht="54" customHeight="1" x14ac:dyDescent="0.3">
      <c r="A24" s="28">
        <v>22</v>
      </c>
      <c r="B24" s="20" t="s">
        <v>21</v>
      </c>
      <c r="C24" s="21" t="s">
        <v>183</v>
      </c>
      <c r="D24" s="30" t="s">
        <v>184</v>
      </c>
      <c r="E24" s="21" t="s">
        <v>185</v>
      </c>
      <c r="F24" s="29" t="s">
        <v>1714</v>
      </c>
      <c r="G24" s="21" t="s">
        <v>192</v>
      </c>
      <c r="H24" s="21" t="s">
        <v>216</v>
      </c>
      <c r="I24" s="23" t="s">
        <v>28</v>
      </c>
      <c r="J24" s="21">
        <v>134137</v>
      </c>
      <c r="K24" s="21" t="s">
        <v>29</v>
      </c>
      <c r="L24" s="21" t="s">
        <v>1688</v>
      </c>
      <c r="M24" s="21" t="s">
        <v>30</v>
      </c>
      <c r="N24" s="25" t="s">
        <v>31</v>
      </c>
      <c r="O24" s="20">
        <v>134137</v>
      </c>
      <c r="P24" s="20" cm="1">
        <f t="array" ref="P24:R24">+$AC$5:$AE$5</f>
        <v>8.3350000000000009</v>
      </c>
      <c r="Q24" s="20">
        <v>28</v>
      </c>
      <c r="R24" s="20">
        <v>36.335000000000001</v>
      </c>
      <c r="S24" s="27">
        <f t="shared" si="2"/>
        <v>4790.6071428571431</v>
      </c>
      <c r="T24" s="20">
        <v>123.911</v>
      </c>
      <c r="U24" s="20">
        <v>1.9670000000000001</v>
      </c>
      <c r="V24" s="20">
        <f t="shared" si="0"/>
        <v>125.878</v>
      </c>
    </row>
    <row r="25" spans="1:22" ht="54" customHeight="1" x14ac:dyDescent="0.3">
      <c r="A25" s="28">
        <v>23</v>
      </c>
      <c r="B25" s="20" t="s">
        <v>21</v>
      </c>
      <c r="C25" s="23" t="s">
        <v>218</v>
      </c>
      <c r="D25" s="23" t="s">
        <v>184</v>
      </c>
      <c r="E25" s="21" t="s">
        <v>185</v>
      </c>
      <c r="F25" s="29" t="s">
        <v>1715</v>
      </c>
      <c r="G25" s="23" t="s">
        <v>220</v>
      </c>
      <c r="H25" s="23" t="s">
        <v>221</v>
      </c>
      <c r="I25" s="23" t="s">
        <v>28</v>
      </c>
      <c r="J25" s="23">
        <v>11000</v>
      </c>
      <c r="K25" s="21" t="s">
        <v>29</v>
      </c>
      <c r="L25" s="21" t="s">
        <v>1688</v>
      </c>
      <c r="M25" s="21" t="s">
        <v>30</v>
      </c>
      <c r="N25" s="25" t="s">
        <v>31</v>
      </c>
      <c r="O25" s="20">
        <v>11000</v>
      </c>
      <c r="P25" s="20" cm="1">
        <f t="array" ref="P25:R25">+$AC$5:$AE$5</f>
        <v>8.3350000000000009</v>
      </c>
      <c r="Q25" s="20">
        <v>28</v>
      </c>
      <c r="R25" s="20">
        <v>36.335000000000001</v>
      </c>
      <c r="S25" s="27">
        <f t="shared" si="2"/>
        <v>392.85714285714283</v>
      </c>
      <c r="T25" s="20">
        <v>189.64099999999999</v>
      </c>
      <c r="U25" s="20">
        <v>1.54</v>
      </c>
      <c r="V25" s="20">
        <f t="shared" si="0"/>
        <v>191.18099999999998</v>
      </c>
    </row>
    <row r="26" spans="1:22" ht="54" customHeight="1" x14ac:dyDescent="0.3">
      <c r="A26" s="28">
        <v>24</v>
      </c>
      <c r="B26" s="20" t="s">
        <v>21</v>
      </c>
      <c r="C26" s="23" t="s">
        <v>218</v>
      </c>
      <c r="D26" s="23" t="s">
        <v>184</v>
      </c>
      <c r="E26" s="21" t="s">
        <v>185</v>
      </c>
      <c r="F26" s="35" t="s">
        <v>1716</v>
      </c>
      <c r="G26" s="23" t="s">
        <v>223</v>
      </c>
      <c r="H26" s="23" t="s">
        <v>221</v>
      </c>
      <c r="I26" s="23" t="s">
        <v>224</v>
      </c>
      <c r="J26" s="23">
        <v>11000</v>
      </c>
      <c r="K26" s="21" t="s">
        <v>29</v>
      </c>
      <c r="L26" s="21" t="s">
        <v>1688</v>
      </c>
      <c r="M26" s="30" t="s">
        <v>30</v>
      </c>
      <c r="N26" s="25" t="s">
        <v>31</v>
      </c>
      <c r="O26" s="20">
        <v>11000</v>
      </c>
      <c r="P26" s="20" cm="1">
        <f t="array" ref="P26:R26">+$AC$5:$AE$5</f>
        <v>8.3350000000000009</v>
      </c>
      <c r="Q26" s="20">
        <v>28</v>
      </c>
      <c r="R26" s="20">
        <v>36.335000000000001</v>
      </c>
      <c r="S26" s="27">
        <f t="shared" si="2"/>
        <v>392.85714285714283</v>
      </c>
      <c r="T26" s="20">
        <v>128.77600000000001</v>
      </c>
      <c r="U26" s="20">
        <v>0</v>
      </c>
      <c r="V26" s="20">
        <f t="shared" si="0"/>
        <v>128.77600000000001</v>
      </c>
    </row>
    <row r="27" spans="1:22" ht="54" customHeight="1" x14ac:dyDescent="0.3">
      <c r="A27" s="28">
        <v>25</v>
      </c>
      <c r="B27" s="20" t="s">
        <v>21</v>
      </c>
      <c r="C27" s="23" t="s">
        <v>218</v>
      </c>
      <c r="D27" s="23" t="s">
        <v>184</v>
      </c>
      <c r="E27" s="21" t="s">
        <v>185</v>
      </c>
      <c r="F27" s="35" t="s">
        <v>1717</v>
      </c>
      <c r="G27" s="23" t="s">
        <v>226</v>
      </c>
      <c r="H27" s="23" t="s">
        <v>221</v>
      </c>
      <c r="I27" s="23" t="s">
        <v>227</v>
      </c>
      <c r="J27" s="23">
        <v>11000</v>
      </c>
      <c r="K27" s="21" t="s">
        <v>29</v>
      </c>
      <c r="L27" s="21" t="s">
        <v>1688</v>
      </c>
      <c r="M27" s="23" t="s">
        <v>30</v>
      </c>
      <c r="N27" s="25" t="s">
        <v>31</v>
      </c>
      <c r="O27" s="20">
        <v>11000</v>
      </c>
      <c r="P27" s="20" cm="1">
        <f t="array" ref="P27:R27">+$AC$5:$AE$5</f>
        <v>8.3350000000000009</v>
      </c>
      <c r="Q27" s="20">
        <v>28</v>
      </c>
      <c r="R27" s="20">
        <v>36.335000000000001</v>
      </c>
      <c r="S27" s="27">
        <f t="shared" si="2"/>
        <v>392.85714285714283</v>
      </c>
      <c r="T27" s="20">
        <v>234.893</v>
      </c>
      <c r="U27" s="20">
        <v>0</v>
      </c>
      <c r="V27" s="20">
        <f t="shared" si="0"/>
        <v>234.893</v>
      </c>
    </row>
    <row r="28" spans="1:22" ht="54" customHeight="1" x14ac:dyDescent="0.3">
      <c r="A28" s="28">
        <v>26</v>
      </c>
      <c r="B28" s="20" t="s">
        <v>228</v>
      </c>
      <c r="C28" s="23" t="s">
        <v>229</v>
      </c>
      <c r="D28" s="23" t="s">
        <v>23</v>
      </c>
      <c r="E28" s="23" t="s">
        <v>230</v>
      </c>
      <c r="F28" s="35" t="s">
        <v>1718</v>
      </c>
      <c r="G28" s="23" t="s">
        <v>211</v>
      </c>
      <c r="H28" s="23" t="s">
        <v>220</v>
      </c>
      <c r="I28" s="23" t="s">
        <v>28</v>
      </c>
      <c r="J28" s="36">
        <v>1200</v>
      </c>
      <c r="K28" s="23" t="s">
        <v>232</v>
      </c>
      <c r="L28" s="23">
        <v>40</v>
      </c>
      <c r="M28" s="23" t="s">
        <v>233</v>
      </c>
      <c r="N28" s="25" t="s">
        <v>31</v>
      </c>
      <c r="O28" s="20">
        <v>438000</v>
      </c>
      <c r="P28" s="20" cm="1">
        <f t="array" ref="P28:R28">+$AC$5:$AE$5</f>
        <v>8.3350000000000009</v>
      </c>
      <c r="Q28" s="20">
        <v>28</v>
      </c>
      <c r="R28" s="20">
        <v>36.335000000000001</v>
      </c>
      <c r="S28" s="27">
        <f t="shared" si="2"/>
        <v>15642.857142857143</v>
      </c>
      <c r="T28" s="20">
        <v>244.446</v>
      </c>
      <c r="U28" s="20">
        <v>1.6719999999999999</v>
      </c>
      <c r="V28" s="20">
        <f t="shared" si="0"/>
        <v>246.11799999999999</v>
      </c>
    </row>
    <row r="29" spans="1:22" ht="54" customHeight="1" x14ac:dyDescent="0.3">
      <c r="A29" s="28">
        <v>27</v>
      </c>
      <c r="B29" s="20" t="s">
        <v>228</v>
      </c>
      <c r="C29" s="23" t="s">
        <v>229</v>
      </c>
      <c r="D29" s="23" t="s">
        <v>23</v>
      </c>
      <c r="E29" s="23" t="s">
        <v>235</v>
      </c>
      <c r="F29" s="35" t="s">
        <v>1719</v>
      </c>
      <c r="G29" s="23" t="s">
        <v>27</v>
      </c>
      <c r="H29" s="21" t="s">
        <v>43</v>
      </c>
      <c r="I29" s="23" t="s">
        <v>28</v>
      </c>
      <c r="J29" s="23">
        <v>1200</v>
      </c>
      <c r="K29" s="23" t="s">
        <v>232</v>
      </c>
      <c r="L29" s="23">
        <v>40</v>
      </c>
      <c r="M29" s="23" t="s">
        <v>233</v>
      </c>
      <c r="N29" s="25" t="s">
        <v>31</v>
      </c>
      <c r="O29" s="20">
        <v>438000</v>
      </c>
      <c r="P29" s="20" cm="1">
        <f t="array" ref="P29:R29">+$AC$5:$AE$5</f>
        <v>8.3350000000000009</v>
      </c>
      <c r="Q29" s="20">
        <v>28</v>
      </c>
      <c r="R29" s="20">
        <v>36.335000000000001</v>
      </c>
      <c r="S29" s="27">
        <f t="shared" si="2"/>
        <v>15642.857142857143</v>
      </c>
      <c r="T29" s="20">
        <v>285.70499999999998</v>
      </c>
      <c r="U29" s="20">
        <v>0</v>
      </c>
      <c r="V29" s="20">
        <f t="shared" si="0"/>
        <v>285.70499999999998</v>
      </c>
    </row>
    <row r="30" spans="1:22" ht="54" customHeight="1" x14ac:dyDescent="0.3">
      <c r="A30" s="28">
        <v>28</v>
      </c>
      <c r="B30" s="20" t="s">
        <v>228</v>
      </c>
      <c r="C30" s="23" t="s">
        <v>229</v>
      </c>
      <c r="D30" s="23" t="s">
        <v>23</v>
      </c>
      <c r="E30" s="23" t="s">
        <v>237</v>
      </c>
      <c r="F30" s="35" t="s">
        <v>1720</v>
      </c>
      <c r="G30" s="23" t="s">
        <v>27</v>
      </c>
      <c r="H30" s="23" t="s">
        <v>239</v>
      </c>
      <c r="I30" s="23" t="s">
        <v>28</v>
      </c>
      <c r="J30" s="23">
        <v>1200</v>
      </c>
      <c r="K30" s="23" t="s">
        <v>232</v>
      </c>
      <c r="L30" s="23">
        <v>40</v>
      </c>
      <c r="M30" s="23" t="s">
        <v>233</v>
      </c>
      <c r="N30" s="25" t="s">
        <v>31</v>
      </c>
      <c r="O30" s="20">
        <v>438000</v>
      </c>
      <c r="P30" s="20" cm="1">
        <f t="array" ref="P30:R30">+$AC$5:$AE$5</f>
        <v>8.3350000000000009</v>
      </c>
      <c r="Q30" s="20">
        <v>28</v>
      </c>
      <c r="R30" s="20">
        <v>36.335000000000001</v>
      </c>
      <c r="S30" s="27">
        <f t="shared" si="2"/>
        <v>15642.857142857143</v>
      </c>
      <c r="T30" s="20">
        <v>206.27099999999999</v>
      </c>
      <c r="U30" s="20">
        <v>3.5230000000000001</v>
      </c>
      <c r="V30" s="20">
        <f t="shared" si="0"/>
        <v>209.79399999999998</v>
      </c>
    </row>
    <row r="31" spans="1:22" ht="54" customHeight="1" x14ac:dyDescent="0.3">
      <c r="A31" s="28">
        <v>29</v>
      </c>
      <c r="B31" s="20" t="s">
        <v>228</v>
      </c>
      <c r="C31" s="23" t="s">
        <v>229</v>
      </c>
      <c r="D31" s="23" t="s">
        <v>23</v>
      </c>
      <c r="E31" s="23" t="s">
        <v>241</v>
      </c>
      <c r="F31" s="35" t="s">
        <v>1721</v>
      </c>
      <c r="G31" s="23" t="s">
        <v>26</v>
      </c>
      <c r="H31" s="23" t="s">
        <v>243</v>
      </c>
      <c r="I31" s="23" t="s">
        <v>28</v>
      </c>
      <c r="J31" s="23">
        <v>1200</v>
      </c>
      <c r="K31" s="23" t="s">
        <v>232</v>
      </c>
      <c r="L31" s="23">
        <v>40</v>
      </c>
      <c r="M31" s="23" t="s">
        <v>233</v>
      </c>
      <c r="N31" s="25" t="s">
        <v>31</v>
      </c>
      <c r="O31" s="20">
        <v>438000</v>
      </c>
      <c r="P31" s="20" cm="1">
        <f t="array" ref="P31:R31">+$AC$5:$AE$5</f>
        <v>8.3350000000000009</v>
      </c>
      <c r="Q31" s="20">
        <v>28</v>
      </c>
      <c r="R31" s="20">
        <v>36.335000000000001</v>
      </c>
      <c r="S31" s="27">
        <f t="shared" si="2"/>
        <v>15642.857142857143</v>
      </c>
      <c r="T31" s="20">
        <v>80.180000000000007</v>
      </c>
      <c r="U31" s="20">
        <v>0</v>
      </c>
      <c r="V31" s="20">
        <f t="shared" si="0"/>
        <v>80.180000000000007</v>
      </c>
    </row>
    <row r="32" spans="1:22" ht="54" customHeight="1" x14ac:dyDescent="0.3">
      <c r="A32" s="28">
        <v>30</v>
      </c>
      <c r="B32" s="20" t="s">
        <v>228</v>
      </c>
      <c r="C32" s="23" t="s">
        <v>229</v>
      </c>
      <c r="D32" s="23" t="s">
        <v>23</v>
      </c>
      <c r="E32" s="23" t="s">
        <v>244</v>
      </c>
      <c r="F32" s="35" t="s">
        <v>1722</v>
      </c>
      <c r="G32" s="23" t="s">
        <v>26</v>
      </c>
      <c r="H32" s="23" t="s">
        <v>246</v>
      </c>
      <c r="I32" s="23" t="s">
        <v>28</v>
      </c>
      <c r="J32" s="23">
        <v>1200</v>
      </c>
      <c r="K32" s="23" t="s">
        <v>232</v>
      </c>
      <c r="L32" s="23">
        <v>40</v>
      </c>
      <c r="M32" s="23" t="s">
        <v>233</v>
      </c>
      <c r="N32" s="25" t="s">
        <v>31</v>
      </c>
      <c r="O32" s="20">
        <v>438000</v>
      </c>
      <c r="P32" s="20" cm="1">
        <f t="array" ref="P32:R32">+$AC$5:$AE$5</f>
        <v>8.3350000000000009</v>
      </c>
      <c r="Q32" s="20">
        <v>28</v>
      </c>
      <c r="R32" s="20">
        <v>36.335000000000001</v>
      </c>
      <c r="S32" s="27">
        <f t="shared" si="2"/>
        <v>15642.857142857143</v>
      </c>
      <c r="T32" s="20">
        <v>71.376000000000005</v>
      </c>
      <c r="U32" s="20">
        <v>0</v>
      </c>
      <c r="V32" s="20">
        <f t="shared" si="0"/>
        <v>71.376000000000005</v>
      </c>
    </row>
    <row r="33" spans="1:22" ht="54" customHeight="1" x14ac:dyDescent="0.3">
      <c r="A33" s="28">
        <v>31</v>
      </c>
      <c r="B33" s="20" t="s">
        <v>228</v>
      </c>
      <c r="C33" s="23" t="s">
        <v>229</v>
      </c>
      <c r="D33" s="23" t="s">
        <v>23</v>
      </c>
      <c r="E33" s="23" t="s">
        <v>247</v>
      </c>
      <c r="F33" s="35" t="s">
        <v>1723</v>
      </c>
      <c r="G33" s="23" t="s">
        <v>26</v>
      </c>
      <c r="H33" s="23" t="s">
        <v>249</v>
      </c>
      <c r="I33" s="23" t="s">
        <v>28</v>
      </c>
      <c r="J33" s="23">
        <v>1200</v>
      </c>
      <c r="K33" s="23" t="s">
        <v>232</v>
      </c>
      <c r="L33" s="23">
        <v>40</v>
      </c>
      <c r="M33" s="23" t="s">
        <v>233</v>
      </c>
      <c r="N33" s="25" t="s">
        <v>31</v>
      </c>
      <c r="O33" s="20">
        <v>438000</v>
      </c>
      <c r="P33" s="20" cm="1">
        <f t="array" ref="P33:R33">+$AC$5:$AE$5</f>
        <v>8.3350000000000009</v>
      </c>
      <c r="Q33" s="20">
        <v>28</v>
      </c>
      <c r="R33" s="20">
        <v>36.335000000000001</v>
      </c>
      <c r="S33" s="27">
        <f t="shared" si="2"/>
        <v>15642.857142857143</v>
      </c>
      <c r="T33" s="20">
        <v>123.33799999999999</v>
      </c>
      <c r="U33" s="20">
        <v>22.824999999999999</v>
      </c>
      <c r="V33" s="20">
        <f t="shared" si="0"/>
        <v>146.16299999999998</v>
      </c>
    </row>
    <row r="34" spans="1:22" ht="54" customHeight="1" x14ac:dyDescent="0.3">
      <c r="A34" s="28">
        <v>32</v>
      </c>
      <c r="B34" s="20" t="s">
        <v>228</v>
      </c>
      <c r="C34" s="23" t="s">
        <v>229</v>
      </c>
      <c r="D34" s="23" t="s">
        <v>23</v>
      </c>
      <c r="E34" s="23" t="s">
        <v>251</v>
      </c>
      <c r="F34" s="35" t="s">
        <v>1724</v>
      </c>
      <c r="G34" s="23" t="s">
        <v>26</v>
      </c>
      <c r="H34" s="23" t="s">
        <v>253</v>
      </c>
      <c r="I34" s="23" t="s">
        <v>28</v>
      </c>
      <c r="J34" s="36">
        <v>1200</v>
      </c>
      <c r="K34" s="23" t="s">
        <v>232</v>
      </c>
      <c r="L34" s="23">
        <v>40</v>
      </c>
      <c r="M34" s="23" t="s">
        <v>233</v>
      </c>
      <c r="N34" s="25" t="s">
        <v>31</v>
      </c>
      <c r="O34" s="20">
        <v>438000</v>
      </c>
      <c r="P34" s="20" cm="1">
        <f t="array" ref="P34:R34">+$AC$5:$AE$5</f>
        <v>8.3350000000000009</v>
      </c>
      <c r="Q34" s="20">
        <v>28</v>
      </c>
      <c r="R34" s="20">
        <v>36.335000000000001</v>
      </c>
      <c r="S34" s="27">
        <f t="shared" si="2"/>
        <v>15642.857142857143</v>
      </c>
      <c r="T34" s="20">
        <v>99.628</v>
      </c>
      <c r="U34" s="20">
        <v>1.889</v>
      </c>
      <c r="V34" s="20">
        <f t="shared" si="0"/>
        <v>101.517</v>
      </c>
    </row>
    <row r="35" spans="1:22" ht="54" customHeight="1" x14ac:dyDescent="0.3">
      <c r="A35" s="28">
        <v>33</v>
      </c>
      <c r="B35" s="20" t="s">
        <v>228</v>
      </c>
      <c r="C35" s="23" t="s">
        <v>229</v>
      </c>
      <c r="D35" s="23" t="s">
        <v>23</v>
      </c>
      <c r="E35" s="23" t="s">
        <v>255</v>
      </c>
      <c r="F35" s="35" t="s">
        <v>1725</v>
      </c>
      <c r="G35" s="23" t="s">
        <v>26</v>
      </c>
      <c r="H35" s="23" t="s">
        <v>257</v>
      </c>
      <c r="I35" s="23" t="s">
        <v>28</v>
      </c>
      <c r="J35" s="36">
        <v>1200</v>
      </c>
      <c r="K35" s="23" t="s">
        <v>232</v>
      </c>
      <c r="L35" s="23">
        <v>40</v>
      </c>
      <c r="M35" s="23" t="s">
        <v>233</v>
      </c>
      <c r="N35" s="25" t="s">
        <v>31</v>
      </c>
      <c r="O35" s="20">
        <v>438000</v>
      </c>
      <c r="P35" s="20" cm="1">
        <f t="array" ref="P35:R35">+$AC$5:$AE$5</f>
        <v>8.3350000000000009</v>
      </c>
      <c r="Q35" s="20">
        <v>28</v>
      </c>
      <c r="R35" s="20">
        <v>36.335000000000001</v>
      </c>
      <c r="S35" s="27">
        <f t="shared" si="2"/>
        <v>15642.857142857143</v>
      </c>
      <c r="T35" s="20">
        <v>228.06899999999999</v>
      </c>
      <c r="U35" s="20">
        <v>3.1589999999999998</v>
      </c>
      <c r="V35" s="20">
        <f t="shared" si="0"/>
        <v>231.22799999999998</v>
      </c>
    </row>
    <row r="36" spans="1:22" ht="54" customHeight="1" x14ac:dyDescent="0.3">
      <c r="A36" s="28">
        <v>34</v>
      </c>
      <c r="B36" s="20" t="s">
        <v>228</v>
      </c>
      <c r="C36" s="23" t="s">
        <v>229</v>
      </c>
      <c r="D36" s="23" t="s">
        <v>23</v>
      </c>
      <c r="E36" s="23" t="s">
        <v>24</v>
      </c>
      <c r="F36" s="35" t="s">
        <v>1726</v>
      </c>
      <c r="G36" s="23" t="s">
        <v>26</v>
      </c>
      <c r="H36" s="23" t="s">
        <v>260</v>
      </c>
      <c r="I36" s="23" t="s">
        <v>28</v>
      </c>
      <c r="J36" s="36">
        <v>1200</v>
      </c>
      <c r="K36" s="23" t="s">
        <v>232</v>
      </c>
      <c r="L36" s="23">
        <v>40</v>
      </c>
      <c r="M36" s="23" t="s">
        <v>233</v>
      </c>
      <c r="N36" s="25" t="s">
        <v>31</v>
      </c>
      <c r="O36" s="20">
        <v>438000</v>
      </c>
      <c r="P36" s="20" cm="1">
        <f t="array" ref="P36:R36">+$AC$5:$AE$5</f>
        <v>8.3350000000000009</v>
      </c>
      <c r="Q36" s="20">
        <v>28</v>
      </c>
      <c r="R36" s="20">
        <v>36.335000000000001</v>
      </c>
      <c r="S36" s="27">
        <f t="shared" si="2"/>
        <v>15642.857142857143</v>
      </c>
      <c r="T36" s="20">
        <v>10.053000000000001</v>
      </c>
      <c r="U36" s="20">
        <v>1.9790000000000001</v>
      </c>
      <c r="V36" s="20">
        <f t="shared" si="0"/>
        <v>12.032</v>
      </c>
    </row>
    <row r="37" spans="1:22" ht="54" customHeight="1" x14ac:dyDescent="0.3">
      <c r="A37" s="28">
        <v>35</v>
      </c>
      <c r="B37" s="20" t="s">
        <v>228</v>
      </c>
      <c r="C37" s="23" t="s">
        <v>229</v>
      </c>
      <c r="D37" s="23" t="s">
        <v>75</v>
      </c>
      <c r="E37" s="23" t="s">
        <v>262</v>
      </c>
      <c r="F37" s="35" t="s">
        <v>1727</v>
      </c>
      <c r="G37" s="23" t="s">
        <v>264</v>
      </c>
      <c r="H37" s="21" t="s">
        <v>79</v>
      </c>
      <c r="I37" s="23" t="s">
        <v>28</v>
      </c>
      <c r="J37" s="36">
        <v>1200</v>
      </c>
      <c r="K37" s="23" t="s">
        <v>232</v>
      </c>
      <c r="L37" s="23">
        <v>40</v>
      </c>
      <c r="M37" s="23" t="s">
        <v>233</v>
      </c>
      <c r="N37" s="25" t="s">
        <v>265</v>
      </c>
      <c r="O37" s="20">
        <v>438000</v>
      </c>
      <c r="P37" s="20" cm="1">
        <f t="array" ref="P37:R37">+$AC$5:$AE$5</f>
        <v>8.3350000000000009</v>
      </c>
      <c r="Q37" s="20">
        <v>28</v>
      </c>
      <c r="R37" s="20">
        <v>36.335000000000001</v>
      </c>
      <c r="S37" s="27">
        <f t="shared" si="2"/>
        <v>15642.857142857143</v>
      </c>
      <c r="T37" s="20">
        <v>369.61200000000002</v>
      </c>
      <c r="U37" s="20">
        <v>1.1950000000000001</v>
      </c>
      <c r="V37" s="20">
        <f t="shared" si="0"/>
        <v>370.80700000000002</v>
      </c>
    </row>
    <row r="38" spans="1:22" ht="54" customHeight="1" x14ac:dyDescent="0.3">
      <c r="A38" s="28">
        <v>36</v>
      </c>
      <c r="B38" s="20" t="s">
        <v>228</v>
      </c>
      <c r="C38" s="23" t="s">
        <v>229</v>
      </c>
      <c r="D38" s="23" t="s">
        <v>75</v>
      </c>
      <c r="E38" s="23" t="s">
        <v>267</v>
      </c>
      <c r="F38" s="35" t="s">
        <v>1728</v>
      </c>
      <c r="G38" s="23" t="s">
        <v>103</v>
      </c>
      <c r="H38" s="21" t="s">
        <v>79</v>
      </c>
      <c r="I38" s="23" t="s">
        <v>28</v>
      </c>
      <c r="J38" s="36">
        <v>1200</v>
      </c>
      <c r="K38" s="23" t="s">
        <v>232</v>
      </c>
      <c r="L38" s="23">
        <v>40</v>
      </c>
      <c r="M38" s="23" t="s">
        <v>233</v>
      </c>
      <c r="N38" s="25" t="s">
        <v>265</v>
      </c>
      <c r="O38" s="20">
        <v>438000</v>
      </c>
      <c r="P38" s="20" cm="1">
        <f t="array" ref="P38:R38">+$AC$5:$AE$5</f>
        <v>8.3350000000000009</v>
      </c>
      <c r="Q38" s="20">
        <v>28</v>
      </c>
      <c r="R38" s="20">
        <v>36.335000000000001</v>
      </c>
      <c r="S38" s="27">
        <f t="shared" si="2"/>
        <v>15642.857142857143</v>
      </c>
      <c r="T38" s="20">
        <v>532.46699999999998</v>
      </c>
      <c r="U38" s="20">
        <v>1.248</v>
      </c>
      <c r="V38" s="20">
        <f t="shared" si="0"/>
        <v>533.71500000000003</v>
      </c>
    </row>
    <row r="39" spans="1:22" ht="54" customHeight="1" x14ac:dyDescent="0.3">
      <c r="A39" s="28">
        <v>37</v>
      </c>
      <c r="B39" s="20" t="s">
        <v>228</v>
      </c>
      <c r="C39" s="23" t="s">
        <v>229</v>
      </c>
      <c r="D39" s="23" t="s">
        <v>75</v>
      </c>
      <c r="E39" s="23" t="s">
        <v>270</v>
      </c>
      <c r="F39" s="35" t="s">
        <v>1729</v>
      </c>
      <c r="G39" s="23" t="s">
        <v>264</v>
      </c>
      <c r="H39" s="23" t="s">
        <v>272</v>
      </c>
      <c r="I39" s="23" t="s">
        <v>28</v>
      </c>
      <c r="J39" s="36">
        <v>1200</v>
      </c>
      <c r="K39" s="23" t="s">
        <v>232</v>
      </c>
      <c r="L39" s="23">
        <v>40</v>
      </c>
      <c r="M39" s="23" t="s">
        <v>233</v>
      </c>
      <c r="N39" s="25" t="s">
        <v>265</v>
      </c>
      <c r="O39" s="20">
        <v>438000</v>
      </c>
      <c r="P39" s="20" cm="1">
        <f t="array" ref="P39:R39">+$AC$5:$AE$5</f>
        <v>8.3350000000000009</v>
      </c>
      <c r="Q39" s="20">
        <v>28</v>
      </c>
      <c r="R39" s="20">
        <v>36.335000000000001</v>
      </c>
      <c r="S39" s="27">
        <f t="shared" si="2"/>
        <v>15642.857142857143</v>
      </c>
      <c r="T39" s="20">
        <v>333.863</v>
      </c>
      <c r="U39" s="20">
        <v>0.14499999999999999</v>
      </c>
      <c r="V39" s="20">
        <f t="shared" si="0"/>
        <v>334.00799999999998</v>
      </c>
    </row>
    <row r="40" spans="1:22" ht="54" customHeight="1" x14ac:dyDescent="0.3">
      <c r="A40" s="28">
        <v>38</v>
      </c>
      <c r="B40" s="20" t="s">
        <v>228</v>
      </c>
      <c r="C40" s="23" t="s">
        <v>229</v>
      </c>
      <c r="D40" s="23" t="s">
        <v>75</v>
      </c>
      <c r="E40" s="23" t="s">
        <v>274</v>
      </c>
      <c r="F40" s="35" t="s">
        <v>1730</v>
      </c>
      <c r="G40" s="23" t="s">
        <v>103</v>
      </c>
      <c r="H40" s="23" t="s">
        <v>272</v>
      </c>
      <c r="I40" s="23" t="s">
        <v>28</v>
      </c>
      <c r="J40" s="36">
        <v>1200</v>
      </c>
      <c r="K40" s="23" t="s">
        <v>232</v>
      </c>
      <c r="L40" s="23">
        <v>40</v>
      </c>
      <c r="M40" s="23" t="s">
        <v>233</v>
      </c>
      <c r="N40" s="25" t="s">
        <v>265</v>
      </c>
      <c r="O40" s="20">
        <v>438000</v>
      </c>
      <c r="P40" s="20" cm="1">
        <f t="array" ref="P40:R40">+$AC$5:$AE$5</f>
        <v>8.3350000000000009</v>
      </c>
      <c r="Q40" s="20">
        <v>28</v>
      </c>
      <c r="R40" s="20">
        <v>36.335000000000001</v>
      </c>
      <c r="S40" s="27">
        <f t="shared" si="2"/>
        <v>15642.857142857143</v>
      </c>
      <c r="T40" s="20">
        <v>444.02199999999999</v>
      </c>
      <c r="U40" s="20">
        <v>1.4119999999999999</v>
      </c>
      <c r="V40" s="20">
        <f t="shared" si="0"/>
        <v>445.43399999999997</v>
      </c>
    </row>
    <row r="41" spans="1:22" ht="54" customHeight="1" x14ac:dyDescent="0.3">
      <c r="A41" s="28">
        <v>39</v>
      </c>
      <c r="B41" s="20" t="s">
        <v>228</v>
      </c>
      <c r="C41" s="23" t="s">
        <v>229</v>
      </c>
      <c r="D41" s="23" t="s">
        <v>277</v>
      </c>
      <c r="E41" s="23" t="s">
        <v>278</v>
      </c>
      <c r="F41" s="35" t="s">
        <v>1731</v>
      </c>
      <c r="G41" s="21" t="s">
        <v>1697</v>
      </c>
      <c r="H41" s="23" t="s">
        <v>272</v>
      </c>
      <c r="I41" s="23" t="s">
        <v>28</v>
      </c>
      <c r="J41" s="36">
        <v>1200</v>
      </c>
      <c r="K41" s="23" t="s">
        <v>232</v>
      </c>
      <c r="L41" s="23">
        <v>40</v>
      </c>
      <c r="M41" s="23" t="s">
        <v>233</v>
      </c>
      <c r="N41" s="25" t="s">
        <v>265</v>
      </c>
      <c r="O41" s="20">
        <v>438000</v>
      </c>
      <c r="P41" s="20" cm="1">
        <f t="array" ref="P41:R41">+$AC$5:$AE$5</f>
        <v>8.3350000000000009</v>
      </c>
      <c r="Q41" s="20">
        <v>28</v>
      </c>
      <c r="R41" s="20">
        <v>36.335000000000001</v>
      </c>
      <c r="S41" s="27">
        <f t="shared" si="2"/>
        <v>15642.857142857143</v>
      </c>
      <c r="T41" s="20">
        <v>163.69999999999999</v>
      </c>
      <c r="U41" s="20">
        <v>0.14499999999999999</v>
      </c>
      <c r="V41" s="20">
        <f t="shared" si="0"/>
        <v>163.845</v>
      </c>
    </row>
    <row r="42" spans="1:22" ht="54" customHeight="1" x14ac:dyDescent="0.3">
      <c r="A42" s="28">
        <v>40</v>
      </c>
      <c r="B42" s="20" t="s">
        <v>228</v>
      </c>
      <c r="C42" s="23" t="s">
        <v>229</v>
      </c>
      <c r="D42" s="23" t="s">
        <v>277</v>
      </c>
      <c r="E42" s="23" t="s">
        <v>278</v>
      </c>
      <c r="F42" s="35" t="s">
        <v>1732</v>
      </c>
      <c r="G42" s="23" t="s">
        <v>282</v>
      </c>
      <c r="H42" s="23" t="s">
        <v>272</v>
      </c>
      <c r="I42" s="23" t="s">
        <v>28</v>
      </c>
      <c r="J42" s="23">
        <v>1200</v>
      </c>
      <c r="K42" s="23" t="s">
        <v>232</v>
      </c>
      <c r="L42" s="23">
        <v>40</v>
      </c>
      <c r="M42" s="23" t="s">
        <v>233</v>
      </c>
      <c r="N42" s="25" t="s">
        <v>265</v>
      </c>
      <c r="O42" s="20">
        <v>438000</v>
      </c>
      <c r="P42" s="20" cm="1">
        <f t="array" ref="P42:R42">+$AC$5:$AE$5</f>
        <v>8.3350000000000009</v>
      </c>
      <c r="Q42" s="20">
        <v>28</v>
      </c>
      <c r="R42" s="20">
        <v>36.335000000000001</v>
      </c>
      <c r="S42" s="27">
        <f>+O42/Q42</f>
        <v>15642.857142857143</v>
      </c>
      <c r="T42" s="20">
        <v>262.32400000000001</v>
      </c>
      <c r="U42" s="20">
        <v>8.4290000000000003</v>
      </c>
      <c r="V42" s="20">
        <f t="shared" si="0"/>
        <v>270.75299999999999</v>
      </c>
    </row>
    <row r="43" spans="1:22" ht="54" customHeight="1" x14ac:dyDescent="0.3">
      <c r="A43" s="28">
        <v>41</v>
      </c>
      <c r="B43" s="20" t="s">
        <v>284</v>
      </c>
      <c r="C43" s="23">
        <v>43</v>
      </c>
      <c r="D43" s="23" t="s">
        <v>75</v>
      </c>
      <c r="E43" s="23" t="s">
        <v>285</v>
      </c>
      <c r="F43" s="35" t="s">
        <v>1733</v>
      </c>
      <c r="G43" s="23" t="s">
        <v>264</v>
      </c>
      <c r="H43" s="23" t="s">
        <v>287</v>
      </c>
      <c r="I43" s="23" t="s">
        <v>28</v>
      </c>
      <c r="J43" s="23">
        <v>1030</v>
      </c>
      <c r="K43" s="23" t="s">
        <v>232</v>
      </c>
      <c r="L43" s="21" t="s">
        <v>1688</v>
      </c>
      <c r="M43" s="23" t="s">
        <v>30</v>
      </c>
      <c r="N43" s="23" t="s">
        <v>80</v>
      </c>
      <c r="O43" s="20">
        <v>375950</v>
      </c>
      <c r="P43" s="20" cm="1">
        <f t="array" ref="P43:R43">+$AC$5:$AE$5</f>
        <v>8.3350000000000009</v>
      </c>
      <c r="Q43" s="20">
        <v>28</v>
      </c>
      <c r="R43" s="20">
        <v>36.335000000000001</v>
      </c>
      <c r="S43" s="27">
        <f>+O43/Q43</f>
        <v>13426.785714285714</v>
      </c>
      <c r="T43" s="20">
        <v>116.33799999999999</v>
      </c>
      <c r="U43" s="20">
        <v>8.2929999999999993</v>
      </c>
      <c r="V43" s="20">
        <f t="shared" si="0"/>
        <v>124.631</v>
      </c>
    </row>
    <row r="44" spans="1:22" ht="54" customHeight="1" x14ac:dyDescent="0.3">
      <c r="A44" s="28">
        <v>42</v>
      </c>
      <c r="B44" s="20" t="s">
        <v>284</v>
      </c>
      <c r="C44" s="37" t="s">
        <v>289</v>
      </c>
      <c r="D44" s="23" t="s">
        <v>75</v>
      </c>
      <c r="E44" s="23" t="s">
        <v>285</v>
      </c>
      <c r="F44" s="35" t="s">
        <v>1734</v>
      </c>
      <c r="G44" s="23" t="s">
        <v>103</v>
      </c>
      <c r="H44" s="23" t="s">
        <v>291</v>
      </c>
      <c r="I44" s="23" t="s">
        <v>28</v>
      </c>
      <c r="J44" s="21">
        <v>1030</v>
      </c>
      <c r="K44" s="23" t="s">
        <v>29</v>
      </c>
      <c r="L44" s="21" t="s">
        <v>1688</v>
      </c>
      <c r="M44" s="23" t="s">
        <v>30</v>
      </c>
      <c r="N44" s="25" t="s">
        <v>292</v>
      </c>
      <c r="O44" s="20">
        <v>375950</v>
      </c>
      <c r="P44" s="20" cm="1">
        <f t="array" ref="P44:R44">+$AC$5:$AE$5</f>
        <v>8.3350000000000009</v>
      </c>
      <c r="Q44" s="20">
        <v>28</v>
      </c>
      <c r="R44" s="20">
        <v>36.335000000000001</v>
      </c>
      <c r="S44" s="27">
        <f t="shared" ref="S44" si="3">+O44/Q44</f>
        <v>13426.785714285714</v>
      </c>
      <c r="T44" s="20">
        <v>159.416</v>
      </c>
      <c r="U44" s="20">
        <v>9.5749999999999993</v>
      </c>
      <c r="V44" s="20">
        <f t="shared" si="0"/>
        <v>168.99099999999999</v>
      </c>
    </row>
    <row r="45" spans="1:22" ht="14.25" customHeight="1" x14ac:dyDescent="0.3"/>
    <row r="46" spans="1:22" ht="14.25" customHeight="1" x14ac:dyDescent="0.3"/>
    <row r="47" spans="1:22" ht="14.25" customHeight="1" x14ac:dyDescent="0.3"/>
    <row r="48" spans="1:22"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sheetData>
  <mergeCells count="1">
    <mergeCell ref="A1:V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B691D-541C-4BBB-8AB0-629346894128}">
  <dimension ref="A1:AX346"/>
  <sheetViews>
    <sheetView tabSelected="1" topLeftCell="V1" zoomScale="64" workbookViewId="0">
      <pane ySplit="1" topLeftCell="A252" activePane="bottomLeft" state="frozen"/>
      <selection pane="bottomLeft" activeCell="AO266" sqref="AO266"/>
    </sheetView>
  </sheetViews>
  <sheetFormatPr baseColWidth="10" defaultRowHeight="14.4" x14ac:dyDescent="0.3"/>
  <cols>
    <col min="6" max="6" width="72.88671875" bestFit="1" customWidth="1"/>
    <col min="7" max="7" width="46.5546875" bestFit="1" customWidth="1"/>
    <col min="8" max="8" width="48.44140625" bestFit="1" customWidth="1"/>
    <col min="19" max="19" width="13.88671875" bestFit="1" customWidth="1"/>
    <col min="23" max="23" width="23.44140625" bestFit="1" customWidth="1"/>
    <col min="26" max="26" width="14.109375" bestFit="1" customWidth="1"/>
    <col min="41" max="41" width="14.6640625" customWidth="1"/>
    <col min="42" max="42" width="13" customWidth="1"/>
    <col min="43" max="43" width="12.44140625" customWidth="1"/>
    <col min="44" max="44" width="12" bestFit="1" customWidth="1"/>
    <col min="46" max="46" width="3.21875" bestFit="1" customWidth="1"/>
    <col min="47" max="47" width="14.109375" bestFit="1" customWidth="1"/>
    <col min="50" max="50" width="7.88671875" bestFit="1" customWidth="1"/>
  </cols>
  <sheetData>
    <row r="1" spans="1:50" ht="57.6" x14ac:dyDescent="0.3">
      <c r="A1" s="1" t="s">
        <v>0</v>
      </c>
      <c r="B1" s="5" t="s">
        <v>294</v>
      </c>
      <c r="C1" s="5" t="s">
        <v>295</v>
      </c>
      <c r="D1" s="1" t="s">
        <v>1</v>
      </c>
      <c r="E1" s="1" t="s">
        <v>2</v>
      </c>
      <c r="F1" s="1" t="s">
        <v>3</v>
      </c>
      <c r="G1" s="5" t="s">
        <v>296</v>
      </c>
      <c r="H1" s="5" t="s">
        <v>297</v>
      </c>
      <c r="I1" s="1" t="s">
        <v>4</v>
      </c>
      <c r="J1" s="1" t="s">
        <v>5</v>
      </c>
      <c r="K1" s="1" t="s">
        <v>6</v>
      </c>
      <c r="L1" s="1" t="s">
        <v>7</v>
      </c>
      <c r="M1" s="1" t="s">
        <v>8</v>
      </c>
      <c r="N1" s="1" t="s">
        <v>9</v>
      </c>
      <c r="O1" s="1" t="s">
        <v>10</v>
      </c>
      <c r="P1" s="1" t="s">
        <v>11</v>
      </c>
      <c r="Q1" s="1" t="s">
        <v>12</v>
      </c>
      <c r="R1" s="1" t="s">
        <v>13</v>
      </c>
      <c r="S1" s="8" t="s">
        <v>310</v>
      </c>
      <c r="T1" s="8" t="s">
        <v>311</v>
      </c>
      <c r="U1" s="8" t="s">
        <v>312</v>
      </c>
      <c r="V1" s="8" t="s">
        <v>309</v>
      </c>
      <c r="W1" s="1" t="s">
        <v>14</v>
      </c>
      <c r="X1" s="1" t="s">
        <v>15</v>
      </c>
      <c r="Y1" s="1" t="s">
        <v>16</v>
      </c>
      <c r="Z1" s="1" t="s">
        <v>308</v>
      </c>
      <c r="AA1" s="1" t="s">
        <v>17</v>
      </c>
      <c r="AB1" s="1" t="s">
        <v>18</v>
      </c>
      <c r="AC1" s="1" t="s">
        <v>19</v>
      </c>
      <c r="AD1" s="1" t="s">
        <v>20</v>
      </c>
      <c r="AE1" s="8" t="s">
        <v>306</v>
      </c>
      <c r="AF1" s="8" t="s">
        <v>305</v>
      </c>
      <c r="AG1" s="1" t="s">
        <v>313</v>
      </c>
      <c r="AH1" s="8" t="s">
        <v>1433</v>
      </c>
      <c r="AI1" s="1" t="s">
        <v>298</v>
      </c>
      <c r="AJ1" s="1" t="s">
        <v>299</v>
      </c>
      <c r="AK1" s="1" t="s">
        <v>300</v>
      </c>
      <c r="AL1" s="1" t="s">
        <v>301</v>
      </c>
      <c r="AM1" s="1" t="s">
        <v>302</v>
      </c>
      <c r="AN1" s="7" t="s">
        <v>1434</v>
      </c>
      <c r="AO1" s="7" t="s">
        <v>1668</v>
      </c>
      <c r="AP1" s="7" t="s">
        <v>1669</v>
      </c>
      <c r="AQ1" s="7" t="s">
        <v>1437</v>
      </c>
      <c r="AR1" s="7" t="s">
        <v>1436</v>
      </c>
    </row>
    <row r="2" spans="1:50" ht="57.6" x14ac:dyDescent="0.3">
      <c r="A2" s="2">
        <v>1</v>
      </c>
      <c r="B2" t="s">
        <v>21</v>
      </c>
      <c r="C2" s="3" t="s">
        <v>22</v>
      </c>
      <c r="D2" t="s">
        <v>23</v>
      </c>
      <c r="E2" s="2" t="s">
        <v>24</v>
      </c>
      <c r="F2" s="2" t="s">
        <v>25</v>
      </c>
      <c r="G2" s="2" t="s">
        <v>26</v>
      </c>
      <c r="H2" s="2" t="s">
        <v>27</v>
      </c>
      <c r="I2" s="2" t="s">
        <v>28</v>
      </c>
      <c r="J2" s="2">
        <v>11000</v>
      </c>
      <c r="K2" s="2" t="s">
        <v>29</v>
      </c>
      <c r="L2" s="4">
        <v>46227</v>
      </c>
      <c r="M2" s="2" t="s">
        <v>30</v>
      </c>
      <c r="N2" s="2" t="s">
        <v>31</v>
      </c>
      <c r="O2" s="2">
        <v>11000</v>
      </c>
      <c r="P2" s="2" cm="1">
        <f t="array" ref="P2">_xlfn.IFS(AD2=$AT$8,STL!$P$3,AD2=$AT$9,STL!$P$4,AD2=$AT$10,STL!$P$5,AD2=$AT$11,STL!$P$6,AD2=$AT$12,STL!$P$7,AD2=$AT$13,STL!$P$8,AD2=$AT$14,STL!$P$9,AD2=$AT$15,STL!$P$10,AD2=$AT$16,STL!$P$11,AD2=$AT$17,STL!$P$12,AD2=$AT$18,STL!$P$13,AD2=$AT$19,STL!$P$14,AD2=$AT$20,STL!$P$15,AD2=$AT$21,STL!$P$16,AD2=$AT$22,STL!$P$17,AD2=$AT$23,STL!$P$18,AD2=$AT$24,STL!$P$19,AD2=$AT$25,STL!$P$20,AD2=$AT$26,STL!$P$21,AD2=$AT$27,STL!$P$22,AD2=$AT$28,STL!$P$23,AD2=$AT$29,STL!$P$24,AD2=$AT$30,STL!$P$25,AD2=$AT$31,STL!$P$26,AD2=$AT$32,STL!$P$27,AD2=$AT$33,STL!$P$28,AD2=$AT$34,STL!$P$29,AD2=$AT$35,STL!$P$30,AD2=$AT$36,STL!$P$31,AD2=$AT$37,STL!$P$32,AD2=$AT$38,STL!$P$33,AD2=$AT$39,STL!$P$34,AD2=$AT$40,STL!$P$35,AD2=$AT$41,STL!$P$36,AD2=$AT$42,STL!$P$37,AD2=$AT$43,STL!$P$38,AD2=$AT$44,STL!$P$39,AD2=$AT$45,STL!$P$40,AD2=$AT$46,STL!$P$41,AD2=$AT$47,STL!$P$42,AD2=$AT$48,STL!$P$43,AD2=$AT$49,STL!$P$44)</f>
        <v>8.3350000000000009</v>
      </c>
      <c r="Q2" s="2">
        <f>STL!$Q$3</f>
        <v>28</v>
      </c>
      <c r="R2" s="42">
        <f>STL!$R$3</f>
        <v>36.335000000000001</v>
      </c>
      <c r="S2" s="43" cm="1">
        <f t="array" ref="S2">_xlfn.IFS(A2=$AT$8,STL!$S$3,A2=$AT$9,STL!$S$4,A2=$AT$10,STL!$S$5,A2=$AT$11,STL!$S$6,A2=$AT$12,STL!$S$7,A2=$AT$13,STL!$S$8,A2=$AT$14,STL!$S$9,A2=$AT$15,STL!$S$10,A2=$AT$16,STL!$S$11,A2=$AT$17,STL!$S$12,A2=$AT$18,STL!$S$13,A2=$AT$19,STL!$S$14,A2=$AT$20,STL!$S$15,A2=$AT$21,STL!$S$16,A2=$AT$22,STL!$S$17,A2=$AT$23,STL!$S$18,A2=$AT$24,STL!$S$19,A2=$AT$25,STL!$S$20,A2=$AT$26,STL!$S$21,A2=$AT$27,STL!$S$22,A2=$AT$28,STL!$S$23,A2=$AT$29,STL!$S$24,A2=$AT$30,STL!$S$25,A2=$AT$31,STL!$S$26,A2=$AT$32,STL!$S$27,A2=$AT$33,STL!$S$28,A2=$AT$34,STL!$S$29,A2=$AT$35,STL!$S$30,A2=$AT$36,STL!$S$31,A2=$AT$37,STL!$S$32,A2=$AT$38,STL!$S$33,A2=$AT$39,STL!$S$34,A2=$AT$40,STL!$S$35,A2=$AT$41,STL!$S$36,A2=$AT$42,STL!$S$37,A2=$AT$43,STL!$S$38,A2=$AT$44,STL!$S$39,A2=$AT$45,STL!$S$40,A2=$AT$46,STL!$S$41,A2=$AT$47,STL!$S$42,A2=$AT$48,STL!$S$43,A2=$AT$49,STL!$S$44)</f>
        <v>392.85714285714283</v>
      </c>
      <c r="T2" s="2" cm="1">
        <f t="array" ref="T2">_xlfn.IFS(AD2=$AX$8,STL!$T$3,AD2=$AX$9,STL!$T$4,AD2=$AX$10,STL!$T$5,AD2=$AX$11,STL!$T$6,AD2=$AX$12,STL!$T$7,AD2=$AX$13,STL!$T$8,AD2=$AX$14,STL!$T$9,AD2=$AX$15,STL!$T$10,AD2=$AX$16,STL!$T$11,AD2=$AX$17,STL!$T$12,AD2=$AX$18,STL!$T$13,AD2=$AX$19,STL!$T$14,AD2=$AX$20,STL!$T$15,AD2=$AX$21,STL!$T$16,AD2=$AX$22,STL!$T$17,AD2=$AX$23,STL!$T$18,AD2=$AX$24,STL!$T$19,AD2=$AX$25,STL!$T$20,AD2=$AX$26,STL!$T$21,AD2=$AX$27,STL!$T$22,AD2=$AX$28,STL!$T$23,AD2=$AX$29,STL!$T$24,AD2=$AX$30,STL!$T$25,AD2=$AX$31,STL!$T$26,AD2=$AX$32,STL!$T$27,AD2=$AX$33,STL!$T$28,AD2=$AX$34,STL!$T$29,AD2=$AX$35,STL!$T$30,AD2=$AX$36,STL!$T$31,AD2=$AX$37,STL!$T$32,AD2=$AX$38,STL!$T$33,AD2=$AX$39,STL!$T$34,AD2=$AX$40,STL!$T$35,AD2=$AX$41,STL!$T$36,AD2=$AX$42,STL!$T$37,AD2=$AX$43,STL!$T$38,AD2=$AX$44,STL!$T$39,AD2=$AX$45,STL!$T$40,AD2=$AX$46,STL!$T$41,AD2=$AX$47,STL!$T$42,AD2=$AX$48,STL!$T$43,AD2=$AX$49,STL!$T$44)</f>
        <v>66.319999999999993</v>
      </c>
      <c r="U2" s="2" cm="1">
        <f t="array" ref="U2">_xlfn.IFS($AD2=$AX$8,STL!$U$3,$AD2=$AX$9,STL!$U$4,$AD2=$AX$10,STL!$U$5,$AD2=$AX$11,STL!$U$6,$AD2=$AX$12,STL!$U$7,$AD2=$AX$13,STL!$U$8,$AD2=$AX$14,STL!$U$9,$AD2=$AX$15,STL!$U$10,$AD2=$AX$16,STL!$U$11,$AD2=$AX$17,STL!$U$12,$AD2=$AX$18,STL!$U$13,$AD2=$AX$19,STL!$U$14,$AD2=$AX$20,STL!$U$15,$AD2=$AX$21,STL!$U$16,$AD2=$AX$22,STL!$U$17,$AD2=$AX$23,STL!$U$18,$AD2=$AX$24,STL!$U$19,$AD2=$AX$25,STL!$U$20,$AD2=$AX$26,STL!$U$21,$AD2=$AX$27,STL!$U$22,$AD2=$AX$28,STL!$U$23,$AD2=$AX$29,STL!$U$24,$AD2=$AX$30,STL!$U$25,$AD2=$AX$31,STL!$U$26,$AD2=$AX$32,STL!$U$27,$AD2=$AX$33,STL!$U$28,$AD2=$AX$34,STL!$U$29,$AD2=$AX$35,STL!$U$30,$AD2=$AX$36,STL!$U$31,$AD2=$AX$37,STL!$U$32,$AD2=$AX$38,STL!$U$33,$AD2=$AX$39,STL!$U$34,$AD2=$AX$40,STL!$U$35,$AD2=$AX$41,STL!$U$36,$AD2=$AX$42,STL!$U$37,$AD2=$AX$43,STL!$U$38,$AD2=$AX$44,STL!$U$39,$AD2=$AX$45,STL!$U$40,$AD2=$AX$46,STL!$U$41,$AD2=$AX$47,STL!$U$42,$AD2=$AX$48,STL!$U$43,$AD2=$AX$49,STL!$U$44)</f>
        <v>0</v>
      </c>
      <c r="V2" s="2" cm="1">
        <f t="array" ref="V2">_xlfn.IFS($AD2=$AX$8,STL!$V$3,$AD2=$AX$9,STL!$V$4,$AD2=$AX$10,STL!$V$5,$AD2=$AX$11,STL!$V$6,$AD2=$AX$12,STL!$V$7,$AD2=$AX$13,STL!$V$8,$AD2=$AX$14,STL!$V$9,$AD2=$AX$15,STL!$V$10,$AD2=$AX$16,STL!$V$11,$AD2=$AX$17,STL!$V$12,$AD2=$AX$18,STL!$V$13,$AD2=$AX$19,STL!$V$14,$AD2=$AX$20,STL!$V$15,$AD2=$AX$21,STL!$V$16,$AD2=$AX$22,STL!$V$17,$AD2=$AX$23,STL!$V$18,$AD2=$AX$24,STL!$V$19,$AD2=$AX$25,STL!$V$20,$AD2=$AX$26,STL!$V$21,$AD2=$AX$27,STL!$V$22,$AD2=$AX$28,STL!$V$23,$AD2=$AX$29,STL!$V$24,$AD2=$AX$30,STL!$V$25,$AD2=$AX$31,STL!$V$26,$AD2=$AX$32,STL!$V$27,$AD2=$AX$33,STL!$V$28,$AD2=$AX$34,STL!$V$29,$AD2=$AX$35,STL!$V$30,$AD2=$AX$36,STL!$V$31,$AD2=$AX$37,STL!$V$32,$AD2=$AX$38,STL!$V$33,$AD2=$AX$39,STL!$V$34,$AD2=$AX$40,STL!$V$35,$AD2=$AX$41,STL!$V$36,$AD2=$AX$42,STL!$V$37,$AD2=$AX$43,STL!$V$38,$AD2=$AX$44,STL!$V$39,$AD2=$AX$45,STL!$V$40,$AD2=$AX$46,STL!$V$41,$AD2=$AX$47,STL!$V$42,$AD2=$AX$48,STL!$V$43,$AD2=$AX$49,STL!$V$44)</f>
        <v>66.319999999999993</v>
      </c>
      <c r="W2" s="2" t="s">
        <v>32</v>
      </c>
      <c r="X2" s="2">
        <v>0.03</v>
      </c>
      <c r="Y2" s="2" t="s">
        <v>33</v>
      </c>
      <c r="Z2" s="2" t="s">
        <v>34</v>
      </c>
      <c r="AA2" s="2" t="s">
        <v>35</v>
      </c>
      <c r="AB2" s="2">
        <v>28094.325863999999</v>
      </c>
      <c r="AC2" s="2">
        <v>28.094325999999999</v>
      </c>
      <c r="AD2" s="2">
        <v>1</v>
      </c>
      <c r="AE2" s="10" t="s">
        <v>307</v>
      </c>
      <c r="AF2" s="2">
        <f>IF(AE2="Si",AC2*S2*2,AC2*S2)</f>
        <v>22074.113285714284</v>
      </c>
      <c r="AG2" s="2" cm="1">
        <f t="array" ref="AG2">_xlfn.IFS(D2="I",MIN('Datos pp I Región'!$K$7:$K$9),D2="II",MIN('Datos pp II Región'!$K$7:$K$9),D2="III",MIN('Datos pp III Región'!$K$7:$K$9),D2="IV",MIN('Datos pp IV Región'!$K$7:$K$9),D2="V",MIN('Datos pp V Región'!$K$7:$K$9),D2="RM",MIN('Datos pp RM'!$K$7:$K$9),D2="VI",MIN('Datos pp VI Región'!$K$7:$K$9))</f>
        <v>22</v>
      </c>
      <c r="AH2" s="2" cm="1">
        <f t="array" ref="AH2">_xlfn.IFS(Z2="Pavimentado",1-(AG2/(4*365)),Z2="No Pavimentado",1-(AG2/365))</f>
        <v>0.98493150684931507</v>
      </c>
      <c r="AI2" s="2" cm="1">
        <f t="array" ref="AI2">_xlfn.IFS(Z2="Pavimentado",8,Z2="No Pavimentado",R2)</f>
        <v>8</v>
      </c>
      <c r="AJ2" s="2">
        <v>0.62</v>
      </c>
      <c r="AK2" s="2">
        <v>0.15</v>
      </c>
      <c r="AL2" s="2">
        <v>1.5</v>
      </c>
      <c r="AM2" s="2">
        <v>0.15</v>
      </c>
      <c r="AN2" s="2"/>
      <c r="AO2" s="2" cm="1">
        <f t="array" ref="AO2">_xlfn.IFS($Z2=$AU$3,(AJ2*(($X2)^(0.91))*(AI2*1.1023)^(1.02))/1000,$Z2=$AU$4,(AL2*281.9*((8.5/12)^0.9)*(AI2/2.72)^0.45))/1000</f>
        <v>2.348927549579365E-7</v>
      </c>
      <c r="AP2" s="2" cm="1">
        <f t="array" ref="AP2">_xlfn.IFS($Z2=$AU$3,(AK2*(($X2)^(0.91))*(AI2*1.1023)^1.02)/1000,$Z2=$AU$4,(AM2*281.9*((8.5/12)^0.9)*(AI2/2.72)^0.45))/1000</f>
        <v>5.6828892328533015E-8</v>
      </c>
      <c r="AQ2" s="2" cm="1">
        <f t="array" ref="AQ2">_xlfn.IFS(Z2=$AU$3,(AF2*AO2*AH2)/1000,Z2=$AU$4,(AF2*AH2*AO2*(1-AN2))/1000)</f>
        <v>5.1069184033291453E-6</v>
      </c>
      <c r="AR2" s="2" cm="1">
        <f t="array" ref="AR2">_xlfn.IFS(Z2=$AU$3,(AF2*AP2*AH2)/1000,Z2=$AU$4,(AF2*AH2*AP2*(1-AN2))/1000)</f>
        <v>1.2355447749989867E-6</v>
      </c>
      <c r="AU2" s="2" t="str" cm="1">
        <f t="array" ref="AU2:AU5">+_xlfn.UNIQUE(Z:Z)</f>
        <v>Tipo de camino</v>
      </c>
      <c r="AV2" s="7" t="s">
        <v>1436</v>
      </c>
      <c r="AW2" s="7" t="s">
        <v>1437</v>
      </c>
    </row>
    <row r="3" spans="1:50" ht="43.2" x14ac:dyDescent="0.3">
      <c r="A3" s="2">
        <v>1</v>
      </c>
      <c r="B3" t="s">
        <v>21</v>
      </c>
      <c r="C3" s="3" t="s">
        <v>22</v>
      </c>
      <c r="D3" t="s">
        <v>23</v>
      </c>
      <c r="E3" s="2" t="s">
        <v>24</v>
      </c>
      <c r="F3" s="2" t="s">
        <v>25</v>
      </c>
      <c r="G3" s="2" t="s">
        <v>26</v>
      </c>
      <c r="H3" s="2" t="s">
        <v>27</v>
      </c>
      <c r="I3" s="2" t="s">
        <v>28</v>
      </c>
      <c r="J3" s="2">
        <v>11000</v>
      </c>
      <c r="K3" s="2" t="s">
        <v>29</v>
      </c>
      <c r="L3" s="4">
        <v>46227</v>
      </c>
      <c r="M3" s="2" t="s">
        <v>30</v>
      </c>
      <c r="N3" s="2" t="s">
        <v>31</v>
      </c>
      <c r="O3" s="2">
        <v>11000</v>
      </c>
      <c r="P3" s="2" cm="1">
        <f t="array" ref="P3">_xlfn.IFS(AD3=$AT$8,STL!$P$3,AD3=$AT$9,STL!$P$4,AD3=$AT$10,STL!$P$5,AD3=$AT$11,STL!$P$6,AD3=$AT$12,STL!$P$7,AD3=$AT$13,STL!$P$8,AD3=$AT$14,STL!$P$9,AD3=$AT$15,STL!$P$10,AD3=$AT$16,STL!$P$11,AD3=$AT$17,STL!$P$12,AD3=$AT$18,STL!$P$13,AD3=$AT$19,STL!$P$14,AD3=$AT$20,STL!$P$15,AD3=$AT$21,STL!$P$16,AD3=$AT$22,STL!$P$17,AD3=$AT$23,STL!$P$18,AD3=$AT$24,STL!$P$19,AD3=$AT$25,STL!$P$20,AD3=$AT$26,STL!$P$21,AD3=$AT$27,STL!$P$22,AD3=$AT$28,STL!$P$23,AD3=$AT$29,STL!$P$24,AD3=$AT$30,STL!$P$25,AD3=$AT$31,STL!$P$26,AD3=$AT$32,STL!$P$27,AD3=$AT$33,STL!$P$28,AD3=$AT$34,STL!$P$29,AD3=$AT$35,STL!$P$30,AD3=$AT$36,STL!$P$31,AD3=$AT$37,STL!$P$32,AD3=$AT$38,STL!$P$33,AD3=$AT$39,STL!$P$34,AD3=$AT$40,STL!$P$35,AD3=$AT$41,STL!$P$36,AD3=$AT$42,STL!$P$37,AD3=$AT$43,STL!$P$38,AD3=$AT$44,STL!$P$39,AD3=$AT$45,STL!$P$40,AD3=$AT$46,STL!$P$41,AD3=$AT$47,STL!$P$42,AD3=$AT$48,STL!$P$43,AD3=$AT$49,STL!$P$44)</f>
        <v>8.3350000000000009</v>
      </c>
      <c r="Q3" s="2">
        <f>STL!$Q$3</f>
        <v>28</v>
      </c>
      <c r="R3" s="42">
        <f>STL!$R$3</f>
        <v>36.335000000000001</v>
      </c>
      <c r="S3" s="43" cm="1">
        <f t="array" ref="S3">_xlfn.IFS(A3=$AT$8,STL!$S$3,A3=$AT$9,STL!$S$4,A3=$AT$10,STL!$S$5,A3=$AT$11,STL!$S$6,A3=$AT$12,STL!$S$7,A3=$AT$13,STL!$S$8,A3=$AT$14,STL!$S$9,A3=$AT$15,STL!$S$10,A3=$AT$16,STL!$S$11,A3=$AT$17,STL!$S$12,A3=$AT$18,STL!$S$13,A3=$AT$19,STL!$S$14,A3=$AT$20,STL!$S$15,A3=$AT$21,STL!$S$16,A3=$AT$22,STL!$S$17,A3=$AT$23,STL!$S$18,A3=$AT$24,STL!$S$19,A3=$AT$25,STL!$S$20,A3=$AT$26,STL!$S$21,A3=$AT$27,STL!$S$22,A3=$AT$28,STL!$S$23,A3=$AT$29,STL!$S$24,A3=$AT$30,STL!$S$25,A3=$AT$31,STL!$S$26,A3=$AT$32,STL!$S$27,A3=$AT$33,STL!$S$28,A3=$AT$34,STL!$S$29,A3=$AT$35,STL!$S$30,A3=$AT$36,STL!$S$31,A3=$AT$37,STL!$S$32,A3=$AT$38,STL!$S$33,A3=$AT$39,STL!$S$34,A3=$AT$40,STL!$S$35,A3=$AT$41,STL!$S$36,A3=$AT$42,STL!$S$37,A3=$AT$43,STL!$S$38,A3=$AT$44,STL!$S$39,A3=$AT$45,STL!$S$40,A3=$AT$46,STL!$S$41,A3=$AT$47,STL!$S$42,A3=$AT$48,STL!$S$43,A3=$AT$49,STL!$S$44)</f>
        <v>392.85714285714283</v>
      </c>
      <c r="T3" s="2" cm="1">
        <f t="array" ref="T3">_xlfn.IFS(AD3=$AX$8,STL!$T$3,AD3=$AX$9,STL!$T$4,AD3=$AX$10,STL!$T$5,AD3=$AX$11,STL!$T$6,AD3=$AX$12,STL!$T$7,AD3=$AX$13,STL!$T$8,AD3=$AX$14,STL!$T$9,AD3=$AX$15,STL!$T$10,AD3=$AX$16,STL!$T$11,AD3=$AX$17,STL!$T$12,AD3=$AX$18,STL!$T$13,AD3=$AX$19,STL!$T$14,AD3=$AX$20,STL!$T$15,AD3=$AX$21,STL!$T$16,AD3=$AX$22,STL!$T$17,AD3=$AX$23,STL!$T$18,AD3=$AX$24,STL!$T$19,AD3=$AX$25,STL!$T$20,AD3=$AX$26,STL!$T$21,AD3=$AX$27,STL!$T$22,AD3=$AX$28,STL!$T$23,AD3=$AX$29,STL!$T$24,AD3=$AX$30,STL!$T$25,AD3=$AX$31,STL!$T$26,AD3=$AX$32,STL!$T$27,AD3=$AX$33,STL!$T$28,AD3=$AX$34,STL!$T$29,AD3=$AX$35,STL!$T$30,AD3=$AX$36,STL!$T$31,AD3=$AX$37,STL!$T$32,AD3=$AX$38,STL!$T$33,AD3=$AX$39,STL!$T$34,AD3=$AX$40,STL!$T$35,AD3=$AX$41,STL!$T$36,AD3=$AX$42,STL!$T$37,AD3=$AX$43,STL!$T$38,AD3=$AX$44,STL!$T$39,AD3=$AX$45,STL!$T$40,AD3=$AX$46,STL!$T$41,AD3=$AX$47,STL!$T$42,AD3=$AX$48,STL!$T$43,AD3=$AX$49,STL!$T$44)</f>
        <v>66.319999999999993</v>
      </c>
      <c r="U3" s="2" cm="1">
        <f t="array" ref="U3">_xlfn.IFS($AD3=$AX$8,STL!$U$3,$AD3=$AX$9,STL!$U$4,$AD3=$AX$10,STL!$U$5,$AD3=$AX$11,STL!$U$6,$AD3=$AX$12,STL!$U$7,$AD3=$AX$13,STL!$U$8,$AD3=$AX$14,STL!$U$9,$AD3=$AX$15,STL!$U$10,$AD3=$AX$16,STL!$U$11,$AD3=$AX$17,STL!$U$12,$AD3=$AX$18,STL!$U$13,$AD3=$AX$19,STL!$U$14,$AD3=$AX$20,STL!$U$15,$AD3=$AX$21,STL!$U$16,$AD3=$AX$22,STL!$U$17,$AD3=$AX$23,STL!$U$18,$AD3=$AX$24,STL!$U$19,$AD3=$AX$25,STL!$U$20,$AD3=$AX$26,STL!$U$21,$AD3=$AX$27,STL!$U$22,$AD3=$AX$28,STL!$U$23,$AD3=$AX$29,STL!$U$24,$AD3=$AX$30,STL!$U$25,$AD3=$AX$31,STL!$U$26,$AD3=$AX$32,STL!$U$27,$AD3=$AX$33,STL!$U$28,$AD3=$AX$34,STL!$U$29,$AD3=$AX$35,STL!$U$30,$AD3=$AX$36,STL!$U$31,$AD3=$AX$37,STL!$U$32,$AD3=$AX$38,STL!$U$33,$AD3=$AX$39,STL!$U$34,$AD3=$AX$40,STL!$U$35,$AD3=$AX$41,STL!$U$36,$AD3=$AX$42,STL!$U$37,$AD3=$AX$43,STL!$U$38,$AD3=$AX$44,STL!$U$39,$AD3=$AX$45,STL!$U$40,$AD3=$AX$46,STL!$U$41,$AD3=$AX$47,STL!$U$42,$AD3=$AX$48,STL!$U$43,$AD3=$AX$49,STL!$U$44)</f>
        <v>0</v>
      </c>
      <c r="V3" s="2" cm="1">
        <f t="array" ref="V3">_xlfn.IFS($AD3=$AX$8,STL!$V$3,$AD3=$AX$9,STL!$V$4,$AD3=$AX$10,STL!$V$5,$AD3=$AX$11,STL!$V$6,$AD3=$AX$12,STL!$V$7,$AD3=$AX$13,STL!$V$8,$AD3=$AX$14,STL!$V$9,$AD3=$AX$15,STL!$V$10,$AD3=$AX$16,STL!$V$11,$AD3=$AX$17,STL!$V$12,$AD3=$AX$18,STL!$V$13,$AD3=$AX$19,STL!$V$14,$AD3=$AX$20,STL!$V$15,$AD3=$AX$21,STL!$V$16,$AD3=$AX$22,STL!$V$17,$AD3=$AX$23,STL!$V$18,$AD3=$AX$24,STL!$V$19,$AD3=$AX$25,STL!$V$20,$AD3=$AX$26,STL!$V$21,$AD3=$AX$27,STL!$V$22,$AD3=$AX$28,STL!$V$23,$AD3=$AX$29,STL!$V$24,$AD3=$AX$30,STL!$V$25,$AD3=$AX$31,STL!$V$26,$AD3=$AX$32,STL!$V$27,$AD3=$AX$33,STL!$V$28,$AD3=$AX$34,STL!$V$29,$AD3=$AX$35,STL!$V$30,$AD3=$AX$36,STL!$V$31,$AD3=$AX$37,STL!$V$32,$AD3=$AX$38,STL!$V$33,$AD3=$AX$39,STL!$V$34,$AD3=$AX$40,STL!$V$35,$AD3=$AX$41,STL!$V$36,$AD3=$AX$42,STL!$V$37,$AD3=$AX$43,STL!$V$38,$AD3=$AX$44,STL!$V$39,$AD3=$AX$45,STL!$V$40,$AD3=$AX$46,STL!$V$41,$AD3=$AX$47,STL!$V$42,$AD3=$AX$48,STL!$V$43,$AD3=$AX$49,STL!$V$44)</f>
        <v>66.319999999999993</v>
      </c>
      <c r="W3" s="2" t="s">
        <v>36</v>
      </c>
      <c r="X3" s="2">
        <v>0.03</v>
      </c>
      <c r="Y3" s="2" t="s">
        <v>33</v>
      </c>
      <c r="Z3" s="2" t="s">
        <v>34</v>
      </c>
      <c r="AA3" s="2" t="s">
        <v>35</v>
      </c>
      <c r="AB3" s="2">
        <v>1058.676103</v>
      </c>
      <c r="AC3" s="2">
        <v>1.058676</v>
      </c>
      <c r="AD3" s="2">
        <v>1</v>
      </c>
      <c r="AE3" s="10" t="s">
        <v>307</v>
      </c>
      <c r="AF3" s="2">
        <f t="shared" ref="AF3:AF56" si="0">IF(AE3="Si",AC3*S3*2,AC3*S3)</f>
        <v>831.81685714285709</v>
      </c>
      <c r="AG3" s="2" cm="1">
        <f t="array" ref="AG3">_xlfn.IFS(D3="I",MIN('Datos pp I Región'!$K$7:$K$9),D3="II",MIN('Datos pp II Región'!$K$7:$K$9),D3="III",MIN('Datos pp III Región'!$K$7:$K$9),D3="IV",MIN('Datos pp IV Región'!$K$7:$K$9),D3="V",MIN('Datos pp V Región'!$K$7:$K$9),D3="RM",MIN('Datos pp RM'!$K$7:$K$9),D3="VI",MIN('Datos pp VI Región'!$K$7:$K$9))</f>
        <v>22</v>
      </c>
      <c r="AH3" s="2" cm="1">
        <f t="array" ref="AH3">_xlfn.IFS(Z3="Pavimentado",1-(AG3/(4*365)),Z3="No Pavimentado",1-(AG3/365))</f>
        <v>0.98493150684931507</v>
      </c>
      <c r="AI3" s="2" cm="1">
        <f t="array" ref="AI3">_xlfn.IFS(Z3="Pavimentado",8,Z3="No Pavimentado",R3)</f>
        <v>8</v>
      </c>
      <c r="AJ3" s="2">
        <v>0.62</v>
      </c>
      <c r="AK3" s="2">
        <v>0.15</v>
      </c>
      <c r="AL3" s="2">
        <v>1.5</v>
      </c>
      <c r="AM3" s="2">
        <v>0.15</v>
      </c>
      <c r="AN3" s="2"/>
      <c r="AO3" s="2" cm="1">
        <f t="array" ref="AO3">_xlfn.IFS($Z3=$AU$3,AJ3*(($X3)^(0.91))*(AI3*1.1023)^(1.02),$Z3=$AU$4,AL3*281.9*((8.5/12)^0.9)*(AI3/2.72)^0.45)</f>
        <v>0.23489275495793649</v>
      </c>
      <c r="AP3" s="2" cm="1">
        <f t="array" ref="AP3">_xlfn.IFS($Z3=$AU$3,AK3*(($X3)^(0.91))*(AI3*1.1023)^1.02,$Z3=$AU$4,AM3*281.9*((8.5/12)^0.9)*(AI3/2.72)^0.45)</f>
        <v>5.6828892328533019E-2</v>
      </c>
      <c r="AQ3" s="2" cm="1">
        <f t="array" ref="AQ3">_xlfn.IFS(Z3=$AU$3,(AF3*AO3*AH3)/1000,Z3=$AU$4,(AF3*AH3*AO3*(1-AN3))/1000000)</f>
        <v>0.19244355417399539</v>
      </c>
      <c r="AR3" s="2" cm="1">
        <f t="array" ref="AR3">_xlfn.IFS(Z3=$AU$3,(AF3*AP3*AH3)/1000000,Z3=$AU$4,(AF3*AH3*AP3*(1-AN3))/1000000)</f>
        <v>4.6558924396934369E-5</v>
      </c>
      <c r="AU3" s="2" t="str">
        <v>Pavimentado</v>
      </c>
      <c r="AV3" s="2">
        <f>+SUMIFS($AR$2:$AR$500,$Z$2:$Z$500,$AU3)</f>
        <v>43.088932595914244</v>
      </c>
      <c r="AW3" s="2">
        <f>+SUMIFS($AQ$2:$AQ$500,$Z$2:$Z$500,$AU3)</f>
        <v>178.29317250706521</v>
      </c>
    </row>
    <row r="4" spans="1:50" ht="43.2" x14ac:dyDescent="0.3">
      <c r="A4" s="2">
        <v>1</v>
      </c>
      <c r="B4" t="s">
        <v>21</v>
      </c>
      <c r="C4" s="3" t="s">
        <v>22</v>
      </c>
      <c r="D4" t="s">
        <v>23</v>
      </c>
      <c r="E4" s="2" t="s">
        <v>24</v>
      </c>
      <c r="F4" s="2" t="s">
        <v>25</v>
      </c>
      <c r="G4" s="2" t="s">
        <v>26</v>
      </c>
      <c r="H4" s="2" t="s">
        <v>27</v>
      </c>
      <c r="I4" s="2" t="s">
        <v>28</v>
      </c>
      <c r="J4" s="2">
        <v>11000</v>
      </c>
      <c r="K4" s="2" t="s">
        <v>29</v>
      </c>
      <c r="L4" s="4">
        <v>46227</v>
      </c>
      <c r="M4" s="2" t="s">
        <v>30</v>
      </c>
      <c r="N4" s="2" t="s">
        <v>31</v>
      </c>
      <c r="O4" s="2">
        <v>11000</v>
      </c>
      <c r="P4" s="2" cm="1">
        <f t="array" ref="P4">_xlfn.IFS(AD4=$AT$8,STL!$P$3,AD4=$AT$9,STL!$P$4,AD4=$AT$10,STL!$P$5,AD4=$AT$11,STL!$P$6,AD4=$AT$12,STL!$P$7,AD4=$AT$13,STL!$P$8,AD4=$AT$14,STL!$P$9,AD4=$AT$15,STL!$P$10,AD4=$AT$16,STL!$P$11,AD4=$AT$17,STL!$P$12,AD4=$AT$18,STL!$P$13,AD4=$AT$19,STL!$P$14,AD4=$AT$20,STL!$P$15,AD4=$AT$21,STL!$P$16,AD4=$AT$22,STL!$P$17,AD4=$AT$23,STL!$P$18,AD4=$AT$24,STL!$P$19,AD4=$AT$25,STL!$P$20,AD4=$AT$26,STL!$P$21,AD4=$AT$27,STL!$P$22,AD4=$AT$28,STL!$P$23,AD4=$AT$29,STL!$P$24,AD4=$AT$30,STL!$P$25,AD4=$AT$31,STL!$P$26,AD4=$AT$32,STL!$P$27,AD4=$AT$33,STL!$P$28,AD4=$AT$34,STL!$P$29,AD4=$AT$35,STL!$P$30,AD4=$AT$36,STL!$P$31,AD4=$AT$37,STL!$P$32,AD4=$AT$38,STL!$P$33,AD4=$AT$39,STL!$P$34,AD4=$AT$40,STL!$P$35,AD4=$AT$41,STL!$P$36,AD4=$AT$42,STL!$P$37,AD4=$AT$43,STL!$P$38,AD4=$AT$44,STL!$P$39,AD4=$AT$45,STL!$P$40,AD4=$AT$46,STL!$P$41,AD4=$AT$47,STL!$P$42,AD4=$AT$48,STL!$P$43,AD4=$AT$49,STL!$P$44)</f>
        <v>8.3350000000000009</v>
      </c>
      <c r="Q4" s="2">
        <f>STL!$Q$3</f>
        <v>28</v>
      </c>
      <c r="R4" s="42">
        <f>STL!$R$3</f>
        <v>36.335000000000001</v>
      </c>
      <c r="S4" s="43" cm="1">
        <f t="array" ref="S4">_xlfn.IFS(A4=$AT$8,STL!$S$3,A4=$AT$9,STL!$S$4,A4=$AT$10,STL!$S$5,A4=$AT$11,STL!$S$6,A4=$AT$12,STL!$S$7,A4=$AT$13,STL!$S$8,A4=$AT$14,STL!$S$9,A4=$AT$15,STL!$S$10,A4=$AT$16,STL!$S$11,A4=$AT$17,STL!$S$12,A4=$AT$18,STL!$S$13,A4=$AT$19,STL!$S$14,A4=$AT$20,STL!$S$15,A4=$AT$21,STL!$S$16,A4=$AT$22,STL!$S$17,A4=$AT$23,STL!$S$18,A4=$AT$24,STL!$S$19,A4=$AT$25,STL!$S$20,A4=$AT$26,STL!$S$21,A4=$AT$27,STL!$S$22,A4=$AT$28,STL!$S$23,A4=$AT$29,STL!$S$24,A4=$AT$30,STL!$S$25,A4=$AT$31,STL!$S$26,A4=$AT$32,STL!$S$27,A4=$AT$33,STL!$S$28,A4=$AT$34,STL!$S$29,A4=$AT$35,STL!$S$30,A4=$AT$36,STL!$S$31,A4=$AT$37,STL!$S$32,A4=$AT$38,STL!$S$33,A4=$AT$39,STL!$S$34,A4=$AT$40,STL!$S$35,A4=$AT$41,STL!$S$36,A4=$AT$42,STL!$S$37,A4=$AT$43,STL!$S$38,A4=$AT$44,STL!$S$39,A4=$AT$45,STL!$S$40,A4=$AT$46,STL!$S$41,A4=$AT$47,STL!$S$42,A4=$AT$48,STL!$S$43,A4=$AT$49,STL!$S$44)</f>
        <v>392.85714285714283</v>
      </c>
      <c r="T4" s="2" cm="1">
        <f t="array" ref="T4">_xlfn.IFS(AD4=$AX$8,STL!$T$3,AD4=$AX$9,STL!$T$4,AD4=$AX$10,STL!$T$5,AD4=$AX$11,STL!$T$6,AD4=$AX$12,STL!$T$7,AD4=$AX$13,STL!$T$8,AD4=$AX$14,STL!$T$9,AD4=$AX$15,STL!$T$10,AD4=$AX$16,STL!$T$11,AD4=$AX$17,STL!$T$12,AD4=$AX$18,STL!$T$13,AD4=$AX$19,STL!$T$14,AD4=$AX$20,STL!$T$15,AD4=$AX$21,STL!$T$16,AD4=$AX$22,STL!$T$17,AD4=$AX$23,STL!$T$18,AD4=$AX$24,STL!$T$19,AD4=$AX$25,STL!$T$20,AD4=$AX$26,STL!$T$21,AD4=$AX$27,STL!$T$22,AD4=$AX$28,STL!$T$23,AD4=$AX$29,STL!$T$24,AD4=$AX$30,STL!$T$25,AD4=$AX$31,STL!$T$26,AD4=$AX$32,STL!$T$27,AD4=$AX$33,STL!$T$28,AD4=$AX$34,STL!$T$29,AD4=$AX$35,STL!$T$30,AD4=$AX$36,STL!$T$31,AD4=$AX$37,STL!$T$32,AD4=$AX$38,STL!$T$33,AD4=$AX$39,STL!$T$34,AD4=$AX$40,STL!$T$35,AD4=$AX$41,STL!$T$36,AD4=$AX$42,STL!$T$37,AD4=$AX$43,STL!$T$38,AD4=$AX$44,STL!$T$39,AD4=$AX$45,STL!$T$40,AD4=$AX$46,STL!$T$41,AD4=$AX$47,STL!$T$42,AD4=$AX$48,STL!$T$43,AD4=$AX$49,STL!$T$44)</f>
        <v>66.319999999999993</v>
      </c>
      <c r="U4" s="2" cm="1">
        <f t="array" ref="U4">_xlfn.IFS($AD4=$AX$8,STL!$U$3,$AD4=$AX$9,STL!$U$4,$AD4=$AX$10,STL!$U$5,$AD4=$AX$11,STL!$U$6,$AD4=$AX$12,STL!$U$7,$AD4=$AX$13,STL!$U$8,$AD4=$AX$14,STL!$U$9,$AD4=$AX$15,STL!$U$10,$AD4=$AX$16,STL!$U$11,$AD4=$AX$17,STL!$U$12,$AD4=$AX$18,STL!$U$13,$AD4=$AX$19,STL!$U$14,$AD4=$AX$20,STL!$U$15,$AD4=$AX$21,STL!$U$16,$AD4=$AX$22,STL!$U$17,$AD4=$AX$23,STL!$U$18,$AD4=$AX$24,STL!$U$19,$AD4=$AX$25,STL!$U$20,$AD4=$AX$26,STL!$U$21,$AD4=$AX$27,STL!$U$22,$AD4=$AX$28,STL!$U$23,$AD4=$AX$29,STL!$U$24,$AD4=$AX$30,STL!$U$25,$AD4=$AX$31,STL!$U$26,$AD4=$AX$32,STL!$U$27,$AD4=$AX$33,STL!$U$28,$AD4=$AX$34,STL!$U$29,$AD4=$AX$35,STL!$U$30,$AD4=$AX$36,STL!$U$31,$AD4=$AX$37,STL!$U$32,$AD4=$AX$38,STL!$U$33,$AD4=$AX$39,STL!$U$34,$AD4=$AX$40,STL!$U$35,$AD4=$AX$41,STL!$U$36,$AD4=$AX$42,STL!$U$37,$AD4=$AX$43,STL!$U$38,$AD4=$AX$44,STL!$U$39,$AD4=$AX$45,STL!$U$40,$AD4=$AX$46,STL!$U$41,$AD4=$AX$47,STL!$U$42,$AD4=$AX$48,STL!$U$43,$AD4=$AX$49,STL!$U$44)</f>
        <v>0</v>
      </c>
      <c r="V4" s="2" cm="1">
        <f t="array" ref="V4">_xlfn.IFS($AD4=$AX$8,STL!$V$3,$AD4=$AX$9,STL!$V$4,$AD4=$AX$10,STL!$V$5,$AD4=$AX$11,STL!$V$6,$AD4=$AX$12,STL!$V$7,$AD4=$AX$13,STL!$V$8,$AD4=$AX$14,STL!$V$9,$AD4=$AX$15,STL!$V$10,$AD4=$AX$16,STL!$V$11,$AD4=$AX$17,STL!$V$12,$AD4=$AX$18,STL!$V$13,$AD4=$AX$19,STL!$V$14,$AD4=$AX$20,STL!$V$15,$AD4=$AX$21,STL!$V$16,$AD4=$AX$22,STL!$V$17,$AD4=$AX$23,STL!$V$18,$AD4=$AX$24,STL!$V$19,$AD4=$AX$25,STL!$V$20,$AD4=$AX$26,STL!$V$21,$AD4=$AX$27,STL!$V$22,$AD4=$AX$28,STL!$V$23,$AD4=$AX$29,STL!$V$24,$AD4=$AX$30,STL!$V$25,$AD4=$AX$31,STL!$V$26,$AD4=$AX$32,STL!$V$27,$AD4=$AX$33,STL!$V$28,$AD4=$AX$34,STL!$V$29,$AD4=$AX$35,STL!$V$30,$AD4=$AX$36,STL!$V$31,$AD4=$AX$37,STL!$V$32,$AD4=$AX$38,STL!$V$33,$AD4=$AX$39,STL!$V$34,$AD4=$AX$40,STL!$V$35,$AD4=$AX$41,STL!$V$36,$AD4=$AX$42,STL!$V$37,$AD4=$AX$43,STL!$V$38,$AD4=$AX$44,STL!$V$39,$AD4=$AX$45,STL!$V$40,$AD4=$AX$46,STL!$V$41,$AD4=$AX$47,STL!$V$42,$AD4=$AX$48,STL!$V$43,$AD4=$AX$49,STL!$V$44)</f>
        <v>66.319999999999993</v>
      </c>
      <c r="W4" s="2" t="s">
        <v>37</v>
      </c>
      <c r="X4" s="2">
        <v>0.03</v>
      </c>
      <c r="Y4" s="2" t="s">
        <v>33</v>
      </c>
      <c r="Z4" s="2" t="s">
        <v>34</v>
      </c>
      <c r="AA4" s="2" t="s">
        <v>35</v>
      </c>
      <c r="AB4" s="2">
        <v>4752.1209760000002</v>
      </c>
      <c r="AC4" s="2">
        <v>4.7521209999999998</v>
      </c>
      <c r="AD4" s="2">
        <v>1</v>
      </c>
      <c r="AE4" s="10" t="s">
        <v>307</v>
      </c>
      <c r="AF4" s="2">
        <f t="shared" si="0"/>
        <v>3733.8093571428567</v>
      </c>
      <c r="AG4" s="2" cm="1">
        <f t="array" ref="AG4">_xlfn.IFS(D4="I",MIN('Datos pp I Región'!$K$7:$K$9),D4="II",MIN('Datos pp II Región'!$K$7:$K$9),D4="III",MIN('Datos pp III Región'!$K$7:$K$9),D4="IV",MIN('Datos pp IV Región'!$K$7:$K$9),D4="V",MIN('Datos pp V Región'!$K$7:$K$9),D4="RM",MIN('Datos pp RM'!$K$7:$K$9),D4="VI",MIN('Datos pp VI Región'!$K$7:$K$9))</f>
        <v>22</v>
      </c>
      <c r="AH4" s="2" cm="1">
        <f t="array" ref="AH4">_xlfn.IFS(Z4="Pavimentado",1-(AG4/(4*365)),Z4="No Pavimentado",1-(AG4/365))</f>
        <v>0.98493150684931507</v>
      </c>
      <c r="AI4" s="2" cm="1">
        <f t="array" ref="AI4">_xlfn.IFS(Z4="Pavimentado",8,Z4="No Pavimentado",R4)</f>
        <v>8</v>
      </c>
      <c r="AJ4" s="2">
        <v>0.62</v>
      </c>
      <c r="AK4" s="2">
        <v>0.15</v>
      </c>
      <c r="AL4" s="2">
        <v>1.5</v>
      </c>
      <c r="AM4" s="2">
        <v>0.15</v>
      </c>
      <c r="AN4" s="2"/>
      <c r="AO4" s="2" cm="1">
        <f t="array" ref="AO4">_xlfn.IFS($Z4=$AU$3,AJ4*(($X4)^(0.91))*(AI4*1.1023)^(1.02),$Z4=$AU$4,AL4*281.9*((8.5/12)^0.9)*(AI4/2.72)^0.45)</f>
        <v>0.23489275495793649</v>
      </c>
      <c r="AP4" s="2" cm="1">
        <f t="array" ref="AP4">_xlfn.IFS($Z4=$AU$3,AK4*(($X4)^(0.91))*(AI4*1.1023)^1.02,$Z4=$AU$4,AM4*281.9*((8.5/12)^0.9)*(AI4/2.72)^0.45)</f>
        <v>5.6828892328533019E-2</v>
      </c>
      <c r="AQ4" s="2" cm="1">
        <f t="array" ref="AQ4">_xlfn.IFS(Z4=$AU$3,(AF4*AO4*AH4)/1000000,Z4=$AU$4,(AF4*AH4*AO4*(1-AN4))/1000000)</f>
        <v>8.6382902333186063E-4</v>
      </c>
      <c r="AR4" s="2" cm="1">
        <f t="array" ref="AR4">_xlfn.IFS(Z4=$AU$3,(AF4*AP4*AH4)/1000000,Z4=$AU$4,(AF4*AH4*AP4*(1-AN4))/1000000)</f>
        <v>2.0899089274157919E-4</v>
      </c>
      <c r="AU4" s="2" t="str">
        <v>No Pavimentado</v>
      </c>
      <c r="AV4" s="2">
        <f>+SUMIFS($AR$2:$AR$500,$Z$2:$Z$500,$AU4)</f>
        <v>208.42999097384893</v>
      </c>
      <c r="AW4" s="2">
        <f>+SUMIFS($AQ$2:$AQ$500,$Z$2:$Z$500,$AU4)</f>
        <v>2084.2999097384895</v>
      </c>
    </row>
    <row r="5" spans="1:50" ht="43.2" x14ac:dyDescent="0.3">
      <c r="A5" s="2">
        <v>1</v>
      </c>
      <c r="B5" t="s">
        <v>21</v>
      </c>
      <c r="C5" s="3" t="s">
        <v>22</v>
      </c>
      <c r="D5" t="s">
        <v>23</v>
      </c>
      <c r="E5" s="2" t="s">
        <v>24</v>
      </c>
      <c r="F5" s="2" t="s">
        <v>25</v>
      </c>
      <c r="G5" s="2" t="s">
        <v>26</v>
      </c>
      <c r="H5" s="2" t="s">
        <v>27</v>
      </c>
      <c r="I5" s="2" t="s">
        <v>28</v>
      </c>
      <c r="J5" s="2">
        <v>11000</v>
      </c>
      <c r="K5" s="2" t="s">
        <v>29</v>
      </c>
      <c r="L5" s="4">
        <v>46227</v>
      </c>
      <c r="M5" s="2" t="s">
        <v>30</v>
      </c>
      <c r="N5" s="2" t="s">
        <v>31</v>
      </c>
      <c r="O5" s="2">
        <v>11000</v>
      </c>
      <c r="P5" s="2" cm="1">
        <f t="array" ref="P5">_xlfn.IFS(AD5=$AT$8,STL!$P$3,AD5=$AT$9,STL!$P$4,AD5=$AT$10,STL!$P$5,AD5=$AT$11,STL!$P$6,AD5=$AT$12,STL!$P$7,AD5=$AT$13,STL!$P$8,AD5=$AT$14,STL!$P$9,AD5=$AT$15,STL!$P$10,AD5=$AT$16,STL!$P$11,AD5=$AT$17,STL!$P$12,AD5=$AT$18,STL!$P$13,AD5=$AT$19,STL!$P$14,AD5=$AT$20,STL!$P$15,AD5=$AT$21,STL!$P$16,AD5=$AT$22,STL!$P$17,AD5=$AT$23,STL!$P$18,AD5=$AT$24,STL!$P$19,AD5=$AT$25,STL!$P$20,AD5=$AT$26,STL!$P$21,AD5=$AT$27,STL!$P$22,AD5=$AT$28,STL!$P$23,AD5=$AT$29,STL!$P$24,AD5=$AT$30,STL!$P$25,AD5=$AT$31,STL!$P$26,AD5=$AT$32,STL!$P$27,AD5=$AT$33,STL!$P$28,AD5=$AT$34,STL!$P$29,AD5=$AT$35,STL!$P$30,AD5=$AT$36,STL!$P$31,AD5=$AT$37,STL!$P$32,AD5=$AT$38,STL!$P$33,AD5=$AT$39,STL!$P$34,AD5=$AT$40,STL!$P$35,AD5=$AT$41,STL!$P$36,AD5=$AT$42,STL!$P$37,AD5=$AT$43,STL!$P$38,AD5=$AT$44,STL!$P$39,AD5=$AT$45,STL!$P$40,AD5=$AT$46,STL!$P$41,AD5=$AT$47,STL!$P$42,AD5=$AT$48,STL!$P$43,AD5=$AT$49,STL!$P$44)</f>
        <v>8.3350000000000009</v>
      </c>
      <c r="Q5" s="2">
        <f>STL!$Q$3</f>
        <v>28</v>
      </c>
      <c r="R5" s="42">
        <f>STL!$R$3</f>
        <v>36.335000000000001</v>
      </c>
      <c r="S5" s="43" cm="1">
        <f t="array" ref="S5">_xlfn.IFS(A5=$AT$8,STL!$S$3,A5=$AT$9,STL!$S$4,A5=$AT$10,STL!$S$5,A5=$AT$11,STL!$S$6,A5=$AT$12,STL!$S$7,A5=$AT$13,STL!$S$8,A5=$AT$14,STL!$S$9,A5=$AT$15,STL!$S$10,A5=$AT$16,STL!$S$11,A5=$AT$17,STL!$S$12,A5=$AT$18,STL!$S$13,A5=$AT$19,STL!$S$14,A5=$AT$20,STL!$S$15,A5=$AT$21,STL!$S$16,A5=$AT$22,STL!$S$17,A5=$AT$23,STL!$S$18,A5=$AT$24,STL!$S$19,A5=$AT$25,STL!$S$20,A5=$AT$26,STL!$S$21,A5=$AT$27,STL!$S$22,A5=$AT$28,STL!$S$23,A5=$AT$29,STL!$S$24,A5=$AT$30,STL!$S$25,A5=$AT$31,STL!$S$26,A5=$AT$32,STL!$S$27,A5=$AT$33,STL!$S$28,A5=$AT$34,STL!$S$29,A5=$AT$35,STL!$S$30,A5=$AT$36,STL!$S$31,A5=$AT$37,STL!$S$32,A5=$AT$38,STL!$S$33,A5=$AT$39,STL!$S$34,A5=$AT$40,STL!$S$35,A5=$AT$41,STL!$S$36,A5=$AT$42,STL!$S$37,A5=$AT$43,STL!$S$38,A5=$AT$44,STL!$S$39,A5=$AT$45,STL!$S$40,A5=$AT$46,STL!$S$41,A5=$AT$47,STL!$S$42,A5=$AT$48,STL!$S$43,A5=$AT$49,STL!$S$44)</f>
        <v>392.85714285714283</v>
      </c>
      <c r="T5" s="2" cm="1">
        <f t="array" ref="T5">_xlfn.IFS(AD5=$AX$8,STL!$T$3,AD5=$AX$9,STL!$T$4,AD5=$AX$10,STL!$T$5,AD5=$AX$11,STL!$T$6,AD5=$AX$12,STL!$T$7,AD5=$AX$13,STL!$T$8,AD5=$AX$14,STL!$T$9,AD5=$AX$15,STL!$T$10,AD5=$AX$16,STL!$T$11,AD5=$AX$17,STL!$T$12,AD5=$AX$18,STL!$T$13,AD5=$AX$19,STL!$T$14,AD5=$AX$20,STL!$T$15,AD5=$AX$21,STL!$T$16,AD5=$AX$22,STL!$T$17,AD5=$AX$23,STL!$T$18,AD5=$AX$24,STL!$T$19,AD5=$AX$25,STL!$T$20,AD5=$AX$26,STL!$T$21,AD5=$AX$27,STL!$T$22,AD5=$AX$28,STL!$T$23,AD5=$AX$29,STL!$T$24,AD5=$AX$30,STL!$T$25,AD5=$AX$31,STL!$T$26,AD5=$AX$32,STL!$T$27,AD5=$AX$33,STL!$T$28,AD5=$AX$34,STL!$T$29,AD5=$AX$35,STL!$T$30,AD5=$AX$36,STL!$T$31,AD5=$AX$37,STL!$T$32,AD5=$AX$38,STL!$T$33,AD5=$AX$39,STL!$T$34,AD5=$AX$40,STL!$T$35,AD5=$AX$41,STL!$T$36,AD5=$AX$42,STL!$T$37,AD5=$AX$43,STL!$T$38,AD5=$AX$44,STL!$T$39,AD5=$AX$45,STL!$T$40,AD5=$AX$46,STL!$T$41,AD5=$AX$47,STL!$T$42,AD5=$AX$48,STL!$T$43,AD5=$AX$49,STL!$T$44)</f>
        <v>66.319999999999993</v>
      </c>
      <c r="U5" s="2" cm="1">
        <f t="array" ref="U5">_xlfn.IFS($AD5=$AX$8,STL!$U$3,$AD5=$AX$9,STL!$U$4,$AD5=$AX$10,STL!$U$5,$AD5=$AX$11,STL!$U$6,$AD5=$AX$12,STL!$U$7,$AD5=$AX$13,STL!$U$8,$AD5=$AX$14,STL!$U$9,$AD5=$AX$15,STL!$U$10,$AD5=$AX$16,STL!$U$11,$AD5=$AX$17,STL!$U$12,$AD5=$AX$18,STL!$U$13,$AD5=$AX$19,STL!$U$14,$AD5=$AX$20,STL!$U$15,$AD5=$AX$21,STL!$U$16,$AD5=$AX$22,STL!$U$17,$AD5=$AX$23,STL!$U$18,$AD5=$AX$24,STL!$U$19,$AD5=$AX$25,STL!$U$20,$AD5=$AX$26,STL!$U$21,$AD5=$AX$27,STL!$U$22,$AD5=$AX$28,STL!$U$23,$AD5=$AX$29,STL!$U$24,$AD5=$AX$30,STL!$U$25,$AD5=$AX$31,STL!$U$26,$AD5=$AX$32,STL!$U$27,$AD5=$AX$33,STL!$U$28,$AD5=$AX$34,STL!$U$29,$AD5=$AX$35,STL!$U$30,$AD5=$AX$36,STL!$U$31,$AD5=$AX$37,STL!$U$32,$AD5=$AX$38,STL!$U$33,$AD5=$AX$39,STL!$U$34,$AD5=$AX$40,STL!$U$35,$AD5=$AX$41,STL!$U$36,$AD5=$AX$42,STL!$U$37,$AD5=$AX$43,STL!$U$38,$AD5=$AX$44,STL!$U$39,$AD5=$AX$45,STL!$U$40,$AD5=$AX$46,STL!$U$41,$AD5=$AX$47,STL!$U$42,$AD5=$AX$48,STL!$U$43,$AD5=$AX$49,STL!$U$44)</f>
        <v>0</v>
      </c>
      <c r="V5" s="2" cm="1">
        <f t="array" ref="V5">_xlfn.IFS($AD5=$AX$8,STL!$V$3,$AD5=$AX$9,STL!$V$4,$AD5=$AX$10,STL!$V$5,$AD5=$AX$11,STL!$V$6,$AD5=$AX$12,STL!$V$7,$AD5=$AX$13,STL!$V$8,$AD5=$AX$14,STL!$V$9,$AD5=$AX$15,STL!$V$10,$AD5=$AX$16,STL!$V$11,$AD5=$AX$17,STL!$V$12,$AD5=$AX$18,STL!$V$13,$AD5=$AX$19,STL!$V$14,$AD5=$AX$20,STL!$V$15,$AD5=$AX$21,STL!$V$16,$AD5=$AX$22,STL!$V$17,$AD5=$AX$23,STL!$V$18,$AD5=$AX$24,STL!$V$19,$AD5=$AX$25,STL!$V$20,$AD5=$AX$26,STL!$V$21,$AD5=$AX$27,STL!$V$22,$AD5=$AX$28,STL!$V$23,$AD5=$AX$29,STL!$V$24,$AD5=$AX$30,STL!$V$25,$AD5=$AX$31,STL!$V$26,$AD5=$AX$32,STL!$V$27,$AD5=$AX$33,STL!$V$28,$AD5=$AX$34,STL!$V$29,$AD5=$AX$35,STL!$V$30,$AD5=$AX$36,STL!$V$31,$AD5=$AX$37,STL!$V$32,$AD5=$AX$38,STL!$V$33,$AD5=$AX$39,STL!$V$34,$AD5=$AX$40,STL!$V$35,$AD5=$AX$41,STL!$V$36,$AD5=$AX$42,STL!$V$37,$AD5=$AX$43,STL!$V$38,$AD5=$AX$44,STL!$V$39,$AD5=$AX$45,STL!$V$40,$AD5=$AX$46,STL!$V$41,$AD5=$AX$47,STL!$V$42,$AD5=$AX$48,STL!$V$43,$AD5=$AX$49,STL!$V$44)</f>
        <v>66.319999999999993</v>
      </c>
      <c r="W5" s="2" t="s">
        <v>38</v>
      </c>
      <c r="X5" s="2">
        <v>0.03</v>
      </c>
      <c r="Y5" s="2" t="s">
        <v>33</v>
      </c>
      <c r="Z5" s="2" t="s">
        <v>34</v>
      </c>
      <c r="AA5" s="2" t="s">
        <v>35</v>
      </c>
      <c r="AB5" s="2">
        <v>26475.272922</v>
      </c>
      <c r="AC5" s="2">
        <v>26.475273000000001</v>
      </c>
      <c r="AD5" s="2">
        <v>1</v>
      </c>
      <c r="AE5" s="10" t="s">
        <v>307</v>
      </c>
      <c r="AF5" s="2">
        <f t="shared" si="0"/>
        <v>20802.000214285716</v>
      </c>
      <c r="AG5" s="2" cm="1">
        <f t="array" ref="AG5">_xlfn.IFS(D5="I",MIN('Datos pp I Región'!$K$7:$K$9),D5="II",MIN('Datos pp II Región'!$K$7:$K$9),D5="III",MIN('Datos pp III Región'!$K$7:$K$9),D5="IV",MIN('Datos pp IV Región'!$K$7:$K$9),D5="V",MIN('Datos pp V Región'!$K$7:$K$9),D5="RM",MIN('Datos pp RM'!$K$7:$K$9),D5="VI",MIN('Datos pp VI Región'!$K$7:$K$9))</f>
        <v>22</v>
      </c>
      <c r="AH5" s="2" cm="1">
        <f t="array" ref="AH5">_xlfn.IFS(Z5="Pavimentado",1-(AG5/(4*365)),Z5="No Pavimentado",1-(AG5/365))</f>
        <v>0.98493150684931507</v>
      </c>
      <c r="AI5" s="2" cm="1">
        <f t="array" ref="AI5">_xlfn.IFS(Z5="Pavimentado",8,Z5="No Pavimentado",R5)</f>
        <v>8</v>
      </c>
      <c r="AJ5" s="2">
        <v>0.62</v>
      </c>
      <c r="AK5" s="2">
        <v>0.15</v>
      </c>
      <c r="AL5" s="2">
        <v>1.5</v>
      </c>
      <c r="AM5" s="2">
        <v>0.15</v>
      </c>
      <c r="AN5" s="2"/>
      <c r="AO5" s="2" cm="1">
        <f t="array" ref="AO5">_xlfn.IFS($Z5=$AU$3,AJ5*(($X5)^(0.91))*(AI5*1.1023)^(1.02),$Z5=$AU$4,AL5*281.9*((8.5/12)^0.9)*(AI5/2.72)^0.45)</f>
        <v>0.23489275495793649</v>
      </c>
      <c r="AP5" s="2" cm="1">
        <f t="array" ref="AP5">_xlfn.IFS($Z5=$AU$3,AK5*(($X5)^(0.91))*(AI5*1.1023)^1.02,$Z5=$AU$4,AM5*281.9*((8.5/12)^0.9)*(AI5/2.72)^0.45)</f>
        <v>5.6828892328533019E-2</v>
      </c>
      <c r="AQ5" s="2" cm="1">
        <f t="array" ref="AQ5">_xlfn.IFS(Z5=$AU$3,(AF5*AO5*AH5)/1000000,Z5=$AU$4,(AF5*AH5*AO5*(1-AN5))/1000000)</f>
        <v>4.8126108779709912E-3</v>
      </c>
      <c r="AR5" s="2" cm="1">
        <f t="array" ref="AR5">_xlfn.IFS(Z5=$AU$3,(AF5*AP5*AH5)/1000000,Z5=$AU$4,(AF5*AH5*AP5*(1-AN5))/1000000)</f>
        <v>1.1643413414445948E-3</v>
      </c>
      <c r="AU5" s="14">
        <v>0</v>
      </c>
      <c r="AV5" s="15">
        <f>+SUM(AV3:AV4)</f>
        <v>251.51892356976316</v>
      </c>
      <c r="AW5" s="15">
        <f>+SUM(AW3:AW4)</f>
        <v>2262.5930822455548</v>
      </c>
    </row>
    <row r="6" spans="1:50" ht="43.2" x14ac:dyDescent="0.3">
      <c r="A6" s="2">
        <v>1</v>
      </c>
      <c r="B6" t="s">
        <v>21</v>
      </c>
      <c r="C6" s="3" t="s">
        <v>22</v>
      </c>
      <c r="D6" t="s">
        <v>23</v>
      </c>
      <c r="E6" s="2" t="s">
        <v>24</v>
      </c>
      <c r="F6" s="2" t="s">
        <v>25</v>
      </c>
      <c r="G6" s="2" t="s">
        <v>26</v>
      </c>
      <c r="H6" s="2" t="s">
        <v>27</v>
      </c>
      <c r="I6" s="2" t="s">
        <v>28</v>
      </c>
      <c r="J6" s="2">
        <v>11000</v>
      </c>
      <c r="K6" s="2" t="s">
        <v>29</v>
      </c>
      <c r="L6" s="4">
        <v>46227</v>
      </c>
      <c r="M6" s="2" t="s">
        <v>30</v>
      </c>
      <c r="N6" s="2" t="s">
        <v>31</v>
      </c>
      <c r="O6" s="2">
        <v>11000</v>
      </c>
      <c r="P6" s="2" cm="1">
        <f t="array" ref="P6">_xlfn.IFS(AD6=$AT$8,STL!$P$3,AD6=$AT$9,STL!$P$4,AD6=$AT$10,STL!$P$5,AD6=$AT$11,STL!$P$6,AD6=$AT$12,STL!$P$7,AD6=$AT$13,STL!$P$8,AD6=$AT$14,STL!$P$9,AD6=$AT$15,STL!$P$10,AD6=$AT$16,STL!$P$11,AD6=$AT$17,STL!$P$12,AD6=$AT$18,STL!$P$13,AD6=$AT$19,STL!$P$14,AD6=$AT$20,STL!$P$15,AD6=$AT$21,STL!$P$16,AD6=$AT$22,STL!$P$17,AD6=$AT$23,STL!$P$18,AD6=$AT$24,STL!$P$19,AD6=$AT$25,STL!$P$20,AD6=$AT$26,STL!$P$21,AD6=$AT$27,STL!$P$22,AD6=$AT$28,STL!$P$23,AD6=$AT$29,STL!$P$24,AD6=$AT$30,STL!$P$25,AD6=$AT$31,STL!$P$26,AD6=$AT$32,STL!$P$27,AD6=$AT$33,STL!$P$28,AD6=$AT$34,STL!$P$29,AD6=$AT$35,STL!$P$30,AD6=$AT$36,STL!$P$31,AD6=$AT$37,STL!$P$32,AD6=$AT$38,STL!$P$33,AD6=$AT$39,STL!$P$34,AD6=$AT$40,STL!$P$35,AD6=$AT$41,STL!$P$36,AD6=$AT$42,STL!$P$37,AD6=$AT$43,STL!$P$38,AD6=$AT$44,STL!$P$39,AD6=$AT$45,STL!$P$40,AD6=$AT$46,STL!$P$41,AD6=$AT$47,STL!$P$42,AD6=$AT$48,STL!$P$43,AD6=$AT$49,STL!$P$44)</f>
        <v>8.3350000000000009</v>
      </c>
      <c r="Q6" s="2">
        <f>STL!$Q$3</f>
        <v>28</v>
      </c>
      <c r="R6" s="42">
        <f>STL!$R$3</f>
        <v>36.335000000000001</v>
      </c>
      <c r="S6" s="43" cm="1">
        <f t="array" ref="S6">_xlfn.IFS(A6=$AT$8,STL!$S$3,A6=$AT$9,STL!$S$4,A6=$AT$10,STL!$S$5,A6=$AT$11,STL!$S$6,A6=$AT$12,STL!$S$7,A6=$AT$13,STL!$S$8,A6=$AT$14,STL!$S$9,A6=$AT$15,STL!$S$10,A6=$AT$16,STL!$S$11,A6=$AT$17,STL!$S$12,A6=$AT$18,STL!$S$13,A6=$AT$19,STL!$S$14,A6=$AT$20,STL!$S$15,A6=$AT$21,STL!$S$16,A6=$AT$22,STL!$S$17,A6=$AT$23,STL!$S$18,A6=$AT$24,STL!$S$19,A6=$AT$25,STL!$S$20,A6=$AT$26,STL!$S$21,A6=$AT$27,STL!$S$22,A6=$AT$28,STL!$S$23,A6=$AT$29,STL!$S$24,A6=$AT$30,STL!$S$25,A6=$AT$31,STL!$S$26,A6=$AT$32,STL!$S$27,A6=$AT$33,STL!$S$28,A6=$AT$34,STL!$S$29,A6=$AT$35,STL!$S$30,A6=$AT$36,STL!$S$31,A6=$AT$37,STL!$S$32,A6=$AT$38,STL!$S$33,A6=$AT$39,STL!$S$34,A6=$AT$40,STL!$S$35,A6=$AT$41,STL!$S$36,A6=$AT$42,STL!$S$37,A6=$AT$43,STL!$S$38,A6=$AT$44,STL!$S$39,A6=$AT$45,STL!$S$40,A6=$AT$46,STL!$S$41,A6=$AT$47,STL!$S$42,A6=$AT$48,STL!$S$43,A6=$AT$49,STL!$S$44)</f>
        <v>392.85714285714283</v>
      </c>
      <c r="T6" s="2" cm="1">
        <f t="array" ref="T6">_xlfn.IFS(AD6=$AX$8,STL!$T$3,AD6=$AX$9,STL!$T$4,AD6=$AX$10,STL!$T$5,AD6=$AX$11,STL!$T$6,AD6=$AX$12,STL!$T$7,AD6=$AX$13,STL!$T$8,AD6=$AX$14,STL!$T$9,AD6=$AX$15,STL!$T$10,AD6=$AX$16,STL!$T$11,AD6=$AX$17,STL!$T$12,AD6=$AX$18,STL!$T$13,AD6=$AX$19,STL!$T$14,AD6=$AX$20,STL!$T$15,AD6=$AX$21,STL!$T$16,AD6=$AX$22,STL!$T$17,AD6=$AX$23,STL!$T$18,AD6=$AX$24,STL!$T$19,AD6=$AX$25,STL!$T$20,AD6=$AX$26,STL!$T$21,AD6=$AX$27,STL!$T$22,AD6=$AX$28,STL!$T$23,AD6=$AX$29,STL!$T$24,AD6=$AX$30,STL!$T$25,AD6=$AX$31,STL!$T$26,AD6=$AX$32,STL!$T$27,AD6=$AX$33,STL!$T$28,AD6=$AX$34,STL!$T$29,AD6=$AX$35,STL!$T$30,AD6=$AX$36,STL!$T$31,AD6=$AX$37,STL!$T$32,AD6=$AX$38,STL!$T$33,AD6=$AX$39,STL!$T$34,AD6=$AX$40,STL!$T$35,AD6=$AX$41,STL!$T$36,AD6=$AX$42,STL!$T$37,AD6=$AX$43,STL!$T$38,AD6=$AX$44,STL!$T$39,AD6=$AX$45,STL!$T$40,AD6=$AX$46,STL!$T$41,AD6=$AX$47,STL!$T$42,AD6=$AX$48,STL!$T$43,AD6=$AX$49,STL!$T$44)</f>
        <v>66.319999999999993</v>
      </c>
      <c r="U6" s="2" cm="1">
        <f t="array" ref="U6">_xlfn.IFS($AD6=$AX$8,STL!$U$3,$AD6=$AX$9,STL!$U$4,$AD6=$AX$10,STL!$U$5,$AD6=$AX$11,STL!$U$6,$AD6=$AX$12,STL!$U$7,$AD6=$AX$13,STL!$U$8,$AD6=$AX$14,STL!$U$9,$AD6=$AX$15,STL!$U$10,$AD6=$AX$16,STL!$U$11,$AD6=$AX$17,STL!$U$12,$AD6=$AX$18,STL!$U$13,$AD6=$AX$19,STL!$U$14,$AD6=$AX$20,STL!$U$15,$AD6=$AX$21,STL!$U$16,$AD6=$AX$22,STL!$U$17,$AD6=$AX$23,STL!$U$18,$AD6=$AX$24,STL!$U$19,$AD6=$AX$25,STL!$U$20,$AD6=$AX$26,STL!$U$21,$AD6=$AX$27,STL!$U$22,$AD6=$AX$28,STL!$U$23,$AD6=$AX$29,STL!$U$24,$AD6=$AX$30,STL!$U$25,$AD6=$AX$31,STL!$U$26,$AD6=$AX$32,STL!$U$27,$AD6=$AX$33,STL!$U$28,$AD6=$AX$34,STL!$U$29,$AD6=$AX$35,STL!$U$30,$AD6=$AX$36,STL!$U$31,$AD6=$AX$37,STL!$U$32,$AD6=$AX$38,STL!$U$33,$AD6=$AX$39,STL!$U$34,$AD6=$AX$40,STL!$U$35,$AD6=$AX$41,STL!$U$36,$AD6=$AX$42,STL!$U$37,$AD6=$AX$43,STL!$U$38,$AD6=$AX$44,STL!$U$39,$AD6=$AX$45,STL!$U$40,$AD6=$AX$46,STL!$U$41,$AD6=$AX$47,STL!$U$42,$AD6=$AX$48,STL!$U$43,$AD6=$AX$49,STL!$U$44)</f>
        <v>0</v>
      </c>
      <c r="V6" s="2" cm="1">
        <f t="array" ref="V6">_xlfn.IFS($AD6=$AX$8,STL!$V$3,$AD6=$AX$9,STL!$V$4,$AD6=$AX$10,STL!$V$5,$AD6=$AX$11,STL!$V$6,$AD6=$AX$12,STL!$V$7,$AD6=$AX$13,STL!$V$8,$AD6=$AX$14,STL!$V$9,$AD6=$AX$15,STL!$V$10,$AD6=$AX$16,STL!$V$11,$AD6=$AX$17,STL!$V$12,$AD6=$AX$18,STL!$V$13,$AD6=$AX$19,STL!$V$14,$AD6=$AX$20,STL!$V$15,$AD6=$AX$21,STL!$V$16,$AD6=$AX$22,STL!$V$17,$AD6=$AX$23,STL!$V$18,$AD6=$AX$24,STL!$V$19,$AD6=$AX$25,STL!$V$20,$AD6=$AX$26,STL!$V$21,$AD6=$AX$27,STL!$V$22,$AD6=$AX$28,STL!$V$23,$AD6=$AX$29,STL!$V$24,$AD6=$AX$30,STL!$V$25,$AD6=$AX$31,STL!$V$26,$AD6=$AX$32,STL!$V$27,$AD6=$AX$33,STL!$V$28,$AD6=$AX$34,STL!$V$29,$AD6=$AX$35,STL!$V$30,$AD6=$AX$36,STL!$V$31,$AD6=$AX$37,STL!$V$32,$AD6=$AX$38,STL!$V$33,$AD6=$AX$39,STL!$V$34,$AD6=$AX$40,STL!$V$35,$AD6=$AX$41,STL!$V$36,$AD6=$AX$42,STL!$V$37,$AD6=$AX$43,STL!$V$38,$AD6=$AX$44,STL!$V$39,$AD6=$AX$45,STL!$V$40,$AD6=$AX$46,STL!$V$41,$AD6=$AX$47,STL!$V$42,$AD6=$AX$48,STL!$V$43,$AD6=$AX$49,STL!$V$44)</f>
        <v>66.319999999999993</v>
      </c>
      <c r="W6" s="2" t="s">
        <v>39</v>
      </c>
      <c r="X6" s="2">
        <v>0.03</v>
      </c>
      <c r="Y6" s="2" t="s">
        <v>33</v>
      </c>
      <c r="Z6" s="2" t="s">
        <v>34</v>
      </c>
      <c r="AA6" s="2" t="s">
        <v>35</v>
      </c>
      <c r="AB6" s="2">
        <v>5470.877297</v>
      </c>
      <c r="AC6" s="2">
        <v>5.4708769999999998</v>
      </c>
      <c r="AD6" s="2">
        <v>1</v>
      </c>
      <c r="AE6" s="10" t="s">
        <v>307</v>
      </c>
      <c r="AF6" s="2">
        <f t="shared" si="0"/>
        <v>4298.5462142857141</v>
      </c>
      <c r="AG6" s="2" cm="1">
        <f t="array" ref="AG6">_xlfn.IFS(D6="I",MIN('Datos pp I Región'!$K$7:$K$9),D6="II",MIN('Datos pp II Región'!$K$7:$K$9),D6="III",MIN('Datos pp III Región'!$K$7:$K$9),D6="IV",MIN('Datos pp IV Región'!$K$7:$K$9),D6="V",MIN('Datos pp V Región'!$K$7:$K$9),D6="RM",MIN('Datos pp RM'!$K$7:$K$9),D6="VI",MIN('Datos pp VI Región'!$K$7:$K$9))</f>
        <v>22</v>
      </c>
      <c r="AH6" s="2" cm="1">
        <f t="array" ref="AH6">_xlfn.IFS(Z6="Pavimentado",1-(AG6/(4*365)),Z6="No Pavimentado",1-(AG6/365))</f>
        <v>0.98493150684931507</v>
      </c>
      <c r="AI6" s="2" cm="1">
        <f t="array" ref="AI6">_xlfn.IFS(Z6="Pavimentado",8,Z6="No Pavimentado",R6)</f>
        <v>8</v>
      </c>
      <c r="AJ6" s="2">
        <v>0.62</v>
      </c>
      <c r="AK6" s="2">
        <v>0.15</v>
      </c>
      <c r="AL6" s="2">
        <v>1.5</v>
      </c>
      <c r="AM6" s="2">
        <v>0.15</v>
      </c>
      <c r="AN6" s="2"/>
      <c r="AO6" s="2" cm="1">
        <f t="array" ref="AO6">_xlfn.IFS($Z6=$AU$3,AJ6*(($X6)^(0.91))*(AI6*1.1023)^(1.02),$Z6=$AU$4,AL6*281.9*((8.5/12)^0.9)*(AI6/2.72)^0.45)</f>
        <v>0.23489275495793649</v>
      </c>
      <c r="AP6" s="2" cm="1">
        <f t="array" ref="AP6">_xlfn.IFS($Z6=$AU$3,AK6*(($X6)^(0.91))*(AI6*1.1023)^1.02,$Z6=$AU$4,AM6*281.9*((8.5/12)^0.9)*(AI6/2.72)^0.45)</f>
        <v>5.6828892328533019E-2</v>
      </c>
      <c r="AQ6" s="2" cm="1">
        <f t="array" ref="AQ6">_xlfn.IFS(Z6=$AU$3,(AF6*AO6*AH6)/1000000,Z6=$AU$4,(AF6*AH6*AO6*(1-AN6))/1000000)</f>
        <v>9.9448274479516422E-4</v>
      </c>
      <c r="AR6" s="2" cm="1">
        <f t="array" ref="AR6">_xlfn.IFS(Z6=$AU$3,(AF6*AP6*AH6)/1000000,Z6=$AU$4,(AF6*AH6*AP6*(1-AN6))/1000000)</f>
        <v>2.4060066406334619E-4</v>
      </c>
    </row>
    <row r="7" spans="1:50" ht="43.2" x14ac:dyDescent="0.3">
      <c r="A7" s="2">
        <v>1</v>
      </c>
      <c r="B7" t="s">
        <v>21</v>
      </c>
      <c r="C7" s="3" t="s">
        <v>22</v>
      </c>
      <c r="D7" t="s">
        <v>23</v>
      </c>
      <c r="E7" s="2" t="s">
        <v>24</v>
      </c>
      <c r="F7" s="2" t="s">
        <v>25</v>
      </c>
      <c r="G7" s="2" t="s">
        <v>26</v>
      </c>
      <c r="H7" s="2" t="s">
        <v>27</v>
      </c>
      <c r="I7" s="2" t="s">
        <v>28</v>
      </c>
      <c r="J7" s="2">
        <v>11000</v>
      </c>
      <c r="K7" s="2" t="s">
        <v>29</v>
      </c>
      <c r="L7" s="4">
        <v>46227</v>
      </c>
      <c r="M7" s="2" t="s">
        <v>30</v>
      </c>
      <c r="N7" s="2" t="s">
        <v>31</v>
      </c>
      <c r="O7" s="2">
        <v>11000</v>
      </c>
      <c r="P7" s="2" cm="1">
        <f t="array" ref="P7">_xlfn.IFS(AD7=$AT$8,STL!$P$3,AD7=$AT$9,STL!$P$4,AD7=$AT$10,STL!$P$5,AD7=$AT$11,STL!$P$6,AD7=$AT$12,STL!$P$7,AD7=$AT$13,STL!$P$8,AD7=$AT$14,STL!$P$9,AD7=$AT$15,STL!$P$10,AD7=$AT$16,STL!$P$11,AD7=$AT$17,STL!$P$12,AD7=$AT$18,STL!$P$13,AD7=$AT$19,STL!$P$14,AD7=$AT$20,STL!$P$15,AD7=$AT$21,STL!$P$16,AD7=$AT$22,STL!$P$17,AD7=$AT$23,STL!$P$18,AD7=$AT$24,STL!$P$19,AD7=$AT$25,STL!$P$20,AD7=$AT$26,STL!$P$21,AD7=$AT$27,STL!$P$22,AD7=$AT$28,STL!$P$23,AD7=$AT$29,STL!$P$24,AD7=$AT$30,STL!$P$25,AD7=$AT$31,STL!$P$26,AD7=$AT$32,STL!$P$27,AD7=$AT$33,STL!$P$28,AD7=$AT$34,STL!$P$29,AD7=$AT$35,STL!$P$30,AD7=$AT$36,STL!$P$31,AD7=$AT$37,STL!$P$32,AD7=$AT$38,STL!$P$33,AD7=$AT$39,STL!$P$34,AD7=$AT$40,STL!$P$35,AD7=$AT$41,STL!$P$36,AD7=$AT$42,STL!$P$37,AD7=$AT$43,STL!$P$38,AD7=$AT$44,STL!$P$39,AD7=$AT$45,STL!$P$40,AD7=$AT$46,STL!$P$41,AD7=$AT$47,STL!$P$42,AD7=$AT$48,STL!$P$43,AD7=$AT$49,STL!$P$44)</f>
        <v>8.3350000000000009</v>
      </c>
      <c r="Q7" s="2">
        <f>STL!$Q$3</f>
        <v>28</v>
      </c>
      <c r="R7" s="42">
        <f>STL!$R$3</f>
        <v>36.335000000000001</v>
      </c>
      <c r="S7" s="43" cm="1">
        <f t="array" ref="S7">_xlfn.IFS(A7=$AT$8,STL!$S$3,A7=$AT$9,STL!$S$4,A7=$AT$10,STL!$S$5,A7=$AT$11,STL!$S$6,A7=$AT$12,STL!$S$7,A7=$AT$13,STL!$S$8,A7=$AT$14,STL!$S$9,A7=$AT$15,STL!$S$10,A7=$AT$16,STL!$S$11,A7=$AT$17,STL!$S$12,A7=$AT$18,STL!$S$13,A7=$AT$19,STL!$S$14,A7=$AT$20,STL!$S$15,A7=$AT$21,STL!$S$16,A7=$AT$22,STL!$S$17,A7=$AT$23,STL!$S$18,A7=$AT$24,STL!$S$19,A7=$AT$25,STL!$S$20,A7=$AT$26,STL!$S$21,A7=$AT$27,STL!$S$22,A7=$AT$28,STL!$S$23,A7=$AT$29,STL!$S$24,A7=$AT$30,STL!$S$25,A7=$AT$31,STL!$S$26,A7=$AT$32,STL!$S$27,A7=$AT$33,STL!$S$28,A7=$AT$34,STL!$S$29,A7=$AT$35,STL!$S$30,A7=$AT$36,STL!$S$31,A7=$AT$37,STL!$S$32,A7=$AT$38,STL!$S$33,A7=$AT$39,STL!$S$34,A7=$AT$40,STL!$S$35,A7=$AT$41,STL!$S$36,A7=$AT$42,STL!$S$37,A7=$AT$43,STL!$S$38,A7=$AT$44,STL!$S$39,A7=$AT$45,STL!$S$40,A7=$AT$46,STL!$S$41,A7=$AT$47,STL!$S$42,A7=$AT$48,STL!$S$43,A7=$AT$49,STL!$S$44)</f>
        <v>392.85714285714283</v>
      </c>
      <c r="T7" s="2" cm="1">
        <f t="array" ref="T7">_xlfn.IFS(AD7=$AX$8,STL!$T$3,AD7=$AX$9,STL!$T$4,AD7=$AX$10,STL!$T$5,AD7=$AX$11,STL!$T$6,AD7=$AX$12,STL!$T$7,AD7=$AX$13,STL!$T$8,AD7=$AX$14,STL!$T$9,AD7=$AX$15,STL!$T$10,AD7=$AX$16,STL!$T$11,AD7=$AX$17,STL!$T$12,AD7=$AX$18,STL!$T$13,AD7=$AX$19,STL!$T$14,AD7=$AX$20,STL!$T$15,AD7=$AX$21,STL!$T$16,AD7=$AX$22,STL!$T$17,AD7=$AX$23,STL!$T$18,AD7=$AX$24,STL!$T$19,AD7=$AX$25,STL!$T$20,AD7=$AX$26,STL!$T$21,AD7=$AX$27,STL!$T$22,AD7=$AX$28,STL!$T$23,AD7=$AX$29,STL!$T$24,AD7=$AX$30,STL!$T$25,AD7=$AX$31,STL!$T$26,AD7=$AX$32,STL!$T$27,AD7=$AX$33,STL!$T$28,AD7=$AX$34,STL!$T$29,AD7=$AX$35,STL!$T$30,AD7=$AX$36,STL!$T$31,AD7=$AX$37,STL!$T$32,AD7=$AX$38,STL!$T$33,AD7=$AX$39,STL!$T$34,AD7=$AX$40,STL!$T$35,AD7=$AX$41,STL!$T$36,AD7=$AX$42,STL!$T$37,AD7=$AX$43,STL!$T$38,AD7=$AX$44,STL!$T$39,AD7=$AX$45,STL!$T$40,AD7=$AX$46,STL!$T$41,AD7=$AX$47,STL!$T$42,AD7=$AX$48,STL!$T$43,AD7=$AX$49,STL!$T$44)</f>
        <v>66.319999999999993</v>
      </c>
      <c r="U7" s="2" cm="1">
        <f t="array" ref="U7">_xlfn.IFS($AD7=$AX$8,STL!$U$3,$AD7=$AX$9,STL!$U$4,$AD7=$AX$10,STL!$U$5,$AD7=$AX$11,STL!$U$6,$AD7=$AX$12,STL!$U$7,$AD7=$AX$13,STL!$U$8,$AD7=$AX$14,STL!$U$9,$AD7=$AX$15,STL!$U$10,$AD7=$AX$16,STL!$U$11,$AD7=$AX$17,STL!$U$12,$AD7=$AX$18,STL!$U$13,$AD7=$AX$19,STL!$U$14,$AD7=$AX$20,STL!$U$15,$AD7=$AX$21,STL!$U$16,$AD7=$AX$22,STL!$U$17,$AD7=$AX$23,STL!$U$18,$AD7=$AX$24,STL!$U$19,$AD7=$AX$25,STL!$U$20,$AD7=$AX$26,STL!$U$21,$AD7=$AX$27,STL!$U$22,$AD7=$AX$28,STL!$U$23,$AD7=$AX$29,STL!$U$24,$AD7=$AX$30,STL!$U$25,$AD7=$AX$31,STL!$U$26,$AD7=$AX$32,STL!$U$27,$AD7=$AX$33,STL!$U$28,$AD7=$AX$34,STL!$U$29,$AD7=$AX$35,STL!$U$30,$AD7=$AX$36,STL!$U$31,$AD7=$AX$37,STL!$U$32,$AD7=$AX$38,STL!$U$33,$AD7=$AX$39,STL!$U$34,$AD7=$AX$40,STL!$U$35,$AD7=$AX$41,STL!$U$36,$AD7=$AX$42,STL!$U$37,$AD7=$AX$43,STL!$U$38,$AD7=$AX$44,STL!$U$39,$AD7=$AX$45,STL!$U$40,$AD7=$AX$46,STL!$U$41,$AD7=$AX$47,STL!$U$42,$AD7=$AX$48,STL!$U$43,$AD7=$AX$49,STL!$U$44)</f>
        <v>0</v>
      </c>
      <c r="V7" s="2" cm="1">
        <f t="array" ref="V7">_xlfn.IFS($AD7=$AX$8,STL!$V$3,$AD7=$AX$9,STL!$V$4,$AD7=$AX$10,STL!$V$5,$AD7=$AX$11,STL!$V$6,$AD7=$AX$12,STL!$V$7,$AD7=$AX$13,STL!$V$8,$AD7=$AX$14,STL!$V$9,$AD7=$AX$15,STL!$V$10,$AD7=$AX$16,STL!$V$11,$AD7=$AX$17,STL!$V$12,$AD7=$AX$18,STL!$V$13,$AD7=$AX$19,STL!$V$14,$AD7=$AX$20,STL!$V$15,$AD7=$AX$21,STL!$V$16,$AD7=$AX$22,STL!$V$17,$AD7=$AX$23,STL!$V$18,$AD7=$AX$24,STL!$V$19,$AD7=$AX$25,STL!$V$20,$AD7=$AX$26,STL!$V$21,$AD7=$AX$27,STL!$V$22,$AD7=$AX$28,STL!$V$23,$AD7=$AX$29,STL!$V$24,$AD7=$AX$30,STL!$V$25,$AD7=$AX$31,STL!$V$26,$AD7=$AX$32,STL!$V$27,$AD7=$AX$33,STL!$V$28,$AD7=$AX$34,STL!$V$29,$AD7=$AX$35,STL!$V$30,$AD7=$AX$36,STL!$V$31,$AD7=$AX$37,STL!$V$32,$AD7=$AX$38,STL!$V$33,$AD7=$AX$39,STL!$V$34,$AD7=$AX$40,STL!$V$35,$AD7=$AX$41,STL!$V$36,$AD7=$AX$42,STL!$V$37,$AD7=$AX$43,STL!$V$38,$AD7=$AX$44,STL!$V$39,$AD7=$AX$45,STL!$V$40,$AD7=$AX$46,STL!$V$41,$AD7=$AX$47,STL!$V$42,$AD7=$AX$48,STL!$V$43,$AD7=$AX$49,STL!$V$44)</f>
        <v>66.319999999999993</v>
      </c>
      <c r="W7" s="2" t="s">
        <v>40</v>
      </c>
      <c r="X7" s="2">
        <v>0.03</v>
      </c>
      <c r="Y7" s="2" t="s">
        <v>33</v>
      </c>
      <c r="Z7" s="2" t="s">
        <v>34</v>
      </c>
      <c r="AA7" s="2" t="s">
        <v>35</v>
      </c>
      <c r="AB7" s="2">
        <v>505.79999600000002</v>
      </c>
      <c r="AC7" s="2">
        <v>0.50580000000000003</v>
      </c>
      <c r="AD7" s="2">
        <v>1</v>
      </c>
      <c r="AE7" s="10" t="s">
        <v>307</v>
      </c>
      <c r="AF7" s="2">
        <f t="shared" si="0"/>
        <v>397.41428571428571</v>
      </c>
      <c r="AG7" s="2" cm="1">
        <f t="array" ref="AG7">_xlfn.IFS(D7="I",MIN('Datos pp I Región'!$K$7:$K$9),D7="II",MIN('Datos pp II Región'!$K$7:$K$9),D7="III",MIN('Datos pp III Región'!$K$7:$K$9),D7="IV",MIN('Datos pp IV Región'!$K$7:$K$9),D7="V",MIN('Datos pp V Región'!$K$7:$K$9),D7="RM",MIN('Datos pp RM'!$K$7:$K$9),D7="VI",MIN('Datos pp VI Región'!$K$7:$K$9))</f>
        <v>22</v>
      </c>
      <c r="AH7" s="2" cm="1">
        <f t="array" ref="AH7">_xlfn.IFS(Z7="Pavimentado",1-(AG7/(4*365)),Z7="No Pavimentado",1-(AG7/365))</f>
        <v>0.98493150684931507</v>
      </c>
      <c r="AI7" s="2" cm="1">
        <f t="array" ref="AI7">_xlfn.IFS(Z7="Pavimentado",8,Z7="No Pavimentado",R7)</f>
        <v>8</v>
      </c>
      <c r="AJ7" s="2">
        <v>0.62</v>
      </c>
      <c r="AK7" s="2">
        <v>0.15</v>
      </c>
      <c r="AL7" s="2">
        <v>1.5</v>
      </c>
      <c r="AM7" s="2">
        <v>0.15</v>
      </c>
      <c r="AN7" s="2"/>
      <c r="AO7" s="2" cm="1">
        <f t="array" ref="AO7">_xlfn.IFS($Z7=$AU$3,AJ7*(($X7)^(0.91))*(AI7*1.1023)^(1.02),$Z7=$AU$4,AL7*281.9*((8.5/12)^0.9)*(AI7/2.72)^0.45)</f>
        <v>0.23489275495793649</v>
      </c>
      <c r="AP7" s="2" cm="1">
        <f t="array" ref="AP7">_xlfn.IFS($Z7=$AU$3,AK7*(($X7)^(0.91))*(AI7*1.1023)^1.02,$Z7=$AU$4,AM7*281.9*((8.5/12)^0.9)*(AI7/2.72)^0.45)</f>
        <v>5.6828892328533019E-2</v>
      </c>
      <c r="AQ7" s="2" cm="1">
        <f t="array" ref="AQ7">_xlfn.IFS(Z7=$AU$3,(AF7*AO7*AH7)/1000000,Z7=$AU$4,(AF7*AH7*AO7*(1-AN7))/1000000)</f>
        <v>9.1943096567039261E-5</v>
      </c>
      <c r="AR7" s="2" cm="1">
        <f t="array" ref="AR7">_xlfn.IFS(Z7=$AU$3,(AF7*AP7*AH7)/1000000,Z7=$AU$4,(AF7*AH7*AP7*(1-AN7))/1000000)</f>
        <v>2.2244297556541756E-5</v>
      </c>
      <c r="AT7" s="40" t="s">
        <v>0</v>
      </c>
      <c r="AX7" s="40" t="s">
        <v>1736</v>
      </c>
    </row>
    <row r="8" spans="1:50" ht="43.2" x14ac:dyDescent="0.3">
      <c r="A8" s="2">
        <v>2</v>
      </c>
      <c r="B8" t="s">
        <v>21</v>
      </c>
      <c r="C8" s="3" t="s">
        <v>41</v>
      </c>
      <c r="D8" t="s">
        <v>23</v>
      </c>
      <c r="E8" s="2" t="s">
        <v>24</v>
      </c>
      <c r="F8" s="2" t="s">
        <v>42</v>
      </c>
      <c r="G8" s="2" t="s">
        <v>26</v>
      </c>
      <c r="H8" s="2" t="s">
        <v>43</v>
      </c>
      <c r="I8" s="2" t="s">
        <v>28</v>
      </c>
      <c r="J8" s="2">
        <v>80</v>
      </c>
      <c r="K8" s="2" t="s">
        <v>44</v>
      </c>
      <c r="L8" s="2" t="s">
        <v>45</v>
      </c>
      <c r="M8" s="2" t="s">
        <v>30</v>
      </c>
      <c r="N8" s="2" t="s">
        <v>31</v>
      </c>
      <c r="O8" s="2">
        <v>4160</v>
      </c>
      <c r="P8" s="2" cm="1">
        <f t="array" ref="P8">_xlfn.IFS(AD8=$AT$8,STL!$P$3,AD8=$AT$9,STL!$P$4,AD8=$AT$10,STL!$P$5,AD8=$AT$11,STL!$P$6,AD8=$AT$12,STL!$P$7,AD8=$AT$13,STL!$P$8,AD8=$AT$14,STL!$P$9,AD8=$AT$15,STL!$P$10,AD8=$AT$16,STL!$P$11,AD8=$AT$17,STL!$P$12,AD8=$AT$18,STL!$P$13,AD8=$AT$19,STL!$P$14,AD8=$AT$20,STL!$P$15,AD8=$AT$21,STL!$P$16,AD8=$AT$22,STL!$P$17,AD8=$AT$23,STL!$P$18,AD8=$AT$24,STL!$P$19,AD8=$AT$25,STL!$P$20,AD8=$AT$26,STL!$P$21,AD8=$AT$27,STL!$P$22,AD8=$AT$28,STL!$P$23,AD8=$AT$29,STL!$P$24,AD8=$AT$30,STL!$P$25,AD8=$AT$31,STL!$P$26,AD8=$AT$32,STL!$P$27,AD8=$AT$33,STL!$P$28,AD8=$AT$34,STL!$P$29,AD8=$AT$35,STL!$P$30,AD8=$AT$36,STL!$P$31,AD8=$AT$37,STL!$P$32,AD8=$AT$38,STL!$P$33,AD8=$AT$39,STL!$P$34,AD8=$AT$40,STL!$P$35,AD8=$AT$41,STL!$P$36,AD8=$AT$42,STL!$P$37,AD8=$AT$43,STL!$P$38,AD8=$AT$44,STL!$P$39,AD8=$AT$45,STL!$P$40,AD8=$AT$46,STL!$P$41,AD8=$AT$47,STL!$P$42,AD8=$AT$48,STL!$P$43,AD8=$AT$49,STL!$P$44)</f>
        <v>8.3350000000000009</v>
      </c>
      <c r="Q8" s="2">
        <f>STL!$Q$3</f>
        <v>28</v>
      </c>
      <c r="R8" s="42">
        <f>STL!$R$3</f>
        <v>36.335000000000001</v>
      </c>
      <c r="S8" s="43" cm="1">
        <f t="array" ref="S8">_xlfn.IFS(A8=$AT$8,STL!$S$3,A8=$AT$9,STL!$S$4,A8=$AT$10,STL!$S$5,A8=$AT$11,STL!$S$6,A8=$AT$12,STL!$S$7,A8=$AT$13,STL!$S$8,A8=$AT$14,STL!$S$9,A8=$AT$15,STL!$S$10,A8=$AT$16,STL!$S$11,A8=$AT$17,STL!$S$12,A8=$AT$18,STL!$S$13,A8=$AT$19,STL!$S$14,A8=$AT$20,STL!$S$15,A8=$AT$21,STL!$S$16,A8=$AT$22,STL!$S$17,A8=$AT$23,STL!$S$18,A8=$AT$24,STL!$S$19,A8=$AT$25,STL!$S$20,A8=$AT$26,STL!$S$21,A8=$AT$27,STL!$S$22,A8=$AT$28,STL!$S$23,A8=$AT$29,STL!$S$24,A8=$AT$30,STL!$S$25,A8=$AT$31,STL!$S$26,A8=$AT$32,STL!$S$27,A8=$AT$33,STL!$S$28,A8=$AT$34,STL!$S$29,A8=$AT$35,STL!$S$30,A8=$AT$36,STL!$S$31,A8=$AT$37,STL!$S$32,A8=$AT$38,STL!$S$33,A8=$AT$39,STL!$S$34,A8=$AT$40,STL!$S$35,A8=$AT$41,STL!$S$36,A8=$AT$42,STL!$S$37,A8=$AT$43,STL!$S$38,A8=$AT$44,STL!$S$39,A8=$AT$45,STL!$S$40,A8=$AT$46,STL!$S$41,A8=$AT$47,STL!$S$42,A8=$AT$48,STL!$S$43,A8=$AT$49,STL!$S$44)</f>
        <v>148.57142857142858</v>
      </c>
      <c r="T8" s="2" cm="1">
        <f t="array" ref="T8">_xlfn.IFS(AD8=$AX$8,STL!$T$3,AD8=$AX$9,STL!$T$4,AD8=$AX$10,STL!$T$5,AD8=$AX$11,STL!$T$6,AD8=$AX$12,STL!$T$7,AD8=$AX$13,STL!$T$8,AD8=$AX$14,STL!$T$9,AD8=$AX$15,STL!$T$10,AD8=$AX$16,STL!$T$11,AD8=$AX$17,STL!$T$12,AD8=$AX$18,STL!$T$13,AD8=$AX$19,STL!$T$14,AD8=$AX$20,STL!$T$15,AD8=$AX$21,STL!$T$16,AD8=$AX$22,STL!$T$17,AD8=$AX$23,STL!$T$18,AD8=$AX$24,STL!$T$19,AD8=$AX$25,STL!$T$20,AD8=$AX$26,STL!$T$21,AD8=$AX$27,STL!$T$22,AD8=$AX$28,STL!$T$23,AD8=$AX$29,STL!$T$24,AD8=$AX$30,STL!$T$25,AD8=$AX$31,STL!$T$26,AD8=$AX$32,STL!$T$27,AD8=$AX$33,STL!$T$28,AD8=$AX$34,STL!$T$29,AD8=$AX$35,STL!$T$30,AD8=$AX$36,STL!$T$31,AD8=$AX$37,STL!$T$32,AD8=$AX$38,STL!$T$33,AD8=$AX$39,STL!$T$34,AD8=$AX$40,STL!$T$35,AD8=$AX$41,STL!$T$36,AD8=$AX$42,STL!$T$37,AD8=$AX$43,STL!$T$38,AD8=$AX$44,STL!$T$39,AD8=$AX$45,STL!$T$40,AD8=$AX$46,STL!$T$41,AD8=$AX$47,STL!$T$42,AD8=$AX$48,STL!$T$43,AD8=$AX$49,STL!$T$44)</f>
        <v>288.495</v>
      </c>
      <c r="U8" s="2" cm="1">
        <f t="array" ref="U8">_xlfn.IFS($AD8=$AX$8,STL!$U$3,$AD8=$AX$9,STL!$U$4,$AD8=$AX$10,STL!$U$5,$AD8=$AX$11,STL!$U$6,$AD8=$AX$12,STL!$U$7,$AD8=$AX$13,STL!$U$8,$AD8=$AX$14,STL!$U$9,$AD8=$AX$15,STL!$U$10,$AD8=$AX$16,STL!$U$11,$AD8=$AX$17,STL!$U$12,$AD8=$AX$18,STL!$U$13,$AD8=$AX$19,STL!$U$14,$AD8=$AX$20,STL!$U$15,$AD8=$AX$21,STL!$U$16,$AD8=$AX$22,STL!$U$17,$AD8=$AX$23,STL!$U$18,$AD8=$AX$24,STL!$U$19,$AD8=$AX$25,STL!$U$20,$AD8=$AX$26,STL!$U$21,$AD8=$AX$27,STL!$U$22,$AD8=$AX$28,STL!$U$23,$AD8=$AX$29,STL!$U$24,$AD8=$AX$30,STL!$U$25,$AD8=$AX$31,STL!$U$26,$AD8=$AX$32,STL!$U$27,$AD8=$AX$33,STL!$U$28,$AD8=$AX$34,STL!$U$29,$AD8=$AX$35,STL!$U$30,$AD8=$AX$36,STL!$U$31,$AD8=$AX$37,STL!$U$32,$AD8=$AX$38,STL!$U$33,$AD8=$AX$39,STL!$U$34,$AD8=$AX$40,STL!$U$35,$AD8=$AX$41,STL!$U$36,$AD8=$AX$42,STL!$U$37,$AD8=$AX$43,STL!$U$38,$AD8=$AX$44,STL!$U$39,$AD8=$AX$45,STL!$U$40,$AD8=$AX$46,STL!$U$41,$AD8=$AX$47,STL!$U$42,$AD8=$AX$48,STL!$U$43,$AD8=$AX$49,STL!$U$44)</f>
        <v>0</v>
      </c>
      <c r="V8" s="2" cm="1">
        <f t="array" ref="V8">_xlfn.IFS($AD8=$AX$8,STL!$V$3,$AD8=$AX$9,STL!$V$4,$AD8=$AX$10,STL!$V$5,$AD8=$AX$11,STL!$V$6,$AD8=$AX$12,STL!$V$7,$AD8=$AX$13,STL!$V$8,$AD8=$AX$14,STL!$V$9,$AD8=$AX$15,STL!$V$10,$AD8=$AX$16,STL!$V$11,$AD8=$AX$17,STL!$V$12,$AD8=$AX$18,STL!$V$13,$AD8=$AX$19,STL!$V$14,$AD8=$AX$20,STL!$V$15,$AD8=$AX$21,STL!$V$16,$AD8=$AX$22,STL!$V$17,$AD8=$AX$23,STL!$V$18,$AD8=$AX$24,STL!$V$19,$AD8=$AX$25,STL!$V$20,$AD8=$AX$26,STL!$V$21,$AD8=$AX$27,STL!$V$22,$AD8=$AX$28,STL!$V$23,$AD8=$AX$29,STL!$V$24,$AD8=$AX$30,STL!$V$25,$AD8=$AX$31,STL!$V$26,$AD8=$AX$32,STL!$V$27,$AD8=$AX$33,STL!$V$28,$AD8=$AX$34,STL!$V$29,$AD8=$AX$35,STL!$V$30,$AD8=$AX$36,STL!$V$31,$AD8=$AX$37,STL!$V$32,$AD8=$AX$38,STL!$V$33,$AD8=$AX$39,STL!$V$34,$AD8=$AX$40,STL!$V$35,$AD8=$AX$41,STL!$V$36,$AD8=$AX$42,STL!$V$37,$AD8=$AX$43,STL!$V$38,$AD8=$AX$44,STL!$V$39,$AD8=$AX$45,STL!$V$40,$AD8=$AX$46,STL!$V$41,$AD8=$AX$47,STL!$V$42,$AD8=$AX$48,STL!$V$43,$AD8=$AX$49,STL!$V$44)</f>
        <v>288.495</v>
      </c>
      <c r="W8" s="2" t="s">
        <v>46</v>
      </c>
      <c r="X8" s="2">
        <v>0.03</v>
      </c>
      <c r="Y8" s="2" t="s">
        <v>33</v>
      </c>
      <c r="Z8" s="2" t="s">
        <v>34</v>
      </c>
      <c r="AA8" s="2" t="s">
        <v>35</v>
      </c>
      <c r="AB8" s="2">
        <v>137273.591204</v>
      </c>
      <c r="AC8" s="2">
        <v>137.27359100000001</v>
      </c>
      <c r="AD8" s="2">
        <v>2</v>
      </c>
      <c r="AE8" s="10" t="s">
        <v>307</v>
      </c>
      <c r="AF8" s="2">
        <f t="shared" si="0"/>
        <v>40789.867040000005</v>
      </c>
      <c r="AG8" s="2" cm="1">
        <f t="array" ref="AG8">_xlfn.IFS(D8="I",MIN('Datos pp I Región'!$K$7:$K$9),D8="II",MIN('Datos pp II Región'!$K$7:$K$9),D8="III",MIN('Datos pp III Región'!$K$7:$K$9),D8="IV",MIN('Datos pp IV Región'!$K$7:$K$9),D8="V",MIN('Datos pp V Región'!$K$7:$K$9),D8="RM",MIN('Datos pp RM'!$K$7:$K$9),D8="VI",MIN('Datos pp VI Región'!$K$7:$K$9))</f>
        <v>22</v>
      </c>
      <c r="AH8" s="2" cm="1">
        <f t="array" ref="AH8">_xlfn.IFS(Z8="Pavimentado",1-(AG8/(4*365)),Z8="No Pavimentado",1-(AG8/365))</f>
        <v>0.98493150684931507</v>
      </c>
      <c r="AI8" s="2" cm="1">
        <f t="array" ref="AI8">_xlfn.IFS(Z8="Pavimentado",8,Z8="No Pavimentado",R8)</f>
        <v>8</v>
      </c>
      <c r="AJ8" s="2">
        <v>0.62</v>
      </c>
      <c r="AK8" s="2">
        <v>0.15</v>
      </c>
      <c r="AL8" s="2">
        <v>1.5</v>
      </c>
      <c r="AM8" s="2">
        <v>0.15</v>
      </c>
      <c r="AN8" s="2"/>
      <c r="AO8" s="2" cm="1">
        <f t="array" ref="AO8">_xlfn.IFS($Z8=$AU$3,AJ8*(($X8)^(0.91))*(AI8*1.1023)^(1.02),$Z8=$AU$4,AL8*281.9*((8.5/12)^0.9)*(AI8/2.72)^0.45)</f>
        <v>0.23489275495793649</v>
      </c>
      <c r="AP8" s="2" cm="1">
        <f t="array" ref="AP8">_xlfn.IFS($Z8=$AU$3,AK8*(($X8)^(0.91))*(AI8*1.1023)^1.02,$Z8=$AU$4,AM8*281.9*((8.5/12)^0.9)*(AI8/2.72)^0.45)</f>
        <v>5.6828892328533019E-2</v>
      </c>
      <c r="AQ8" s="2" cm="1">
        <f t="array" ref="AQ8">_xlfn.IFS(Z8=$AU$3,(AF8*AO8*AH8)/1000000,Z8=$AU$4,(AF8*AH8*AO8*(1-AN8))/1000000)</f>
        <v>9.4368693301369166E-3</v>
      </c>
      <c r="AR8" s="2" cm="1">
        <f t="array" ref="AR8">_xlfn.IFS(Z8=$AU$3,(AF8*AP8*AH8)/1000000,Z8=$AU$4,(AF8*AH8*AP8*(1-AN8))/1000000)</f>
        <v>2.2831135476137701E-3</v>
      </c>
      <c r="AT8" s="40" cm="1">
        <f t="array" ref="AT8:AT49">_xlfn.UNIQUE(A2:A346)</f>
        <v>1</v>
      </c>
      <c r="AX8" s="40" cm="1">
        <f t="array" ref="AX8:AX49">_xlfn.UNIQUE(AD2:AD346)</f>
        <v>1</v>
      </c>
    </row>
    <row r="9" spans="1:50" ht="43.2" x14ac:dyDescent="0.3">
      <c r="A9" s="2">
        <v>2</v>
      </c>
      <c r="B9" t="s">
        <v>21</v>
      </c>
      <c r="C9" s="3" t="s">
        <v>41</v>
      </c>
      <c r="D9" t="s">
        <v>23</v>
      </c>
      <c r="E9" s="2" t="s">
        <v>24</v>
      </c>
      <c r="F9" s="2" t="s">
        <v>42</v>
      </c>
      <c r="G9" s="2" t="s">
        <v>26</v>
      </c>
      <c r="H9" s="2" t="s">
        <v>43</v>
      </c>
      <c r="I9" s="2" t="s">
        <v>28</v>
      </c>
      <c r="J9" s="2">
        <v>80</v>
      </c>
      <c r="K9" s="2" t="s">
        <v>44</v>
      </c>
      <c r="L9" s="2" t="s">
        <v>45</v>
      </c>
      <c r="M9" s="2" t="s">
        <v>30</v>
      </c>
      <c r="N9" s="2" t="s">
        <v>31</v>
      </c>
      <c r="O9" s="2">
        <v>4160</v>
      </c>
      <c r="P9" s="2" cm="1">
        <f t="array" ref="P9">_xlfn.IFS(AD9=$AT$8,STL!$P$3,AD9=$AT$9,STL!$P$4,AD9=$AT$10,STL!$P$5,AD9=$AT$11,STL!$P$6,AD9=$AT$12,STL!$P$7,AD9=$AT$13,STL!$P$8,AD9=$AT$14,STL!$P$9,AD9=$AT$15,STL!$P$10,AD9=$AT$16,STL!$P$11,AD9=$AT$17,STL!$P$12,AD9=$AT$18,STL!$P$13,AD9=$AT$19,STL!$P$14,AD9=$AT$20,STL!$P$15,AD9=$AT$21,STL!$P$16,AD9=$AT$22,STL!$P$17,AD9=$AT$23,STL!$P$18,AD9=$AT$24,STL!$P$19,AD9=$AT$25,STL!$P$20,AD9=$AT$26,STL!$P$21,AD9=$AT$27,STL!$P$22,AD9=$AT$28,STL!$P$23,AD9=$AT$29,STL!$P$24,AD9=$AT$30,STL!$P$25,AD9=$AT$31,STL!$P$26,AD9=$AT$32,STL!$P$27,AD9=$AT$33,STL!$P$28,AD9=$AT$34,STL!$P$29,AD9=$AT$35,STL!$P$30,AD9=$AT$36,STL!$P$31,AD9=$AT$37,STL!$P$32,AD9=$AT$38,STL!$P$33,AD9=$AT$39,STL!$P$34,AD9=$AT$40,STL!$P$35,AD9=$AT$41,STL!$P$36,AD9=$AT$42,STL!$P$37,AD9=$AT$43,STL!$P$38,AD9=$AT$44,STL!$P$39,AD9=$AT$45,STL!$P$40,AD9=$AT$46,STL!$P$41,AD9=$AT$47,STL!$P$42,AD9=$AT$48,STL!$P$43,AD9=$AT$49,STL!$P$44)</f>
        <v>8.3350000000000009</v>
      </c>
      <c r="Q9" s="2">
        <f>STL!$Q$3</f>
        <v>28</v>
      </c>
      <c r="R9" s="42">
        <f>STL!$R$3</f>
        <v>36.335000000000001</v>
      </c>
      <c r="S9" s="43" cm="1">
        <f t="array" ref="S9">_xlfn.IFS(A9=$AT$8,STL!$S$3,A9=$AT$9,STL!$S$4,A9=$AT$10,STL!$S$5,A9=$AT$11,STL!$S$6,A9=$AT$12,STL!$S$7,A9=$AT$13,STL!$S$8,A9=$AT$14,STL!$S$9,A9=$AT$15,STL!$S$10,A9=$AT$16,STL!$S$11,A9=$AT$17,STL!$S$12,A9=$AT$18,STL!$S$13,A9=$AT$19,STL!$S$14,A9=$AT$20,STL!$S$15,A9=$AT$21,STL!$S$16,A9=$AT$22,STL!$S$17,A9=$AT$23,STL!$S$18,A9=$AT$24,STL!$S$19,A9=$AT$25,STL!$S$20,A9=$AT$26,STL!$S$21,A9=$AT$27,STL!$S$22,A9=$AT$28,STL!$S$23,A9=$AT$29,STL!$S$24,A9=$AT$30,STL!$S$25,A9=$AT$31,STL!$S$26,A9=$AT$32,STL!$S$27,A9=$AT$33,STL!$S$28,A9=$AT$34,STL!$S$29,A9=$AT$35,STL!$S$30,A9=$AT$36,STL!$S$31,A9=$AT$37,STL!$S$32,A9=$AT$38,STL!$S$33,A9=$AT$39,STL!$S$34,A9=$AT$40,STL!$S$35,A9=$AT$41,STL!$S$36,A9=$AT$42,STL!$S$37,A9=$AT$43,STL!$S$38,A9=$AT$44,STL!$S$39,A9=$AT$45,STL!$S$40,A9=$AT$46,STL!$S$41,A9=$AT$47,STL!$S$42,A9=$AT$48,STL!$S$43,A9=$AT$49,STL!$S$44)</f>
        <v>148.57142857142858</v>
      </c>
      <c r="T9" s="2" cm="1">
        <f t="array" ref="T9">_xlfn.IFS(AD9=$AX$8,STL!$T$3,AD9=$AX$9,STL!$T$4,AD9=$AX$10,STL!$T$5,AD9=$AX$11,STL!$T$6,AD9=$AX$12,STL!$T$7,AD9=$AX$13,STL!$T$8,AD9=$AX$14,STL!$T$9,AD9=$AX$15,STL!$T$10,AD9=$AX$16,STL!$T$11,AD9=$AX$17,STL!$T$12,AD9=$AX$18,STL!$T$13,AD9=$AX$19,STL!$T$14,AD9=$AX$20,STL!$T$15,AD9=$AX$21,STL!$T$16,AD9=$AX$22,STL!$T$17,AD9=$AX$23,STL!$T$18,AD9=$AX$24,STL!$T$19,AD9=$AX$25,STL!$T$20,AD9=$AX$26,STL!$T$21,AD9=$AX$27,STL!$T$22,AD9=$AX$28,STL!$T$23,AD9=$AX$29,STL!$T$24,AD9=$AX$30,STL!$T$25,AD9=$AX$31,STL!$T$26,AD9=$AX$32,STL!$T$27,AD9=$AX$33,STL!$T$28,AD9=$AX$34,STL!$T$29,AD9=$AX$35,STL!$T$30,AD9=$AX$36,STL!$T$31,AD9=$AX$37,STL!$T$32,AD9=$AX$38,STL!$T$33,AD9=$AX$39,STL!$T$34,AD9=$AX$40,STL!$T$35,AD9=$AX$41,STL!$T$36,AD9=$AX$42,STL!$T$37,AD9=$AX$43,STL!$T$38,AD9=$AX$44,STL!$T$39,AD9=$AX$45,STL!$T$40,AD9=$AX$46,STL!$T$41,AD9=$AX$47,STL!$T$42,AD9=$AX$48,STL!$T$43,AD9=$AX$49,STL!$T$44)</f>
        <v>288.495</v>
      </c>
      <c r="U9" s="2" cm="1">
        <f t="array" ref="U9">_xlfn.IFS($AD9=$AX$8,STL!$U$3,$AD9=$AX$9,STL!$U$4,$AD9=$AX$10,STL!$U$5,$AD9=$AX$11,STL!$U$6,$AD9=$AX$12,STL!$U$7,$AD9=$AX$13,STL!$U$8,$AD9=$AX$14,STL!$U$9,$AD9=$AX$15,STL!$U$10,$AD9=$AX$16,STL!$U$11,$AD9=$AX$17,STL!$U$12,$AD9=$AX$18,STL!$U$13,$AD9=$AX$19,STL!$U$14,$AD9=$AX$20,STL!$U$15,$AD9=$AX$21,STL!$U$16,$AD9=$AX$22,STL!$U$17,$AD9=$AX$23,STL!$U$18,$AD9=$AX$24,STL!$U$19,$AD9=$AX$25,STL!$U$20,$AD9=$AX$26,STL!$U$21,$AD9=$AX$27,STL!$U$22,$AD9=$AX$28,STL!$U$23,$AD9=$AX$29,STL!$U$24,$AD9=$AX$30,STL!$U$25,$AD9=$AX$31,STL!$U$26,$AD9=$AX$32,STL!$U$27,$AD9=$AX$33,STL!$U$28,$AD9=$AX$34,STL!$U$29,$AD9=$AX$35,STL!$U$30,$AD9=$AX$36,STL!$U$31,$AD9=$AX$37,STL!$U$32,$AD9=$AX$38,STL!$U$33,$AD9=$AX$39,STL!$U$34,$AD9=$AX$40,STL!$U$35,$AD9=$AX$41,STL!$U$36,$AD9=$AX$42,STL!$U$37,$AD9=$AX$43,STL!$U$38,$AD9=$AX$44,STL!$U$39,$AD9=$AX$45,STL!$U$40,$AD9=$AX$46,STL!$U$41,$AD9=$AX$47,STL!$U$42,$AD9=$AX$48,STL!$U$43,$AD9=$AX$49,STL!$U$44)</f>
        <v>0</v>
      </c>
      <c r="V9" s="2" cm="1">
        <f t="array" ref="V9">_xlfn.IFS($AD9=$AX$8,STL!$V$3,$AD9=$AX$9,STL!$V$4,$AD9=$AX$10,STL!$V$5,$AD9=$AX$11,STL!$V$6,$AD9=$AX$12,STL!$V$7,$AD9=$AX$13,STL!$V$8,$AD9=$AX$14,STL!$V$9,$AD9=$AX$15,STL!$V$10,$AD9=$AX$16,STL!$V$11,$AD9=$AX$17,STL!$V$12,$AD9=$AX$18,STL!$V$13,$AD9=$AX$19,STL!$V$14,$AD9=$AX$20,STL!$V$15,$AD9=$AX$21,STL!$V$16,$AD9=$AX$22,STL!$V$17,$AD9=$AX$23,STL!$V$18,$AD9=$AX$24,STL!$V$19,$AD9=$AX$25,STL!$V$20,$AD9=$AX$26,STL!$V$21,$AD9=$AX$27,STL!$V$22,$AD9=$AX$28,STL!$V$23,$AD9=$AX$29,STL!$V$24,$AD9=$AX$30,STL!$V$25,$AD9=$AX$31,STL!$V$26,$AD9=$AX$32,STL!$V$27,$AD9=$AX$33,STL!$V$28,$AD9=$AX$34,STL!$V$29,$AD9=$AX$35,STL!$V$30,$AD9=$AX$36,STL!$V$31,$AD9=$AX$37,STL!$V$32,$AD9=$AX$38,STL!$V$33,$AD9=$AX$39,STL!$V$34,$AD9=$AX$40,STL!$V$35,$AD9=$AX$41,STL!$V$36,$AD9=$AX$42,STL!$V$37,$AD9=$AX$43,STL!$V$38,$AD9=$AX$44,STL!$V$39,$AD9=$AX$45,STL!$V$40,$AD9=$AX$46,STL!$V$41,$AD9=$AX$47,STL!$V$42,$AD9=$AX$48,STL!$V$43,$AD9=$AX$49,STL!$V$44)</f>
        <v>288.495</v>
      </c>
      <c r="W9" s="2" t="s">
        <v>47</v>
      </c>
      <c r="X9" s="2">
        <v>0.03</v>
      </c>
      <c r="Y9" s="2" t="s">
        <v>33</v>
      </c>
      <c r="Z9" s="2" t="s">
        <v>34</v>
      </c>
      <c r="AA9" s="2" t="s">
        <v>35</v>
      </c>
      <c r="AB9" s="2">
        <v>505.79999600000002</v>
      </c>
      <c r="AC9" s="2">
        <v>0.50580000000000003</v>
      </c>
      <c r="AD9" s="2">
        <v>2</v>
      </c>
      <c r="AE9" s="10" t="s">
        <v>307</v>
      </c>
      <c r="AF9" s="2">
        <f t="shared" si="0"/>
        <v>150.29485714285715</v>
      </c>
      <c r="AG9" s="2" cm="1">
        <f t="array" ref="AG9">_xlfn.IFS(D9="I",MIN('Datos pp I Región'!$K$7:$K$9),D9="II",MIN('Datos pp II Región'!$K$7:$K$9),D9="III",MIN('Datos pp III Región'!$K$7:$K$9),D9="IV",MIN('Datos pp IV Región'!$K$7:$K$9),D9="V",MIN('Datos pp V Región'!$K$7:$K$9),D9="RM",MIN('Datos pp RM'!$K$7:$K$9),D9="VI",MIN('Datos pp VI Región'!$K$7:$K$9))</f>
        <v>22</v>
      </c>
      <c r="AH9" s="2" cm="1">
        <f t="array" ref="AH9">_xlfn.IFS(Z9="Pavimentado",1-(AG9/(4*365)),Z9="No Pavimentado",1-(AG9/365))</f>
        <v>0.98493150684931507</v>
      </c>
      <c r="AI9" s="2" cm="1">
        <f t="array" ref="AI9">_xlfn.IFS(Z9="Pavimentado",8,Z9="No Pavimentado",R9)</f>
        <v>8</v>
      </c>
      <c r="AJ9" s="2">
        <v>0.62</v>
      </c>
      <c r="AK9" s="2">
        <v>0.15</v>
      </c>
      <c r="AL9" s="2">
        <v>1.5</v>
      </c>
      <c r="AM9" s="2">
        <v>0.15</v>
      </c>
      <c r="AN9" s="2"/>
      <c r="AO9" s="2" cm="1">
        <f t="array" ref="AO9">_xlfn.IFS($Z9=$AU$3,AJ9*(($X9)^(0.91))*(AI9*1.1023)^(1.02),$Z9=$AU$4,AL9*281.9*((8.5/12)^0.9)*(AI9/2.72)^0.45)</f>
        <v>0.23489275495793649</v>
      </c>
      <c r="AP9" s="2" cm="1">
        <f t="array" ref="AP9">_xlfn.IFS($Z9=$AU$3,AK9*(($X9)^(0.91))*(AI9*1.1023)^1.02,$Z9=$AU$4,AM9*281.9*((8.5/12)^0.9)*(AI9/2.72)^0.45)</f>
        <v>5.6828892328533019E-2</v>
      </c>
      <c r="AQ9" s="2" cm="1">
        <f t="array" ref="AQ9">_xlfn.IFS(Z9=$AU$3,(AF9*AO9*AH9)/1000000,Z9=$AU$4,(AF9*AH9*AO9*(1-AN9))/1000000)</f>
        <v>3.47712074289894E-5</v>
      </c>
      <c r="AR9" s="2" cm="1">
        <f t="array" ref="AR9">_xlfn.IFS(Z9=$AU$3,(AF9*AP9*AH9)/1000000,Z9=$AU$4,(AF9*AH9*AP9*(1-AN9))/1000000)</f>
        <v>8.4123888941103369E-6</v>
      </c>
      <c r="AT9" s="40">
        <v>2</v>
      </c>
      <c r="AX9" s="40">
        <v>2</v>
      </c>
    </row>
    <row r="10" spans="1:50" ht="43.2" x14ac:dyDescent="0.3">
      <c r="A10" s="2">
        <v>2</v>
      </c>
      <c r="B10" t="s">
        <v>21</v>
      </c>
      <c r="C10" s="3" t="s">
        <v>41</v>
      </c>
      <c r="D10" t="s">
        <v>23</v>
      </c>
      <c r="E10" s="2" t="s">
        <v>24</v>
      </c>
      <c r="F10" s="2" t="s">
        <v>42</v>
      </c>
      <c r="G10" s="2" t="s">
        <v>26</v>
      </c>
      <c r="H10" s="2" t="s">
        <v>43</v>
      </c>
      <c r="I10" s="2" t="s">
        <v>28</v>
      </c>
      <c r="J10" s="2">
        <v>80</v>
      </c>
      <c r="K10" s="2" t="s">
        <v>44</v>
      </c>
      <c r="L10" s="2" t="s">
        <v>45</v>
      </c>
      <c r="M10" s="2" t="s">
        <v>30</v>
      </c>
      <c r="N10" s="2" t="s">
        <v>31</v>
      </c>
      <c r="O10" s="2">
        <v>4160</v>
      </c>
      <c r="P10" s="2" cm="1">
        <f t="array" ref="P10">_xlfn.IFS(AD10=$AT$8,STL!$P$3,AD10=$AT$9,STL!$P$4,AD10=$AT$10,STL!$P$5,AD10=$AT$11,STL!$P$6,AD10=$AT$12,STL!$P$7,AD10=$AT$13,STL!$P$8,AD10=$AT$14,STL!$P$9,AD10=$AT$15,STL!$P$10,AD10=$AT$16,STL!$P$11,AD10=$AT$17,STL!$P$12,AD10=$AT$18,STL!$P$13,AD10=$AT$19,STL!$P$14,AD10=$AT$20,STL!$P$15,AD10=$AT$21,STL!$P$16,AD10=$AT$22,STL!$P$17,AD10=$AT$23,STL!$P$18,AD10=$AT$24,STL!$P$19,AD10=$AT$25,STL!$P$20,AD10=$AT$26,STL!$P$21,AD10=$AT$27,STL!$P$22,AD10=$AT$28,STL!$P$23,AD10=$AT$29,STL!$P$24,AD10=$AT$30,STL!$P$25,AD10=$AT$31,STL!$P$26,AD10=$AT$32,STL!$P$27,AD10=$AT$33,STL!$P$28,AD10=$AT$34,STL!$P$29,AD10=$AT$35,STL!$P$30,AD10=$AT$36,STL!$P$31,AD10=$AT$37,STL!$P$32,AD10=$AT$38,STL!$P$33,AD10=$AT$39,STL!$P$34,AD10=$AT$40,STL!$P$35,AD10=$AT$41,STL!$P$36,AD10=$AT$42,STL!$P$37,AD10=$AT$43,STL!$P$38,AD10=$AT$44,STL!$P$39,AD10=$AT$45,STL!$P$40,AD10=$AT$46,STL!$P$41,AD10=$AT$47,STL!$P$42,AD10=$AT$48,STL!$P$43,AD10=$AT$49,STL!$P$44)</f>
        <v>8.3350000000000009</v>
      </c>
      <c r="Q10" s="2">
        <f>STL!$Q$3</f>
        <v>28</v>
      </c>
      <c r="R10" s="42">
        <f>STL!$R$3</f>
        <v>36.335000000000001</v>
      </c>
      <c r="S10" s="43" cm="1">
        <f t="array" ref="S10">_xlfn.IFS(A10=$AT$8,STL!$S$3,A10=$AT$9,STL!$S$4,A10=$AT$10,STL!$S$5,A10=$AT$11,STL!$S$6,A10=$AT$12,STL!$S$7,A10=$AT$13,STL!$S$8,A10=$AT$14,STL!$S$9,A10=$AT$15,STL!$S$10,A10=$AT$16,STL!$S$11,A10=$AT$17,STL!$S$12,A10=$AT$18,STL!$S$13,A10=$AT$19,STL!$S$14,A10=$AT$20,STL!$S$15,A10=$AT$21,STL!$S$16,A10=$AT$22,STL!$S$17,A10=$AT$23,STL!$S$18,A10=$AT$24,STL!$S$19,A10=$AT$25,STL!$S$20,A10=$AT$26,STL!$S$21,A10=$AT$27,STL!$S$22,A10=$AT$28,STL!$S$23,A10=$AT$29,STL!$S$24,A10=$AT$30,STL!$S$25,A10=$AT$31,STL!$S$26,A10=$AT$32,STL!$S$27,A10=$AT$33,STL!$S$28,A10=$AT$34,STL!$S$29,A10=$AT$35,STL!$S$30,A10=$AT$36,STL!$S$31,A10=$AT$37,STL!$S$32,A10=$AT$38,STL!$S$33,A10=$AT$39,STL!$S$34,A10=$AT$40,STL!$S$35,A10=$AT$41,STL!$S$36,A10=$AT$42,STL!$S$37,A10=$AT$43,STL!$S$38,A10=$AT$44,STL!$S$39,A10=$AT$45,STL!$S$40,A10=$AT$46,STL!$S$41,A10=$AT$47,STL!$S$42,A10=$AT$48,STL!$S$43,A10=$AT$49,STL!$S$44)</f>
        <v>148.57142857142858</v>
      </c>
      <c r="T10" s="2" cm="1">
        <f t="array" ref="T10">_xlfn.IFS(AD10=$AX$8,STL!$T$3,AD10=$AX$9,STL!$T$4,AD10=$AX$10,STL!$T$5,AD10=$AX$11,STL!$T$6,AD10=$AX$12,STL!$T$7,AD10=$AX$13,STL!$T$8,AD10=$AX$14,STL!$T$9,AD10=$AX$15,STL!$T$10,AD10=$AX$16,STL!$T$11,AD10=$AX$17,STL!$T$12,AD10=$AX$18,STL!$T$13,AD10=$AX$19,STL!$T$14,AD10=$AX$20,STL!$T$15,AD10=$AX$21,STL!$T$16,AD10=$AX$22,STL!$T$17,AD10=$AX$23,STL!$T$18,AD10=$AX$24,STL!$T$19,AD10=$AX$25,STL!$T$20,AD10=$AX$26,STL!$T$21,AD10=$AX$27,STL!$T$22,AD10=$AX$28,STL!$T$23,AD10=$AX$29,STL!$T$24,AD10=$AX$30,STL!$T$25,AD10=$AX$31,STL!$T$26,AD10=$AX$32,STL!$T$27,AD10=$AX$33,STL!$T$28,AD10=$AX$34,STL!$T$29,AD10=$AX$35,STL!$T$30,AD10=$AX$36,STL!$T$31,AD10=$AX$37,STL!$T$32,AD10=$AX$38,STL!$T$33,AD10=$AX$39,STL!$T$34,AD10=$AX$40,STL!$T$35,AD10=$AX$41,STL!$T$36,AD10=$AX$42,STL!$T$37,AD10=$AX$43,STL!$T$38,AD10=$AX$44,STL!$T$39,AD10=$AX$45,STL!$T$40,AD10=$AX$46,STL!$T$41,AD10=$AX$47,STL!$T$42,AD10=$AX$48,STL!$T$43,AD10=$AX$49,STL!$T$44)</f>
        <v>288.495</v>
      </c>
      <c r="U10" s="2" cm="1">
        <f t="array" ref="U10">_xlfn.IFS($AD10=$AX$8,STL!$U$3,$AD10=$AX$9,STL!$U$4,$AD10=$AX$10,STL!$U$5,$AD10=$AX$11,STL!$U$6,$AD10=$AX$12,STL!$U$7,$AD10=$AX$13,STL!$U$8,$AD10=$AX$14,STL!$U$9,$AD10=$AX$15,STL!$U$10,$AD10=$AX$16,STL!$U$11,$AD10=$AX$17,STL!$U$12,$AD10=$AX$18,STL!$U$13,$AD10=$AX$19,STL!$U$14,$AD10=$AX$20,STL!$U$15,$AD10=$AX$21,STL!$U$16,$AD10=$AX$22,STL!$U$17,$AD10=$AX$23,STL!$U$18,$AD10=$AX$24,STL!$U$19,$AD10=$AX$25,STL!$U$20,$AD10=$AX$26,STL!$U$21,$AD10=$AX$27,STL!$U$22,$AD10=$AX$28,STL!$U$23,$AD10=$AX$29,STL!$U$24,$AD10=$AX$30,STL!$U$25,$AD10=$AX$31,STL!$U$26,$AD10=$AX$32,STL!$U$27,$AD10=$AX$33,STL!$U$28,$AD10=$AX$34,STL!$U$29,$AD10=$AX$35,STL!$U$30,$AD10=$AX$36,STL!$U$31,$AD10=$AX$37,STL!$U$32,$AD10=$AX$38,STL!$U$33,$AD10=$AX$39,STL!$U$34,$AD10=$AX$40,STL!$U$35,$AD10=$AX$41,STL!$U$36,$AD10=$AX$42,STL!$U$37,$AD10=$AX$43,STL!$U$38,$AD10=$AX$44,STL!$U$39,$AD10=$AX$45,STL!$U$40,$AD10=$AX$46,STL!$U$41,$AD10=$AX$47,STL!$U$42,$AD10=$AX$48,STL!$U$43,$AD10=$AX$49,STL!$U$44)</f>
        <v>0</v>
      </c>
      <c r="V10" s="2" cm="1">
        <f t="array" ref="V10">_xlfn.IFS($AD10=$AX$8,STL!$V$3,$AD10=$AX$9,STL!$V$4,$AD10=$AX$10,STL!$V$5,$AD10=$AX$11,STL!$V$6,$AD10=$AX$12,STL!$V$7,$AD10=$AX$13,STL!$V$8,$AD10=$AX$14,STL!$V$9,$AD10=$AX$15,STL!$V$10,$AD10=$AX$16,STL!$V$11,$AD10=$AX$17,STL!$V$12,$AD10=$AX$18,STL!$V$13,$AD10=$AX$19,STL!$V$14,$AD10=$AX$20,STL!$V$15,$AD10=$AX$21,STL!$V$16,$AD10=$AX$22,STL!$V$17,$AD10=$AX$23,STL!$V$18,$AD10=$AX$24,STL!$V$19,$AD10=$AX$25,STL!$V$20,$AD10=$AX$26,STL!$V$21,$AD10=$AX$27,STL!$V$22,$AD10=$AX$28,STL!$V$23,$AD10=$AX$29,STL!$V$24,$AD10=$AX$30,STL!$V$25,$AD10=$AX$31,STL!$V$26,$AD10=$AX$32,STL!$V$27,$AD10=$AX$33,STL!$V$28,$AD10=$AX$34,STL!$V$29,$AD10=$AX$35,STL!$V$30,$AD10=$AX$36,STL!$V$31,$AD10=$AX$37,STL!$V$32,$AD10=$AX$38,STL!$V$33,$AD10=$AX$39,STL!$V$34,$AD10=$AX$40,STL!$V$35,$AD10=$AX$41,STL!$V$36,$AD10=$AX$42,STL!$V$37,$AD10=$AX$43,STL!$V$38,$AD10=$AX$44,STL!$V$39,$AD10=$AX$45,STL!$V$40,$AD10=$AX$46,STL!$V$41,$AD10=$AX$47,STL!$V$42,$AD10=$AX$48,STL!$V$43,$AD10=$AX$49,STL!$V$44)</f>
        <v>288.495</v>
      </c>
      <c r="W10" s="2" t="s">
        <v>48</v>
      </c>
      <c r="X10" s="2">
        <v>0.03</v>
      </c>
      <c r="Y10" s="2" t="s">
        <v>33</v>
      </c>
      <c r="Z10" s="2" t="s">
        <v>34</v>
      </c>
      <c r="AA10" s="2" t="s">
        <v>35</v>
      </c>
      <c r="AB10" s="2">
        <v>5470.8632340000004</v>
      </c>
      <c r="AC10" s="2">
        <v>5.4708629999999996</v>
      </c>
      <c r="AD10" s="2">
        <v>2</v>
      </c>
      <c r="AE10" s="10" t="s">
        <v>307</v>
      </c>
      <c r="AF10" s="2">
        <f t="shared" si="0"/>
        <v>1625.6278628571429</v>
      </c>
      <c r="AG10" s="2" cm="1">
        <f t="array" ref="AG10">_xlfn.IFS(D10="I",MIN('Datos pp I Región'!$K$7:$K$9),D10="II",MIN('Datos pp II Región'!$K$7:$K$9),D10="III",MIN('Datos pp III Región'!$K$7:$K$9),D10="IV",MIN('Datos pp IV Región'!$K$7:$K$9),D10="V",MIN('Datos pp V Región'!$K$7:$K$9),D10="RM",MIN('Datos pp RM'!$K$7:$K$9),D10="VI",MIN('Datos pp VI Región'!$K$7:$K$9))</f>
        <v>22</v>
      </c>
      <c r="AH10" s="2" cm="1">
        <f t="array" ref="AH10">_xlfn.IFS(Z10="Pavimentado",1-(AG10/(4*365)),Z10="No Pavimentado",1-(AG10/365))</f>
        <v>0.98493150684931507</v>
      </c>
      <c r="AI10" s="2" cm="1">
        <f t="array" ref="AI10">_xlfn.IFS(Z10="Pavimentado",8,Z10="No Pavimentado",R10)</f>
        <v>8</v>
      </c>
      <c r="AJ10" s="2">
        <v>0.62</v>
      </c>
      <c r="AK10" s="2">
        <v>0.15</v>
      </c>
      <c r="AL10" s="2">
        <v>1.5</v>
      </c>
      <c r="AM10" s="2">
        <v>0.15</v>
      </c>
      <c r="AN10" s="2"/>
      <c r="AO10" s="2" cm="1">
        <f t="array" ref="AO10">_xlfn.IFS($Z10=$AU$3,AJ10*(($X10)^(0.91))*(AI10*1.1023)^(1.02),$Z10=$AU$4,AL10*281.9*((8.5/12)^0.9)*(AI10/2.72)^0.45)</f>
        <v>0.23489275495793649</v>
      </c>
      <c r="AP10" s="2" cm="1">
        <f t="array" ref="AP10">_xlfn.IFS($Z10=$AU$3,AK10*(($X10)^(0.91))*(AI10*1.1023)^1.02,$Z10=$AU$4,AM10*281.9*((8.5/12)^0.9)*(AI10/2.72)^0.45)</f>
        <v>5.6828892328533019E-2</v>
      </c>
      <c r="AQ10" s="2" cm="1">
        <f t="array" ref="AQ10">_xlfn.IFS(Z10=$AU$3,(AF10*AO10*AH10)/1000000,Z10=$AU$4,(AF10*AH10*AO10*(1-AN10))/1000000)</f>
        <v>3.7609433014745592E-4</v>
      </c>
      <c r="AR10" s="2" cm="1">
        <f t="array" ref="AR10">_xlfn.IFS(Z10=$AU$3,(AF10*AP10*AH10)/1000000,Z10=$AU$4,(AF10*AH10*AP10*(1-AN10))/1000000)</f>
        <v>9.0990563745352247E-5</v>
      </c>
      <c r="AT10" s="40">
        <v>3</v>
      </c>
      <c r="AX10" s="40">
        <v>3</v>
      </c>
    </row>
    <row r="11" spans="1:50" ht="43.2" x14ac:dyDescent="0.3">
      <c r="A11" s="2">
        <v>2</v>
      </c>
      <c r="B11" t="s">
        <v>21</v>
      </c>
      <c r="C11" s="3" t="s">
        <v>41</v>
      </c>
      <c r="D11" t="s">
        <v>23</v>
      </c>
      <c r="E11" s="2" t="s">
        <v>24</v>
      </c>
      <c r="F11" s="2" t="s">
        <v>42</v>
      </c>
      <c r="G11" s="2" t="s">
        <v>26</v>
      </c>
      <c r="H11" s="2" t="s">
        <v>43</v>
      </c>
      <c r="I11" s="2" t="s">
        <v>28</v>
      </c>
      <c r="J11" s="2">
        <v>80</v>
      </c>
      <c r="K11" s="2" t="s">
        <v>44</v>
      </c>
      <c r="L11" s="2" t="s">
        <v>45</v>
      </c>
      <c r="M11" s="2" t="s">
        <v>30</v>
      </c>
      <c r="N11" s="2" t="s">
        <v>31</v>
      </c>
      <c r="O11" s="2">
        <v>4160</v>
      </c>
      <c r="P11" s="2" cm="1">
        <f t="array" ref="P11">_xlfn.IFS(AD11=$AT$8,STL!$P$3,AD11=$AT$9,STL!$P$4,AD11=$AT$10,STL!$P$5,AD11=$AT$11,STL!$P$6,AD11=$AT$12,STL!$P$7,AD11=$AT$13,STL!$P$8,AD11=$AT$14,STL!$P$9,AD11=$AT$15,STL!$P$10,AD11=$AT$16,STL!$P$11,AD11=$AT$17,STL!$P$12,AD11=$AT$18,STL!$P$13,AD11=$AT$19,STL!$P$14,AD11=$AT$20,STL!$P$15,AD11=$AT$21,STL!$P$16,AD11=$AT$22,STL!$P$17,AD11=$AT$23,STL!$P$18,AD11=$AT$24,STL!$P$19,AD11=$AT$25,STL!$P$20,AD11=$AT$26,STL!$P$21,AD11=$AT$27,STL!$P$22,AD11=$AT$28,STL!$P$23,AD11=$AT$29,STL!$P$24,AD11=$AT$30,STL!$P$25,AD11=$AT$31,STL!$P$26,AD11=$AT$32,STL!$P$27,AD11=$AT$33,STL!$P$28,AD11=$AT$34,STL!$P$29,AD11=$AT$35,STL!$P$30,AD11=$AT$36,STL!$P$31,AD11=$AT$37,STL!$P$32,AD11=$AT$38,STL!$P$33,AD11=$AT$39,STL!$P$34,AD11=$AT$40,STL!$P$35,AD11=$AT$41,STL!$P$36,AD11=$AT$42,STL!$P$37,AD11=$AT$43,STL!$P$38,AD11=$AT$44,STL!$P$39,AD11=$AT$45,STL!$P$40,AD11=$AT$46,STL!$P$41,AD11=$AT$47,STL!$P$42,AD11=$AT$48,STL!$P$43,AD11=$AT$49,STL!$P$44)</f>
        <v>8.3350000000000009</v>
      </c>
      <c r="Q11" s="2">
        <f>STL!$Q$3</f>
        <v>28</v>
      </c>
      <c r="R11" s="42">
        <f>STL!$R$3</f>
        <v>36.335000000000001</v>
      </c>
      <c r="S11" s="43" cm="1">
        <f t="array" ref="S11">_xlfn.IFS(A11=$AT$8,STL!$S$3,A11=$AT$9,STL!$S$4,A11=$AT$10,STL!$S$5,A11=$AT$11,STL!$S$6,A11=$AT$12,STL!$S$7,A11=$AT$13,STL!$S$8,A11=$AT$14,STL!$S$9,A11=$AT$15,STL!$S$10,A11=$AT$16,STL!$S$11,A11=$AT$17,STL!$S$12,A11=$AT$18,STL!$S$13,A11=$AT$19,STL!$S$14,A11=$AT$20,STL!$S$15,A11=$AT$21,STL!$S$16,A11=$AT$22,STL!$S$17,A11=$AT$23,STL!$S$18,A11=$AT$24,STL!$S$19,A11=$AT$25,STL!$S$20,A11=$AT$26,STL!$S$21,A11=$AT$27,STL!$S$22,A11=$AT$28,STL!$S$23,A11=$AT$29,STL!$S$24,A11=$AT$30,STL!$S$25,A11=$AT$31,STL!$S$26,A11=$AT$32,STL!$S$27,A11=$AT$33,STL!$S$28,A11=$AT$34,STL!$S$29,A11=$AT$35,STL!$S$30,A11=$AT$36,STL!$S$31,A11=$AT$37,STL!$S$32,A11=$AT$38,STL!$S$33,A11=$AT$39,STL!$S$34,A11=$AT$40,STL!$S$35,A11=$AT$41,STL!$S$36,A11=$AT$42,STL!$S$37,A11=$AT$43,STL!$S$38,A11=$AT$44,STL!$S$39,A11=$AT$45,STL!$S$40,A11=$AT$46,STL!$S$41,A11=$AT$47,STL!$S$42,A11=$AT$48,STL!$S$43,A11=$AT$49,STL!$S$44)</f>
        <v>148.57142857142858</v>
      </c>
      <c r="T11" s="2" cm="1">
        <f t="array" ref="T11">_xlfn.IFS(AD11=$AX$8,STL!$T$3,AD11=$AX$9,STL!$T$4,AD11=$AX$10,STL!$T$5,AD11=$AX$11,STL!$T$6,AD11=$AX$12,STL!$T$7,AD11=$AX$13,STL!$T$8,AD11=$AX$14,STL!$T$9,AD11=$AX$15,STL!$T$10,AD11=$AX$16,STL!$T$11,AD11=$AX$17,STL!$T$12,AD11=$AX$18,STL!$T$13,AD11=$AX$19,STL!$T$14,AD11=$AX$20,STL!$T$15,AD11=$AX$21,STL!$T$16,AD11=$AX$22,STL!$T$17,AD11=$AX$23,STL!$T$18,AD11=$AX$24,STL!$T$19,AD11=$AX$25,STL!$T$20,AD11=$AX$26,STL!$T$21,AD11=$AX$27,STL!$T$22,AD11=$AX$28,STL!$T$23,AD11=$AX$29,STL!$T$24,AD11=$AX$30,STL!$T$25,AD11=$AX$31,STL!$T$26,AD11=$AX$32,STL!$T$27,AD11=$AX$33,STL!$T$28,AD11=$AX$34,STL!$T$29,AD11=$AX$35,STL!$T$30,AD11=$AX$36,STL!$T$31,AD11=$AX$37,STL!$T$32,AD11=$AX$38,STL!$T$33,AD11=$AX$39,STL!$T$34,AD11=$AX$40,STL!$T$35,AD11=$AX$41,STL!$T$36,AD11=$AX$42,STL!$T$37,AD11=$AX$43,STL!$T$38,AD11=$AX$44,STL!$T$39,AD11=$AX$45,STL!$T$40,AD11=$AX$46,STL!$T$41,AD11=$AX$47,STL!$T$42,AD11=$AX$48,STL!$T$43,AD11=$AX$49,STL!$T$44)</f>
        <v>288.495</v>
      </c>
      <c r="U11" s="2" cm="1">
        <f t="array" ref="U11">_xlfn.IFS($AD11=$AX$8,STL!$U$3,$AD11=$AX$9,STL!$U$4,$AD11=$AX$10,STL!$U$5,$AD11=$AX$11,STL!$U$6,$AD11=$AX$12,STL!$U$7,$AD11=$AX$13,STL!$U$8,$AD11=$AX$14,STL!$U$9,$AD11=$AX$15,STL!$U$10,$AD11=$AX$16,STL!$U$11,$AD11=$AX$17,STL!$U$12,$AD11=$AX$18,STL!$U$13,$AD11=$AX$19,STL!$U$14,$AD11=$AX$20,STL!$U$15,$AD11=$AX$21,STL!$U$16,$AD11=$AX$22,STL!$U$17,$AD11=$AX$23,STL!$U$18,$AD11=$AX$24,STL!$U$19,$AD11=$AX$25,STL!$U$20,$AD11=$AX$26,STL!$U$21,$AD11=$AX$27,STL!$U$22,$AD11=$AX$28,STL!$U$23,$AD11=$AX$29,STL!$U$24,$AD11=$AX$30,STL!$U$25,$AD11=$AX$31,STL!$U$26,$AD11=$AX$32,STL!$U$27,$AD11=$AX$33,STL!$U$28,$AD11=$AX$34,STL!$U$29,$AD11=$AX$35,STL!$U$30,$AD11=$AX$36,STL!$U$31,$AD11=$AX$37,STL!$U$32,$AD11=$AX$38,STL!$U$33,$AD11=$AX$39,STL!$U$34,$AD11=$AX$40,STL!$U$35,$AD11=$AX$41,STL!$U$36,$AD11=$AX$42,STL!$U$37,$AD11=$AX$43,STL!$U$38,$AD11=$AX$44,STL!$U$39,$AD11=$AX$45,STL!$U$40,$AD11=$AX$46,STL!$U$41,$AD11=$AX$47,STL!$U$42,$AD11=$AX$48,STL!$U$43,$AD11=$AX$49,STL!$U$44)</f>
        <v>0</v>
      </c>
      <c r="V11" s="2" cm="1">
        <f t="array" ref="V11">_xlfn.IFS($AD11=$AX$8,STL!$V$3,$AD11=$AX$9,STL!$V$4,$AD11=$AX$10,STL!$V$5,$AD11=$AX$11,STL!$V$6,$AD11=$AX$12,STL!$V$7,$AD11=$AX$13,STL!$V$8,$AD11=$AX$14,STL!$V$9,$AD11=$AX$15,STL!$V$10,$AD11=$AX$16,STL!$V$11,$AD11=$AX$17,STL!$V$12,$AD11=$AX$18,STL!$V$13,$AD11=$AX$19,STL!$V$14,$AD11=$AX$20,STL!$V$15,$AD11=$AX$21,STL!$V$16,$AD11=$AX$22,STL!$V$17,$AD11=$AX$23,STL!$V$18,$AD11=$AX$24,STL!$V$19,$AD11=$AX$25,STL!$V$20,$AD11=$AX$26,STL!$V$21,$AD11=$AX$27,STL!$V$22,$AD11=$AX$28,STL!$V$23,$AD11=$AX$29,STL!$V$24,$AD11=$AX$30,STL!$V$25,$AD11=$AX$31,STL!$V$26,$AD11=$AX$32,STL!$V$27,$AD11=$AX$33,STL!$V$28,$AD11=$AX$34,STL!$V$29,$AD11=$AX$35,STL!$V$30,$AD11=$AX$36,STL!$V$31,$AD11=$AX$37,STL!$V$32,$AD11=$AX$38,STL!$V$33,$AD11=$AX$39,STL!$V$34,$AD11=$AX$40,STL!$V$35,$AD11=$AX$41,STL!$V$36,$AD11=$AX$42,STL!$V$37,$AD11=$AX$43,STL!$V$38,$AD11=$AX$44,STL!$V$39,$AD11=$AX$45,STL!$V$40,$AD11=$AX$46,STL!$V$41,$AD11=$AX$47,STL!$V$42,$AD11=$AX$48,STL!$V$43,$AD11=$AX$49,STL!$V$44)</f>
        <v>288.495</v>
      </c>
      <c r="W11" s="2" t="s">
        <v>49</v>
      </c>
      <c r="X11" s="2">
        <v>0.2</v>
      </c>
      <c r="Y11" s="2" t="s">
        <v>33</v>
      </c>
      <c r="Z11" s="2" t="s">
        <v>34</v>
      </c>
      <c r="AA11" s="2" t="s">
        <v>35</v>
      </c>
      <c r="AB11" s="2">
        <v>36296.072761000003</v>
      </c>
      <c r="AC11" s="2">
        <v>36.296073</v>
      </c>
      <c r="AD11" s="2">
        <v>2</v>
      </c>
      <c r="AE11" s="10" t="s">
        <v>307</v>
      </c>
      <c r="AF11" s="2">
        <f t="shared" si="0"/>
        <v>10785.118834285715</v>
      </c>
      <c r="AG11" s="2" cm="1">
        <f t="array" ref="AG11">_xlfn.IFS(D11="I",MIN('Datos pp I Región'!$K$7:$K$9),D11="II",MIN('Datos pp II Región'!$K$7:$K$9),D11="III",MIN('Datos pp III Región'!$K$7:$K$9),D11="IV",MIN('Datos pp IV Región'!$K$7:$K$9),D11="V",MIN('Datos pp V Región'!$K$7:$K$9),D11="RM",MIN('Datos pp RM'!$K$7:$K$9),D11="VI",MIN('Datos pp VI Región'!$K$7:$K$9))</f>
        <v>22</v>
      </c>
      <c r="AH11" s="2" cm="1">
        <f t="array" ref="AH11">_xlfn.IFS(Z11="Pavimentado",1-(AG11/(4*365)),Z11="No Pavimentado",1-(AG11/365))</f>
        <v>0.98493150684931507</v>
      </c>
      <c r="AI11" s="2" cm="1">
        <f t="array" ref="AI11">_xlfn.IFS(Z11="Pavimentado",8,Z11="No Pavimentado",R11)</f>
        <v>8</v>
      </c>
      <c r="AJ11" s="2">
        <v>0.62</v>
      </c>
      <c r="AK11" s="2">
        <v>0.15</v>
      </c>
      <c r="AL11" s="2">
        <v>1.5</v>
      </c>
      <c r="AM11" s="2">
        <v>0.15</v>
      </c>
      <c r="AN11" s="2"/>
      <c r="AO11" s="2" cm="1">
        <f t="array" ref="AO11">_xlfn.IFS($Z11=$AU$3,AJ11*(($X11)^(0.91))*(AI11*1.1023)^(1.02),$Z11=$AU$4,AL11*281.9*((8.5/12)^0.9)*(AI11/2.72)^0.45)</f>
        <v>1.3201600184669013</v>
      </c>
      <c r="AP11" s="2" cm="1">
        <f t="array" ref="AP11">_xlfn.IFS($Z11=$AU$3,AK11*(($X11)^(0.91))*(AI11*1.1023)^1.02,$Z11=$AU$4,AM11*281.9*((8.5/12)^0.9)*(AI11/2.72)^0.45)</f>
        <v>0.31939355285489546</v>
      </c>
      <c r="AQ11" s="2" cm="1">
        <f t="array" ref="AQ11">_xlfn.IFS(Z11=$AU$3,(AF11*AO11*AH11)/1000000,Z11=$AU$4,(AF11*AH11*AO11*(1-AN11))/1000000)</f>
        <v>1.4023536228104353E-2</v>
      </c>
      <c r="AR11" s="2" cm="1">
        <f t="array" ref="AR11">_xlfn.IFS(Z11=$AU$3,(AF11*AP11*AH11)/1000000,Z11=$AU$4,(AF11*AH11*AP11*(1-AN11))/1000000)</f>
        <v>3.3927910229284721E-3</v>
      </c>
      <c r="AT11" s="40">
        <v>4</v>
      </c>
      <c r="AX11" s="40">
        <v>4</v>
      </c>
    </row>
    <row r="12" spans="1:50" ht="43.2" x14ac:dyDescent="0.3">
      <c r="A12" s="2">
        <v>2</v>
      </c>
      <c r="B12" t="s">
        <v>21</v>
      </c>
      <c r="C12" s="3" t="s">
        <v>41</v>
      </c>
      <c r="D12" t="s">
        <v>23</v>
      </c>
      <c r="E12" s="2" t="s">
        <v>24</v>
      </c>
      <c r="F12" s="2" t="s">
        <v>42</v>
      </c>
      <c r="G12" s="2" t="s">
        <v>26</v>
      </c>
      <c r="H12" s="2" t="s">
        <v>43</v>
      </c>
      <c r="I12" s="2" t="s">
        <v>28</v>
      </c>
      <c r="J12" s="2">
        <v>80</v>
      </c>
      <c r="K12" s="2" t="s">
        <v>44</v>
      </c>
      <c r="L12" s="2" t="s">
        <v>45</v>
      </c>
      <c r="M12" s="2" t="s">
        <v>30</v>
      </c>
      <c r="N12" s="2" t="s">
        <v>31</v>
      </c>
      <c r="O12" s="2">
        <v>4160</v>
      </c>
      <c r="P12" s="2" cm="1">
        <f t="array" ref="P12">_xlfn.IFS(AD12=$AT$8,STL!$P$3,AD12=$AT$9,STL!$P$4,AD12=$AT$10,STL!$P$5,AD12=$AT$11,STL!$P$6,AD12=$AT$12,STL!$P$7,AD12=$AT$13,STL!$P$8,AD12=$AT$14,STL!$P$9,AD12=$AT$15,STL!$P$10,AD12=$AT$16,STL!$P$11,AD12=$AT$17,STL!$P$12,AD12=$AT$18,STL!$P$13,AD12=$AT$19,STL!$P$14,AD12=$AT$20,STL!$P$15,AD12=$AT$21,STL!$P$16,AD12=$AT$22,STL!$P$17,AD12=$AT$23,STL!$P$18,AD12=$AT$24,STL!$P$19,AD12=$AT$25,STL!$P$20,AD12=$AT$26,STL!$P$21,AD12=$AT$27,STL!$P$22,AD12=$AT$28,STL!$P$23,AD12=$AT$29,STL!$P$24,AD12=$AT$30,STL!$P$25,AD12=$AT$31,STL!$P$26,AD12=$AT$32,STL!$P$27,AD12=$AT$33,STL!$P$28,AD12=$AT$34,STL!$P$29,AD12=$AT$35,STL!$P$30,AD12=$AT$36,STL!$P$31,AD12=$AT$37,STL!$P$32,AD12=$AT$38,STL!$P$33,AD12=$AT$39,STL!$P$34,AD12=$AT$40,STL!$P$35,AD12=$AT$41,STL!$P$36,AD12=$AT$42,STL!$P$37,AD12=$AT$43,STL!$P$38,AD12=$AT$44,STL!$P$39,AD12=$AT$45,STL!$P$40,AD12=$AT$46,STL!$P$41,AD12=$AT$47,STL!$P$42,AD12=$AT$48,STL!$P$43,AD12=$AT$49,STL!$P$44)</f>
        <v>8.3350000000000009</v>
      </c>
      <c r="Q12" s="2">
        <f>STL!$Q$3</f>
        <v>28</v>
      </c>
      <c r="R12" s="42">
        <f>STL!$R$3</f>
        <v>36.335000000000001</v>
      </c>
      <c r="S12" s="43" cm="1">
        <f t="array" ref="S12">_xlfn.IFS(A12=$AT$8,STL!$S$3,A12=$AT$9,STL!$S$4,A12=$AT$10,STL!$S$5,A12=$AT$11,STL!$S$6,A12=$AT$12,STL!$S$7,A12=$AT$13,STL!$S$8,A12=$AT$14,STL!$S$9,A12=$AT$15,STL!$S$10,A12=$AT$16,STL!$S$11,A12=$AT$17,STL!$S$12,A12=$AT$18,STL!$S$13,A12=$AT$19,STL!$S$14,A12=$AT$20,STL!$S$15,A12=$AT$21,STL!$S$16,A12=$AT$22,STL!$S$17,A12=$AT$23,STL!$S$18,A12=$AT$24,STL!$S$19,A12=$AT$25,STL!$S$20,A12=$AT$26,STL!$S$21,A12=$AT$27,STL!$S$22,A12=$AT$28,STL!$S$23,A12=$AT$29,STL!$S$24,A12=$AT$30,STL!$S$25,A12=$AT$31,STL!$S$26,A12=$AT$32,STL!$S$27,A12=$AT$33,STL!$S$28,A12=$AT$34,STL!$S$29,A12=$AT$35,STL!$S$30,A12=$AT$36,STL!$S$31,A12=$AT$37,STL!$S$32,A12=$AT$38,STL!$S$33,A12=$AT$39,STL!$S$34,A12=$AT$40,STL!$S$35,A12=$AT$41,STL!$S$36,A12=$AT$42,STL!$S$37,A12=$AT$43,STL!$S$38,A12=$AT$44,STL!$S$39,A12=$AT$45,STL!$S$40,A12=$AT$46,STL!$S$41,A12=$AT$47,STL!$S$42,A12=$AT$48,STL!$S$43,A12=$AT$49,STL!$S$44)</f>
        <v>148.57142857142858</v>
      </c>
      <c r="T12" s="2" cm="1">
        <f t="array" ref="T12">_xlfn.IFS(AD12=$AX$8,STL!$T$3,AD12=$AX$9,STL!$T$4,AD12=$AX$10,STL!$T$5,AD12=$AX$11,STL!$T$6,AD12=$AX$12,STL!$T$7,AD12=$AX$13,STL!$T$8,AD12=$AX$14,STL!$T$9,AD12=$AX$15,STL!$T$10,AD12=$AX$16,STL!$T$11,AD12=$AX$17,STL!$T$12,AD12=$AX$18,STL!$T$13,AD12=$AX$19,STL!$T$14,AD12=$AX$20,STL!$T$15,AD12=$AX$21,STL!$T$16,AD12=$AX$22,STL!$T$17,AD12=$AX$23,STL!$T$18,AD12=$AX$24,STL!$T$19,AD12=$AX$25,STL!$T$20,AD12=$AX$26,STL!$T$21,AD12=$AX$27,STL!$T$22,AD12=$AX$28,STL!$T$23,AD12=$AX$29,STL!$T$24,AD12=$AX$30,STL!$T$25,AD12=$AX$31,STL!$T$26,AD12=$AX$32,STL!$T$27,AD12=$AX$33,STL!$T$28,AD12=$AX$34,STL!$T$29,AD12=$AX$35,STL!$T$30,AD12=$AX$36,STL!$T$31,AD12=$AX$37,STL!$T$32,AD12=$AX$38,STL!$T$33,AD12=$AX$39,STL!$T$34,AD12=$AX$40,STL!$T$35,AD12=$AX$41,STL!$T$36,AD12=$AX$42,STL!$T$37,AD12=$AX$43,STL!$T$38,AD12=$AX$44,STL!$T$39,AD12=$AX$45,STL!$T$40,AD12=$AX$46,STL!$T$41,AD12=$AX$47,STL!$T$42,AD12=$AX$48,STL!$T$43,AD12=$AX$49,STL!$T$44)</f>
        <v>288.495</v>
      </c>
      <c r="U12" s="2" cm="1">
        <f t="array" ref="U12">_xlfn.IFS($AD12=$AX$8,STL!$U$3,$AD12=$AX$9,STL!$U$4,$AD12=$AX$10,STL!$U$5,$AD12=$AX$11,STL!$U$6,$AD12=$AX$12,STL!$U$7,$AD12=$AX$13,STL!$U$8,$AD12=$AX$14,STL!$U$9,$AD12=$AX$15,STL!$U$10,$AD12=$AX$16,STL!$U$11,$AD12=$AX$17,STL!$U$12,$AD12=$AX$18,STL!$U$13,$AD12=$AX$19,STL!$U$14,$AD12=$AX$20,STL!$U$15,$AD12=$AX$21,STL!$U$16,$AD12=$AX$22,STL!$U$17,$AD12=$AX$23,STL!$U$18,$AD12=$AX$24,STL!$U$19,$AD12=$AX$25,STL!$U$20,$AD12=$AX$26,STL!$U$21,$AD12=$AX$27,STL!$U$22,$AD12=$AX$28,STL!$U$23,$AD12=$AX$29,STL!$U$24,$AD12=$AX$30,STL!$U$25,$AD12=$AX$31,STL!$U$26,$AD12=$AX$32,STL!$U$27,$AD12=$AX$33,STL!$U$28,$AD12=$AX$34,STL!$U$29,$AD12=$AX$35,STL!$U$30,$AD12=$AX$36,STL!$U$31,$AD12=$AX$37,STL!$U$32,$AD12=$AX$38,STL!$U$33,$AD12=$AX$39,STL!$U$34,$AD12=$AX$40,STL!$U$35,$AD12=$AX$41,STL!$U$36,$AD12=$AX$42,STL!$U$37,$AD12=$AX$43,STL!$U$38,$AD12=$AX$44,STL!$U$39,$AD12=$AX$45,STL!$U$40,$AD12=$AX$46,STL!$U$41,$AD12=$AX$47,STL!$U$42,$AD12=$AX$48,STL!$U$43,$AD12=$AX$49,STL!$U$44)</f>
        <v>0</v>
      </c>
      <c r="V12" s="2" cm="1">
        <f t="array" ref="V12">_xlfn.IFS($AD12=$AX$8,STL!$V$3,$AD12=$AX$9,STL!$V$4,$AD12=$AX$10,STL!$V$5,$AD12=$AX$11,STL!$V$6,$AD12=$AX$12,STL!$V$7,$AD12=$AX$13,STL!$V$8,$AD12=$AX$14,STL!$V$9,$AD12=$AX$15,STL!$V$10,$AD12=$AX$16,STL!$V$11,$AD12=$AX$17,STL!$V$12,$AD12=$AX$18,STL!$V$13,$AD12=$AX$19,STL!$V$14,$AD12=$AX$20,STL!$V$15,$AD12=$AX$21,STL!$V$16,$AD12=$AX$22,STL!$V$17,$AD12=$AX$23,STL!$V$18,$AD12=$AX$24,STL!$V$19,$AD12=$AX$25,STL!$V$20,$AD12=$AX$26,STL!$V$21,$AD12=$AX$27,STL!$V$22,$AD12=$AX$28,STL!$V$23,$AD12=$AX$29,STL!$V$24,$AD12=$AX$30,STL!$V$25,$AD12=$AX$31,STL!$V$26,$AD12=$AX$32,STL!$V$27,$AD12=$AX$33,STL!$V$28,$AD12=$AX$34,STL!$V$29,$AD12=$AX$35,STL!$V$30,$AD12=$AX$36,STL!$V$31,$AD12=$AX$37,STL!$V$32,$AD12=$AX$38,STL!$V$33,$AD12=$AX$39,STL!$V$34,$AD12=$AX$40,STL!$V$35,$AD12=$AX$41,STL!$V$36,$AD12=$AX$42,STL!$V$37,$AD12=$AX$43,STL!$V$38,$AD12=$AX$44,STL!$V$39,$AD12=$AX$45,STL!$V$40,$AD12=$AX$46,STL!$V$41,$AD12=$AX$47,STL!$V$42,$AD12=$AX$48,STL!$V$43,$AD12=$AX$49,STL!$V$44)</f>
        <v>288.495</v>
      </c>
      <c r="W12" s="2" t="s">
        <v>50</v>
      </c>
      <c r="X12" s="2">
        <v>0.2</v>
      </c>
      <c r="Y12" s="2" t="s">
        <v>33</v>
      </c>
      <c r="Z12" s="2" t="s">
        <v>34</v>
      </c>
      <c r="AA12" s="2" t="s">
        <v>35</v>
      </c>
      <c r="AB12" s="2">
        <v>20065.425156000001</v>
      </c>
      <c r="AC12" s="2">
        <v>20.065425000000001</v>
      </c>
      <c r="AD12" s="2">
        <v>2</v>
      </c>
      <c r="AE12" s="10" t="s">
        <v>307</v>
      </c>
      <c r="AF12" s="2">
        <f t="shared" si="0"/>
        <v>5962.2977142857153</v>
      </c>
      <c r="AG12" s="2" cm="1">
        <f t="array" ref="AG12">_xlfn.IFS(D12="I",MIN('Datos pp I Región'!$K$7:$K$9),D12="II",MIN('Datos pp II Región'!$K$7:$K$9),D12="III",MIN('Datos pp III Región'!$K$7:$K$9),D12="IV",MIN('Datos pp IV Región'!$K$7:$K$9),D12="V",MIN('Datos pp V Región'!$K$7:$K$9),D12="RM",MIN('Datos pp RM'!$K$7:$K$9),D12="VI",MIN('Datos pp VI Región'!$K$7:$K$9))</f>
        <v>22</v>
      </c>
      <c r="AH12" s="2" cm="1">
        <f t="array" ref="AH12">_xlfn.IFS(Z12="Pavimentado",1-(AG12/(4*365)),Z12="No Pavimentado",1-(AG12/365))</f>
        <v>0.98493150684931507</v>
      </c>
      <c r="AI12" s="2" cm="1">
        <f t="array" ref="AI12">_xlfn.IFS(Z12="Pavimentado",8,Z12="No Pavimentado",R12)</f>
        <v>8</v>
      </c>
      <c r="AJ12" s="2">
        <v>0.62</v>
      </c>
      <c r="AK12" s="2">
        <v>0.15</v>
      </c>
      <c r="AL12" s="2">
        <v>1.5</v>
      </c>
      <c r="AM12" s="2">
        <v>0.15</v>
      </c>
      <c r="AN12" s="2"/>
      <c r="AO12" s="2" cm="1">
        <f t="array" ref="AO12">_xlfn.IFS($Z12=$AU$3,AJ12*(($X12)^(0.91))*(AI12*1.1023)^(1.02),$Z12=$AU$4,AL12*281.9*((8.5/12)^0.9)*(AI12/2.72)^0.45)</f>
        <v>1.3201600184669013</v>
      </c>
      <c r="AP12" s="2" cm="1">
        <f t="array" ref="AP12">_xlfn.IFS($Z12=$AU$3,AK12*(($X12)^(0.91))*(AI12*1.1023)^1.02,$Z12=$AU$4,AM12*281.9*((8.5/12)^0.9)*(AI12/2.72)^0.45)</f>
        <v>0.31939355285489546</v>
      </c>
      <c r="AQ12" s="2" cm="1">
        <f t="array" ref="AQ12">_xlfn.IFS(Z12=$AU$3,(AF12*AO12*AH12)/1000000,Z12=$AU$4,(AF12*AH12*AO12*(1-AN12))/1000000)</f>
        <v>7.7525801322862334E-3</v>
      </c>
      <c r="AR12" s="2" cm="1">
        <f t="array" ref="AR12">_xlfn.IFS(Z12=$AU$3,(AF12*AP12*AH12)/1000000,Z12=$AU$4,(AF12*AH12*AP12*(1-AN12))/1000000)</f>
        <v>1.8756242255531211E-3</v>
      </c>
      <c r="AT12" s="40">
        <v>5</v>
      </c>
      <c r="AX12" s="40">
        <v>5</v>
      </c>
    </row>
    <row r="13" spans="1:50" ht="43.2" x14ac:dyDescent="0.3">
      <c r="A13" s="2">
        <v>2</v>
      </c>
      <c r="B13" t="s">
        <v>21</v>
      </c>
      <c r="C13" s="3" t="s">
        <v>41</v>
      </c>
      <c r="D13" t="s">
        <v>23</v>
      </c>
      <c r="E13" s="2" t="s">
        <v>24</v>
      </c>
      <c r="F13" s="2" t="s">
        <v>42</v>
      </c>
      <c r="G13" s="2" t="s">
        <v>26</v>
      </c>
      <c r="H13" s="2" t="s">
        <v>43</v>
      </c>
      <c r="I13" s="2" t="s">
        <v>28</v>
      </c>
      <c r="J13" s="2">
        <v>80</v>
      </c>
      <c r="K13" s="2" t="s">
        <v>44</v>
      </c>
      <c r="L13" s="2" t="s">
        <v>45</v>
      </c>
      <c r="M13" s="2" t="s">
        <v>30</v>
      </c>
      <c r="N13" s="2" t="s">
        <v>31</v>
      </c>
      <c r="O13" s="2">
        <v>4160</v>
      </c>
      <c r="P13" s="2" cm="1">
        <f t="array" ref="P13">_xlfn.IFS(AD13=$AT$8,STL!$P$3,AD13=$AT$9,STL!$P$4,AD13=$AT$10,STL!$P$5,AD13=$AT$11,STL!$P$6,AD13=$AT$12,STL!$P$7,AD13=$AT$13,STL!$P$8,AD13=$AT$14,STL!$P$9,AD13=$AT$15,STL!$P$10,AD13=$AT$16,STL!$P$11,AD13=$AT$17,STL!$P$12,AD13=$AT$18,STL!$P$13,AD13=$AT$19,STL!$P$14,AD13=$AT$20,STL!$P$15,AD13=$AT$21,STL!$P$16,AD13=$AT$22,STL!$P$17,AD13=$AT$23,STL!$P$18,AD13=$AT$24,STL!$P$19,AD13=$AT$25,STL!$P$20,AD13=$AT$26,STL!$P$21,AD13=$AT$27,STL!$P$22,AD13=$AT$28,STL!$P$23,AD13=$AT$29,STL!$P$24,AD13=$AT$30,STL!$P$25,AD13=$AT$31,STL!$P$26,AD13=$AT$32,STL!$P$27,AD13=$AT$33,STL!$P$28,AD13=$AT$34,STL!$P$29,AD13=$AT$35,STL!$P$30,AD13=$AT$36,STL!$P$31,AD13=$AT$37,STL!$P$32,AD13=$AT$38,STL!$P$33,AD13=$AT$39,STL!$P$34,AD13=$AT$40,STL!$P$35,AD13=$AT$41,STL!$P$36,AD13=$AT$42,STL!$P$37,AD13=$AT$43,STL!$P$38,AD13=$AT$44,STL!$P$39,AD13=$AT$45,STL!$P$40,AD13=$AT$46,STL!$P$41,AD13=$AT$47,STL!$P$42,AD13=$AT$48,STL!$P$43,AD13=$AT$49,STL!$P$44)</f>
        <v>8.3350000000000009</v>
      </c>
      <c r="Q13" s="2">
        <f>STL!$Q$3</f>
        <v>28</v>
      </c>
      <c r="R13" s="42">
        <f>STL!$R$3</f>
        <v>36.335000000000001</v>
      </c>
      <c r="S13" s="43" cm="1">
        <f t="array" ref="S13">_xlfn.IFS(A13=$AT$8,STL!$S$3,A13=$AT$9,STL!$S$4,A13=$AT$10,STL!$S$5,A13=$AT$11,STL!$S$6,A13=$AT$12,STL!$S$7,A13=$AT$13,STL!$S$8,A13=$AT$14,STL!$S$9,A13=$AT$15,STL!$S$10,A13=$AT$16,STL!$S$11,A13=$AT$17,STL!$S$12,A13=$AT$18,STL!$S$13,A13=$AT$19,STL!$S$14,A13=$AT$20,STL!$S$15,A13=$AT$21,STL!$S$16,A13=$AT$22,STL!$S$17,A13=$AT$23,STL!$S$18,A13=$AT$24,STL!$S$19,A13=$AT$25,STL!$S$20,A13=$AT$26,STL!$S$21,A13=$AT$27,STL!$S$22,A13=$AT$28,STL!$S$23,A13=$AT$29,STL!$S$24,A13=$AT$30,STL!$S$25,A13=$AT$31,STL!$S$26,A13=$AT$32,STL!$S$27,A13=$AT$33,STL!$S$28,A13=$AT$34,STL!$S$29,A13=$AT$35,STL!$S$30,A13=$AT$36,STL!$S$31,A13=$AT$37,STL!$S$32,A13=$AT$38,STL!$S$33,A13=$AT$39,STL!$S$34,A13=$AT$40,STL!$S$35,A13=$AT$41,STL!$S$36,A13=$AT$42,STL!$S$37,A13=$AT$43,STL!$S$38,A13=$AT$44,STL!$S$39,A13=$AT$45,STL!$S$40,A13=$AT$46,STL!$S$41,A13=$AT$47,STL!$S$42,A13=$AT$48,STL!$S$43,A13=$AT$49,STL!$S$44)</f>
        <v>148.57142857142858</v>
      </c>
      <c r="T13" s="2" cm="1">
        <f t="array" ref="T13">_xlfn.IFS(AD13=$AX$8,STL!$T$3,AD13=$AX$9,STL!$T$4,AD13=$AX$10,STL!$T$5,AD13=$AX$11,STL!$T$6,AD13=$AX$12,STL!$T$7,AD13=$AX$13,STL!$T$8,AD13=$AX$14,STL!$T$9,AD13=$AX$15,STL!$T$10,AD13=$AX$16,STL!$T$11,AD13=$AX$17,STL!$T$12,AD13=$AX$18,STL!$T$13,AD13=$AX$19,STL!$T$14,AD13=$AX$20,STL!$T$15,AD13=$AX$21,STL!$T$16,AD13=$AX$22,STL!$T$17,AD13=$AX$23,STL!$T$18,AD13=$AX$24,STL!$T$19,AD13=$AX$25,STL!$T$20,AD13=$AX$26,STL!$T$21,AD13=$AX$27,STL!$T$22,AD13=$AX$28,STL!$T$23,AD13=$AX$29,STL!$T$24,AD13=$AX$30,STL!$T$25,AD13=$AX$31,STL!$T$26,AD13=$AX$32,STL!$T$27,AD13=$AX$33,STL!$T$28,AD13=$AX$34,STL!$T$29,AD13=$AX$35,STL!$T$30,AD13=$AX$36,STL!$T$31,AD13=$AX$37,STL!$T$32,AD13=$AX$38,STL!$T$33,AD13=$AX$39,STL!$T$34,AD13=$AX$40,STL!$T$35,AD13=$AX$41,STL!$T$36,AD13=$AX$42,STL!$T$37,AD13=$AX$43,STL!$T$38,AD13=$AX$44,STL!$T$39,AD13=$AX$45,STL!$T$40,AD13=$AX$46,STL!$T$41,AD13=$AX$47,STL!$T$42,AD13=$AX$48,STL!$T$43,AD13=$AX$49,STL!$T$44)</f>
        <v>288.495</v>
      </c>
      <c r="U13" s="2" cm="1">
        <f t="array" ref="U13">_xlfn.IFS($AD13=$AX$8,STL!$U$3,$AD13=$AX$9,STL!$U$4,$AD13=$AX$10,STL!$U$5,$AD13=$AX$11,STL!$U$6,$AD13=$AX$12,STL!$U$7,$AD13=$AX$13,STL!$U$8,$AD13=$AX$14,STL!$U$9,$AD13=$AX$15,STL!$U$10,$AD13=$AX$16,STL!$U$11,$AD13=$AX$17,STL!$U$12,$AD13=$AX$18,STL!$U$13,$AD13=$AX$19,STL!$U$14,$AD13=$AX$20,STL!$U$15,$AD13=$AX$21,STL!$U$16,$AD13=$AX$22,STL!$U$17,$AD13=$AX$23,STL!$U$18,$AD13=$AX$24,STL!$U$19,$AD13=$AX$25,STL!$U$20,$AD13=$AX$26,STL!$U$21,$AD13=$AX$27,STL!$U$22,$AD13=$AX$28,STL!$U$23,$AD13=$AX$29,STL!$U$24,$AD13=$AX$30,STL!$U$25,$AD13=$AX$31,STL!$U$26,$AD13=$AX$32,STL!$U$27,$AD13=$AX$33,STL!$U$28,$AD13=$AX$34,STL!$U$29,$AD13=$AX$35,STL!$U$30,$AD13=$AX$36,STL!$U$31,$AD13=$AX$37,STL!$U$32,$AD13=$AX$38,STL!$U$33,$AD13=$AX$39,STL!$U$34,$AD13=$AX$40,STL!$U$35,$AD13=$AX$41,STL!$U$36,$AD13=$AX$42,STL!$U$37,$AD13=$AX$43,STL!$U$38,$AD13=$AX$44,STL!$U$39,$AD13=$AX$45,STL!$U$40,$AD13=$AX$46,STL!$U$41,$AD13=$AX$47,STL!$U$42,$AD13=$AX$48,STL!$U$43,$AD13=$AX$49,STL!$U$44)</f>
        <v>0</v>
      </c>
      <c r="V13" s="2" cm="1">
        <f t="array" ref="V13">_xlfn.IFS($AD13=$AX$8,STL!$V$3,$AD13=$AX$9,STL!$V$4,$AD13=$AX$10,STL!$V$5,$AD13=$AX$11,STL!$V$6,$AD13=$AX$12,STL!$V$7,$AD13=$AX$13,STL!$V$8,$AD13=$AX$14,STL!$V$9,$AD13=$AX$15,STL!$V$10,$AD13=$AX$16,STL!$V$11,$AD13=$AX$17,STL!$V$12,$AD13=$AX$18,STL!$V$13,$AD13=$AX$19,STL!$V$14,$AD13=$AX$20,STL!$V$15,$AD13=$AX$21,STL!$V$16,$AD13=$AX$22,STL!$V$17,$AD13=$AX$23,STL!$V$18,$AD13=$AX$24,STL!$V$19,$AD13=$AX$25,STL!$V$20,$AD13=$AX$26,STL!$V$21,$AD13=$AX$27,STL!$V$22,$AD13=$AX$28,STL!$V$23,$AD13=$AX$29,STL!$V$24,$AD13=$AX$30,STL!$V$25,$AD13=$AX$31,STL!$V$26,$AD13=$AX$32,STL!$V$27,$AD13=$AX$33,STL!$V$28,$AD13=$AX$34,STL!$V$29,$AD13=$AX$35,STL!$V$30,$AD13=$AX$36,STL!$V$31,$AD13=$AX$37,STL!$V$32,$AD13=$AX$38,STL!$V$33,$AD13=$AX$39,STL!$V$34,$AD13=$AX$40,STL!$V$35,$AD13=$AX$41,STL!$V$36,$AD13=$AX$42,STL!$V$37,$AD13=$AX$43,STL!$V$38,$AD13=$AX$44,STL!$V$39,$AD13=$AX$45,STL!$V$40,$AD13=$AX$46,STL!$V$41,$AD13=$AX$47,STL!$V$42,$AD13=$AX$48,STL!$V$43,$AD13=$AX$49,STL!$V$44)</f>
        <v>288.495</v>
      </c>
      <c r="W13" s="2" t="s">
        <v>51</v>
      </c>
      <c r="X13" s="2">
        <v>0.2</v>
      </c>
      <c r="Y13" s="2" t="s">
        <v>33</v>
      </c>
      <c r="Z13" s="2" t="s">
        <v>34</v>
      </c>
      <c r="AA13" s="2" t="s">
        <v>35</v>
      </c>
      <c r="AB13" s="2">
        <v>12478.545663000001</v>
      </c>
      <c r="AC13" s="2">
        <v>12.478546</v>
      </c>
      <c r="AD13" s="2">
        <v>2</v>
      </c>
      <c r="AE13" s="10" t="s">
        <v>307</v>
      </c>
      <c r="AF13" s="2">
        <f t="shared" si="0"/>
        <v>3707.9108114285718</v>
      </c>
      <c r="AG13" s="2" cm="1">
        <f t="array" ref="AG13">_xlfn.IFS(D13="I",MIN('Datos pp I Región'!$K$7:$K$9),D13="II",MIN('Datos pp II Región'!$K$7:$K$9),D13="III",MIN('Datos pp III Región'!$K$7:$K$9),D13="IV",MIN('Datos pp IV Región'!$K$7:$K$9),D13="V",MIN('Datos pp V Región'!$K$7:$K$9),D13="RM",MIN('Datos pp RM'!$K$7:$K$9),D13="VI",MIN('Datos pp VI Región'!$K$7:$K$9))</f>
        <v>22</v>
      </c>
      <c r="AH13" s="2" cm="1">
        <f t="array" ref="AH13">_xlfn.IFS(Z13="Pavimentado",1-(AG13/(4*365)),Z13="No Pavimentado",1-(AG13/365))</f>
        <v>0.98493150684931507</v>
      </c>
      <c r="AI13" s="2" cm="1">
        <f t="array" ref="AI13">_xlfn.IFS(Z13="Pavimentado",8,Z13="No Pavimentado",R13)</f>
        <v>8</v>
      </c>
      <c r="AJ13" s="2">
        <v>0.62</v>
      </c>
      <c r="AK13" s="2">
        <v>0.15</v>
      </c>
      <c r="AL13" s="2">
        <v>1.5</v>
      </c>
      <c r="AM13" s="2">
        <v>0.15</v>
      </c>
      <c r="AN13" s="2"/>
      <c r="AO13" s="2" cm="1">
        <f t="array" ref="AO13">_xlfn.IFS($Z13=$AU$3,AJ13*(($X13)^(0.91))*(AI13*1.1023)^(1.02),$Z13=$AU$4,AL13*281.9*((8.5/12)^0.9)*(AI13/2.72)^0.45)</f>
        <v>1.3201600184669013</v>
      </c>
      <c r="AP13" s="2" cm="1">
        <f t="array" ref="AP13">_xlfn.IFS($Z13=$AU$3,AK13*(($X13)^(0.91))*(AI13*1.1023)^1.02,$Z13=$AU$4,AM13*281.9*((8.5/12)^0.9)*(AI13/2.72)^0.45)</f>
        <v>0.31939355285489546</v>
      </c>
      <c r="AQ13" s="2" cm="1">
        <f t="array" ref="AQ13">_xlfn.IFS(Z13=$AU$3,(AF13*AO13*AH13)/1000000,Z13=$AU$4,(AF13*AH13*AO13*(1-AN13))/1000000)</f>
        <v>4.8212747947985078E-3</v>
      </c>
      <c r="AR13" s="2" cm="1">
        <f t="array" ref="AR13">_xlfn.IFS(Z13=$AU$3,(AF13*AP13*AH13)/1000000,Z13=$AU$4,(AF13*AH13*AP13*(1-AN13))/1000000)</f>
        <v>1.1664374503544777E-3</v>
      </c>
      <c r="AT13" s="40">
        <v>6</v>
      </c>
      <c r="AX13" s="40">
        <v>6</v>
      </c>
    </row>
    <row r="14" spans="1:50" ht="43.2" x14ac:dyDescent="0.3">
      <c r="A14" s="2">
        <v>2</v>
      </c>
      <c r="B14" t="s">
        <v>21</v>
      </c>
      <c r="C14" s="3" t="s">
        <v>41</v>
      </c>
      <c r="D14" t="s">
        <v>23</v>
      </c>
      <c r="E14" s="2" t="s">
        <v>24</v>
      </c>
      <c r="F14" s="2" t="s">
        <v>42</v>
      </c>
      <c r="G14" s="2" t="s">
        <v>26</v>
      </c>
      <c r="H14" s="2" t="s">
        <v>43</v>
      </c>
      <c r="I14" s="2" t="s">
        <v>28</v>
      </c>
      <c r="J14" s="2">
        <v>80</v>
      </c>
      <c r="K14" s="2" t="s">
        <v>44</v>
      </c>
      <c r="L14" s="2" t="s">
        <v>45</v>
      </c>
      <c r="M14" s="2" t="s">
        <v>30</v>
      </c>
      <c r="N14" s="2" t="s">
        <v>31</v>
      </c>
      <c r="O14" s="2">
        <v>4160</v>
      </c>
      <c r="P14" s="2" cm="1">
        <f t="array" ref="P14">_xlfn.IFS(AD14=$AT$8,STL!$P$3,AD14=$AT$9,STL!$P$4,AD14=$AT$10,STL!$P$5,AD14=$AT$11,STL!$P$6,AD14=$AT$12,STL!$P$7,AD14=$AT$13,STL!$P$8,AD14=$AT$14,STL!$P$9,AD14=$AT$15,STL!$P$10,AD14=$AT$16,STL!$P$11,AD14=$AT$17,STL!$P$12,AD14=$AT$18,STL!$P$13,AD14=$AT$19,STL!$P$14,AD14=$AT$20,STL!$P$15,AD14=$AT$21,STL!$P$16,AD14=$AT$22,STL!$P$17,AD14=$AT$23,STL!$P$18,AD14=$AT$24,STL!$P$19,AD14=$AT$25,STL!$P$20,AD14=$AT$26,STL!$P$21,AD14=$AT$27,STL!$P$22,AD14=$AT$28,STL!$P$23,AD14=$AT$29,STL!$P$24,AD14=$AT$30,STL!$P$25,AD14=$AT$31,STL!$P$26,AD14=$AT$32,STL!$P$27,AD14=$AT$33,STL!$P$28,AD14=$AT$34,STL!$P$29,AD14=$AT$35,STL!$P$30,AD14=$AT$36,STL!$P$31,AD14=$AT$37,STL!$P$32,AD14=$AT$38,STL!$P$33,AD14=$AT$39,STL!$P$34,AD14=$AT$40,STL!$P$35,AD14=$AT$41,STL!$P$36,AD14=$AT$42,STL!$P$37,AD14=$AT$43,STL!$P$38,AD14=$AT$44,STL!$P$39,AD14=$AT$45,STL!$P$40,AD14=$AT$46,STL!$P$41,AD14=$AT$47,STL!$P$42,AD14=$AT$48,STL!$P$43,AD14=$AT$49,STL!$P$44)</f>
        <v>8.3350000000000009</v>
      </c>
      <c r="Q14" s="2">
        <f>STL!$Q$3</f>
        <v>28</v>
      </c>
      <c r="R14" s="42">
        <f>STL!$R$3</f>
        <v>36.335000000000001</v>
      </c>
      <c r="S14" s="43" cm="1">
        <f t="array" ref="S14">_xlfn.IFS(A14=$AT$8,STL!$S$3,A14=$AT$9,STL!$S$4,A14=$AT$10,STL!$S$5,A14=$AT$11,STL!$S$6,A14=$AT$12,STL!$S$7,A14=$AT$13,STL!$S$8,A14=$AT$14,STL!$S$9,A14=$AT$15,STL!$S$10,A14=$AT$16,STL!$S$11,A14=$AT$17,STL!$S$12,A14=$AT$18,STL!$S$13,A14=$AT$19,STL!$S$14,A14=$AT$20,STL!$S$15,A14=$AT$21,STL!$S$16,A14=$AT$22,STL!$S$17,A14=$AT$23,STL!$S$18,A14=$AT$24,STL!$S$19,A14=$AT$25,STL!$S$20,A14=$AT$26,STL!$S$21,A14=$AT$27,STL!$S$22,A14=$AT$28,STL!$S$23,A14=$AT$29,STL!$S$24,A14=$AT$30,STL!$S$25,A14=$AT$31,STL!$S$26,A14=$AT$32,STL!$S$27,A14=$AT$33,STL!$S$28,A14=$AT$34,STL!$S$29,A14=$AT$35,STL!$S$30,A14=$AT$36,STL!$S$31,A14=$AT$37,STL!$S$32,A14=$AT$38,STL!$S$33,A14=$AT$39,STL!$S$34,A14=$AT$40,STL!$S$35,A14=$AT$41,STL!$S$36,A14=$AT$42,STL!$S$37,A14=$AT$43,STL!$S$38,A14=$AT$44,STL!$S$39,A14=$AT$45,STL!$S$40,A14=$AT$46,STL!$S$41,A14=$AT$47,STL!$S$42,A14=$AT$48,STL!$S$43,A14=$AT$49,STL!$S$44)</f>
        <v>148.57142857142858</v>
      </c>
      <c r="T14" s="2" cm="1">
        <f t="array" ref="T14">_xlfn.IFS(AD14=$AX$8,STL!$T$3,AD14=$AX$9,STL!$T$4,AD14=$AX$10,STL!$T$5,AD14=$AX$11,STL!$T$6,AD14=$AX$12,STL!$T$7,AD14=$AX$13,STL!$T$8,AD14=$AX$14,STL!$T$9,AD14=$AX$15,STL!$T$10,AD14=$AX$16,STL!$T$11,AD14=$AX$17,STL!$T$12,AD14=$AX$18,STL!$T$13,AD14=$AX$19,STL!$T$14,AD14=$AX$20,STL!$T$15,AD14=$AX$21,STL!$T$16,AD14=$AX$22,STL!$T$17,AD14=$AX$23,STL!$T$18,AD14=$AX$24,STL!$T$19,AD14=$AX$25,STL!$T$20,AD14=$AX$26,STL!$T$21,AD14=$AX$27,STL!$T$22,AD14=$AX$28,STL!$T$23,AD14=$AX$29,STL!$T$24,AD14=$AX$30,STL!$T$25,AD14=$AX$31,STL!$T$26,AD14=$AX$32,STL!$T$27,AD14=$AX$33,STL!$T$28,AD14=$AX$34,STL!$T$29,AD14=$AX$35,STL!$T$30,AD14=$AX$36,STL!$T$31,AD14=$AX$37,STL!$T$32,AD14=$AX$38,STL!$T$33,AD14=$AX$39,STL!$T$34,AD14=$AX$40,STL!$T$35,AD14=$AX$41,STL!$T$36,AD14=$AX$42,STL!$T$37,AD14=$AX$43,STL!$T$38,AD14=$AX$44,STL!$T$39,AD14=$AX$45,STL!$T$40,AD14=$AX$46,STL!$T$41,AD14=$AX$47,STL!$T$42,AD14=$AX$48,STL!$T$43,AD14=$AX$49,STL!$T$44)</f>
        <v>288.495</v>
      </c>
      <c r="U14" s="2" cm="1">
        <f t="array" ref="U14">_xlfn.IFS($AD14=$AX$8,STL!$U$3,$AD14=$AX$9,STL!$U$4,$AD14=$AX$10,STL!$U$5,$AD14=$AX$11,STL!$U$6,$AD14=$AX$12,STL!$U$7,$AD14=$AX$13,STL!$U$8,$AD14=$AX$14,STL!$U$9,$AD14=$AX$15,STL!$U$10,$AD14=$AX$16,STL!$U$11,$AD14=$AX$17,STL!$U$12,$AD14=$AX$18,STL!$U$13,$AD14=$AX$19,STL!$U$14,$AD14=$AX$20,STL!$U$15,$AD14=$AX$21,STL!$U$16,$AD14=$AX$22,STL!$U$17,$AD14=$AX$23,STL!$U$18,$AD14=$AX$24,STL!$U$19,$AD14=$AX$25,STL!$U$20,$AD14=$AX$26,STL!$U$21,$AD14=$AX$27,STL!$U$22,$AD14=$AX$28,STL!$U$23,$AD14=$AX$29,STL!$U$24,$AD14=$AX$30,STL!$U$25,$AD14=$AX$31,STL!$U$26,$AD14=$AX$32,STL!$U$27,$AD14=$AX$33,STL!$U$28,$AD14=$AX$34,STL!$U$29,$AD14=$AX$35,STL!$U$30,$AD14=$AX$36,STL!$U$31,$AD14=$AX$37,STL!$U$32,$AD14=$AX$38,STL!$U$33,$AD14=$AX$39,STL!$U$34,$AD14=$AX$40,STL!$U$35,$AD14=$AX$41,STL!$U$36,$AD14=$AX$42,STL!$U$37,$AD14=$AX$43,STL!$U$38,$AD14=$AX$44,STL!$U$39,$AD14=$AX$45,STL!$U$40,$AD14=$AX$46,STL!$U$41,$AD14=$AX$47,STL!$U$42,$AD14=$AX$48,STL!$U$43,$AD14=$AX$49,STL!$U$44)</f>
        <v>0</v>
      </c>
      <c r="V14" s="2" cm="1">
        <f t="array" ref="V14">_xlfn.IFS($AD14=$AX$8,STL!$V$3,$AD14=$AX$9,STL!$V$4,$AD14=$AX$10,STL!$V$5,$AD14=$AX$11,STL!$V$6,$AD14=$AX$12,STL!$V$7,$AD14=$AX$13,STL!$V$8,$AD14=$AX$14,STL!$V$9,$AD14=$AX$15,STL!$V$10,$AD14=$AX$16,STL!$V$11,$AD14=$AX$17,STL!$V$12,$AD14=$AX$18,STL!$V$13,$AD14=$AX$19,STL!$V$14,$AD14=$AX$20,STL!$V$15,$AD14=$AX$21,STL!$V$16,$AD14=$AX$22,STL!$V$17,$AD14=$AX$23,STL!$V$18,$AD14=$AX$24,STL!$V$19,$AD14=$AX$25,STL!$V$20,$AD14=$AX$26,STL!$V$21,$AD14=$AX$27,STL!$V$22,$AD14=$AX$28,STL!$V$23,$AD14=$AX$29,STL!$V$24,$AD14=$AX$30,STL!$V$25,$AD14=$AX$31,STL!$V$26,$AD14=$AX$32,STL!$V$27,$AD14=$AX$33,STL!$V$28,$AD14=$AX$34,STL!$V$29,$AD14=$AX$35,STL!$V$30,$AD14=$AX$36,STL!$V$31,$AD14=$AX$37,STL!$V$32,$AD14=$AX$38,STL!$V$33,$AD14=$AX$39,STL!$V$34,$AD14=$AX$40,STL!$V$35,$AD14=$AX$41,STL!$V$36,$AD14=$AX$42,STL!$V$37,$AD14=$AX$43,STL!$V$38,$AD14=$AX$44,STL!$V$39,$AD14=$AX$45,STL!$V$40,$AD14=$AX$46,STL!$V$41,$AD14=$AX$47,STL!$V$42,$AD14=$AX$48,STL!$V$43,$AD14=$AX$49,STL!$V$44)</f>
        <v>288.495</v>
      </c>
      <c r="W14" s="2" t="s">
        <v>52</v>
      </c>
      <c r="X14" s="2">
        <v>0.2</v>
      </c>
      <c r="Y14" s="2" t="s">
        <v>33</v>
      </c>
      <c r="Z14" s="2" t="s">
        <v>34</v>
      </c>
      <c r="AA14" s="2" t="s">
        <v>35</v>
      </c>
      <c r="AB14" s="2">
        <v>6244.8905910000003</v>
      </c>
      <c r="AC14" s="2">
        <v>6.244891</v>
      </c>
      <c r="AD14" s="2">
        <v>2</v>
      </c>
      <c r="AE14" s="10" t="s">
        <v>307</v>
      </c>
      <c r="AF14" s="2">
        <f t="shared" si="0"/>
        <v>1855.6247542857145</v>
      </c>
      <c r="AG14" s="2" cm="1">
        <f t="array" ref="AG14">_xlfn.IFS(D14="I",MIN('Datos pp I Región'!$K$7:$K$9),D14="II",MIN('Datos pp II Región'!$K$7:$K$9),D14="III",MIN('Datos pp III Región'!$K$7:$K$9),D14="IV",MIN('Datos pp IV Región'!$K$7:$K$9),D14="V",MIN('Datos pp V Región'!$K$7:$K$9),D14="RM",MIN('Datos pp RM'!$K$7:$K$9),D14="VI",MIN('Datos pp VI Región'!$K$7:$K$9))</f>
        <v>22</v>
      </c>
      <c r="AH14" s="2" cm="1">
        <f t="array" ref="AH14">_xlfn.IFS(Z14="Pavimentado",1-(AG14/(4*365)),Z14="No Pavimentado",1-(AG14/365))</f>
        <v>0.98493150684931507</v>
      </c>
      <c r="AI14" s="2" cm="1">
        <f t="array" ref="AI14">_xlfn.IFS(Z14="Pavimentado",8,Z14="No Pavimentado",R14)</f>
        <v>8</v>
      </c>
      <c r="AJ14" s="2">
        <v>0.62</v>
      </c>
      <c r="AK14" s="2">
        <v>0.15</v>
      </c>
      <c r="AL14" s="2">
        <v>1.5</v>
      </c>
      <c r="AM14" s="2">
        <v>0.15</v>
      </c>
      <c r="AN14" s="2"/>
      <c r="AO14" s="2" cm="1">
        <f t="array" ref="AO14">_xlfn.IFS($Z14=$AU$3,AJ14*(($X14)^(0.91))*(AI14*1.1023)^(1.02),$Z14=$AU$4,AL14*281.9*((8.5/12)^0.9)*(AI14/2.72)^0.45)</f>
        <v>1.3201600184669013</v>
      </c>
      <c r="AP14" s="2" cm="1">
        <f t="array" ref="AP14">_xlfn.IFS($Z14=$AU$3,AK14*(($X14)^(0.91))*(AI14*1.1023)^1.02,$Z14=$AU$4,AM14*281.9*((8.5/12)^0.9)*(AI14/2.72)^0.45)</f>
        <v>0.31939355285489546</v>
      </c>
      <c r="AQ14" s="2" cm="1">
        <f t="array" ref="AQ14">_xlfn.IFS(Z14=$AU$3,(AF14*AO14*AH14)/1000000,Z14=$AU$4,(AF14*AH14*AO14*(1-AN14))/1000000)</f>
        <v>2.4128079965858242E-3</v>
      </c>
      <c r="AR14" s="2" cm="1">
        <f t="array" ref="AR14">_xlfn.IFS(Z14=$AU$3,(AF14*AP14*AH14)/1000000,Z14=$AU$4,(AF14*AH14*AP14*(1-AN14))/1000000)</f>
        <v>5.8374387014173163E-4</v>
      </c>
      <c r="AT14" s="40">
        <v>7</v>
      </c>
      <c r="AX14" s="40">
        <v>7</v>
      </c>
    </row>
    <row r="15" spans="1:50" ht="43.2" x14ac:dyDescent="0.3">
      <c r="A15" s="2">
        <v>2</v>
      </c>
      <c r="B15" t="s">
        <v>21</v>
      </c>
      <c r="C15" s="3" t="s">
        <v>41</v>
      </c>
      <c r="D15" t="s">
        <v>23</v>
      </c>
      <c r="E15" s="2" t="s">
        <v>24</v>
      </c>
      <c r="F15" s="2" t="s">
        <v>42</v>
      </c>
      <c r="G15" s="2" t="s">
        <v>26</v>
      </c>
      <c r="H15" s="2" t="s">
        <v>43</v>
      </c>
      <c r="I15" s="2" t="s">
        <v>28</v>
      </c>
      <c r="J15" s="2">
        <v>80</v>
      </c>
      <c r="K15" s="2" t="s">
        <v>44</v>
      </c>
      <c r="L15" s="2" t="s">
        <v>45</v>
      </c>
      <c r="M15" s="2" t="s">
        <v>30</v>
      </c>
      <c r="N15" s="2" t="s">
        <v>31</v>
      </c>
      <c r="O15" s="2">
        <v>4160</v>
      </c>
      <c r="P15" s="2" cm="1">
        <f t="array" ref="P15">_xlfn.IFS(AD15=$AT$8,STL!$P$3,AD15=$AT$9,STL!$P$4,AD15=$AT$10,STL!$P$5,AD15=$AT$11,STL!$P$6,AD15=$AT$12,STL!$P$7,AD15=$AT$13,STL!$P$8,AD15=$AT$14,STL!$P$9,AD15=$AT$15,STL!$P$10,AD15=$AT$16,STL!$P$11,AD15=$AT$17,STL!$P$12,AD15=$AT$18,STL!$P$13,AD15=$AT$19,STL!$P$14,AD15=$AT$20,STL!$P$15,AD15=$AT$21,STL!$P$16,AD15=$AT$22,STL!$P$17,AD15=$AT$23,STL!$P$18,AD15=$AT$24,STL!$P$19,AD15=$AT$25,STL!$P$20,AD15=$AT$26,STL!$P$21,AD15=$AT$27,STL!$P$22,AD15=$AT$28,STL!$P$23,AD15=$AT$29,STL!$P$24,AD15=$AT$30,STL!$P$25,AD15=$AT$31,STL!$P$26,AD15=$AT$32,STL!$P$27,AD15=$AT$33,STL!$P$28,AD15=$AT$34,STL!$P$29,AD15=$AT$35,STL!$P$30,AD15=$AT$36,STL!$P$31,AD15=$AT$37,STL!$P$32,AD15=$AT$38,STL!$P$33,AD15=$AT$39,STL!$P$34,AD15=$AT$40,STL!$P$35,AD15=$AT$41,STL!$P$36,AD15=$AT$42,STL!$P$37,AD15=$AT$43,STL!$P$38,AD15=$AT$44,STL!$P$39,AD15=$AT$45,STL!$P$40,AD15=$AT$46,STL!$P$41,AD15=$AT$47,STL!$P$42,AD15=$AT$48,STL!$P$43,AD15=$AT$49,STL!$P$44)</f>
        <v>8.3350000000000009</v>
      </c>
      <c r="Q15" s="2">
        <f>STL!$Q$3</f>
        <v>28</v>
      </c>
      <c r="R15" s="42">
        <f>STL!$R$3</f>
        <v>36.335000000000001</v>
      </c>
      <c r="S15" s="43" cm="1">
        <f t="array" ref="S15">_xlfn.IFS(A15=$AT$8,STL!$S$3,A15=$AT$9,STL!$S$4,A15=$AT$10,STL!$S$5,A15=$AT$11,STL!$S$6,A15=$AT$12,STL!$S$7,A15=$AT$13,STL!$S$8,A15=$AT$14,STL!$S$9,A15=$AT$15,STL!$S$10,A15=$AT$16,STL!$S$11,A15=$AT$17,STL!$S$12,A15=$AT$18,STL!$S$13,A15=$AT$19,STL!$S$14,A15=$AT$20,STL!$S$15,A15=$AT$21,STL!$S$16,A15=$AT$22,STL!$S$17,A15=$AT$23,STL!$S$18,A15=$AT$24,STL!$S$19,A15=$AT$25,STL!$S$20,A15=$AT$26,STL!$S$21,A15=$AT$27,STL!$S$22,A15=$AT$28,STL!$S$23,A15=$AT$29,STL!$S$24,A15=$AT$30,STL!$S$25,A15=$AT$31,STL!$S$26,A15=$AT$32,STL!$S$27,A15=$AT$33,STL!$S$28,A15=$AT$34,STL!$S$29,A15=$AT$35,STL!$S$30,A15=$AT$36,STL!$S$31,A15=$AT$37,STL!$S$32,A15=$AT$38,STL!$S$33,A15=$AT$39,STL!$S$34,A15=$AT$40,STL!$S$35,A15=$AT$41,STL!$S$36,A15=$AT$42,STL!$S$37,A15=$AT$43,STL!$S$38,A15=$AT$44,STL!$S$39,A15=$AT$45,STL!$S$40,A15=$AT$46,STL!$S$41,A15=$AT$47,STL!$S$42,A15=$AT$48,STL!$S$43,A15=$AT$49,STL!$S$44)</f>
        <v>148.57142857142858</v>
      </c>
      <c r="T15" s="2" cm="1">
        <f t="array" ref="T15">_xlfn.IFS(AD15=$AX$8,STL!$T$3,AD15=$AX$9,STL!$T$4,AD15=$AX$10,STL!$T$5,AD15=$AX$11,STL!$T$6,AD15=$AX$12,STL!$T$7,AD15=$AX$13,STL!$T$8,AD15=$AX$14,STL!$T$9,AD15=$AX$15,STL!$T$10,AD15=$AX$16,STL!$T$11,AD15=$AX$17,STL!$T$12,AD15=$AX$18,STL!$T$13,AD15=$AX$19,STL!$T$14,AD15=$AX$20,STL!$T$15,AD15=$AX$21,STL!$T$16,AD15=$AX$22,STL!$T$17,AD15=$AX$23,STL!$T$18,AD15=$AX$24,STL!$T$19,AD15=$AX$25,STL!$T$20,AD15=$AX$26,STL!$T$21,AD15=$AX$27,STL!$T$22,AD15=$AX$28,STL!$T$23,AD15=$AX$29,STL!$T$24,AD15=$AX$30,STL!$T$25,AD15=$AX$31,STL!$T$26,AD15=$AX$32,STL!$T$27,AD15=$AX$33,STL!$T$28,AD15=$AX$34,STL!$T$29,AD15=$AX$35,STL!$T$30,AD15=$AX$36,STL!$T$31,AD15=$AX$37,STL!$T$32,AD15=$AX$38,STL!$T$33,AD15=$AX$39,STL!$T$34,AD15=$AX$40,STL!$T$35,AD15=$AX$41,STL!$T$36,AD15=$AX$42,STL!$T$37,AD15=$AX$43,STL!$T$38,AD15=$AX$44,STL!$T$39,AD15=$AX$45,STL!$T$40,AD15=$AX$46,STL!$T$41,AD15=$AX$47,STL!$T$42,AD15=$AX$48,STL!$T$43,AD15=$AX$49,STL!$T$44)</f>
        <v>288.495</v>
      </c>
      <c r="U15" s="2" cm="1">
        <f t="array" ref="U15">_xlfn.IFS($AD15=$AX$8,STL!$U$3,$AD15=$AX$9,STL!$U$4,$AD15=$AX$10,STL!$U$5,$AD15=$AX$11,STL!$U$6,$AD15=$AX$12,STL!$U$7,$AD15=$AX$13,STL!$U$8,$AD15=$AX$14,STL!$U$9,$AD15=$AX$15,STL!$U$10,$AD15=$AX$16,STL!$U$11,$AD15=$AX$17,STL!$U$12,$AD15=$AX$18,STL!$U$13,$AD15=$AX$19,STL!$U$14,$AD15=$AX$20,STL!$U$15,$AD15=$AX$21,STL!$U$16,$AD15=$AX$22,STL!$U$17,$AD15=$AX$23,STL!$U$18,$AD15=$AX$24,STL!$U$19,$AD15=$AX$25,STL!$U$20,$AD15=$AX$26,STL!$U$21,$AD15=$AX$27,STL!$U$22,$AD15=$AX$28,STL!$U$23,$AD15=$AX$29,STL!$U$24,$AD15=$AX$30,STL!$U$25,$AD15=$AX$31,STL!$U$26,$AD15=$AX$32,STL!$U$27,$AD15=$AX$33,STL!$U$28,$AD15=$AX$34,STL!$U$29,$AD15=$AX$35,STL!$U$30,$AD15=$AX$36,STL!$U$31,$AD15=$AX$37,STL!$U$32,$AD15=$AX$38,STL!$U$33,$AD15=$AX$39,STL!$U$34,$AD15=$AX$40,STL!$U$35,$AD15=$AX$41,STL!$U$36,$AD15=$AX$42,STL!$U$37,$AD15=$AX$43,STL!$U$38,$AD15=$AX$44,STL!$U$39,$AD15=$AX$45,STL!$U$40,$AD15=$AX$46,STL!$U$41,$AD15=$AX$47,STL!$U$42,$AD15=$AX$48,STL!$U$43,$AD15=$AX$49,STL!$U$44)</f>
        <v>0</v>
      </c>
      <c r="V15" s="2" cm="1">
        <f t="array" ref="V15">_xlfn.IFS($AD15=$AX$8,STL!$V$3,$AD15=$AX$9,STL!$V$4,$AD15=$AX$10,STL!$V$5,$AD15=$AX$11,STL!$V$6,$AD15=$AX$12,STL!$V$7,$AD15=$AX$13,STL!$V$8,$AD15=$AX$14,STL!$V$9,$AD15=$AX$15,STL!$V$10,$AD15=$AX$16,STL!$V$11,$AD15=$AX$17,STL!$V$12,$AD15=$AX$18,STL!$V$13,$AD15=$AX$19,STL!$V$14,$AD15=$AX$20,STL!$V$15,$AD15=$AX$21,STL!$V$16,$AD15=$AX$22,STL!$V$17,$AD15=$AX$23,STL!$V$18,$AD15=$AX$24,STL!$V$19,$AD15=$AX$25,STL!$V$20,$AD15=$AX$26,STL!$V$21,$AD15=$AX$27,STL!$V$22,$AD15=$AX$28,STL!$V$23,$AD15=$AX$29,STL!$V$24,$AD15=$AX$30,STL!$V$25,$AD15=$AX$31,STL!$V$26,$AD15=$AX$32,STL!$V$27,$AD15=$AX$33,STL!$V$28,$AD15=$AX$34,STL!$V$29,$AD15=$AX$35,STL!$V$30,$AD15=$AX$36,STL!$V$31,$AD15=$AX$37,STL!$V$32,$AD15=$AX$38,STL!$V$33,$AD15=$AX$39,STL!$V$34,$AD15=$AX$40,STL!$V$35,$AD15=$AX$41,STL!$V$36,$AD15=$AX$42,STL!$V$37,$AD15=$AX$43,STL!$V$38,$AD15=$AX$44,STL!$V$39,$AD15=$AX$45,STL!$V$40,$AD15=$AX$46,STL!$V$41,$AD15=$AX$47,STL!$V$42,$AD15=$AX$48,STL!$V$43,$AD15=$AX$49,STL!$V$44)</f>
        <v>288.495</v>
      </c>
      <c r="W15" s="2" t="s">
        <v>53</v>
      </c>
      <c r="X15" s="2">
        <v>0.2</v>
      </c>
      <c r="Y15" s="2" t="s">
        <v>33</v>
      </c>
      <c r="Z15" s="2" t="s">
        <v>34</v>
      </c>
      <c r="AA15" s="2" t="s">
        <v>35</v>
      </c>
      <c r="AB15" s="2">
        <v>60499.612845000003</v>
      </c>
      <c r="AC15" s="2">
        <v>60.499612999999997</v>
      </c>
      <c r="AD15" s="2">
        <v>2</v>
      </c>
      <c r="AE15" s="10" t="s">
        <v>307</v>
      </c>
      <c r="AF15" s="2">
        <f t="shared" si="0"/>
        <v>17977.027862857143</v>
      </c>
      <c r="AG15" s="2" cm="1">
        <f t="array" ref="AG15">_xlfn.IFS(D15="I",MIN('Datos pp I Región'!$K$7:$K$9),D15="II",MIN('Datos pp II Región'!$K$7:$K$9),D15="III",MIN('Datos pp III Región'!$K$7:$K$9),D15="IV",MIN('Datos pp IV Región'!$K$7:$K$9),D15="V",MIN('Datos pp V Región'!$K$7:$K$9),D15="RM",MIN('Datos pp RM'!$K$7:$K$9),D15="VI",MIN('Datos pp VI Región'!$K$7:$K$9))</f>
        <v>22</v>
      </c>
      <c r="AH15" s="2" cm="1">
        <f t="array" ref="AH15">_xlfn.IFS(Z15="Pavimentado",1-(AG15/(4*365)),Z15="No Pavimentado",1-(AG15/365))</f>
        <v>0.98493150684931507</v>
      </c>
      <c r="AI15" s="2" cm="1">
        <f t="array" ref="AI15">_xlfn.IFS(Z15="Pavimentado",8,Z15="No Pavimentado",R15)</f>
        <v>8</v>
      </c>
      <c r="AJ15" s="2">
        <v>0.62</v>
      </c>
      <c r="AK15" s="2">
        <v>0.15</v>
      </c>
      <c r="AL15" s="2">
        <v>1.5</v>
      </c>
      <c r="AM15" s="2">
        <v>0.15</v>
      </c>
      <c r="AN15" s="2"/>
      <c r="AO15" s="2" cm="1">
        <f t="array" ref="AO15">_xlfn.IFS($Z15=$AU$3,AJ15*(($X15)^(0.91))*(AI15*1.1023)^(1.02),$Z15=$AU$4,AL15*281.9*((8.5/12)^0.9)*(AI15/2.72)^0.45)</f>
        <v>1.3201600184669013</v>
      </c>
      <c r="AP15" s="2" cm="1">
        <f t="array" ref="AP15">_xlfn.IFS($Z15=$AU$3,AK15*(($X15)^(0.91))*(AI15*1.1023)^1.02,$Z15=$AU$4,AM15*281.9*((8.5/12)^0.9)*(AI15/2.72)^0.45)</f>
        <v>0.31939355285489546</v>
      </c>
      <c r="AQ15" s="2" cm="1">
        <f t="array" ref="AQ15">_xlfn.IFS(Z15=$AU$3,(AF15*AO15*AH15)/1000000,Z15=$AU$4,(AF15*AH15*AO15*(1-AN15))/1000000)</f>
        <v>2.3374939616519753E-2</v>
      </c>
      <c r="AR15" s="2" cm="1">
        <f t="array" ref="AR15">_xlfn.IFS(Z15=$AU$3,(AF15*AP15*AH15)/1000000,Z15=$AU$4,(AF15*AH15*AP15*(1-AN15))/1000000)</f>
        <v>5.6552273265773594E-3</v>
      </c>
      <c r="AT15" s="40">
        <v>8</v>
      </c>
      <c r="AX15" s="40">
        <v>8</v>
      </c>
    </row>
    <row r="16" spans="1:50" ht="43.2" x14ac:dyDescent="0.3">
      <c r="A16" s="2">
        <v>2</v>
      </c>
      <c r="B16" t="s">
        <v>21</v>
      </c>
      <c r="C16" s="3" t="s">
        <v>41</v>
      </c>
      <c r="D16" t="s">
        <v>23</v>
      </c>
      <c r="E16" s="2" t="s">
        <v>24</v>
      </c>
      <c r="F16" s="2" t="s">
        <v>42</v>
      </c>
      <c r="G16" s="2" t="s">
        <v>26</v>
      </c>
      <c r="H16" s="2" t="s">
        <v>43</v>
      </c>
      <c r="I16" s="2" t="s">
        <v>28</v>
      </c>
      <c r="J16" s="2">
        <v>80</v>
      </c>
      <c r="K16" s="2" t="s">
        <v>44</v>
      </c>
      <c r="L16" s="2" t="s">
        <v>45</v>
      </c>
      <c r="M16" s="2" t="s">
        <v>30</v>
      </c>
      <c r="N16" s="2" t="s">
        <v>31</v>
      </c>
      <c r="O16" s="2">
        <v>4160</v>
      </c>
      <c r="P16" s="2" cm="1">
        <f t="array" ref="P16">_xlfn.IFS(AD16=$AT$8,STL!$P$3,AD16=$AT$9,STL!$P$4,AD16=$AT$10,STL!$P$5,AD16=$AT$11,STL!$P$6,AD16=$AT$12,STL!$P$7,AD16=$AT$13,STL!$P$8,AD16=$AT$14,STL!$P$9,AD16=$AT$15,STL!$P$10,AD16=$AT$16,STL!$P$11,AD16=$AT$17,STL!$P$12,AD16=$AT$18,STL!$P$13,AD16=$AT$19,STL!$P$14,AD16=$AT$20,STL!$P$15,AD16=$AT$21,STL!$P$16,AD16=$AT$22,STL!$P$17,AD16=$AT$23,STL!$P$18,AD16=$AT$24,STL!$P$19,AD16=$AT$25,STL!$P$20,AD16=$AT$26,STL!$P$21,AD16=$AT$27,STL!$P$22,AD16=$AT$28,STL!$P$23,AD16=$AT$29,STL!$P$24,AD16=$AT$30,STL!$P$25,AD16=$AT$31,STL!$P$26,AD16=$AT$32,STL!$P$27,AD16=$AT$33,STL!$P$28,AD16=$AT$34,STL!$P$29,AD16=$AT$35,STL!$P$30,AD16=$AT$36,STL!$P$31,AD16=$AT$37,STL!$P$32,AD16=$AT$38,STL!$P$33,AD16=$AT$39,STL!$P$34,AD16=$AT$40,STL!$P$35,AD16=$AT$41,STL!$P$36,AD16=$AT$42,STL!$P$37,AD16=$AT$43,STL!$P$38,AD16=$AT$44,STL!$P$39,AD16=$AT$45,STL!$P$40,AD16=$AT$46,STL!$P$41,AD16=$AT$47,STL!$P$42,AD16=$AT$48,STL!$P$43,AD16=$AT$49,STL!$P$44)</f>
        <v>8.3350000000000009</v>
      </c>
      <c r="Q16" s="2">
        <f>STL!$Q$3</f>
        <v>28</v>
      </c>
      <c r="R16" s="42">
        <f>STL!$R$3</f>
        <v>36.335000000000001</v>
      </c>
      <c r="S16" s="43" cm="1">
        <f t="array" ref="S16">_xlfn.IFS(A16=$AT$8,STL!$S$3,A16=$AT$9,STL!$S$4,A16=$AT$10,STL!$S$5,A16=$AT$11,STL!$S$6,A16=$AT$12,STL!$S$7,A16=$AT$13,STL!$S$8,A16=$AT$14,STL!$S$9,A16=$AT$15,STL!$S$10,A16=$AT$16,STL!$S$11,A16=$AT$17,STL!$S$12,A16=$AT$18,STL!$S$13,A16=$AT$19,STL!$S$14,A16=$AT$20,STL!$S$15,A16=$AT$21,STL!$S$16,A16=$AT$22,STL!$S$17,A16=$AT$23,STL!$S$18,A16=$AT$24,STL!$S$19,A16=$AT$25,STL!$S$20,A16=$AT$26,STL!$S$21,A16=$AT$27,STL!$S$22,A16=$AT$28,STL!$S$23,A16=$AT$29,STL!$S$24,A16=$AT$30,STL!$S$25,A16=$AT$31,STL!$S$26,A16=$AT$32,STL!$S$27,A16=$AT$33,STL!$S$28,A16=$AT$34,STL!$S$29,A16=$AT$35,STL!$S$30,A16=$AT$36,STL!$S$31,A16=$AT$37,STL!$S$32,A16=$AT$38,STL!$S$33,A16=$AT$39,STL!$S$34,A16=$AT$40,STL!$S$35,A16=$AT$41,STL!$S$36,A16=$AT$42,STL!$S$37,A16=$AT$43,STL!$S$38,A16=$AT$44,STL!$S$39,A16=$AT$45,STL!$S$40,A16=$AT$46,STL!$S$41,A16=$AT$47,STL!$S$42,A16=$AT$48,STL!$S$43,A16=$AT$49,STL!$S$44)</f>
        <v>148.57142857142858</v>
      </c>
      <c r="T16" s="2" cm="1">
        <f t="array" ref="T16">_xlfn.IFS(AD16=$AX$8,STL!$T$3,AD16=$AX$9,STL!$T$4,AD16=$AX$10,STL!$T$5,AD16=$AX$11,STL!$T$6,AD16=$AX$12,STL!$T$7,AD16=$AX$13,STL!$T$8,AD16=$AX$14,STL!$T$9,AD16=$AX$15,STL!$T$10,AD16=$AX$16,STL!$T$11,AD16=$AX$17,STL!$T$12,AD16=$AX$18,STL!$T$13,AD16=$AX$19,STL!$T$14,AD16=$AX$20,STL!$T$15,AD16=$AX$21,STL!$T$16,AD16=$AX$22,STL!$T$17,AD16=$AX$23,STL!$T$18,AD16=$AX$24,STL!$T$19,AD16=$AX$25,STL!$T$20,AD16=$AX$26,STL!$T$21,AD16=$AX$27,STL!$T$22,AD16=$AX$28,STL!$T$23,AD16=$AX$29,STL!$T$24,AD16=$AX$30,STL!$T$25,AD16=$AX$31,STL!$T$26,AD16=$AX$32,STL!$T$27,AD16=$AX$33,STL!$T$28,AD16=$AX$34,STL!$T$29,AD16=$AX$35,STL!$T$30,AD16=$AX$36,STL!$T$31,AD16=$AX$37,STL!$T$32,AD16=$AX$38,STL!$T$33,AD16=$AX$39,STL!$T$34,AD16=$AX$40,STL!$T$35,AD16=$AX$41,STL!$T$36,AD16=$AX$42,STL!$T$37,AD16=$AX$43,STL!$T$38,AD16=$AX$44,STL!$T$39,AD16=$AX$45,STL!$T$40,AD16=$AX$46,STL!$T$41,AD16=$AX$47,STL!$T$42,AD16=$AX$48,STL!$T$43,AD16=$AX$49,STL!$T$44)</f>
        <v>288.495</v>
      </c>
      <c r="U16" s="2" cm="1">
        <f t="array" ref="U16">_xlfn.IFS($AD16=$AX$8,STL!$U$3,$AD16=$AX$9,STL!$U$4,$AD16=$AX$10,STL!$U$5,$AD16=$AX$11,STL!$U$6,$AD16=$AX$12,STL!$U$7,$AD16=$AX$13,STL!$U$8,$AD16=$AX$14,STL!$U$9,$AD16=$AX$15,STL!$U$10,$AD16=$AX$16,STL!$U$11,$AD16=$AX$17,STL!$U$12,$AD16=$AX$18,STL!$U$13,$AD16=$AX$19,STL!$U$14,$AD16=$AX$20,STL!$U$15,$AD16=$AX$21,STL!$U$16,$AD16=$AX$22,STL!$U$17,$AD16=$AX$23,STL!$U$18,$AD16=$AX$24,STL!$U$19,$AD16=$AX$25,STL!$U$20,$AD16=$AX$26,STL!$U$21,$AD16=$AX$27,STL!$U$22,$AD16=$AX$28,STL!$U$23,$AD16=$AX$29,STL!$U$24,$AD16=$AX$30,STL!$U$25,$AD16=$AX$31,STL!$U$26,$AD16=$AX$32,STL!$U$27,$AD16=$AX$33,STL!$U$28,$AD16=$AX$34,STL!$U$29,$AD16=$AX$35,STL!$U$30,$AD16=$AX$36,STL!$U$31,$AD16=$AX$37,STL!$U$32,$AD16=$AX$38,STL!$U$33,$AD16=$AX$39,STL!$U$34,$AD16=$AX$40,STL!$U$35,$AD16=$AX$41,STL!$U$36,$AD16=$AX$42,STL!$U$37,$AD16=$AX$43,STL!$U$38,$AD16=$AX$44,STL!$U$39,$AD16=$AX$45,STL!$U$40,$AD16=$AX$46,STL!$U$41,$AD16=$AX$47,STL!$U$42,$AD16=$AX$48,STL!$U$43,$AD16=$AX$49,STL!$U$44)</f>
        <v>0</v>
      </c>
      <c r="V16" s="2" cm="1">
        <f t="array" ref="V16">_xlfn.IFS($AD16=$AX$8,STL!$V$3,$AD16=$AX$9,STL!$V$4,$AD16=$AX$10,STL!$V$5,$AD16=$AX$11,STL!$V$6,$AD16=$AX$12,STL!$V$7,$AD16=$AX$13,STL!$V$8,$AD16=$AX$14,STL!$V$9,$AD16=$AX$15,STL!$V$10,$AD16=$AX$16,STL!$V$11,$AD16=$AX$17,STL!$V$12,$AD16=$AX$18,STL!$V$13,$AD16=$AX$19,STL!$V$14,$AD16=$AX$20,STL!$V$15,$AD16=$AX$21,STL!$V$16,$AD16=$AX$22,STL!$V$17,$AD16=$AX$23,STL!$V$18,$AD16=$AX$24,STL!$V$19,$AD16=$AX$25,STL!$V$20,$AD16=$AX$26,STL!$V$21,$AD16=$AX$27,STL!$V$22,$AD16=$AX$28,STL!$V$23,$AD16=$AX$29,STL!$V$24,$AD16=$AX$30,STL!$V$25,$AD16=$AX$31,STL!$V$26,$AD16=$AX$32,STL!$V$27,$AD16=$AX$33,STL!$V$28,$AD16=$AX$34,STL!$V$29,$AD16=$AX$35,STL!$V$30,$AD16=$AX$36,STL!$V$31,$AD16=$AX$37,STL!$V$32,$AD16=$AX$38,STL!$V$33,$AD16=$AX$39,STL!$V$34,$AD16=$AX$40,STL!$V$35,$AD16=$AX$41,STL!$V$36,$AD16=$AX$42,STL!$V$37,$AD16=$AX$43,STL!$V$38,$AD16=$AX$44,STL!$V$39,$AD16=$AX$45,STL!$V$40,$AD16=$AX$46,STL!$V$41,$AD16=$AX$47,STL!$V$42,$AD16=$AX$48,STL!$V$43,$AD16=$AX$49,STL!$V$44)</f>
        <v>288.495</v>
      </c>
      <c r="W16" s="2" t="s">
        <v>54</v>
      </c>
      <c r="X16" s="2">
        <v>0.2</v>
      </c>
      <c r="Y16" s="2" t="s">
        <v>33</v>
      </c>
      <c r="Z16" s="2" t="s">
        <v>34</v>
      </c>
      <c r="AA16" s="2" t="s">
        <v>35</v>
      </c>
      <c r="AB16" s="2">
        <v>7189.2398750000002</v>
      </c>
      <c r="AC16" s="2">
        <v>7.1892399999999999</v>
      </c>
      <c r="AD16" s="2">
        <v>2</v>
      </c>
      <c r="AE16" s="10" t="s">
        <v>307</v>
      </c>
      <c r="AF16" s="2">
        <f t="shared" si="0"/>
        <v>2136.2313142857142</v>
      </c>
      <c r="AG16" s="2" cm="1">
        <f t="array" ref="AG16">_xlfn.IFS(D16="I",MIN('Datos pp I Región'!$K$7:$K$9),D16="II",MIN('Datos pp II Región'!$K$7:$K$9),D16="III",MIN('Datos pp III Región'!$K$7:$K$9),D16="IV",MIN('Datos pp IV Región'!$K$7:$K$9),D16="V",MIN('Datos pp V Región'!$K$7:$K$9),D16="RM",MIN('Datos pp RM'!$K$7:$K$9),D16="VI",MIN('Datos pp VI Región'!$K$7:$K$9))</f>
        <v>22</v>
      </c>
      <c r="AH16" s="2" cm="1">
        <f t="array" ref="AH16">_xlfn.IFS(Z16="Pavimentado",1-(AG16/(4*365)),Z16="No Pavimentado",1-(AG16/365))</f>
        <v>0.98493150684931507</v>
      </c>
      <c r="AI16" s="2" cm="1">
        <f t="array" ref="AI16">_xlfn.IFS(Z16="Pavimentado",8,Z16="No Pavimentado",R16)</f>
        <v>8</v>
      </c>
      <c r="AJ16" s="2">
        <v>0.62</v>
      </c>
      <c r="AK16" s="2">
        <v>0.15</v>
      </c>
      <c r="AL16" s="2">
        <v>1.5</v>
      </c>
      <c r="AM16" s="2">
        <v>0.15</v>
      </c>
      <c r="AN16" s="6"/>
      <c r="AO16" s="2" cm="1">
        <f t="array" ref="AO16">_xlfn.IFS($Z16=$AU$3,AJ16*(($X16)^(0.91))*(AI16*1.1023)^(1.02),$Z16=$AU$4,AL16*281.9*((8.5/12)^0.9)*(AI16/2.72)^0.45)</f>
        <v>1.3201600184669013</v>
      </c>
      <c r="AP16" s="2" cm="1">
        <f t="array" ref="AP16">_xlfn.IFS($Z16=$AU$3,AK16*(($X16)^(0.91))*(AI16*1.1023)^1.02,$Z16=$AU$4,AM16*281.9*((8.5/12)^0.9)*(AI16/2.72)^0.45)</f>
        <v>0.31939355285489546</v>
      </c>
      <c r="AQ16" s="2" cm="1">
        <f t="array" ref="AQ16">_xlfn.IFS(Z16=$AU$3,(AF16*AO16*AH16)/1000000,Z16=$AU$4,(AF16*AH16*AO16*(1-AN16))/1000000)</f>
        <v>2.7776715016122242E-3</v>
      </c>
      <c r="AR16" s="2" cm="1">
        <f t="array" ref="AR16">_xlfn.IFS(Z16=$AU$3,(AF16*AP16*AH16)/1000000,Z16=$AU$4,(AF16*AH16*AP16*(1-AN16))/1000000)</f>
        <v>6.7201729877715115E-4</v>
      </c>
      <c r="AT16" s="40">
        <v>9</v>
      </c>
      <c r="AX16" s="40">
        <v>9</v>
      </c>
    </row>
    <row r="17" spans="1:50" ht="43.2" x14ac:dyDescent="0.3">
      <c r="A17" s="2">
        <v>2</v>
      </c>
      <c r="B17" t="s">
        <v>21</v>
      </c>
      <c r="C17" s="3" t="s">
        <v>41</v>
      </c>
      <c r="D17" t="s">
        <v>23</v>
      </c>
      <c r="E17" s="2" t="s">
        <v>24</v>
      </c>
      <c r="F17" s="2" t="s">
        <v>42</v>
      </c>
      <c r="G17" s="2" t="s">
        <v>26</v>
      </c>
      <c r="H17" s="2" t="s">
        <v>43</v>
      </c>
      <c r="I17" s="2" t="s">
        <v>28</v>
      </c>
      <c r="J17" s="2">
        <v>80</v>
      </c>
      <c r="K17" s="2" t="s">
        <v>44</v>
      </c>
      <c r="L17" s="2" t="s">
        <v>45</v>
      </c>
      <c r="M17" s="2" t="s">
        <v>30</v>
      </c>
      <c r="N17" s="2" t="s">
        <v>31</v>
      </c>
      <c r="O17" s="2">
        <v>4160</v>
      </c>
      <c r="P17" s="2" cm="1">
        <f t="array" ref="P17">_xlfn.IFS(AD17=$AT$8,STL!$P$3,AD17=$AT$9,STL!$P$4,AD17=$AT$10,STL!$P$5,AD17=$AT$11,STL!$P$6,AD17=$AT$12,STL!$P$7,AD17=$AT$13,STL!$P$8,AD17=$AT$14,STL!$P$9,AD17=$AT$15,STL!$P$10,AD17=$AT$16,STL!$P$11,AD17=$AT$17,STL!$P$12,AD17=$AT$18,STL!$P$13,AD17=$AT$19,STL!$P$14,AD17=$AT$20,STL!$P$15,AD17=$AT$21,STL!$P$16,AD17=$AT$22,STL!$P$17,AD17=$AT$23,STL!$P$18,AD17=$AT$24,STL!$P$19,AD17=$AT$25,STL!$P$20,AD17=$AT$26,STL!$P$21,AD17=$AT$27,STL!$P$22,AD17=$AT$28,STL!$P$23,AD17=$AT$29,STL!$P$24,AD17=$AT$30,STL!$P$25,AD17=$AT$31,STL!$P$26,AD17=$AT$32,STL!$P$27,AD17=$AT$33,STL!$P$28,AD17=$AT$34,STL!$P$29,AD17=$AT$35,STL!$P$30,AD17=$AT$36,STL!$P$31,AD17=$AT$37,STL!$P$32,AD17=$AT$38,STL!$P$33,AD17=$AT$39,STL!$P$34,AD17=$AT$40,STL!$P$35,AD17=$AT$41,STL!$P$36,AD17=$AT$42,STL!$P$37,AD17=$AT$43,STL!$P$38,AD17=$AT$44,STL!$P$39,AD17=$AT$45,STL!$P$40,AD17=$AT$46,STL!$P$41,AD17=$AT$47,STL!$P$42,AD17=$AT$48,STL!$P$43,AD17=$AT$49,STL!$P$44)</f>
        <v>8.3350000000000009</v>
      </c>
      <c r="Q17" s="2">
        <f>STL!$Q$3</f>
        <v>28</v>
      </c>
      <c r="R17" s="42">
        <f>STL!$R$3</f>
        <v>36.335000000000001</v>
      </c>
      <c r="S17" s="43" cm="1">
        <f t="array" ref="S17">_xlfn.IFS(A17=$AT$8,STL!$S$3,A17=$AT$9,STL!$S$4,A17=$AT$10,STL!$S$5,A17=$AT$11,STL!$S$6,A17=$AT$12,STL!$S$7,A17=$AT$13,STL!$S$8,A17=$AT$14,STL!$S$9,A17=$AT$15,STL!$S$10,A17=$AT$16,STL!$S$11,A17=$AT$17,STL!$S$12,A17=$AT$18,STL!$S$13,A17=$AT$19,STL!$S$14,A17=$AT$20,STL!$S$15,A17=$AT$21,STL!$S$16,A17=$AT$22,STL!$S$17,A17=$AT$23,STL!$S$18,A17=$AT$24,STL!$S$19,A17=$AT$25,STL!$S$20,A17=$AT$26,STL!$S$21,A17=$AT$27,STL!$S$22,A17=$AT$28,STL!$S$23,A17=$AT$29,STL!$S$24,A17=$AT$30,STL!$S$25,A17=$AT$31,STL!$S$26,A17=$AT$32,STL!$S$27,A17=$AT$33,STL!$S$28,A17=$AT$34,STL!$S$29,A17=$AT$35,STL!$S$30,A17=$AT$36,STL!$S$31,A17=$AT$37,STL!$S$32,A17=$AT$38,STL!$S$33,A17=$AT$39,STL!$S$34,A17=$AT$40,STL!$S$35,A17=$AT$41,STL!$S$36,A17=$AT$42,STL!$S$37,A17=$AT$43,STL!$S$38,A17=$AT$44,STL!$S$39,A17=$AT$45,STL!$S$40,A17=$AT$46,STL!$S$41,A17=$AT$47,STL!$S$42,A17=$AT$48,STL!$S$43,A17=$AT$49,STL!$S$44)</f>
        <v>148.57142857142858</v>
      </c>
      <c r="T17" s="2" cm="1">
        <f t="array" ref="T17">_xlfn.IFS(AD17=$AX$8,STL!$T$3,AD17=$AX$9,STL!$T$4,AD17=$AX$10,STL!$T$5,AD17=$AX$11,STL!$T$6,AD17=$AX$12,STL!$T$7,AD17=$AX$13,STL!$T$8,AD17=$AX$14,STL!$T$9,AD17=$AX$15,STL!$T$10,AD17=$AX$16,STL!$T$11,AD17=$AX$17,STL!$T$12,AD17=$AX$18,STL!$T$13,AD17=$AX$19,STL!$T$14,AD17=$AX$20,STL!$T$15,AD17=$AX$21,STL!$T$16,AD17=$AX$22,STL!$T$17,AD17=$AX$23,STL!$T$18,AD17=$AX$24,STL!$T$19,AD17=$AX$25,STL!$T$20,AD17=$AX$26,STL!$T$21,AD17=$AX$27,STL!$T$22,AD17=$AX$28,STL!$T$23,AD17=$AX$29,STL!$T$24,AD17=$AX$30,STL!$T$25,AD17=$AX$31,STL!$T$26,AD17=$AX$32,STL!$T$27,AD17=$AX$33,STL!$T$28,AD17=$AX$34,STL!$T$29,AD17=$AX$35,STL!$T$30,AD17=$AX$36,STL!$T$31,AD17=$AX$37,STL!$T$32,AD17=$AX$38,STL!$T$33,AD17=$AX$39,STL!$T$34,AD17=$AX$40,STL!$T$35,AD17=$AX$41,STL!$T$36,AD17=$AX$42,STL!$T$37,AD17=$AX$43,STL!$T$38,AD17=$AX$44,STL!$T$39,AD17=$AX$45,STL!$T$40,AD17=$AX$46,STL!$T$41,AD17=$AX$47,STL!$T$42,AD17=$AX$48,STL!$T$43,AD17=$AX$49,STL!$T$44)</f>
        <v>288.495</v>
      </c>
      <c r="U17" s="2" cm="1">
        <f t="array" ref="U17">_xlfn.IFS($AD17=$AX$8,STL!$U$3,$AD17=$AX$9,STL!$U$4,$AD17=$AX$10,STL!$U$5,$AD17=$AX$11,STL!$U$6,$AD17=$AX$12,STL!$U$7,$AD17=$AX$13,STL!$U$8,$AD17=$AX$14,STL!$U$9,$AD17=$AX$15,STL!$U$10,$AD17=$AX$16,STL!$U$11,$AD17=$AX$17,STL!$U$12,$AD17=$AX$18,STL!$U$13,$AD17=$AX$19,STL!$U$14,$AD17=$AX$20,STL!$U$15,$AD17=$AX$21,STL!$U$16,$AD17=$AX$22,STL!$U$17,$AD17=$AX$23,STL!$U$18,$AD17=$AX$24,STL!$U$19,$AD17=$AX$25,STL!$U$20,$AD17=$AX$26,STL!$U$21,$AD17=$AX$27,STL!$U$22,$AD17=$AX$28,STL!$U$23,$AD17=$AX$29,STL!$U$24,$AD17=$AX$30,STL!$U$25,$AD17=$AX$31,STL!$U$26,$AD17=$AX$32,STL!$U$27,$AD17=$AX$33,STL!$U$28,$AD17=$AX$34,STL!$U$29,$AD17=$AX$35,STL!$U$30,$AD17=$AX$36,STL!$U$31,$AD17=$AX$37,STL!$U$32,$AD17=$AX$38,STL!$U$33,$AD17=$AX$39,STL!$U$34,$AD17=$AX$40,STL!$U$35,$AD17=$AX$41,STL!$U$36,$AD17=$AX$42,STL!$U$37,$AD17=$AX$43,STL!$U$38,$AD17=$AX$44,STL!$U$39,$AD17=$AX$45,STL!$U$40,$AD17=$AX$46,STL!$U$41,$AD17=$AX$47,STL!$U$42,$AD17=$AX$48,STL!$U$43,$AD17=$AX$49,STL!$U$44)</f>
        <v>0</v>
      </c>
      <c r="V17" s="2" cm="1">
        <f t="array" ref="V17">_xlfn.IFS($AD17=$AX$8,STL!$V$3,$AD17=$AX$9,STL!$V$4,$AD17=$AX$10,STL!$V$5,$AD17=$AX$11,STL!$V$6,$AD17=$AX$12,STL!$V$7,$AD17=$AX$13,STL!$V$8,$AD17=$AX$14,STL!$V$9,$AD17=$AX$15,STL!$V$10,$AD17=$AX$16,STL!$V$11,$AD17=$AX$17,STL!$V$12,$AD17=$AX$18,STL!$V$13,$AD17=$AX$19,STL!$V$14,$AD17=$AX$20,STL!$V$15,$AD17=$AX$21,STL!$V$16,$AD17=$AX$22,STL!$V$17,$AD17=$AX$23,STL!$V$18,$AD17=$AX$24,STL!$V$19,$AD17=$AX$25,STL!$V$20,$AD17=$AX$26,STL!$V$21,$AD17=$AX$27,STL!$V$22,$AD17=$AX$28,STL!$V$23,$AD17=$AX$29,STL!$V$24,$AD17=$AX$30,STL!$V$25,$AD17=$AX$31,STL!$V$26,$AD17=$AX$32,STL!$V$27,$AD17=$AX$33,STL!$V$28,$AD17=$AX$34,STL!$V$29,$AD17=$AX$35,STL!$V$30,$AD17=$AX$36,STL!$V$31,$AD17=$AX$37,STL!$V$32,$AD17=$AX$38,STL!$V$33,$AD17=$AX$39,STL!$V$34,$AD17=$AX$40,STL!$V$35,$AD17=$AX$41,STL!$V$36,$AD17=$AX$42,STL!$V$37,$AD17=$AX$43,STL!$V$38,$AD17=$AX$44,STL!$V$39,$AD17=$AX$45,STL!$V$40,$AD17=$AX$46,STL!$V$41,$AD17=$AX$47,STL!$V$42,$AD17=$AX$48,STL!$V$43,$AD17=$AX$49,STL!$V$44)</f>
        <v>288.495</v>
      </c>
      <c r="W17" s="2" t="s">
        <v>55</v>
      </c>
      <c r="X17" s="2">
        <v>0.2</v>
      </c>
      <c r="Y17" s="2" t="s">
        <v>33</v>
      </c>
      <c r="Z17" s="2" t="s">
        <v>34</v>
      </c>
      <c r="AA17" s="2" t="s">
        <v>35</v>
      </c>
      <c r="AB17" s="2">
        <v>2333.9214360000001</v>
      </c>
      <c r="AC17" s="2">
        <v>2.3339210000000001</v>
      </c>
      <c r="AD17" s="2">
        <v>2</v>
      </c>
      <c r="AE17" s="10" t="s">
        <v>307</v>
      </c>
      <c r="AF17" s="2">
        <f t="shared" si="0"/>
        <v>693.50795428571439</v>
      </c>
      <c r="AG17" s="2" cm="1">
        <f t="array" ref="AG17">_xlfn.IFS(D17="I",MIN('Datos pp I Región'!$K$7:$K$9),D17="II",MIN('Datos pp II Región'!$K$7:$K$9),D17="III",MIN('Datos pp III Región'!$K$7:$K$9),D17="IV",MIN('Datos pp IV Región'!$K$7:$K$9),D17="V",MIN('Datos pp V Región'!$K$7:$K$9),D17="RM",MIN('Datos pp RM'!$K$7:$K$9),D17="VI",MIN('Datos pp VI Región'!$K$7:$K$9))</f>
        <v>22</v>
      </c>
      <c r="AH17" s="2" cm="1">
        <f t="array" ref="AH17">_xlfn.IFS(Z17="Pavimentado",1-(AG17/(4*365)),Z17="No Pavimentado",1-(AG17/365))</f>
        <v>0.98493150684931507</v>
      </c>
      <c r="AI17" s="2" cm="1">
        <f t="array" ref="AI17">_xlfn.IFS(Z17="Pavimentado",8,Z17="No Pavimentado",R17)</f>
        <v>8</v>
      </c>
      <c r="AJ17" s="2">
        <v>0.62</v>
      </c>
      <c r="AK17" s="2">
        <v>0.15</v>
      </c>
      <c r="AL17" s="2">
        <v>1.5</v>
      </c>
      <c r="AM17" s="2">
        <v>0.15</v>
      </c>
      <c r="AN17" s="6"/>
      <c r="AO17" s="2" cm="1">
        <f t="array" ref="AO17">_xlfn.IFS($Z17=$AU$3,AJ17*(($X17)^(0.91))*(AI17*1.1023)^(1.02),$Z17=$AU$4,AL17*281.9*((8.5/12)^0.9)*(AI17/2.72)^0.45)</f>
        <v>1.3201600184669013</v>
      </c>
      <c r="AP17" s="2" cm="1">
        <f t="array" ref="AP17">_xlfn.IFS($Z17=$AU$3,AK17*(($X17)^(0.91))*(AI17*1.1023)^1.02,$Z17=$AU$4,AM17*281.9*((8.5/12)^0.9)*(AI17/2.72)^0.45)</f>
        <v>0.31939355285489546</v>
      </c>
      <c r="AQ17" s="2" cm="1">
        <f t="array" ref="AQ17">_xlfn.IFS(Z17=$AU$3,(AF17*AO17*AH17)/1000000,Z17=$AU$4,(AF17*AH17*AO17*(1-AN17))/1000000)</f>
        <v>9.0174564331060121E-4</v>
      </c>
      <c r="AR17" s="2" cm="1">
        <f t="array" ref="AR17">_xlfn.IFS(Z17=$AU$3,(AF17*AP17*AH17)/1000000,Z17=$AU$4,(AF17*AH17*AP17*(1-AN17))/1000000)</f>
        <v>2.1816426854288736E-4</v>
      </c>
      <c r="AT17" s="40">
        <v>10</v>
      </c>
      <c r="AX17" s="40">
        <v>10</v>
      </c>
    </row>
    <row r="18" spans="1:50" ht="43.2" x14ac:dyDescent="0.3">
      <c r="A18" s="2">
        <v>3</v>
      </c>
      <c r="B18" t="s">
        <v>21</v>
      </c>
      <c r="C18" s="3" t="s">
        <v>22</v>
      </c>
      <c r="D18" t="s">
        <v>23</v>
      </c>
      <c r="E18" s="2" t="s">
        <v>24</v>
      </c>
      <c r="F18" s="2" t="s">
        <v>56</v>
      </c>
      <c r="G18" s="2" t="s">
        <v>26</v>
      </c>
      <c r="H18" s="2" t="s">
        <v>57</v>
      </c>
      <c r="I18" s="2" t="s">
        <v>28</v>
      </c>
      <c r="J18" s="2">
        <v>11000</v>
      </c>
      <c r="K18" s="2" t="s">
        <v>29</v>
      </c>
      <c r="L18" s="4">
        <v>46227</v>
      </c>
      <c r="M18" s="2" t="s">
        <v>30</v>
      </c>
      <c r="N18" s="2" t="s">
        <v>31</v>
      </c>
      <c r="O18" s="2">
        <v>11000</v>
      </c>
      <c r="P18" s="2" cm="1">
        <f t="array" ref="P18">_xlfn.IFS(AD18=$AT$8,STL!$P$3,AD18=$AT$9,STL!$P$4,AD18=$AT$10,STL!$P$5,AD18=$AT$11,STL!$P$6,AD18=$AT$12,STL!$P$7,AD18=$AT$13,STL!$P$8,AD18=$AT$14,STL!$P$9,AD18=$AT$15,STL!$P$10,AD18=$AT$16,STL!$P$11,AD18=$AT$17,STL!$P$12,AD18=$AT$18,STL!$P$13,AD18=$AT$19,STL!$P$14,AD18=$AT$20,STL!$P$15,AD18=$AT$21,STL!$P$16,AD18=$AT$22,STL!$P$17,AD18=$AT$23,STL!$P$18,AD18=$AT$24,STL!$P$19,AD18=$AT$25,STL!$P$20,AD18=$AT$26,STL!$P$21,AD18=$AT$27,STL!$P$22,AD18=$AT$28,STL!$P$23,AD18=$AT$29,STL!$P$24,AD18=$AT$30,STL!$P$25,AD18=$AT$31,STL!$P$26,AD18=$AT$32,STL!$P$27,AD18=$AT$33,STL!$P$28,AD18=$AT$34,STL!$P$29,AD18=$AT$35,STL!$P$30,AD18=$AT$36,STL!$P$31,AD18=$AT$37,STL!$P$32,AD18=$AT$38,STL!$P$33,AD18=$AT$39,STL!$P$34,AD18=$AT$40,STL!$P$35,AD18=$AT$41,STL!$P$36,AD18=$AT$42,STL!$P$37,AD18=$AT$43,STL!$P$38,AD18=$AT$44,STL!$P$39,AD18=$AT$45,STL!$P$40,AD18=$AT$46,STL!$P$41,AD18=$AT$47,STL!$P$42,AD18=$AT$48,STL!$P$43,AD18=$AT$49,STL!$P$44)</f>
        <v>8.3350000000000009</v>
      </c>
      <c r="Q18" s="2">
        <f>STL!$Q$3</f>
        <v>28</v>
      </c>
      <c r="R18" s="42">
        <f>STL!$R$3</f>
        <v>36.335000000000001</v>
      </c>
      <c r="S18" s="43" cm="1">
        <f t="array" ref="S18">_xlfn.IFS(A18=$AT$8,STL!$S$3,A18=$AT$9,STL!$S$4,A18=$AT$10,STL!$S$5,A18=$AT$11,STL!$S$6,A18=$AT$12,STL!$S$7,A18=$AT$13,STL!$S$8,A18=$AT$14,STL!$S$9,A18=$AT$15,STL!$S$10,A18=$AT$16,STL!$S$11,A18=$AT$17,STL!$S$12,A18=$AT$18,STL!$S$13,A18=$AT$19,STL!$S$14,A18=$AT$20,STL!$S$15,A18=$AT$21,STL!$S$16,A18=$AT$22,STL!$S$17,A18=$AT$23,STL!$S$18,A18=$AT$24,STL!$S$19,A18=$AT$25,STL!$S$20,A18=$AT$26,STL!$S$21,A18=$AT$27,STL!$S$22,A18=$AT$28,STL!$S$23,A18=$AT$29,STL!$S$24,A18=$AT$30,STL!$S$25,A18=$AT$31,STL!$S$26,A18=$AT$32,STL!$S$27,A18=$AT$33,STL!$S$28,A18=$AT$34,STL!$S$29,A18=$AT$35,STL!$S$30,A18=$AT$36,STL!$S$31,A18=$AT$37,STL!$S$32,A18=$AT$38,STL!$S$33,A18=$AT$39,STL!$S$34,A18=$AT$40,STL!$S$35,A18=$AT$41,STL!$S$36,A18=$AT$42,STL!$S$37,A18=$AT$43,STL!$S$38,A18=$AT$44,STL!$S$39,A18=$AT$45,STL!$S$40,A18=$AT$46,STL!$S$41,A18=$AT$47,STL!$S$42,A18=$AT$48,STL!$S$43,A18=$AT$49,STL!$S$44)</f>
        <v>392.85714285714283</v>
      </c>
      <c r="T18" s="2" cm="1">
        <f t="array" ref="T18">_xlfn.IFS(AD18=$AX$8,STL!$T$3,AD18=$AX$9,STL!$T$4,AD18=$AX$10,STL!$T$5,AD18=$AX$11,STL!$T$6,AD18=$AX$12,STL!$T$7,AD18=$AX$13,STL!$T$8,AD18=$AX$14,STL!$T$9,AD18=$AX$15,STL!$T$10,AD18=$AX$16,STL!$T$11,AD18=$AX$17,STL!$T$12,AD18=$AX$18,STL!$T$13,AD18=$AX$19,STL!$T$14,AD18=$AX$20,STL!$T$15,AD18=$AX$21,STL!$T$16,AD18=$AX$22,STL!$T$17,AD18=$AX$23,STL!$T$18,AD18=$AX$24,STL!$T$19,AD18=$AX$25,STL!$T$20,AD18=$AX$26,STL!$T$21,AD18=$AX$27,STL!$T$22,AD18=$AX$28,STL!$T$23,AD18=$AX$29,STL!$T$24,AD18=$AX$30,STL!$T$25,AD18=$AX$31,STL!$T$26,AD18=$AX$32,STL!$T$27,AD18=$AX$33,STL!$T$28,AD18=$AX$34,STL!$T$29,AD18=$AX$35,STL!$T$30,AD18=$AX$36,STL!$T$31,AD18=$AX$37,STL!$T$32,AD18=$AX$38,STL!$T$33,AD18=$AX$39,STL!$T$34,AD18=$AX$40,STL!$T$35,AD18=$AX$41,STL!$T$36,AD18=$AX$42,STL!$T$37,AD18=$AX$43,STL!$T$38,AD18=$AX$44,STL!$T$39,AD18=$AX$45,STL!$T$40,AD18=$AX$46,STL!$T$41,AD18=$AX$47,STL!$T$42,AD18=$AX$48,STL!$T$43,AD18=$AX$49,STL!$T$44)</f>
        <v>122.116</v>
      </c>
      <c r="U18" s="2" cm="1">
        <f t="array" ref="U18">_xlfn.IFS($AD18=$AX$8,STL!$U$3,$AD18=$AX$9,STL!$U$4,$AD18=$AX$10,STL!$U$5,$AD18=$AX$11,STL!$U$6,$AD18=$AX$12,STL!$U$7,$AD18=$AX$13,STL!$U$8,$AD18=$AX$14,STL!$U$9,$AD18=$AX$15,STL!$U$10,$AD18=$AX$16,STL!$U$11,$AD18=$AX$17,STL!$U$12,$AD18=$AX$18,STL!$U$13,$AD18=$AX$19,STL!$U$14,$AD18=$AX$20,STL!$U$15,$AD18=$AX$21,STL!$U$16,$AD18=$AX$22,STL!$U$17,$AD18=$AX$23,STL!$U$18,$AD18=$AX$24,STL!$U$19,$AD18=$AX$25,STL!$U$20,$AD18=$AX$26,STL!$U$21,$AD18=$AX$27,STL!$U$22,$AD18=$AX$28,STL!$U$23,$AD18=$AX$29,STL!$U$24,$AD18=$AX$30,STL!$U$25,$AD18=$AX$31,STL!$U$26,$AD18=$AX$32,STL!$U$27,$AD18=$AX$33,STL!$U$28,$AD18=$AX$34,STL!$U$29,$AD18=$AX$35,STL!$U$30,$AD18=$AX$36,STL!$U$31,$AD18=$AX$37,STL!$U$32,$AD18=$AX$38,STL!$U$33,$AD18=$AX$39,STL!$U$34,$AD18=$AX$40,STL!$U$35,$AD18=$AX$41,STL!$U$36,$AD18=$AX$42,STL!$U$37,$AD18=$AX$43,STL!$U$38,$AD18=$AX$44,STL!$U$39,$AD18=$AX$45,STL!$U$40,$AD18=$AX$46,STL!$U$41,$AD18=$AX$47,STL!$U$42,$AD18=$AX$48,STL!$U$43,$AD18=$AX$49,STL!$U$44)</f>
        <v>28.428000000000001</v>
      </c>
      <c r="V18" s="2" cm="1">
        <f t="array" ref="V18">_xlfn.IFS($AD18=$AX$8,STL!$V$3,$AD18=$AX$9,STL!$V$4,$AD18=$AX$10,STL!$V$5,$AD18=$AX$11,STL!$V$6,$AD18=$AX$12,STL!$V$7,$AD18=$AX$13,STL!$V$8,$AD18=$AX$14,STL!$V$9,$AD18=$AX$15,STL!$V$10,$AD18=$AX$16,STL!$V$11,$AD18=$AX$17,STL!$V$12,$AD18=$AX$18,STL!$V$13,$AD18=$AX$19,STL!$V$14,$AD18=$AX$20,STL!$V$15,$AD18=$AX$21,STL!$V$16,$AD18=$AX$22,STL!$V$17,$AD18=$AX$23,STL!$V$18,$AD18=$AX$24,STL!$V$19,$AD18=$AX$25,STL!$V$20,$AD18=$AX$26,STL!$V$21,$AD18=$AX$27,STL!$V$22,$AD18=$AX$28,STL!$V$23,$AD18=$AX$29,STL!$V$24,$AD18=$AX$30,STL!$V$25,$AD18=$AX$31,STL!$V$26,$AD18=$AX$32,STL!$V$27,$AD18=$AX$33,STL!$V$28,$AD18=$AX$34,STL!$V$29,$AD18=$AX$35,STL!$V$30,$AD18=$AX$36,STL!$V$31,$AD18=$AX$37,STL!$V$32,$AD18=$AX$38,STL!$V$33,$AD18=$AX$39,STL!$V$34,$AD18=$AX$40,STL!$V$35,$AD18=$AX$41,STL!$V$36,$AD18=$AX$42,STL!$V$37,$AD18=$AX$43,STL!$V$38,$AD18=$AX$44,STL!$V$39,$AD18=$AX$45,STL!$V$40,$AD18=$AX$46,STL!$V$41,$AD18=$AX$47,STL!$V$42,$AD18=$AX$48,STL!$V$43,$AD18=$AX$49,STL!$V$44)</f>
        <v>150.54400000000001</v>
      </c>
      <c r="W18" s="2" t="s">
        <v>58</v>
      </c>
      <c r="X18" s="2">
        <v>0.03</v>
      </c>
      <c r="Y18" s="2" t="s">
        <v>33</v>
      </c>
      <c r="Z18" s="2" t="s">
        <v>34</v>
      </c>
      <c r="AA18" s="2" t="s">
        <v>35</v>
      </c>
      <c r="AB18" s="2">
        <v>77787.505699999994</v>
      </c>
      <c r="AC18" s="2">
        <v>77.787505999999993</v>
      </c>
      <c r="AD18" s="2">
        <v>3</v>
      </c>
      <c r="AE18" s="10" t="s">
        <v>307</v>
      </c>
      <c r="AF18" s="2">
        <f t="shared" si="0"/>
        <v>61118.754714285707</v>
      </c>
      <c r="AG18" s="2" cm="1">
        <f t="array" ref="AG18">_xlfn.IFS(D18="I",MIN('Datos pp I Región'!$K$7:$K$9),D18="II",MIN('Datos pp II Región'!$K$7:$K$9),D18="III",MIN('Datos pp III Región'!$K$7:$K$9),D18="IV",MIN('Datos pp IV Región'!$K$7:$K$9),D18="V",MIN('Datos pp V Región'!$K$7:$K$9),D18="RM",MIN('Datos pp RM'!$K$7:$K$9),D18="VI",MIN('Datos pp VI Región'!$K$7:$K$9))</f>
        <v>22</v>
      </c>
      <c r="AH18" s="2" cm="1">
        <f t="array" ref="AH18">_xlfn.IFS(Z18="Pavimentado",1-(AG18/(4*365)),Z18="No Pavimentado",1-(AG18/365))</f>
        <v>0.98493150684931507</v>
      </c>
      <c r="AI18" s="2" cm="1">
        <f t="array" ref="AI18">_xlfn.IFS(Z18="Pavimentado",8,Z18="No Pavimentado",R18)</f>
        <v>8</v>
      </c>
      <c r="AJ18" s="2">
        <v>0.62</v>
      </c>
      <c r="AK18" s="2">
        <v>0.15</v>
      </c>
      <c r="AL18" s="2">
        <v>1.5</v>
      </c>
      <c r="AM18" s="2">
        <v>0.15</v>
      </c>
      <c r="AN18" s="6"/>
      <c r="AO18" s="2" cm="1">
        <f t="array" ref="AO18">_xlfn.IFS($Z18=$AU$3,AJ18*(($X18)^(0.91))*(AI18*1.1023)^(1.02),$Z18=$AU$4,AL18*281.9*((8.5/12)^0.9)*(AI18/2.72)^0.45)</f>
        <v>0.23489275495793649</v>
      </c>
      <c r="AP18" s="2" cm="1">
        <f t="array" ref="AP18">_xlfn.IFS($Z18=$AU$3,AK18*(($X18)^(0.91))*(AI18*1.1023)^1.02,$Z18=$AU$4,AM18*281.9*((8.5/12)^0.9)*(AI18/2.72)^0.45)</f>
        <v>5.6828892328533019E-2</v>
      </c>
      <c r="AQ18" s="2" cm="1">
        <f t="array" ref="AQ18">_xlfn.IFS(Z18=$AU$3,(AF18*AO18*AH18)/1000000,Z18=$AU$4,(AF18*AH18*AO18*(1-AN18))/1000000)</f>
        <v>1.4140024072493367E-2</v>
      </c>
      <c r="AR18" s="2" cm="1">
        <f t="array" ref="AR18">_xlfn.IFS(Z18=$AU$3,(AF18*AP18*AH18)/1000000,Z18=$AU$4,(AF18*AH18*AP18*(1-AN18))/1000000)</f>
        <v>3.4209735659258144E-3</v>
      </c>
      <c r="AT18" s="40">
        <v>11</v>
      </c>
      <c r="AX18" s="40">
        <v>11</v>
      </c>
    </row>
    <row r="19" spans="1:50" ht="43.2" x14ac:dyDescent="0.3">
      <c r="A19" s="2">
        <v>3</v>
      </c>
      <c r="B19" t="s">
        <v>21</v>
      </c>
      <c r="C19" s="3" t="s">
        <v>22</v>
      </c>
      <c r="D19" t="s">
        <v>23</v>
      </c>
      <c r="E19" s="2" t="s">
        <v>24</v>
      </c>
      <c r="F19" s="2" t="s">
        <v>59</v>
      </c>
      <c r="G19" s="2" t="s">
        <v>26</v>
      </c>
      <c r="H19" s="2" t="s">
        <v>57</v>
      </c>
      <c r="I19" s="2" t="s">
        <v>28</v>
      </c>
      <c r="J19" s="2">
        <v>11000</v>
      </c>
      <c r="K19" s="2" t="s">
        <v>29</v>
      </c>
      <c r="L19" s="4">
        <v>46227</v>
      </c>
      <c r="M19" s="2" t="s">
        <v>30</v>
      </c>
      <c r="N19" s="2" t="s">
        <v>31</v>
      </c>
      <c r="O19" s="2">
        <v>11000</v>
      </c>
      <c r="P19" s="2" cm="1">
        <f t="array" ref="P19">_xlfn.IFS(AD19=$AT$8,STL!$P$3,AD19=$AT$9,STL!$P$4,AD19=$AT$10,STL!$P$5,AD19=$AT$11,STL!$P$6,AD19=$AT$12,STL!$P$7,AD19=$AT$13,STL!$P$8,AD19=$AT$14,STL!$P$9,AD19=$AT$15,STL!$P$10,AD19=$AT$16,STL!$P$11,AD19=$AT$17,STL!$P$12,AD19=$AT$18,STL!$P$13,AD19=$AT$19,STL!$P$14,AD19=$AT$20,STL!$P$15,AD19=$AT$21,STL!$P$16,AD19=$AT$22,STL!$P$17,AD19=$AT$23,STL!$P$18,AD19=$AT$24,STL!$P$19,AD19=$AT$25,STL!$P$20,AD19=$AT$26,STL!$P$21,AD19=$AT$27,STL!$P$22,AD19=$AT$28,STL!$P$23,AD19=$AT$29,STL!$P$24,AD19=$AT$30,STL!$P$25,AD19=$AT$31,STL!$P$26,AD19=$AT$32,STL!$P$27,AD19=$AT$33,STL!$P$28,AD19=$AT$34,STL!$P$29,AD19=$AT$35,STL!$P$30,AD19=$AT$36,STL!$P$31,AD19=$AT$37,STL!$P$32,AD19=$AT$38,STL!$P$33,AD19=$AT$39,STL!$P$34,AD19=$AT$40,STL!$P$35,AD19=$AT$41,STL!$P$36,AD19=$AT$42,STL!$P$37,AD19=$AT$43,STL!$P$38,AD19=$AT$44,STL!$P$39,AD19=$AT$45,STL!$P$40,AD19=$AT$46,STL!$P$41,AD19=$AT$47,STL!$P$42,AD19=$AT$48,STL!$P$43,AD19=$AT$49,STL!$P$44)</f>
        <v>8.3350000000000009</v>
      </c>
      <c r="Q19" s="2">
        <f>STL!$Q$3</f>
        <v>28</v>
      </c>
      <c r="R19" s="42">
        <f>STL!$R$3</f>
        <v>36.335000000000001</v>
      </c>
      <c r="S19" s="43" cm="1">
        <f t="array" ref="S19">_xlfn.IFS(A19=$AT$8,STL!$S$3,A19=$AT$9,STL!$S$4,A19=$AT$10,STL!$S$5,A19=$AT$11,STL!$S$6,A19=$AT$12,STL!$S$7,A19=$AT$13,STL!$S$8,A19=$AT$14,STL!$S$9,A19=$AT$15,STL!$S$10,A19=$AT$16,STL!$S$11,A19=$AT$17,STL!$S$12,A19=$AT$18,STL!$S$13,A19=$AT$19,STL!$S$14,A19=$AT$20,STL!$S$15,A19=$AT$21,STL!$S$16,A19=$AT$22,STL!$S$17,A19=$AT$23,STL!$S$18,A19=$AT$24,STL!$S$19,A19=$AT$25,STL!$S$20,A19=$AT$26,STL!$S$21,A19=$AT$27,STL!$S$22,A19=$AT$28,STL!$S$23,A19=$AT$29,STL!$S$24,A19=$AT$30,STL!$S$25,A19=$AT$31,STL!$S$26,A19=$AT$32,STL!$S$27,A19=$AT$33,STL!$S$28,A19=$AT$34,STL!$S$29,A19=$AT$35,STL!$S$30,A19=$AT$36,STL!$S$31,A19=$AT$37,STL!$S$32,A19=$AT$38,STL!$S$33,A19=$AT$39,STL!$S$34,A19=$AT$40,STL!$S$35,A19=$AT$41,STL!$S$36,A19=$AT$42,STL!$S$37,A19=$AT$43,STL!$S$38,A19=$AT$44,STL!$S$39,A19=$AT$45,STL!$S$40,A19=$AT$46,STL!$S$41,A19=$AT$47,STL!$S$42,A19=$AT$48,STL!$S$43,A19=$AT$49,STL!$S$44)</f>
        <v>392.85714285714283</v>
      </c>
      <c r="T19" s="2" cm="1">
        <f t="array" ref="T19">_xlfn.IFS(AD19=$AX$8,STL!$T$3,AD19=$AX$9,STL!$T$4,AD19=$AX$10,STL!$T$5,AD19=$AX$11,STL!$T$6,AD19=$AX$12,STL!$T$7,AD19=$AX$13,STL!$T$8,AD19=$AX$14,STL!$T$9,AD19=$AX$15,STL!$T$10,AD19=$AX$16,STL!$T$11,AD19=$AX$17,STL!$T$12,AD19=$AX$18,STL!$T$13,AD19=$AX$19,STL!$T$14,AD19=$AX$20,STL!$T$15,AD19=$AX$21,STL!$T$16,AD19=$AX$22,STL!$T$17,AD19=$AX$23,STL!$T$18,AD19=$AX$24,STL!$T$19,AD19=$AX$25,STL!$T$20,AD19=$AX$26,STL!$T$21,AD19=$AX$27,STL!$T$22,AD19=$AX$28,STL!$T$23,AD19=$AX$29,STL!$T$24,AD19=$AX$30,STL!$T$25,AD19=$AX$31,STL!$T$26,AD19=$AX$32,STL!$T$27,AD19=$AX$33,STL!$T$28,AD19=$AX$34,STL!$T$29,AD19=$AX$35,STL!$T$30,AD19=$AX$36,STL!$T$31,AD19=$AX$37,STL!$T$32,AD19=$AX$38,STL!$T$33,AD19=$AX$39,STL!$T$34,AD19=$AX$40,STL!$T$35,AD19=$AX$41,STL!$T$36,AD19=$AX$42,STL!$T$37,AD19=$AX$43,STL!$T$38,AD19=$AX$44,STL!$T$39,AD19=$AX$45,STL!$T$40,AD19=$AX$46,STL!$T$41,AD19=$AX$47,STL!$T$42,AD19=$AX$48,STL!$T$43,AD19=$AX$49,STL!$T$44)</f>
        <v>122.116</v>
      </c>
      <c r="U19" s="2" cm="1">
        <f t="array" ref="U19">_xlfn.IFS($AD19=$AX$8,STL!$U$3,$AD19=$AX$9,STL!$U$4,$AD19=$AX$10,STL!$U$5,$AD19=$AX$11,STL!$U$6,$AD19=$AX$12,STL!$U$7,$AD19=$AX$13,STL!$U$8,$AD19=$AX$14,STL!$U$9,$AD19=$AX$15,STL!$U$10,$AD19=$AX$16,STL!$U$11,$AD19=$AX$17,STL!$U$12,$AD19=$AX$18,STL!$U$13,$AD19=$AX$19,STL!$U$14,$AD19=$AX$20,STL!$U$15,$AD19=$AX$21,STL!$U$16,$AD19=$AX$22,STL!$U$17,$AD19=$AX$23,STL!$U$18,$AD19=$AX$24,STL!$U$19,$AD19=$AX$25,STL!$U$20,$AD19=$AX$26,STL!$U$21,$AD19=$AX$27,STL!$U$22,$AD19=$AX$28,STL!$U$23,$AD19=$AX$29,STL!$U$24,$AD19=$AX$30,STL!$U$25,$AD19=$AX$31,STL!$U$26,$AD19=$AX$32,STL!$U$27,$AD19=$AX$33,STL!$U$28,$AD19=$AX$34,STL!$U$29,$AD19=$AX$35,STL!$U$30,$AD19=$AX$36,STL!$U$31,$AD19=$AX$37,STL!$U$32,$AD19=$AX$38,STL!$U$33,$AD19=$AX$39,STL!$U$34,$AD19=$AX$40,STL!$U$35,$AD19=$AX$41,STL!$U$36,$AD19=$AX$42,STL!$U$37,$AD19=$AX$43,STL!$U$38,$AD19=$AX$44,STL!$U$39,$AD19=$AX$45,STL!$U$40,$AD19=$AX$46,STL!$U$41,$AD19=$AX$47,STL!$U$42,$AD19=$AX$48,STL!$U$43,$AD19=$AX$49,STL!$U$44)</f>
        <v>28.428000000000001</v>
      </c>
      <c r="V19" s="2" cm="1">
        <f t="array" ref="V19">_xlfn.IFS($AD19=$AX$8,STL!$V$3,$AD19=$AX$9,STL!$V$4,$AD19=$AX$10,STL!$V$5,$AD19=$AX$11,STL!$V$6,$AD19=$AX$12,STL!$V$7,$AD19=$AX$13,STL!$V$8,$AD19=$AX$14,STL!$V$9,$AD19=$AX$15,STL!$V$10,$AD19=$AX$16,STL!$V$11,$AD19=$AX$17,STL!$V$12,$AD19=$AX$18,STL!$V$13,$AD19=$AX$19,STL!$V$14,$AD19=$AX$20,STL!$V$15,$AD19=$AX$21,STL!$V$16,$AD19=$AX$22,STL!$V$17,$AD19=$AX$23,STL!$V$18,$AD19=$AX$24,STL!$V$19,$AD19=$AX$25,STL!$V$20,$AD19=$AX$26,STL!$V$21,$AD19=$AX$27,STL!$V$22,$AD19=$AX$28,STL!$V$23,$AD19=$AX$29,STL!$V$24,$AD19=$AX$30,STL!$V$25,$AD19=$AX$31,STL!$V$26,$AD19=$AX$32,STL!$V$27,$AD19=$AX$33,STL!$V$28,$AD19=$AX$34,STL!$V$29,$AD19=$AX$35,STL!$V$30,$AD19=$AX$36,STL!$V$31,$AD19=$AX$37,STL!$V$32,$AD19=$AX$38,STL!$V$33,$AD19=$AX$39,STL!$V$34,$AD19=$AX$40,STL!$V$35,$AD19=$AX$41,STL!$V$36,$AD19=$AX$42,STL!$V$37,$AD19=$AX$43,STL!$V$38,$AD19=$AX$44,STL!$V$39,$AD19=$AX$45,STL!$V$40,$AD19=$AX$46,STL!$V$41,$AD19=$AX$47,STL!$V$42,$AD19=$AX$48,STL!$V$43,$AD19=$AX$49,STL!$V$44)</f>
        <v>150.54400000000001</v>
      </c>
      <c r="W19" s="2" t="s">
        <v>60</v>
      </c>
      <c r="X19" s="2">
        <v>0</v>
      </c>
      <c r="Y19" s="2" t="s">
        <v>33</v>
      </c>
      <c r="Z19" s="2" t="s">
        <v>61</v>
      </c>
      <c r="AA19" s="2" t="s">
        <v>35</v>
      </c>
      <c r="AB19" s="2">
        <v>28377.090368000001</v>
      </c>
      <c r="AC19" s="2">
        <v>28.377089999999999</v>
      </c>
      <c r="AD19" s="2">
        <v>3</v>
      </c>
      <c r="AE19" s="10" t="s">
        <v>307</v>
      </c>
      <c r="AF19" s="2">
        <f t="shared" si="0"/>
        <v>22296.284999999996</v>
      </c>
      <c r="AG19" s="2" cm="1">
        <f t="array" ref="AG19">_xlfn.IFS(D19="I",MIN('Datos pp I Región'!$K$7:$K$9),D19="II",MIN('Datos pp II Región'!$K$7:$K$9),D19="III",MIN('Datos pp III Región'!$K$7:$K$9),D19="IV",MIN('Datos pp IV Región'!$K$7:$K$9),D19="V",MIN('Datos pp V Región'!$K$7:$K$9),D19="RM",MIN('Datos pp RM'!$K$7:$K$9),D19="VI",MIN('Datos pp VI Región'!$K$7:$K$9))</f>
        <v>22</v>
      </c>
      <c r="AH19" s="2" cm="1">
        <f t="array" ref="AH19">_xlfn.IFS(Z19="Pavimentado",1-(AG19/(4*365)),Z19="No Pavimentado",1-(AG19/365))</f>
        <v>0.9397260273972603</v>
      </c>
      <c r="AI19" s="2" cm="1">
        <f t="array" ref="AI19">_xlfn.IFS(Z19="Pavimentado",8,Z19="No Pavimentado",R19)</f>
        <v>36.335000000000001</v>
      </c>
      <c r="AJ19" s="2">
        <v>0.62</v>
      </c>
      <c r="AK19" s="2">
        <v>0.15</v>
      </c>
      <c r="AL19" s="2">
        <v>1.5</v>
      </c>
      <c r="AM19" s="2">
        <v>0.15</v>
      </c>
      <c r="AN19" s="6"/>
      <c r="AO19" s="2" cm="1">
        <f t="array" ref="AO19">_xlfn.IFS($Z19=$AU$3,AJ19*(($X19)^(0.91))*(AI19*1.1023)^(1.02),$Z19=$AU$4,AL19*281.9*((8.5/12)^0.9)*(AI19/2.72)^0.45)</f>
        <v>995.38378987729118</v>
      </c>
      <c r="AP19" s="2" cm="1">
        <f t="array" ref="AP19">_xlfn.IFS($Z19=$AU$3,AK19*(($X19)^(0.91))*(AI19*1.1023)^1.02,$Z19=$AU$4,AM19*281.9*((8.5/12)^0.9)*(AI19/2.72)^0.45)</f>
        <v>99.538378987729104</v>
      </c>
      <c r="AQ19" s="2" cm="1">
        <f t="array" ref="AQ19">_xlfn.IFS(Z19=$AU$3,(AF19*AO19*AH19)/1000000,Z19=$AU$4,(AF19*AH19*AO19*(1-AN19))/1000000)</f>
        <v>20.855678650890631</v>
      </c>
      <c r="AR19" s="2" cm="1">
        <f t="array" ref="AR19">_xlfn.IFS(Z19=$AU$3,(AF19*AP19*AH19)/1000000,Z19=$AU$4,(AF19*AH19*AP19*(1-AN19))/1000000)</f>
        <v>2.0855678650890628</v>
      </c>
      <c r="AT19" s="40">
        <v>12</v>
      </c>
      <c r="AX19" s="40">
        <v>12</v>
      </c>
    </row>
    <row r="20" spans="1:50" ht="43.2" x14ac:dyDescent="0.3">
      <c r="A20" s="2">
        <v>3</v>
      </c>
      <c r="B20" t="s">
        <v>21</v>
      </c>
      <c r="C20" s="3" t="s">
        <v>22</v>
      </c>
      <c r="D20" t="s">
        <v>23</v>
      </c>
      <c r="E20" s="2" t="s">
        <v>24</v>
      </c>
      <c r="F20" s="2" t="s">
        <v>56</v>
      </c>
      <c r="G20" s="2" t="s">
        <v>26</v>
      </c>
      <c r="H20" s="2" t="s">
        <v>57</v>
      </c>
      <c r="I20" s="2" t="s">
        <v>28</v>
      </c>
      <c r="J20" s="2">
        <v>11000</v>
      </c>
      <c r="K20" s="2" t="s">
        <v>29</v>
      </c>
      <c r="L20" s="4">
        <v>46227</v>
      </c>
      <c r="M20" s="2" t="s">
        <v>30</v>
      </c>
      <c r="N20" s="2" t="s">
        <v>31</v>
      </c>
      <c r="O20" s="2">
        <v>11000</v>
      </c>
      <c r="P20" s="2" cm="1">
        <f t="array" ref="P20">_xlfn.IFS(AD20=$AT$8,STL!$P$3,AD20=$AT$9,STL!$P$4,AD20=$AT$10,STL!$P$5,AD20=$AT$11,STL!$P$6,AD20=$AT$12,STL!$P$7,AD20=$AT$13,STL!$P$8,AD20=$AT$14,STL!$P$9,AD20=$AT$15,STL!$P$10,AD20=$AT$16,STL!$P$11,AD20=$AT$17,STL!$P$12,AD20=$AT$18,STL!$P$13,AD20=$AT$19,STL!$P$14,AD20=$AT$20,STL!$P$15,AD20=$AT$21,STL!$P$16,AD20=$AT$22,STL!$P$17,AD20=$AT$23,STL!$P$18,AD20=$AT$24,STL!$P$19,AD20=$AT$25,STL!$P$20,AD20=$AT$26,STL!$P$21,AD20=$AT$27,STL!$P$22,AD20=$AT$28,STL!$P$23,AD20=$AT$29,STL!$P$24,AD20=$AT$30,STL!$P$25,AD20=$AT$31,STL!$P$26,AD20=$AT$32,STL!$P$27,AD20=$AT$33,STL!$P$28,AD20=$AT$34,STL!$P$29,AD20=$AT$35,STL!$P$30,AD20=$AT$36,STL!$P$31,AD20=$AT$37,STL!$P$32,AD20=$AT$38,STL!$P$33,AD20=$AT$39,STL!$P$34,AD20=$AT$40,STL!$P$35,AD20=$AT$41,STL!$P$36,AD20=$AT$42,STL!$P$37,AD20=$AT$43,STL!$P$38,AD20=$AT$44,STL!$P$39,AD20=$AT$45,STL!$P$40,AD20=$AT$46,STL!$P$41,AD20=$AT$47,STL!$P$42,AD20=$AT$48,STL!$P$43,AD20=$AT$49,STL!$P$44)</f>
        <v>8.3350000000000009</v>
      </c>
      <c r="Q20" s="2">
        <f>STL!$Q$3</f>
        <v>28</v>
      </c>
      <c r="R20" s="42">
        <f>STL!$R$3</f>
        <v>36.335000000000001</v>
      </c>
      <c r="S20" s="43" cm="1">
        <f t="array" ref="S20">_xlfn.IFS(A20=$AT$8,STL!$S$3,A20=$AT$9,STL!$S$4,A20=$AT$10,STL!$S$5,A20=$AT$11,STL!$S$6,A20=$AT$12,STL!$S$7,A20=$AT$13,STL!$S$8,A20=$AT$14,STL!$S$9,A20=$AT$15,STL!$S$10,A20=$AT$16,STL!$S$11,A20=$AT$17,STL!$S$12,A20=$AT$18,STL!$S$13,A20=$AT$19,STL!$S$14,A20=$AT$20,STL!$S$15,A20=$AT$21,STL!$S$16,A20=$AT$22,STL!$S$17,A20=$AT$23,STL!$S$18,A20=$AT$24,STL!$S$19,A20=$AT$25,STL!$S$20,A20=$AT$26,STL!$S$21,A20=$AT$27,STL!$S$22,A20=$AT$28,STL!$S$23,A20=$AT$29,STL!$S$24,A20=$AT$30,STL!$S$25,A20=$AT$31,STL!$S$26,A20=$AT$32,STL!$S$27,A20=$AT$33,STL!$S$28,A20=$AT$34,STL!$S$29,A20=$AT$35,STL!$S$30,A20=$AT$36,STL!$S$31,A20=$AT$37,STL!$S$32,A20=$AT$38,STL!$S$33,A20=$AT$39,STL!$S$34,A20=$AT$40,STL!$S$35,A20=$AT$41,STL!$S$36,A20=$AT$42,STL!$S$37,A20=$AT$43,STL!$S$38,A20=$AT$44,STL!$S$39,A20=$AT$45,STL!$S$40,A20=$AT$46,STL!$S$41,A20=$AT$47,STL!$S$42,A20=$AT$48,STL!$S$43,A20=$AT$49,STL!$S$44)</f>
        <v>392.85714285714283</v>
      </c>
      <c r="T20" s="2" cm="1">
        <f t="array" ref="T20">_xlfn.IFS(AD20=$AX$8,STL!$T$3,AD20=$AX$9,STL!$T$4,AD20=$AX$10,STL!$T$5,AD20=$AX$11,STL!$T$6,AD20=$AX$12,STL!$T$7,AD20=$AX$13,STL!$T$8,AD20=$AX$14,STL!$T$9,AD20=$AX$15,STL!$T$10,AD20=$AX$16,STL!$T$11,AD20=$AX$17,STL!$T$12,AD20=$AX$18,STL!$T$13,AD20=$AX$19,STL!$T$14,AD20=$AX$20,STL!$T$15,AD20=$AX$21,STL!$T$16,AD20=$AX$22,STL!$T$17,AD20=$AX$23,STL!$T$18,AD20=$AX$24,STL!$T$19,AD20=$AX$25,STL!$T$20,AD20=$AX$26,STL!$T$21,AD20=$AX$27,STL!$T$22,AD20=$AX$28,STL!$T$23,AD20=$AX$29,STL!$T$24,AD20=$AX$30,STL!$T$25,AD20=$AX$31,STL!$T$26,AD20=$AX$32,STL!$T$27,AD20=$AX$33,STL!$T$28,AD20=$AX$34,STL!$T$29,AD20=$AX$35,STL!$T$30,AD20=$AX$36,STL!$T$31,AD20=$AX$37,STL!$T$32,AD20=$AX$38,STL!$T$33,AD20=$AX$39,STL!$T$34,AD20=$AX$40,STL!$T$35,AD20=$AX$41,STL!$T$36,AD20=$AX$42,STL!$T$37,AD20=$AX$43,STL!$T$38,AD20=$AX$44,STL!$T$39,AD20=$AX$45,STL!$T$40,AD20=$AX$46,STL!$T$41,AD20=$AX$47,STL!$T$42,AD20=$AX$48,STL!$T$43,AD20=$AX$49,STL!$T$44)</f>
        <v>122.116</v>
      </c>
      <c r="U20" s="2" cm="1">
        <f t="array" ref="U20">_xlfn.IFS($AD20=$AX$8,STL!$U$3,$AD20=$AX$9,STL!$U$4,$AD20=$AX$10,STL!$U$5,$AD20=$AX$11,STL!$U$6,$AD20=$AX$12,STL!$U$7,$AD20=$AX$13,STL!$U$8,$AD20=$AX$14,STL!$U$9,$AD20=$AX$15,STL!$U$10,$AD20=$AX$16,STL!$U$11,$AD20=$AX$17,STL!$U$12,$AD20=$AX$18,STL!$U$13,$AD20=$AX$19,STL!$U$14,$AD20=$AX$20,STL!$U$15,$AD20=$AX$21,STL!$U$16,$AD20=$AX$22,STL!$U$17,$AD20=$AX$23,STL!$U$18,$AD20=$AX$24,STL!$U$19,$AD20=$AX$25,STL!$U$20,$AD20=$AX$26,STL!$U$21,$AD20=$AX$27,STL!$U$22,$AD20=$AX$28,STL!$U$23,$AD20=$AX$29,STL!$U$24,$AD20=$AX$30,STL!$U$25,$AD20=$AX$31,STL!$U$26,$AD20=$AX$32,STL!$U$27,$AD20=$AX$33,STL!$U$28,$AD20=$AX$34,STL!$U$29,$AD20=$AX$35,STL!$U$30,$AD20=$AX$36,STL!$U$31,$AD20=$AX$37,STL!$U$32,$AD20=$AX$38,STL!$U$33,$AD20=$AX$39,STL!$U$34,$AD20=$AX$40,STL!$U$35,$AD20=$AX$41,STL!$U$36,$AD20=$AX$42,STL!$U$37,$AD20=$AX$43,STL!$U$38,$AD20=$AX$44,STL!$U$39,$AD20=$AX$45,STL!$U$40,$AD20=$AX$46,STL!$U$41,$AD20=$AX$47,STL!$U$42,$AD20=$AX$48,STL!$U$43,$AD20=$AX$49,STL!$U$44)</f>
        <v>28.428000000000001</v>
      </c>
      <c r="V20" s="2" cm="1">
        <f t="array" ref="V20">_xlfn.IFS($AD20=$AX$8,STL!$V$3,$AD20=$AX$9,STL!$V$4,$AD20=$AX$10,STL!$V$5,$AD20=$AX$11,STL!$V$6,$AD20=$AX$12,STL!$V$7,$AD20=$AX$13,STL!$V$8,$AD20=$AX$14,STL!$V$9,$AD20=$AX$15,STL!$V$10,$AD20=$AX$16,STL!$V$11,$AD20=$AX$17,STL!$V$12,$AD20=$AX$18,STL!$V$13,$AD20=$AX$19,STL!$V$14,$AD20=$AX$20,STL!$V$15,$AD20=$AX$21,STL!$V$16,$AD20=$AX$22,STL!$V$17,$AD20=$AX$23,STL!$V$18,$AD20=$AX$24,STL!$V$19,$AD20=$AX$25,STL!$V$20,$AD20=$AX$26,STL!$V$21,$AD20=$AX$27,STL!$V$22,$AD20=$AX$28,STL!$V$23,$AD20=$AX$29,STL!$V$24,$AD20=$AX$30,STL!$V$25,$AD20=$AX$31,STL!$V$26,$AD20=$AX$32,STL!$V$27,$AD20=$AX$33,STL!$V$28,$AD20=$AX$34,STL!$V$29,$AD20=$AX$35,STL!$V$30,$AD20=$AX$36,STL!$V$31,$AD20=$AX$37,STL!$V$32,$AD20=$AX$38,STL!$V$33,$AD20=$AX$39,STL!$V$34,$AD20=$AX$40,STL!$V$35,$AD20=$AX$41,STL!$V$36,$AD20=$AX$42,STL!$V$37,$AD20=$AX$43,STL!$V$38,$AD20=$AX$44,STL!$V$39,$AD20=$AX$45,STL!$V$40,$AD20=$AX$46,STL!$V$41,$AD20=$AX$47,STL!$V$42,$AD20=$AX$48,STL!$V$43,$AD20=$AX$49,STL!$V$44)</f>
        <v>150.54400000000001</v>
      </c>
      <c r="W20" s="2" t="s">
        <v>62</v>
      </c>
      <c r="X20" s="2">
        <v>0.03</v>
      </c>
      <c r="Y20" s="2" t="s">
        <v>33</v>
      </c>
      <c r="Z20" s="2" t="s">
        <v>34</v>
      </c>
      <c r="AA20" s="2" t="s">
        <v>35</v>
      </c>
      <c r="AB20" s="2">
        <v>5579.0693780000001</v>
      </c>
      <c r="AC20" s="2">
        <v>5.5790689999999996</v>
      </c>
      <c r="AD20" s="2">
        <v>3</v>
      </c>
      <c r="AE20" s="10" t="s">
        <v>307</v>
      </c>
      <c r="AF20" s="2">
        <f t="shared" si="0"/>
        <v>4383.5542142857139</v>
      </c>
      <c r="AG20" s="2" cm="1">
        <f t="array" ref="AG20">_xlfn.IFS(D20="I",MIN('Datos pp I Región'!$K$7:$K$9),D20="II",MIN('Datos pp II Región'!$K$7:$K$9),D20="III",MIN('Datos pp III Región'!$K$7:$K$9),D20="IV",MIN('Datos pp IV Región'!$K$7:$K$9),D20="V",MIN('Datos pp V Región'!$K$7:$K$9),D20="RM",MIN('Datos pp RM'!$K$7:$K$9),D20="VI",MIN('Datos pp VI Región'!$K$7:$K$9))</f>
        <v>22</v>
      </c>
      <c r="AH20" s="2" cm="1">
        <f t="array" ref="AH20">_xlfn.IFS(Z20="Pavimentado",1-(AG20/(4*365)),Z20="No Pavimentado",1-(AG20/365))</f>
        <v>0.98493150684931507</v>
      </c>
      <c r="AI20" s="2" cm="1">
        <f t="array" ref="AI20">_xlfn.IFS(Z20="Pavimentado",8,Z20="No Pavimentado",R20)</f>
        <v>8</v>
      </c>
      <c r="AJ20" s="2">
        <v>0.62</v>
      </c>
      <c r="AK20" s="2">
        <v>0.15</v>
      </c>
      <c r="AL20" s="2">
        <v>1.5</v>
      </c>
      <c r="AM20" s="2">
        <v>0.15</v>
      </c>
      <c r="AN20" s="6"/>
      <c r="AO20" s="2" cm="1">
        <f t="array" ref="AO20">_xlfn.IFS($Z20=$AU$3,AJ20*(($X20)^(0.91))*(AI20*1.1023)^(1.02),$Z20=$AU$4,AL20*281.9*((8.5/12)^0.9)*(AI20/2.72)^0.45)</f>
        <v>0.23489275495793649</v>
      </c>
      <c r="AP20" s="2" cm="1">
        <f t="array" ref="AP20">_xlfn.IFS($Z20=$AU$3,AK20*(($X20)^(0.91))*(AI20*1.1023)^1.02,$Z20=$AU$4,AM20*281.9*((8.5/12)^0.9)*(AI20/2.72)^0.45)</f>
        <v>5.6828892328533019E-2</v>
      </c>
      <c r="AQ20" s="2" cm="1">
        <f t="array" ref="AQ20">_xlfn.IFS(Z20=$AU$3,(AF20*AO20*AH20)/1000000,Z20=$AU$4,(AF20*AH20*AO20*(1-AN20))/1000000)</f>
        <v>1.0141496240039052E-3</v>
      </c>
      <c r="AR20" s="2" cm="1">
        <f t="array" ref="AR20">_xlfn.IFS(Z20=$AU$3,(AF20*AP20*AH20)/1000000,Z20=$AU$4,(AF20*AH20*AP20*(1-AN20))/1000000)</f>
        <v>2.4535878000094474E-4</v>
      </c>
      <c r="AT20" s="40">
        <v>13</v>
      </c>
      <c r="AX20" s="40">
        <v>13</v>
      </c>
    </row>
    <row r="21" spans="1:50" ht="43.2" x14ac:dyDescent="0.3">
      <c r="A21" s="2">
        <v>3</v>
      </c>
      <c r="B21" t="s">
        <v>21</v>
      </c>
      <c r="C21" s="3" t="s">
        <v>22</v>
      </c>
      <c r="D21" t="s">
        <v>23</v>
      </c>
      <c r="E21" s="2" t="s">
        <v>24</v>
      </c>
      <c r="F21" s="2" t="s">
        <v>56</v>
      </c>
      <c r="G21" s="2" t="s">
        <v>26</v>
      </c>
      <c r="H21" s="2" t="s">
        <v>57</v>
      </c>
      <c r="I21" s="2" t="s">
        <v>28</v>
      </c>
      <c r="J21" s="2">
        <v>11000</v>
      </c>
      <c r="K21" s="2" t="s">
        <v>29</v>
      </c>
      <c r="L21" s="4">
        <v>46227</v>
      </c>
      <c r="M21" s="2" t="s">
        <v>30</v>
      </c>
      <c r="N21" s="2" t="s">
        <v>31</v>
      </c>
      <c r="O21" s="2">
        <v>11000</v>
      </c>
      <c r="P21" s="2" cm="1">
        <f t="array" ref="P21">_xlfn.IFS(AD21=$AT$8,STL!$P$3,AD21=$AT$9,STL!$P$4,AD21=$AT$10,STL!$P$5,AD21=$AT$11,STL!$P$6,AD21=$AT$12,STL!$P$7,AD21=$AT$13,STL!$P$8,AD21=$AT$14,STL!$P$9,AD21=$AT$15,STL!$P$10,AD21=$AT$16,STL!$P$11,AD21=$AT$17,STL!$P$12,AD21=$AT$18,STL!$P$13,AD21=$AT$19,STL!$P$14,AD21=$AT$20,STL!$P$15,AD21=$AT$21,STL!$P$16,AD21=$AT$22,STL!$P$17,AD21=$AT$23,STL!$P$18,AD21=$AT$24,STL!$P$19,AD21=$AT$25,STL!$P$20,AD21=$AT$26,STL!$P$21,AD21=$AT$27,STL!$P$22,AD21=$AT$28,STL!$P$23,AD21=$AT$29,STL!$P$24,AD21=$AT$30,STL!$P$25,AD21=$AT$31,STL!$P$26,AD21=$AT$32,STL!$P$27,AD21=$AT$33,STL!$P$28,AD21=$AT$34,STL!$P$29,AD21=$AT$35,STL!$P$30,AD21=$AT$36,STL!$P$31,AD21=$AT$37,STL!$P$32,AD21=$AT$38,STL!$P$33,AD21=$AT$39,STL!$P$34,AD21=$AT$40,STL!$P$35,AD21=$AT$41,STL!$P$36,AD21=$AT$42,STL!$P$37,AD21=$AT$43,STL!$P$38,AD21=$AT$44,STL!$P$39,AD21=$AT$45,STL!$P$40,AD21=$AT$46,STL!$P$41,AD21=$AT$47,STL!$P$42,AD21=$AT$48,STL!$P$43,AD21=$AT$49,STL!$P$44)</f>
        <v>8.3350000000000009</v>
      </c>
      <c r="Q21" s="2">
        <f>STL!$Q$3</f>
        <v>28</v>
      </c>
      <c r="R21" s="42">
        <f>STL!$R$3</f>
        <v>36.335000000000001</v>
      </c>
      <c r="S21" s="43" cm="1">
        <f t="array" ref="S21">_xlfn.IFS(A21=$AT$8,STL!$S$3,A21=$AT$9,STL!$S$4,A21=$AT$10,STL!$S$5,A21=$AT$11,STL!$S$6,A21=$AT$12,STL!$S$7,A21=$AT$13,STL!$S$8,A21=$AT$14,STL!$S$9,A21=$AT$15,STL!$S$10,A21=$AT$16,STL!$S$11,A21=$AT$17,STL!$S$12,A21=$AT$18,STL!$S$13,A21=$AT$19,STL!$S$14,A21=$AT$20,STL!$S$15,A21=$AT$21,STL!$S$16,A21=$AT$22,STL!$S$17,A21=$AT$23,STL!$S$18,A21=$AT$24,STL!$S$19,A21=$AT$25,STL!$S$20,A21=$AT$26,STL!$S$21,A21=$AT$27,STL!$S$22,A21=$AT$28,STL!$S$23,A21=$AT$29,STL!$S$24,A21=$AT$30,STL!$S$25,A21=$AT$31,STL!$S$26,A21=$AT$32,STL!$S$27,A21=$AT$33,STL!$S$28,A21=$AT$34,STL!$S$29,A21=$AT$35,STL!$S$30,A21=$AT$36,STL!$S$31,A21=$AT$37,STL!$S$32,A21=$AT$38,STL!$S$33,A21=$AT$39,STL!$S$34,A21=$AT$40,STL!$S$35,A21=$AT$41,STL!$S$36,A21=$AT$42,STL!$S$37,A21=$AT$43,STL!$S$38,A21=$AT$44,STL!$S$39,A21=$AT$45,STL!$S$40,A21=$AT$46,STL!$S$41,A21=$AT$47,STL!$S$42,A21=$AT$48,STL!$S$43,A21=$AT$49,STL!$S$44)</f>
        <v>392.85714285714283</v>
      </c>
      <c r="T21" s="2" cm="1">
        <f t="array" ref="T21">_xlfn.IFS(AD21=$AX$8,STL!$T$3,AD21=$AX$9,STL!$T$4,AD21=$AX$10,STL!$T$5,AD21=$AX$11,STL!$T$6,AD21=$AX$12,STL!$T$7,AD21=$AX$13,STL!$T$8,AD21=$AX$14,STL!$T$9,AD21=$AX$15,STL!$T$10,AD21=$AX$16,STL!$T$11,AD21=$AX$17,STL!$T$12,AD21=$AX$18,STL!$T$13,AD21=$AX$19,STL!$T$14,AD21=$AX$20,STL!$T$15,AD21=$AX$21,STL!$T$16,AD21=$AX$22,STL!$T$17,AD21=$AX$23,STL!$T$18,AD21=$AX$24,STL!$T$19,AD21=$AX$25,STL!$T$20,AD21=$AX$26,STL!$T$21,AD21=$AX$27,STL!$T$22,AD21=$AX$28,STL!$T$23,AD21=$AX$29,STL!$T$24,AD21=$AX$30,STL!$T$25,AD21=$AX$31,STL!$T$26,AD21=$AX$32,STL!$T$27,AD21=$AX$33,STL!$T$28,AD21=$AX$34,STL!$T$29,AD21=$AX$35,STL!$T$30,AD21=$AX$36,STL!$T$31,AD21=$AX$37,STL!$T$32,AD21=$AX$38,STL!$T$33,AD21=$AX$39,STL!$T$34,AD21=$AX$40,STL!$T$35,AD21=$AX$41,STL!$T$36,AD21=$AX$42,STL!$T$37,AD21=$AX$43,STL!$T$38,AD21=$AX$44,STL!$T$39,AD21=$AX$45,STL!$T$40,AD21=$AX$46,STL!$T$41,AD21=$AX$47,STL!$T$42,AD21=$AX$48,STL!$T$43,AD21=$AX$49,STL!$T$44)</f>
        <v>122.116</v>
      </c>
      <c r="U21" s="2" cm="1">
        <f t="array" ref="U21">_xlfn.IFS($AD21=$AX$8,STL!$U$3,$AD21=$AX$9,STL!$U$4,$AD21=$AX$10,STL!$U$5,$AD21=$AX$11,STL!$U$6,$AD21=$AX$12,STL!$U$7,$AD21=$AX$13,STL!$U$8,$AD21=$AX$14,STL!$U$9,$AD21=$AX$15,STL!$U$10,$AD21=$AX$16,STL!$U$11,$AD21=$AX$17,STL!$U$12,$AD21=$AX$18,STL!$U$13,$AD21=$AX$19,STL!$U$14,$AD21=$AX$20,STL!$U$15,$AD21=$AX$21,STL!$U$16,$AD21=$AX$22,STL!$U$17,$AD21=$AX$23,STL!$U$18,$AD21=$AX$24,STL!$U$19,$AD21=$AX$25,STL!$U$20,$AD21=$AX$26,STL!$U$21,$AD21=$AX$27,STL!$U$22,$AD21=$AX$28,STL!$U$23,$AD21=$AX$29,STL!$U$24,$AD21=$AX$30,STL!$U$25,$AD21=$AX$31,STL!$U$26,$AD21=$AX$32,STL!$U$27,$AD21=$AX$33,STL!$U$28,$AD21=$AX$34,STL!$U$29,$AD21=$AX$35,STL!$U$30,$AD21=$AX$36,STL!$U$31,$AD21=$AX$37,STL!$U$32,$AD21=$AX$38,STL!$U$33,$AD21=$AX$39,STL!$U$34,$AD21=$AX$40,STL!$U$35,$AD21=$AX$41,STL!$U$36,$AD21=$AX$42,STL!$U$37,$AD21=$AX$43,STL!$U$38,$AD21=$AX$44,STL!$U$39,$AD21=$AX$45,STL!$U$40,$AD21=$AX$46,STL!$U$41,$AD21=$AX$47,STL!$U$42,$AD21=$AX$48,STL!$U$43,$AD21=$AX$49,STL!$U$44)</f>
        <v>28.428000000000001</v>
      </c>
      <c r="V21" s="2" cm="1">
        <f t="array" ref="V21">_xlfn.IFS($AD21=$AX$8,STL!$V$3,$AD21=$AX$9,STL!$V$4,$AD21=$AX$10,STL!$V$5,$AD21=$AX$11,STL!$V$6,$AD21=$AX$12,STL!$V$7,$AD21=$AX$13,STL!$V$8,$AD21=$AX$14,STL!$V$9,$AD21=$AX$15,STL!$V$10,$AD21=$AX$16,STL!$V$11,$AD21=$AX$17,STL!$V$12,$AD21=$AX$18,STL!$V$13,$AD21=$AX$19,STL!$V$14,$AD21=$AX$20,STL!$V$15,$AD21=$AX$21,STL!$V$16,$AD21=$AX$22,STL!$V$17,$AD21=$AX$23,STL!$V$18,$AD21=$AX$24,STL!$V$19,$AD21=$AX$25,STL!$V$20,$AD21=$AX$26,STL!$V$21,$AD21=$AX$27,STL!$V$22,$AD21=$AX$28,STL!$V$23,$AD21=$AX$29,STL!$V$24,$AD21=$AX$30,STL!$V$25,$AD21=$AX$31,STL!$V$26,$AD21=$AX$32,STL!$V$27,$AD21=$AX$33,STL!$V$28,$AD21=$AX$34,STL!$V$29,$AD21=$AX$35,STL!$V$30,$AD21=$AX$36,STL!$V$31,$AD21=$AX$37,STL!$V$32,$AD21=$AX$38,STL!$V$33,$AD21=$AX$39,STL!$V$34,$AD21=$AX$40,STL!$V$35,$AD21=$AX$41,STL!$V$36,$AD21=$AX$42,STL!$V$37,$AD21=$AX$43,STL!$V$38,$AD21=$AX$44,STL!$V$39,$AD21=$AX$45,STL!$V$40,$AD21=$AX$46,STL!$V$41,$AD21=$AX$47,STL!$V$42,$AD21=$AX$48,STL!$V$43,$AD21=$AX$49,STL!$V$44)</f>
        <v>150.54400000000001</v>
      </c>
      <c r="W21" s="2" t="s">
        <v>63</v>
      </c>
      <c r="X21" s="2">
        <v>0.03</v>
      </c>
      <c r="Y21" s="2" t="s">
        <v>33</v>
      </c>
      <c r="Z21" s="2" t="s">
        <v>34</v>
      </c>
      <c r="AA21" s="2" t="s">
        <v>35</v>
      </c>
      <c r="AB21" s="2">
        <v>505.92507999999998</v>
      </c>
      <c r="AC21" s="2">
        <v>0.50592499999999996</v>
      </c>
      <c r="AD21" s="2">
        <v>3</v>
      </c>
      <c r="AE21" s="10" t="s">
        <v>307</v>
      </c>
      <c r="AF21" s="2">
        <f t="shared" si="0"/>
        <v>397.51249999999993</v>
      </c>
      <c r="AG21" s="2" cm="1">
        <f t="array" ref="AG21">_xlfn.IFS(D21="I",MIN('Datos pp I Región'!$K$7:$K$9),D21="II",MIN('Datos pp II Región'!$K$7:$K$9),D21="III",MIN('Datos pp III Región'!$K$7:$K$9),D21="IV",MIN('Datos pp IV Región'!$K$7:$K$9),D21="V",MIN('Datos pp V Región'!$K$7:$K$9),D21="RM",MIN('Datos pp RM'!$K$7:$K$9),D21="VI",MIN('Datos pp VI Región'!$K$7:$K$9))</f>
        <v>22</v>
      </c>
      <c r="AH21" s="2" cm="1">
        <f t="array" ref="AH21">_xlfn.IFS(Z21="Pavimentado",1-(AG21/(4*365)),Z21="No Pavimentado",1-(AG21/365))</f>
        <v>0.98493150684931507</v>
      </c>
      <c r="AI21" s="2" cm="1">
        <f t="array" ref="AI21">_xlfn.IFS(Z21="Pavimentado",8,Z21="No Pavimentado",R21)</f>
        <v>8</v>
      </c>
      <c r="AJ21" s="2">
        <v>0.62</v>
      </c>
      <c r="AK21" s="2">
        <v>0.15</v>
      </c>
      <c r="AL21" s="2">
        <v>1.5</v>
      </c>
      <c r="AM21" s="2">
        <v>0.15</v>
      </c>
      <c r="AN21" s="6"/>
      <c r="AO21" s="2" cm="1">
        <f t="array" ref="AO21">_xlfn.IFS($Z21=$AU$3,AJ21*(($X21)^(0.91))*(AI21*1.1023)^(1.02),$Z21=$AU$4,AL21*281.9*((8.5/12)^0.9)*(AI21/2.72)^0.45)</f>
        <v>0.23489275495793649</v>
      </c>
      <c r="AP21" s="2" cm="1">
        <f t="array" ref="AP21">_xlfn.IFS($Z21=$AU$3,AK21*(($X21)^(0.91))*(AI21*1.1023)^1.02,$Z21=$AU$4,AM21*281.9*((8.5/12)^0.9)*(AI21/2.72)^0.45)</f>
        <v>5.6828892328533019E-2</v>
      </c>
      <c r="AQ21" s="2" cm="1">
        <f t="array" ref="AQ21">_xlfn.IFS(Z21=$AU$3,(AF21*AO21*AH21)/1000000,Z21=$AU$4,(AF21*AH21*AO21*(1-AN21))/1000000)</f>
        <v>9.1965818763699761E-5</v>
      </c>
      <c r="AR21" s="2" cm="1">
        <f t="array" ref="AR21">_xlfn.IFS(Z21=$AU$3,(AF21*AP21*AH21)/1000000,Z21=$AU$4,(AF21*AH21*AP21*(1-AN21))/1000000)</f>
        <v>2.224979486218542E-5</v>
      </c>
      <c r="AT21" s="40">
        <v>14</v>
      </c>
      <c r="AX21" s="40">
        <v>14</v>
      </c>
    </row>
    <row r="22" spans="1:50" ht="43.2" x14ac:dyDescent="0.3">
      <c r="A22" s="2">
        <v>3</v>
      </c>
      <c r="B22" t="s">
        <v>21</v>
      </c>
      <c r="C22" s="3" t="s">
        <v>22</v>
      </c>
      <c r="D22" t="s">
        <v>23</v>
      </c>
      <c r="E22" s="2" t="s">
        <v>24</v>
      </c>
      <c r="F22" s="2" t="s">
        <v>56</v>
      </c>
      <c r="G22" s="2" t="s">
        <v>26</v>
      </c>
      <c r="H22" s="2" t="s">
        <v>57</v>
      </c>
      <c r="I22" s="2" t="s">
        <v>28</v>
      </c>
      <c r="J22" s="2">
        <v>11000</v>
      </c>
      <c r="K22" s="2" t="s">
        <v>29</v>
      </c>
      <c r="L22" s="4">
        <v>46227</v>
      </c>
      <c r="M22" s="2" t="s">
        <v>30</v>
      </c>
      <c r="N22" s="2" t="s">
        <v>31</v>
      </c>
      <c r="O22" s="2">
        <v>11000</v>
      </c>
      <c r="P22" s="2" cm="1">
        <f t="array" ref="P22">_xlfn.IFS(AD22=$AT$8,STL!$P$3,AD22=$AT$9,STL!$P$4,AD22=$AT$10,STL!$P$5,AD22=$AT$11,STL!$P$6,AD22=$AT$12,STL!$P$7,AD22=$AT$13,STL!$P$8,AD22=$AT$14,STL!$P$9,AD22=$AT$15,STL!$P$10,AD22=$AT$16,STL!$P$11,AD22=$AT$17,STL!$P$12,AD22=$AT$18,STL!$P$13,AD22=$AT$19,STL!$P$14,AD22=$AT$20,STL!$P$15,AD22=$AT$21,STL!$P$16,AD22=$AT$22,STL!$P$17,AD22=$AT$23,STL!$P$18,AD22=$AT$24,STL!$P$19,AD22=$AT$25,STL!$P$20,AD22=$AT$26,STL!$P$21,AD22=$AT$27,STL!$P$22,AD22=$AT$28,STL!$P$23,AD22=$AT$29,STL!$P$24,AD22=$AT$30,STL!$P$25,AD22=$AT$31,STL!$P$26,AD22=$AT$32,STL!$P$27,AD22=$AT$33,STL!$P$28,AD22=$AT$34,STL!$P$29,AD22=$AT$35,STL!$P$30,AD22=$AT$36,STL!$P$31,AD22=$AT$37,STL!$P$32,AD22=$AT$38,STL!$P$33,AD22=$AT$39,STL!$P$34,AD22=$AT$40,STL!$P$35,AD22=$AT$41,STL!$P$36,AD22=$AT$42,STL!$P$37,AD22=$AT$43,STL!$P$38,AD22=$AT$44,STL!$P$39,AD22=$AT$45,STL!$P$40,AD22=$AT$46,STL!$P$41,AD22=$AT$47,STL!$P$42,AD22=$AT$48,STL!$P$43,AD22=$AT$49,STL!$P$44)</f>
        <v>8.3350000000000009</v>
      </c>
      <c r="Q22" s="2">
        <f>STL!$Q$3</f>
        <v>28</v>
      </c>
      <c r="R22" s="42">
        <f>STL!$R$3</f>
        <v>36.335000000000001</v>
      </c>
      <c r="S22" s="43" cm="1">
        <f t="array" ref="S22">_xlfn.IFS(A22=$AT$8,STL!$S$3,A22=$AT$9,STL!$S$4,A22=$AT$10,STL!$S$5,A22=$AT$11,STL!$S$6,A22=$AT$12,STL!$S$7,A22=$AT$13,STL!$S$8,A22=$AT$14,STL!$S$9,A22=$AT$15,STL!$S$10,A22=$AT$16,STL!$S$11,A22=$AT$17,STL!$S$12,A22=$AT$18,STL!$S$13,A22=$AT$19,STL!$S$14,A22=$AT$20,STL!$S$15,A22=$AT$21,STL!$S$16,A22=$AT$22,STL!$S$17,A22=$AT$23,STL!$S$18,A22=$AT$24,STL!$S$19,A22=$AT$25,STL!$S$20,A22=$AT$26,STL!$S$21,A22=$AT$27,STL!$S$22,A22=$AT$28,STL!$S$23,A22=$AT$29,STL!$S$24,A22=$AT$30,STL!$S$25,A22=$AT$31,STL!$S$26,A22=$AT$32,STL!$S$27,A22=$AT$33,STL!$S$28,A22=$AT$34,STL!$S$29,A22=$AT$35,STL!$S$30,A22=$AT$36,STL!$S$31,A22=$AT$37,STL!$S$32,A22=$AT$38,STL!$S$33,A22=$AT$39,STL!$S$34,A22=$AT$40,STL!$S$35,A22=$AT$41,STL!$S$36,A22=$AT$42,STL!$S$37,A22=$AT$43,STL!$S$38,A22=$AT$44,STL!$S$39,A22=$AT$45,STL!$S$40,A22=$AT$46,STL!$S$41,A22=$AT$47,STL!$S$42,A22=$AT$48,STL!$S$43,A22=$AT$49,STL!$S$44)</f>
        <v>392.85714285714283</v>
      </c>
      <c r="T22" s="2" cm="1">
        <f t="array" ref="T22">_xlfn.IFS(AD22=$AX$8,STL!$T$3,AD22=$AX$9,STL!$T$4,AD22=$AX$10,STL!$T$5,AD22=$AX$11,STL!$T$6,AD22=$AX$12,STL!$T$7,AD22=$AX$13,STL!$T$8,AD22=$AX$14,STL!$T$9,AD22=$AX$15,STL!$T$10,AD22=$AX$16,STL!$T$11,AD22=$AX$17,STL!$T$12,AD22=$AX$18,STL!$T$13,AD22=$AX$19,STL!$T$14,AD22=$AX$20,STL!$T$15,AD22=$AX$21,STL!$T$16,AD22=$AX$22,STL!$T$17,AD22=$AX$23,STL!$T$18,AD22=$AX$24,STL!$T$19,AD22=$AX$25,STL!$T$20,AD22=$AX$26,STL!$T$21,AD22=$AX$27,STL!$T$22,AD22=$AX$28,STL!$T$23,AD22=$AX$29,STL!$T$24,AD22=$AX$30,STL!$T$25,AD22=$AX$31,STL!$T$26,AD22=$AX$32,STL!$T$27,AD22=$AX$33,STL!$T$28,AD22=$AX$34,STL!$T$29,AD22=$AX$35,STL!$T$30,AD22=$AX$36,STL!$T$31,AD22=$AX$37,STL!$T$32,AD22=$AX$38,STL!$T$33,AD22=$AX$39,STL!$T$34,AD22=$AX$40,STL!$T$35,AD22=$AX$41,STL!$T$36,AD22=$AX$42,STL!$T$37,AD22=$AX$43,STL!$T$38,AD22=$AX$44,STL!$T$39,AD22=$AX$45,STL!$T$40,AD22=$AX$46,STL!$T$41,AD22=$AX$47,STL!$T$42,AD22=$AX$48,STL!$T$43,AD22=$AX$49,STL!$T$44)</f>
        <v>122.116</v>
      </c>
      <c r="U22" s="2" cm="1">
        <f t="array" ref="U22">_xlfn.IFS($AD22=$AX$8,STL!$U$3,$AD22=$AX$9,STL!$U$4,$AD22=$AX$10,STL!$U$5,$AD22=$AX$11,STL!$U$6,$AD22=$AX$12,STL!$U$7,$AD22=$AX$13,STL!$U$8,$AD22=$AX$14,STL!$U$9,$AD22=$AX$15,STL!$U$10,$AD22=$AX$16,STL!$U$11,$AD22=$AX$17,STL!$U$12,$AD22=$AX$18,STL!$U$13,$AD22=$AX$19,STL!$U$14,$AD22=$AX$20,STL!$U$15,$AD22=$AX$21,STL!$U$16,$AD22=$AX$22,STL!$U$17,$AD22=$AX$23,STL!$U$18,$AD22=$AX$24,STL!$U$19,$AD22=$AX$25,STL!$U$20,$AD22=$AX$26,STL!$U$21,$AD22=$AX$27,STL!$U$22,$AD22=$AX$28,STL!$U$23,$AD22=$AX$29,STL!$U$24,$AD22=$AX$30,STL!$U$25,$AD22=$AX$31,STL!$U$26,$AD22=$AX$32,STL!$U$27,$AD22=$AX$33,STL!$U$28,$AD22=$AX$34,STL!$U$29,$AD22=$AX$35,STL!$U$30,$AD22=$AX$36,STL!$U$31,$AD22=$AX$37,STL!$U$32,$AD22=$AX$38,STL!$U$33,$AD22=$AX$39,STL!$U$34,$AD22=$AX$40,STL!$U$35,$AD22=$AX$41,STL!$U$36,$AD22=$AX$42,STL!$U$37,$AD22=$AX$43,STL!$U$38,$AD22=$AX$44,STL!$U$39,$AD22=$AX$45,STL!$U$40,$AD22=$AX$46,STL!$U$41,$AD22=$AX$47,STL!$U$42,$AD22=$AX$48,STL!$U$43,$AD22=$AX$49,STL!$U$44)</f>
        <v>28.428000000000001</v>
      </c>
      <c r="V22" s="2" cm="1">
        <f t="array" ref="V22">_xlfn.IFS($AD22=$AX$8,STL!$V$3,$AD22=$AX$9,STL!$V$4,$AD22=$AX$10,STL!$V$5,$AD22=$AX$11,STL!$V$6,$AD22=$AX$12,STL!$V$7,$AD22=$AX$13,STL!$V$8,$AD22=$AX$14,STL!$V$9,$AD22=$AX$15,STL!$V$10,$AD22=$AX$16,STL!$V$11,$AD22=$AX$17,STL!$V$12,$AD22=$AX$18,STL!$V$13,$AD22=$AX$19,STL!$V$14,$AD22=$AX$20,STL!$V$15,$AD22=$AX$21,STL!$V$16,$AD22=$AX$22,STL!$V$17,$AD22=$AX$23,STL!$V$18,$AD22=$AX$24,STL!$V$19,$AD22=$AX$25,STL!$V$20,$AD22=$AX$26,STL!$V$21,$AD22=$AX$27,STL!$V$22,$AD22=$AX$28,STL!$V$23,$AD22=$AX$29,STL!$V$24,$AD22=$AX$30,STL!$V$25,$AD22=$AX$31,STL!$V$26,$AD22=$AX$32,STL!$V$27,$AD22=$AX$33,STL!$V$28,$AD22=$AX$34,STL!$V$29,$AD22=$AX$35,STL!$V$30,$AD22=$AX$36,STL!$V$31,$AD22=$AX$37,STL!$V$32,$AD22=$AX$38,STL!$V$33,$AD22=$AX$39,STL!$V$34,$AD22=$AX$40,STL!$V$35,$AD22=$AX$41,STL!$V$36,$AD22=$AX$42,STL!$V$37,$AD22=$AX$43,STL!$V$38,$AD22=$AX$44,STL!$V$39,$AD22=$AX$45,STL!$V$40,$AD22=$AX$46,STL!$V$41,$AD22=$AX$47,STL!$V$42,$AD22=$AX$48,STL!$V$43,$AD22=$AX$49,STL!$V$44)</f>
        <v>150.54400000000001</v>
      </c>
      <c r="W22" s="2" t="s">
        <v>64</v>
      </c>
      <c r="X22" s="2">
        <v>0.2</v>
      </c>
      <c r="Y22" s="2" t="s">
        <v>33</v>
      </c>
      <c r="Z22" s="2" t="s">
        <v>34</v>
      </c>
      <c r="AA22" s="2" t="s">
        <v>35</v>
      </c>
      <c r="AB22" s="2">
        <v>10346.446868000001</v>
      </c>
      <c r="AC22" s="2">
        <v>10.346447</v>
      </c>
      <c r="AD22" s="2">
        <v>3</v>
      </c>
      <c r="AE22" s="10" t="s">
        <v>307</v>
      </c>
      <c r="AF22" s="2">
        <f t="shared" si="0"/>
        <v>8129.3512142857135</v>
      </c>
      <c r="AG22" s="2" cm="1">
        <f t="array" ref="AG22">_xlfn.IFS(D22="I",MIN('Datos pp I Región'!$K$7:$K$9),D22="II",MIN('Datos pp II Región'!$K$7:$K$9),D22="III",MIN('Datos pp III Región'!$K$7:$K$9),D22="IV",MIN('Datos pp IV Región'!$K$7:$K$9),D22="V",MIN('Datos pp V Región'!$K$7:$K$9),D22="RM",MIN('Datos pp RM'!$K$7:$K$9),D22="VI",MIN('Datos pp VI Región'!$K$7:$K$9))</f>
        <v>22</v>
      </c>
      <c r="AH22" s="2" cm="1">
        <f t="array" ref="AH22">_xlfn.IFS(Z22="Pavimentado",1-(AG22/(4*365)),Z22="No Pavimentado",1-(AG22/365))</f>
        <v>0.98493150684931507</v>
      </c>
      <c r="AI22" s="2" cm="1">
        <f t="array" ref="AI22">_xlfn.IFS(Z22="Pavimentado",8,Z22="No Pavimentado",R22)</f>
        <v>8</v>
      </c>
      <c r="AJ22" s="2">
        <v>0.62</v>
      </c>
      <c r="AK22" s="2">
        <v>0.15</v>
      </c>
      <c r="AL22" s="2">
        <v>1.5</v>
      </c>
      <c r="AM22" s="2">
        <v>0.15</v>
      </c>
      <c r="AN22" s="6"/>
      <c r="AO22" s="2" cm="1">
        <f t="array" ref="AO22">_xlfn.IFS($Z22=$AU$3,AJ22*(($X22)^(0.91))*(AI22*1.1023)^(1.02),$Z22=$AU$4,AL22*281.9*((8.5/12)^0.9)*(AI22/2.72)^0.45)</f>
        <v>1.3201600184669013</v>
      </c>
      <c r="AP22" s="2" cm="1">
        <f t="array" ref="AP22">_xlfn.IFS($Z22=$AU$3,AK22*(($X22)^(0.91))*(AI22*1.1023)^1.02,$Z22=$AU$4,AM22*281.9*((8.5/12)^0.9)*(AI22/2.72)^0.45)</f>
        <v>0.31939355285489546</v>
      </c>
      <c r="AQ22" s="2" cm="1">
        <f t="array" ref="AQ22">_xlfn.IFS(Z22=$AU$3,(AF22*AO22*AH22)/1000000,Z22=$AU$4,(AF22*AH22*AO22*(1-AN22))/1000000)</f>
        <v>1.057032871090011E-2</v>
      </c>
      <c r="AR22" s="2" cm="1">
        <f t="array" ref="AR22">_xlfn.IFS(Z22=$AU$3,(AF22*AP22*AH22)/1000000,Z22=$AU$4,(AF22*AH22*AP22*(1-AN22))/1000000)</f>
        <v>2.5573375913468003E-3</v>
      </c>
      <c r="AT22" s="40">
        <v>15</v>
      </c>
      <c r="AX22" s="40">
        <v>15</v>
      </c>
    </row>
    <row r="23" spans="1:50" ht="43.2" x14ac:dyDescent="0.3">
      <c r="A23" s="2">
        <v>3</v>
      </c>
      <c r="B23" t="s">
        <v>21</v>
      </c>
      <c r="C23" s="3" t="s">
        <v>22</v>
      </c>
      <c r="D23" t="s">
        <v>23</v>
      </c>
      <c r="E23" s="2" t="s">
        <v>24</v>
      </c>
      <c r="F23" s="2" t="s">
        <v>56</v>
      </c>
      <c r="G23" s="2" t="s">
        <v>26</v>
      </c>
      <c r="H23" s="2" t="s">
        <v>57</v>
      </c>
      <c r="I23" s="2" t="s">
        <v>28</v>
      </c>
      <c r="J23" s="2">
        <v>11000</v>
      </c>
      <c r="K23" s="2" t="s">
        <v>29</v>
      </c>
      <c r="L23" s="4">
        <v>46227</v>
      </c>
      <c r="M23" s="2" t="s">
        <v>30</v>
      </c>
      <c r="N23" s="2" t="s">
        <v>31</v>
      </c>
      <c r="O23" s="2">
        <v>11000</v>
      </c>
      <c r="P23" s="2" cm="1">
        <f t="array" ref="P23">_xlfn.IFS(AD23=$AT$8,STL!$P$3,AD23=$AT$9,STL!$P$4,AD23=$AT$10,STL!$P$5,AD23=$AT$11,STL!$P$6,AD23=$AT$12,STL!$P$7,AD23=$AT$13,STL!$P$8,AD23=$AT$14,STL!$P$9,AD23=$AT$15,STL!$P$10,AD23=$AT$16,STL!$P$11,AD23=$AT$17,STL!$P$12,AD23=$AT$18,STL!$P$13,AD23=$AT$19,STL!$P$14,AD23=$AT$20,STL!$P$15,AD23=$AT$21,STL!$P$16,AD23=$AT$22,STL!$P$17,AD23=$AT$23,STL!$P$18,AD23=$AT$24,STL!$P$19,AD23=$AT$25,STL!$P$20,AD23=$AT$26,STL!$P$21,AD23=$AT$27,STL!$P$22,AD23=$AT$28,STL!$P$23,AD23=$AT$29,STL!$P$24,AD23=$AT$30,STL!$P$25,AD23=$AT$31,STL!$P$26,AD23=$AT$32,STL!$P$27,AD23=$AT$33,STL!$P$28,AD23=$AT$34,STL!$P$29,AD23=$AT$35,STL!$P$30,AD23=$AT$36,STL!$P$31,AD23=$AT$37,STL!$P$32,AD23=$AT$38,STL!$P$33,AD23=$AT$39,STL!$P$34,AD23=$AT$40,STL!$P$35,AD23=$AT$41,STL!$P$36,AD23=$AT$42,STL!$P$37,AD23=$AT$43,STL!$P$38,AD23=$AT$44,STL!$P$39,AD23=$AT$45,STL!$P$40,AD23=$AT$46,STL!$P$41,AD23=$AT$47,STL!$P$42,AD23=$AT$48,STL!$P$43,AD23=$AT$49,STL!$P$44)</f>
        <v>8.3350000000000009</v>
      </c>
      <c r="Q23" s="2">
        <f>STL!$Q$3</f>
        <v>28</v>
      </c>
      <c r="R23" s="42">
        <f>STL!$R$3</f>
        <v>36.335000000000001</v>
      </c>
      <c r="S23" s="43" cm="1">
        <f t="array" ref="S23">_xlfn.IFS(A23=$AT$8,STL!$S$3,A23=$AT$9,STL!$S$4,A23=$AT$10,STL!$S$5,A23=$AT$11,STL!$S$6,A23=$AT$12,STL!$S$7,A23=$AT$13,STL!$S$8,A23=$AT$14,STL!$S$9,A23=$AT$15,STL!$S$10,A23=$AT$16,STL!$S$11,A23=$AT$17,STL!$S$12,A23=$AT$18,STL!$S$13,A23=$AT$19,STL!$S$14,A23=$AT$20,STL!$S$15,A23=$AT$21,STL!$S$16,A23=$AT$22,STL!$S$17,A23=$AT$23,STL!$S$18,A23=$AT$24,STL!$S$19,A23=$AT$25,STL!$S$20,A23=$AT$26,STL!$S$21,A23=$AT$27,STL!$S$22,A23=$AT$28,STL!$S$23,A23=$AT$29,STL!$S$24,A23=$AT$30,STL!$S$25,A23=$AT$31,STL!$S$26,A23=$AT$32,STL!$S$27,A23=$AT$33,STL!$S$28,A23=$AT$34,STL!$S$29,A23=$AT$35,STL!$S$30,A23=$AT$36,STL!$S$31,A23=$AT$37,STL!$S$32,A23=$AT$38,STL!$S$33,A23=$AT$39,STL!$S$34,A23=$AT$40,STL!$S$35,A23=$AT$41,STL!$S$36,A23=$AT$42,STL!$S$37,A23=$AT$43,STL!$S$38,A23=$AT$44,STL!$S$39,A23=$AT$45,STL!$S$40,A23=$AT$46,STL!$S$41,A23=$AT$47,STL!$S$42,A23=$AT$48,STL!$S$43,A23=$AT$49,STL!$S$44)</f>
        <v>392.85714285714283</v>
      </c>
      <c r="T23" s="2" cm="1">
        <f t="array" ref="T23">_xlfn.IFS(AD23=$AX$8,STL!$T$3,AD23=$AX$9,STL!$T$4,AD23=$AX$10,STL!$T$5,AD23=$AX$11,STL!$T$6,AD23=$AX$12,STL!$T$7,AD23=$AX$13,STL!$T$8,AD23=$AX$14,STL!$T$9,AD23=$AX$15,STL!$T$10,AD23=$AX$16,STL!$T$11,AD23=$AX$17,STL!$T$12,AD23=$AX$18,STL!$T$13,AD23=$AX$19,STL!$T$14,AD23=$AX$20,STL!$T$15,AD23=$AX$21,STL!$T$16,AD23=$AX$22,STL!$T$17,AD23=$AX$23,STL!$T$18,AD23=$AX$24,STL!$T$19,AD23=$AX$25,STL!$T$20,AD23=$AX$26,STL!$T$21,AD23=$AX$27,STL!$T$22,AD23=$AX$28,STL!$T$23,AD23=$AX$29,STL!$T$24,AD23=$AX$30,STL!$T$25,AD23=$AX$31,STL!$T$26,AD23=$AX$32,STL!$T$27,AD23=$AX$33,STL!$T$28,AD23=$AX$34,STL!$T$29,AD23=$AX$35,STL!$T$30,AD23=$AX$36,STL!$T$31,AD23=$AX$37,STL!$T$32,AD23=$AX$38,STL!$T$33,AD23=$AX$39,STL!$T$34,AD23=$AX$40,STL!$T$35,AD23=$AX$41,STL!$T$36,AD23=$AX$42,STL!$T$37,AD23=$AX$43,STL!$T$38,AD23=$AX$44,STL!$T$39,AD23=$AX$45,STL!$T$40,AD23=$AX$46,STL!$T$41,AD23=$AX$47,STL!$T$42,AD23=$AX$48,STL!$T$43,AD23=$AX$49,STL!$T$44)</f>
        <v>122.116</v>
      </c>
      <c r="U23" s="2" cm="1">
        <f t="array" ref="U23">_xlfn.IFS($AD23=$AX$8,STL!$U$3,$AD23=$AX$9,STL!$U$4,$AD23=$AX$10,STL!$U$5,$AD23=$AX$11,STL!$U$6,$AD23=$AX$12,STL!$U$7,$AD23=$AX$13,STL!$U$8,$AD23=$AX$14,STL!$U$9,$AD23=$AX$15,STL!$U$10,$AD23=$AX$16,STL!$U$11,$AD23=$AX$17,STL!$U$12,$AD23=$AX$18,STL!$U$13,$AD23=$AX$19,STL!$U$14,$AD23=$AX$20,STL!$U$15,$AD23=$AX$21,STL!$U$16,$AD23=$AX$22,STL!$U$17,$AD23=$AX$23,STL!$U$18,$AD23=$AX$24,STL!$U$19,$AD23=$AX$25,STL!$U$20,$AD23=$AX$26,STL!$U$21,$AD23=$AX$27,STL!$U$22,$AD23=$AX$28,STL!$U$23,$AD23=$AX$29,STL!$U$24,$AD23=$AX$30,STL!$U$25,$AD23=$AX$31,STL!$U$26,$AD23=$AX$32,STL!$U$27,$AD23=$AX$33,STL!$U$28,$AD23=$AX$34,STL!$U$29,$AD23=$AX$35,STL!$U$30,$AD23=$AX$36,STL!$U$31,$AD23=$AX$37,STL!$U$32,$AD23=$AX$38,STL!$U$33,$AD23=$AX$39,STL!$U$34,$AD23=$AX$40,STL!$U$35,$AD23=$AX$41,STL!$U$36,$AD23=$AX$42,STL!$U$37,$AD23=$AX$43,STL!$U$38,$AD23=$AX$44,STL!$U$39,$AD23=$AX$45,STL!$U$40,$AD23=$AX$46,STL!$U$41,$AD23=$AX$47,STL!$U$42,$AD23=$AX$48,STL!$U$43,$AD23=$AX$49,STL!$U$44)</f>
        <v>28.428000000000001</v>
      </c>
      <c r="V23" s="2" cm="1">
        <f t="array" ref="V23">_xlfn.IFS($AD23=$AX$8,STL!$V$3,$AD23=$AX$9,STL!$V$4,$AD23=$AX$10,STL!$V$5,$AD23=$AX$11,STL!$V$6,$AD23=$AX$12,STL!$V$7,$AD23=$AX$13,STL!$V$8,$AD23=$AX$14,STL!$V$9,$AD23=$AX$15,STL!$V$10,$AD23=$AX$16,STL!$V$11,$AD23=$AX$17,STL!$V$12,$AD23=$AX$18,STL!$V$13,$AD23=$AX$19,STL!$V$14,$AD23=$AX$20,STL!$V$15,$AD23=$AX$21,STL!$V$16,$AD23=$AX$22,STL!$V$17,$AD23=$AX$23,STL!$V$18,$AD23=$AX$24,STL!$V$19,$AD23=$AX$25,STL!$V$20,$AD23=$AX$26,STL!$V$21,$AD23=$AX$27,STL!$V$22,$AD23=$AX$28,STL!$V$23,$AD23=$AX$29,STL!$V$24,$AD23=$AX$30,STL!$V$25,$AD23=$AX$31,STL!$V$26,$AD23=$AX$32,STL!$V$27,$AD23=$AX$33,STL!$V$28,$AD23=$AX$34,STL!$V$29,$AD23=$AX$35,STL!$V$30,$AD23=$AX$36,STL!$V$31,$AD23=$AX$37,STL!$V$32,$AD23=$AX$38,STL!$V$33,$AD23=$AX$39,STL!$V$34,$AD23=$AX$40,STL!$V$35,$AD23=$AX$41,STL!$V$36,$AD23=$AX$42,STL!$V$37,$AD23=$AX$43,STL!$V$38,$AD23=$AX$44,STL!$V$39,$AD23=$AX$45,STL!$V$40,$AD23=$AX$46,STL!$V$41,$AD23=$AX$47,STL!$V$42,$AD23=$AX$48,STL!$V$43,$AD23=$AX$49,STL!$V$44)</f>
        <v>150.54400000000001</v>
      </c>
      <c r="W23" s="2" t="s">
        <v>65</v>
      </c>
      <c r="X23" s="2">
        <v>0.2</v>
      </c>
      <c r="Y23" s="2" t="s">
        <v>33</v>
      </c>
      <c r="Z23" s="2" t="s">
        <v>34</v>
      </c>
      <c r="AA23" s="2" t="s">
        <v>35</v>
      </c>
      <c r="AB23" s="2">
        <v>9945.2674889999998</v>
      </c>
      <c r="AC23" s="2">
        <v>9.9452669999999994</v>
      </c>
      <c r="AD23" s="2">
        <v>3</v>
      </c>
      <c r="AE23" s="10" t="s">
        <v>307</v>
      </c>
      <c r="AF23" s="2">
        <f t="shared" si="0"/>
        <v>7814.138357142856</v>
      </c>
      <c r="AG23" s="2" cm="1">
        <f t="array" ref="AG23">_xlfn.IFS(D23="I",MIN('Datos pp I Región'!$K$7:$K$9),D23="II",MIN('Datos pp II Región'!$K$7:$K$9),D23="III",MIN('Datos pp III Región'!$K$7:$K$9),D23="IV",MIN('Datos pp IV Región'!$K$7:$K$9),D23="V",MIN('Datos pp V Región'!$K$7:$K$9),D23="RM",MIN('Datos pp RM'!$K$7:$K$9),D23="VI",MIN('Datos pp VI Región'!$K$7:$K$9))</f>
        <v>22</v>
      </c>
      <c r="AH23" s="2" cm="1">
        <f t="array" ref="AH23">_xlfn.IFS(Z23="Pavimentado",1-(AG23/(4*365)),Z23="No Pavimentado",1-(AG23/365))</f>
        <v>0.98493150684931507</v>
      </c>
      <c r="AI23" s="2" cm="1">
        <f t="array" ref="AI23">_xlfn.IFS(Z23="Pavimentado",8,Z23="No Pavimentado",R23)</f>
        <v>8</v>
      </c>
      <c r="AJ23" s="2">
        <v>0.62</v>
      </c>
      <c r="AK23" s="2">
        <v>0.15</v>
      </c>
      <c r="AL23" s="2">
        <v>1.5</v>
      </c>
      <c r="AM23" s="2">
        <v>0.15</v>
      </c>
      <c r="AN23" s="6"/>
      <c r="AO23" s="2" cm="1">
        <f t="array" ref="AO23">_xlfn.IFS($Z23=$AU$3,AJ23*(($X23)^(0.91))*(AI23*1.1023)^(1.02),$Z23=$AU$4,AL23*281.9*((8.5/12)^0.9)*(AI23/2.72)^0.45)</f>
        <v>1.3201600184669013</v>
      </c>
      <c r="AP23" s="2" cm="1">
        <f t="array" ref="AP23">_xlfn.IFS($Z23=$AU$3,AK23*(($X23)^(0.91))*(AI23*1.1023)^1.02,$Z23=$AU$4,AM23*281.9*((8.5/12)^0.9)*(AI23/2.72)^0.45)</f>
        <v>0.31939355285489546</v>
      </c>
      <c r="AQ23" s="2" cm="1">
        <f t="array" ref="AQ23">_xlfn.IFS(Z23=$AU$3,(AF23*AO23*AH23)/1000000,Z23=$AU$4,(AF23*AH23*AO23*(1-AN23))/1000000)</f>
        <v>1.0160467772914449E-2</v>
      </c>
      <c r="AR23" s="2" cm="1">
        <f t="array" ref="AR23">_xlfn.IFS(Z23=$AU$3,(AF23*AP23*AH23)/1000000,Z23=$AU$4,(AF23*AH23*AP23*(1-AN23))/1000000)</f>
        <v>2.4581776869954312E-3</v>
      </c>
      <c r="AT23" s="40">
        <v>16</v>
      </c>
      <c r="AX23" s="40">
        <v>16</v>
      </c>
    </row>
    <row r="24" spans="1:50" ht="43.2" x14ac:dyDescent="0.3">
      <c r="A24" s="2">
        <v>3</v>
      </c>
      <c r="B24" t="s">
        <v>21</v>
      </c>
      <c r="C24" s="3" t="s">
        <v>22</v>
      </c>
      <c r="D24" t="s">
        <v>23</v>
      </c>
      <c r="E24" s="2" t="s">
        <v>24</v>
      </c>
      <c r="F24" s="2" t="s">
        <v>56</v>
      </c>
      <c r="G24" s="2" t="s">
        <v>26</v>
      </c>
      <c r="H24" s="2" t="s">
        <v>57</v>
      </c>
      <c r="I24" s="2" t="s">
        <v>28</v>
      </c>
      <c r="J24" s="2">
        <v>11000</v>
      </c>
      <c r="K24" s="2" t="s">
        <v>29</v>
      </c>
      <c r="L24" s="4">
        <v>46227</v>
      </c>
      <c r="M24" s="2" t="s">
        <v>30</v>
      </c>
      <c r="N24" s="2" t="s">
        <v>31</v>
      </c>
      <c r="O24" s="2">
        <v>11000</v>
      </c>
      <c r="P24" s="2" cm="1">
        <f t="array" ref="P24">_xlfn.IFS(AD24=$AT$8,STL!$P$3,AD24=$AT$9,STL!$P$4,AD24=$AT$10,STL!$P$5,AD24=$AT$11,STL!$P$6,AD24=$AT$12,STL!$P$7,AD24=$AT$13,STL!$P$8,AD24=$AT$14,STL!$P$9,AD24=$AT$15,STL!$P$10,AD24=$AT$16,STL!$P$11,AD24=$AT$17,STL!$P$12,AD24=$AT$18,STL!$P$13,AD24=$AT$19,STL!$P$14,AD24=$AT$20,STL!$P$15,AD24=$AT$21,STL!$P$16,AD24=$AT$22,STL!$P$17,AD24=$AT$23,STL!$P$18,AD24=$AT$24,STL!$P$19,AD24=$AT$25,STL!$P$20,AD24=$AT$26,STL!$P$21,AD24=$AT$27,STL!$P$22,AD24=$AT$28,STL!$P$23,AD24=$AT$29,STL!$P$24,AD24=$AT$30,STL!$P$25,AD24=$AT$31,STL!$P$26,AD24=$AT$32,STL!$P$27,AD24=$AT$33,STL!$P$28,AD24=$AT$34,STL!$P$29,AD24=$AT$35,STL!$P$30,AD24=$AT$36,STL!$P$31,AD24=$AT$37,STL!$P$32,AD24=$AT$38,STL!$P$33,AD24=$AT$39,STL!$P$34,AD24=$AT$40,STL!$P$35,AD24=$AT$41,STL!$P$36,AD24=$AT$42,STL!$P$37,AD24=$AT$43,STL!$P$38,AD24=$AT$44,STL!$P$39,AD24=$AT$45,STL!$P$40,AD24=$AT$46,STL!$P$41,AD24=$AT$47,STL!$P$42,AD24=$AT$48,STL!$P$43,AD24=$AT$49,STL!$P$44)</f>
        <v>8.3350000000000009</v>
      </c>
      <c r="Q24" s="2">
        <f>STL!$Q$3</f>
        <v>28</v>
      </c>
      <c r="R24" s="42">
        <f>STL!$R$3</f>
        <v>36.335000000000001</v>
      </c>
      <c r="S24" s="43" cm="1">
        <f t="array" ref="S24">_xlfn.IFS(A24=$AT$8,STL!$S$3,A24=$AT$9,STL!$S$4,A24=$AT$10,STL!$S$5,A24=$AT$11,STL!$S$6,A24=$AT$12,STL!$S$7,A24=$AT$13,STL!$S$8,A24=$AT$14,STL!$S$9,A24=$AT$15,STL!$S$10,A24=$AT$16,STL!$S$11,A24=$AT$17,STL!$S$12,A24=$AT$18,STL!$S$13,A24=$AT$19,STL!$S$14,A24=$AT$20,STL!$S$15,A24=$AT$21,STL!$S$16,A24=$AT$22,STL!$S$17,A24=$AT$23,STL!$S$18,A24=$AT$24,STL!$S$19,A24=$AT$25,STL!$S$20,A24=$AT$26,STL!$S$21,A24=$AT$27,STL!$S$22,A24=$AT$28,STL!$S$23,A24=$AT$29,STL!$S$24,A24=$AT$30,STL!$S$25,A24=$AT$31,STL!$S$26,A24=$AT$32,STL!$S$27,A24=$AT$33,STL!$S$28,A24=$AT$34,STL!$S$29,A24=$AT$35,STL!$S$30,A24=$AT$36,STL!$S$31,A24=$AT$37,STL!$S$32,A24=$AT$38,STL!$S$33,A24=$AT$39,STL!$S$34,A24=$AT$40,STL!$S$35,A24=$AT$41,STL!$S$36,A24=$AT$42,STL!$S$37,A24=$AT$43,STL!$S$38,A24=$AT$44,STL!$S$39,A24=$AT$45,STL!$S$40,A24=$AT$46,STL!$S$41,A24=$AT$47,STL!$S$42,A24=$AT$48,STL!$S$43,A24=$AT$49,STL!$S$44)</f>
        <v>392.85714285714283</v>
      </c>
      <c r="T24" s="2" cm="1">
        <f t="array" ref="T24">_xlfn.IFS(AD24=$AX$8,STL!$T$3,AD24=$AX$9,STL!$T$4,AD24=$AX$10,STL!$T$5,AD24=$AX$11,STL!$T$6,AD24=$AX$12,STL!$T$7,AD24=$AX$13,STL!$T$8,AD24=$AX$14,STL!$T$9,AD24=$AX$15,STL!$T$10,AD24=$AX$16,STL!$T$11,AD24=$AX$17,STL!$T$12,AD24=$AX$18,STL!$T$13,AD24=$AX$19,STL!$T$14,AD24=$AX$20,STL!$T$15,AD24=$AX$21,STL!$T$16,AD24=$AX$22,STL!$T$17,AD24=$AX$23,STL!$T$18,AD24=$AX$24,STL!$T$19,AD24=$AX$25,STL!$T$20,AD24=$AX$26,STL!$T$21,AD24=$AX$27,STL!$T$22,AD24=$AX$28,STL!$T$23,AD24=$AX$29,STL!$T$24,AD24=$AX$30,STL!$T$25,AD24=$AX$31,STL!$T$26,AD24=$AX$32,STL!$T$27,AD24=$AX$33,STL!$T$28,AD24=$AX$34,STL!$T$29,AD24=$AX$35,STL!$T$30,AD24=$AX$36,STL!$T$31,AD24=$AX$37,STL!$T$32,AD24=$AX$38,STL!$T$33,AD24=$AX$39,STL!$T$34,AD24=$AX$40,STL!$T$35,AD24=$AX$41,STL!$T$36,AD24=$AX$42,STL!$T$37,AD24=$AX$43,STL!$T$38,AD24=$AX$44,STL!$T$39,AD24=$AX$45,STL!$T$40,AD24=$AX$46,STL!$T$41,AD24=$AX$47,STL!$T$42,AD24=$AX$48,STL!$T$43,AD24=$AX$49,STL!$T$44)</f>
        <v>122.116</v>
      </c>
      <c r="U24" s="2" cm="1">
        <f t="array" ref="U24">_xlfn.IFS($AD24=$AX$8,STL!$U$3,$AD24=$AX$9,STL!$U$4,$AD24=$AX$10,STL!$U$5,$AD24=$AX$11,STL!$U$6,$AD24=$AX$12,STL!$U$7,$AD24=$AX$13,STL!$U$8,$AD24=$AX$14,STL!$U$9,$AD24=$AX$15,STL!$U$10,$AD24=$AX$16,STL!$U$11,$AD24=$AX$17,STL!$U$12,$AD24=$AX$18,STL!$U$13,$AD24=$AX$19,STL!$U$14,$AD24=$AX$20,STL!$U$15,$AD24=$AX$21,STL!$U$16,$AD24=$AX$22,STL!$U$17,$AD24=$AX$23,STL!$U$18,$AD24=$AX$24,STL!$U$19,$AD24=$AX$25,STL!$U$20,$AD24=$AX$26,STL!$U$21,$AD24=$AX$27,STL!$U$22,$AD24=$AX$28,STL!$U$23,$AD24=$AX$29,STL!$U$24,$AD24=$AX$30,STL!$U$25,$AD24=$AX$31,STL!$U$26,$AD24=$AX$32,STL!$U$27,$AD24=$AX$33,STL!$U$28,$AD24=$AX$34,STL!$U$29,$AD24=$AX$35,STL!$U$30,$AD24=$AX$36,STL!$U$31,$AD24=$AX$37,STL!$U$32,$AD24=$AX$38,STL!$U$33,$AD24=$AX$39,STL!$U$34,$AD24=$AX$40,STL!$U$35,$AD24=$AX$41,STL!$U$36,$AD24=$AX$42,STL!$U$37,$AD24=$AX$43,STL!$U$38,$AD24=$AX$44,STL!$U$39,$AD24=$AX$45,STL!$U$40,$AD24=$AX$46,STL!$U$41,$AD24=$AX$47,STL!$U$42,$AD24=$AX$48,STL!$U$43,$AD24=$AX$49,STL!$U$44)</f>
        <v>28.428000000000001</v>
      </c>
      <c r="V24" s="2" cm="1">
        <f t="array" ref="V24">_xlfn.IFS($AD24=$AX$8,STL!$V$3,$AD24=$AX$9,STL!$V$4,$AD24=$AX$10,STL!$V$5,$AD24=$AX$11,STL!$V$6,$AD24=$AX$12,STL!$V$7,$AD24=$AX$13,STL!$V$8,$AD24=$AX$14,STL!$V$9,$AD24=$AX$15,STL!$V$10,$AD24=$AX$16,STL!$V$11,$AD24=$AX$17,STL!$V$12,$AD24=$AX$18,STL!$V$13,$AD24=$AX$19,STL!$V$14,$AD24=$AX$20,STL!$V$15,$AD24=$AX$21,STL!$V$16,$AD24=$AX$22,STL!$V$17,$AD24=$AX$23,STL!$V$18,$AD24=$AX$24,STL!$V$19,$AD24=$AX$25,STL!$V$20,$AD24=$AX$26,STL!$V$21,$AD24=$AX$27,STL!$V$22,$AD24=$AX$28,STL!$V$23,$AD24=$AX$29,STL!$V$24,$AD24=$AX$30,STL!$V$25,$AD24=$AX$31,STL!$V$26,$AD24=$AX$32,STL!$V$27,$AD24=$AX$33,STL!$V$28,$AD24=$AX$34,STL!$V$29,$AD24=$AX$35,STL!$V$30,$AD24=$AX$36,STL!$V$31,$AD24=$AX$37,STL!$V$32,$AD24=$AX$38,STL!$V$33,$AD24=$AX$39,STL!$V$34,$AD24=$AX$40,STL!$V$35,$AD24=$AX$41,STL!$V$36,$AD24=$AX$42,STL!$V$37,$AD24=$AX$43,STL!$V$38,$AD24=$AX$44,STL!$V$39,$AD24=$AX$45,STL!$V$40,$AD24=$AX$46,STL!$V$41,$AD24=$AX$47,STL!$V$42,$AD24=$AX$48,STL!$V$43,$AD24=$AX$49,STL!$V$44)</f>
        <v>150.54400000000001</v>
      </c>
      <c r="W24" s="2" t="s">
        <v>66</v>
      </c>
      <c r="X24" s="2">
        <v>0.2</v>
      </c>
      <c r="Y24" s="2" t="s">
        <v>33</v>
      </c>
      <c r="Z24" s="2" t="s">
        <v>34</v>
      </c>
      <c r="AA24" s="2" t="s">
        <v>35</v>
      </c>
      <c r="AB24" s="2">
        <v>562.11287400000003</v>
      </c>
      <c r="AC24" s="2">
        <v>0.56211299999999997</v>
      </c>
      <c r="AD24" s="2">
        <v>3</v>
      </c>
      <c r="AE24" s="10" t="s">
        <v>307</v>
      </c>
      <c r="AF24" s="2">
        <f t="shared" si="0"/>
        <v>441.66021428571423</v>
      </c>
      <c r="AG24" s="2" cm="1">
        <f t="array" ref="AG24">_xlfn.IFS(D24="I",MIN('Datos pp I Región'!$K$7:$K$9),D24="II",MIN('Datos pp II Región'!$K$7:$K$9),D24="III",MIN('Datos pp III Región'!$K$7:$K$9),D24="IV",MIN('Datos pp IV Región'!$K$7:$K$9),D24="V",MIN('Datos pp V Región'!$K$7:$K$9),D24="RM",MIN('Datos pp RM'!$K$7:$K$9),D24="VI",MIN('Datos pp VI Región'!$K$7:$K$9))</f>
        <v>22</v>
      </c>
      <c r="AH24" s="2" cm="1">
        <f t="array" ref="AH24">_xlfn.IFS(Z24="Pavimentado",1-(AG24/(4*365)),Z24="No Pavimentado",1-(AG24/365))</f>
        <v>0.98493150684931507</v>
      </c>
      <c r="AI24" s="2" cm="1">
        <f t="array" ref="AI24">_xlfn.IFS(Z24="Pavimentado",8,Z24="No Pavimentado",R24)</f>
        <v>8</v>
      </c>
      <c r="AJ24" s="2">
        <v>0.62</v>
      </c>
      <c r="AK24" s="2">
        <v>0.15</v>
      </c>
      <c r="AL24" s="2">
        <v>1.5</v>
      </c>
      <c r="AM24" s="2">
        <v>0.15</v>
      </c>
      <c r="AN24" s="6"/>
      <c r="AO24" s="2" cm="1">
        <f t="array" ref="AO24">_xlfn.IFS($Z24=$AU$3,AJ24*(($X24)^(0.91))*(AI24*1.1023)^(1.02),$Z24=$AU$4,AL24*281.9*((8.5/12)^0.9)*(AI24/2.72)^0.45)</f>
        <v>1.3201600184669013</v>
      </c>
      <c r="AP24" s="2" cm="1">
        <f t="array" ref="AP24">_xlfn.IFS($Z24=$AU$3,AK24*(($X24)^(0.91))*(AI24*1.1023)^1.02,$Z24=$AU$4,AM24*281.9*((8.5/12)^0.9)*(AI24/2.72)^0.45)</f>
        <v>0.31939355285489546</v>
      </c>
      <c r="AQ24" s="2" cm="1">
        <f t="array" ref="AQ24">_xlfn.IFS(Z24=$AU$3,(AF24*AO24*AH24)/1000000,Z24=$AU$4,(AF24*AH24*AO24*(1-AN24))/1000000)</f>
        <v>5.7427628853365734E-4</v>
      </c>
      <c r="AR24" s="2" cm="1">
        <f t="array" ref="AR24">_xlfn.IFS(Z24=$AU$3,(AF24*AP24*AH24)/1000000,Z24=$AU$4,(AF24*AH24*AP24*(1-AN24))/1000000)</f>
        <v>1.3893781174201389E-4</v>
      </c>
      <c r="AT24" s="40">
        <v>17</v>
      </c>
      <c r="AX24" s="40">
        <v>17</v>
      </c>
    </row>
    <row r="25" spans="1:50" ht="43.2" x14ac:dyDescent="0.3">
      <c r="A25" s="2">
        <v>3</v>
      </c>
      <c r="B25" t="s">
        <v>21</v>
      </c>
      <c r="C25" s="3" t="s">
        <v>22</v>
      </c>
      <c r="D25" t="s">
        <v>23</v>
      </c>
      <c r="E25" s="2" t="s">
        <v>24</v>
      </c>
      <c r="F25" s="2" t="s">
        <v>56</v>
      </c>
      <c r="G25" s="2" t="s">
        <v>26</v>
      </c>
      <c r="H25" s="2" t="s">
        <v>57</v>
      </c>
      <c r="I25" s="2" t="s">
        <v>28</v>
      </c>
      <c r="J25" s="2">
        <v>11000</v>
      </c>
      <c r="K25" s="2" t="s">
        <v>29</v>
      </c>
      <c r="L25" s="4">
        <v>46227</v>
      </c>
      <c r="M25" s="2" t="s">
        <v>30</v>
      </c>
      <c r="N25" s="2" t="s">
        <v>31</v>
      </c>
      <c r="O25" s="2">
        <v>11000</v>
      </c>
      <c r="P25" s="2" cm="1">
        <f t="array" ref="P25">_xlfn.IFS(AD25=$AT$8,STL!$P$3,AD25=$AT$9,STL!$P$4,AD25=$AT$10,STL!$P$5,AD25=$AT$11,STL!$P$6,AD25=$AT$12,STL!$P$7,AD25=$AT$13,STL!$P$8,AD25=$AT$14,STL!$P$9,AD25=$AT$15,STL!$P$10,AD25=$AT$16,STL!$P$11,AD25=$AT$17,STL!$P$12,AD25=$AT$18,STL!$P$13,AD25=$AT$19,STL!$P$14,AD25=$AT$20,STL!$P$15,AD25=$AT$21,STL!$P$16,AD25=$AT$22,STL!$P$17,AD25=$AT$23,STL!$P$18,AD25=$AT$24,STL!$P$19,AD25=$AT$25,STL!$P$20,AD25=$AT$26,STL!$P$21,AD25=$AT$27,STL!$P$22,AD25=$AT$28,STL!$P$23,AD25=$AT$29,STL!$P$24,AD25=$AT$30,STL!$P$25,AD25=$AT$31,STL!$P$26,AD25=$AT$32,STL!$P$27,AD25=$AT$33,STL!$P$28,AD25=$AT$34,STL!$P$29,AD25=$AT$35,STL!$P$30,AD25=$AT$36,STL!$P$31,AD25=$AT$37,STL!$P$32,AD25=$AT$38,STL!$P$33,AD25=$AT$39,STL!$P$34,AD25=$AT$40,STL!$P$35,AD25=$AT$41,STL!$P$36,AD25=$AT$42,STL!$P$37,AD25=$AT$43,STL!$P$38,AD25=$AT$44,STL!$P$39,AD25=$AT$45,STL!$P$40,AD25=$AT$46,STL!$P$41,AD25=$AT$47,STL!$P$42,AD25=$AT$48,STL!$P$43,AD25=$AT$49,STL!$P$44)</f>
        <v>8.3350000000000009</v>
      </c>
      <c r="Q25" s="2">
        <f>STL!$Q$3</f>
        <v>28</v>
      </c>
      <c r="R25" s="42">
        <f>STL!$R$3</f>
        <v>36.335000000000001</v>
      </c>
      <c r="S25" s="43" cm="1">
        <f t="array" ref="S25">_xlfn.IFS(A25=$AT$8,STL!$S$3,A25=$AT$9,STL!$S$4,A25=$AT$10,STL!$S$5,A25=$AT$11,STL!$S$6,A25=$AT$12,STL!$S$7,A25=$AT$13,STL!$S$8,A25=$AT$14,STL!$S$9,A25=$AT$15,STL!$S$10,A25=$AT$16,STL!$S$11,A25=$AT$17,STL!$S$12,A25=$AT$18,STL!$S$13,A25=$AT$19,STL!$S$14,A25=$AT$20,STL!$S$15,A25=$AT$21,STL!$S$16,A25=$AT$22,STL!$S$17,A25=$AT$23,STL!$S$18,A25=$AT$24,STL!$S$19,A25=$AT$25,STL!$S$20,A25=$AT$26,STL!$S$21,A25=$AT$27,STL!$S$22,A25=$AT$28,STL!$S$23,A25=$AT$29,STL!$S$24,A25=$AT$30,STL!$S$25,A25=$AT$31,STL!$S$26,A25=$AT$32,STL!$S$27,A25=$AT$33,STL!$S$28,A25=$AT$34,STL!$S$29,A25=$AT$35,STL!$S$30,A25=$AT$36,STL!$S$31,A25=$AT$37,STL!$S$32,A25=$AT$38,STL!$S$33,A25=$AT$39,STL!$S$34,A25=$AT$40,STL!$S$35,A25=$AT$41,STL!$S$36,A25=$AT$42,STL!$S$37,A25=$AT$43,STL!$S$38,A25=$AT$44,STL!$S$39,A25=$AT$45,STL!$S$40,A25=$AT$46,STL!$S$41,A25=$AT$47,STL!$S$42,A25=$AT$48,STL!$S$43,A25=$AT$49,STL!$S$44)</f>
        <v>392.85714285714283</v>
      </c>
      <c r="T25" s="2" cm="1">
        <f t="array" ref="T25">_xlfn.IFS(AD25=$AX$8,STL!$T$3,AD25=$AX$9,STL!$T$4,AD25=$AX$10,STL!$T$5,AD25=$AX$11,STL!$T$6,AD25=$AX$12,STL!$T$7,AD25=$AX$13,STL!$T$8,AD25=$AX$14,STL!$T$9,AD25=$AX$15,STL!$T$10,AD25=$AX$16,STL!$T$11,AD25=$AX$17,STL!$T$12,AD25=$AX$18,STL!$T$13,AD25=$AX$19,STL!$T$14,AD25=$AX$20,STL!$T$15,AD25=$AX$21,STL!$T$16,AD25=$AX$22,STL!$T$17,AD25=$AX$23,STL!$T$18,AD25=$AX$24,STL!$T$19,AD25=$AX$25,STL!$T$20,AD25=$AX$26,STL!$T$21,AD25=$AX$27,STL!$T$22,AD25=$AX$28,STL!$T$23,AD25=$AX$29,STL!$T$24,AD25=$AX$30,STL!$T$25,AD25=$AX$31,STL!$T$26,AD25=$AX$32,STL!$T$27,AD25=$AX$33,STL!$T$28,AD25=$AX$34,STL!$T$29,AD25=$AX$35,STL!$T$30,AD25=$AX$36,STL!$T$31,AD25=$AX$37,STL!$T$32,AD25=$AX$38,STL!$T$33,AD25=$AX$39,STL!$T$34,AD25=$AX$40,STL!$T$35,AD25=$AX$41,STL!$T$36,AD25=$AX$42,STL!$T$37,AD25=$AX$43,STL!$T$38,AD25=$AX$44,STL!$T$39,AD25=$AX$45,STL!$T$40,AD25=$AX$46,STL!$T$41,AD25=$AX$47,STL!$T$42,AD25=$AX$48,STL!$T$43,AD25=$AX$49,STL!$T$44)</f>
        <v>122.116</v>
      </c>
      <c r="U25" s="2" cm="1">
        <f t="array" ref="U25">_xlfn.IFS($AD25=$AX$8,STL!$U$3,$AD25=$AX$9,STL!$U$4,$AD25=$AX$10,STL!$U$5,$AD25=$AX$11,STL!$U$6,$AD25=$AX$12,STL!$U$7,$AD25=$AX$13,STL!$U$8,$AD25=$AX$14,STL!$U$9,$AD25=$AX$15,STL!$U$10,$AD25=$AX$16,STL!$U$11,$AD25=$AX$17,STL!$U$12,$AD25=$AX$18,STL!$U$13,$AD25=$AX$19,STL!$U$14,$AD25=$AX$20,STL!$U$15,$AD25=$AX$21,STL!$U$16,$AD25=$AX$22,STL!$U$17,$AD25=$AX$23,STL!$U$18,$AD25=$AX$24,STL!$U$19,$AD25=$AX$25,STL!$U$20,$AD25=$AX$26,STL!$U$21,$AD25=$AX$27,STL!$U$22,$AD25=$AX$28,STL!$U$23,$AD25=$AX$29,STL!$U$24,$AD25=$AX$30,STL!$U$25,$AD25=$AX$31,STL!$U$26,$AD25=$AX$32,STL!$U$27,$AD25=$AX$33,STL!$U$28,$AD25=$AX$34,STL!$U$29,$AD25=$AX$35,STL!$U$30,$AD25=$AX$36,STL!$U$31,$AD25=$AX$37,STL!$U$32,$AD25=$AX$38,STL!$U$33,$AD25=$AX$39,STL!$U$34,$AD25=$AX$40,STL!$U$35,$AD25=$AX$41,STL!$U$36,$AD25=$AX$42,STL!$U$37,$AD25=$AX$43,STL!$U$38,$AD25=$AX$44,STL!$U$39,$AD25=$AX$45,STL!$U$40,$AD25=$AX$46,STL!$U$41,$AD25=$AX$47,STL!$U$42,$AD25=$AX$48,STL!$U$43,$AD25=$AX$49,STL!$U$44)</f>
        <v>28.428000000000001</v>
      </c>
      <c r="V25" s="2" cm="1">
        <f t="array" ref="V25">_xlfn.IFS($AD25=$AX$8,STL!$V$3,$AD25=$AX$9,STL!$V$4,$AD25=$AX$10,STL!$V$5,$AD25=$AX$11,STL!$V$6,$AD25=$AX$12,STL!$V$7,$AD25=$AX$13,STL!$V$8,$AD25=$AX$14,STL!$V$9,$AD25=$AX$15,STL!$V$10,$AD25=$AX$16,STL!$V$11,$AD25=$AX$17,STL!$V$12,$AD25=$AX$18,STL!$V$13,$AD25=$AX$19,STL!$V$14,$AD25=$AX$20,STL!$V$15,$AD25=$AX$21,STL!$V$16,$AD25=$AX$22,STL!$V$17,$AD25=$AX$23,STL!$V$18,$AD25=$AX$24,STL!$V$19,$AD25=$AX$25,STL!$V$20,$AD25=$AX$26,STL!$V$21,$AD25=$AX$27,STL!$V$22,$AD25=$AX$28,STL!$V$23,$AD25=$AX$29,STL!$V$24,$AD25=$AX$30,STL!$V$25,$AD25=$AX$31,STL!$V$26,$AD25=$AX$32,STL!$V$27,$AD25=$AX$33,STL!$V$28,$AD25=$AX$34,STL!$V$29,$AD25=$AX$35,STL!$V$30,$AD25=$AX$36,STL!$V$31,$AD25=$AX$37,STL!$V$32,$AD25=$AX$38,STL!$V$33,$AD25=$AX$39,STL!$V$34,$AD25=$AX$40,STL!$V$35,$AD25=$AX$41,STL!$V$36,$AD25=$AX$42,STL!$V$37,$AD25=$AX$43,STL!$V$38,$AD25=$AX$44,STL!$V$39,$AD25=$AX$45,STL!$V$40,$AD25=$AX$46,STL!$V$41,$AD25=$AX$47,STL!$V$42,$AD25=$AX$48,STL!$V$43,$AD25=$AX$49,STL!$V$44)</f>
        <v>150.54400000000001</v>
      </c>
      <c r="W25" s="2" t="s">
        <v>67</v>
      </c>
      <c r="X25" s="2">
        <v>0.2</v>
      </c>
      <c r="Y25" s="2" t="s">
        <v>33</v>
      </c>
      <c r="Z25" s="2" t="s">
        <v>34</v>
      </c>
      <c r="AA25" s="2" t="s">
        <v>35</v>
      </c>
      <c r="AB25" s="2">
        <v>1207.623515</v>
      </c>
      <c r="AC25" s="2">
        <v>1.207624</v>
      </c>
      <c r="AD25" s="2">
        <v>3</v>
      </c>
      <c r="AE25" s="10" t="s">
        <v>307</v>
      </c>
      <c r="AF25" s="2">
        <f t="shared" si="0"/>
        <v>948.84742857142851</v>
      </c>
      <c r="AG25" s="2" cm="1">
        <f t="array" ref="AG25">_xlfn.IFS(D25="I",MIN('Datos pp I Región'!$K$7:$K$9),D25="II",MIN('Datos pp II Región'!$K$7:$K$9),D25="III",MIN('Datos pp III Región'!$K$7:$K$9),D25="IV",MIN('Datos pp IV Región'!$K$7:$K$9),D25="V",MIN('Datos pp V Región'!$K$7:$K$9),D25="RM",MIN('Datos pp RM'!$K$7:$K$9),D25="VI",MIN('Datos pp VI Región'!$K$7:$K$9))</f>
        <v>22</v>
      </c>
      <c r="AH25" s="2" cm="1">
        <f t="array" ref="AH25">_xlfn.IFS(Z25="Pavimentado",1-(AG25/(4*365)),Z25="No Pavimentado",1-(AG25/365))</f>
        <v>0.98493150684931507</v>
      </c>
      <c r="AI25" s="2" cm="1">
        <f t="array" ref="AI25">_xlfn.IFS(Z25="Pavimentado",8,Z25="No Pavimentado",R25)</f>
        <v>8</v>
      </c>
      <c r="AJ25" s="2">
        <v>0.62</v>
      </c>
      <c r="AK25" s="2">
        <v>0.15</v>
      </c>
      <c r="AL25" s="2">
        <v>1.5</v>
      </c>
      <c r="AM25" s="2">
        <v>0.15</v>
      </c>
      <c r="AN25" s="6"/>
      <c r="AO25" s="2" cm="1">
        <f t="array" ref="AO25">_xlfn.IFS($Z25=$AU$3,AJ25*(($X25)^(0.91))*(AI25*1.1023)^(1.02),$Z25=$AU$4,AL25*281.9*((8.5/12)^0.9)*(AI25/2.72)^0.45)</f>
        <v>1.3201600184669013</v>
      </c>
      <c r="AP25" s="2" cm="1">
        <f t="array" ref="AP25">_xlfn.IFS($Z25=$AU$3,AK25*(($X25)^(0.91))*(AI25*1.1023)^1.02,$Z25=$AU$4,AM25*281.9*((8.5/12)^0.9)*(AI25/2.72)^0.45)</f>
        <v>0.31939355285489546</v>
      </c>
      <c r="AQ25" s="2" cm="1">
        <f t="array" ref="AQ25">_xlfn.IFS(Z25=$AU$3,(AF25*AO25*AH25)/1000000,Z25=$AU$4,(AF25*AH25*AO25*(1-AN25))/1000000)</f>
        <v>1.2337551856373532E-3</v>
      </c>
      <c r="AR25" s="2" cm="1">
        <f t="array" ref="AR25">_xlfn.IFS(Z25=$AU$3,(AF25*AP25*AH25)/1000000,Z25=$AU$4,(AF25*AH25*AP25*(1-AN25))/1000000)</f>
        <v>2.9848915781548863E-4</v>
      </c>
      <c r="AT25" s="40">
        <v>18</v>
      </c>
      <c r="AX25" s="40">
        <v>18</v>
      </c>
    </row>
    <row r="26" spans="1:50" ht="43.2" x14ac:dyDescent="0.3">
      <c r="A26" s="2">
        <v>3</v>
      </c>
      <c r="B26" t="s">
        <v>21</v>
      </c>
      <c r="C26" s="3" t="s">
        <v>22</v>
      </c>
      <c r="D26" t="s">
        <v>23</v>
      </c>
      <c r="E26" s="2" t="s">
        <v>24</v>
      </c>
      <c r="F26" s="2" t="s">
        <v>56</v>
      </c>
      <c r="G26" s="2" t="s">
        <v>26</v>
      </c>
      <c r="H26" s="2" t="s">
        <v>57</v>
      </c>
      <c r="I26" s="2" t="s">
        <v>28</v>
      </c>
      <c r="J26" s="2">
        <v>11000</v>
      </c>
      <c r="K26" s="2" t="s">
        <v>29</v>
      </c>
      <c r="L26" s="4">
        <v>46227</v>
      </c>
      <c r="M26" s="2" t="s">
        <v>30</v>
      </c>
      <c r="N26" s="2" t="s">
        <v>31</v>
      </c>
      <c r="O26" s="2">
        <v>11000</v>
      </c>
      <c r="P26" s="2" cm="1">
        <f t="array" ref="P26">_xlfn.IFS(AD26=$AT$8,STL!$P$3,AD26=$AT$9,STL!$P$4,AD26=$AT$10,STL!$P$5,AD26=$AT$11,STL!$P$6,AD26=$AT$12,STL!$P$7,AD26=$AT$13,STL!$P$8,AD26=$AT$14,STL!$P$9,AD26=$AT$15,STL!$P$10,AD26=$AT$16,STL!$P$11,AD26=$AT$17,STL!$P$12,AD26=$AT$18,STL!$P$13,AD26=$AT$19,STL!$P$14,AD26=$AT$20,STL!$P$15,AD26=$AT$21,STL!$P$16,AD26=$AT$22,STL!$P$17,AD26=$AT$23,STL!$P$18,AD26=$AT$24,STL!$P$19,AD26=$AT$25,STL!$P$20,AD26=$AT$26,STL!$P$21,AD26=$AT$27,STL!$P$22,AD26=$AT$28,STL!$P$23,AD26=$AT$29,STL!$P$24,AD26=$AT$30,STL!$P$25,AD26=$AT$31,STL!$P$26,AD26=$AT$32,STL!$P$27,AD26=$AT$33,STL!$P$28,AD26=$AT$34,STL!$P$29,AD26=$AT$35,STL!$P$30,AD26=$AT$36,STL!$P$31,AD26=$AT$37,STL!$P$32,AD26=$AT$38,STL!$P$33,AD26=$AT$39,STL!$P$34,AD26=$AT$40,STL!$P$35,AD26=$AT$41,STL!$P$36,AD26=$AT$42,STL!$P$37,AD26=$AT$43,STL!$P$38,AD26=$AT$44,STL!$P$39,AD26=$AT$45,STL!$P$40,AD26=$AT$46,STL!$P$41,AD26=$AT$47,STL!$P$42,AD26=$AT$48,STL!$P$43,AD26=$AT$49,STL!$P$44)</f>
        <v>8.3350000000000009</v>
      </c>
      <c r="Q26" s="2">
        <f>STL!$Q$3</f>
        <v>28</v>
      </c>
      <c r="R26" s="42">
        <f>STL!$R$3</f>
        <v>36.335000000000001</v>
      </c>
      <c r="S26" s="43" cm="1">
        <f t="array" ref="S26">_xlfn.IFS(A26=$AT$8,STL!$S$3,A26=$AT$9,STL!$S$4,A26=$AT$10,STL!$S$5,A26=$AT$11,STL!$S$6,A26=$AT$12,STL!$S$7,A26=$AT$13,STL!$S$8,A26=$AT$14,STL!$S$9,A26=$AT$15,STL!$S$10,A26=$AT$16,STL!$S$11,A26=$AT$17,STL!$S$12,A26=$AT$18,STL!$S$13,A26=$AT$19,STL!$S$14,A26=$AT$20,STL!$S$15,A26=$AT$21,STL!$S$16,A26=$AT$22,STL!$S$17,A26=$AT$23,STL!$S$18,A26=$AT$24,STL!$S$19,A26=$AT$25,STL!$S$20,A26=$AT$26,STL!$S$21,A26=$AT$27,STL!$S$22,A26=$AT$28,STL!$S$23,A26=$AT$29,STL!$S$24,A26=$AT$30,STL!$S$25,A26=$AT$31,STL!$S$26,A26=$AT$32,STL!$S$27,A26=$AT$33,STL!$S$28,A26=$AT$34,STL!$S$29,A26=$AT$35,STL!$S$30,A26=$AT$36,STL!$S$31,A26=$AT$37,STL!$S$32,A26=$AT$38,STL!$S$33,A26=$AT$39,STL!$S$34,A26=$AT$40,STL!$S$35,A26=$AT$41,STL!$S$36,A26=$AT$42,STL!$S$37,A26=$AT$43,STL!$S$38,A26=$AT$44,STL!$S$39,A26=$AT$45,STL!$S$40,A26=$AT$46,STL!$S$41,A26=$AT$47,STL!$S$42,A26=$AT$48,STL!$S$43,A26=$AT$49,STL!$S$44)</f>
        <v>392.85714285714283</v>
      </c>
      <c r="T26" s="2" cm="1">
        <f t="array" ref="T26">_xlfn.IFS(AD26=$AX$8,STL!$T$3,AD26=$AX$9,STL!$T$4,AD26=$AX$10,STL!$T$5,AD26=$AX$11,STL!$T$6,AD26=$AX$12,STL!$T$7,AD26=$AX$13,STL!$T$8,AD26=$AX$14,STL!$T$9,AD26=$AX$15,STL!$T$10,AD26=$AX$16,STL!$T$11,AD26=$AX$17,STL!$T$12,AD26=$AX$18,STL!$T$13,AD26=$AX$19,STL!$T$14,AD26=$AX$20,STL!$T$15,AD26=$AX$21,STL!$T$16,AD26=$AX$22,STL!$T$17,AD26=$AX$23,STL!$T$18,AD26=$AX$24,STL!$T$19,AD26=$AX$25,STL!$T$20,AD26=$AX$26,STL!$T$21,AD26=$AX$27,STL!$T$22,AD26=$AX$28,STL!$T$23,AD26=$AX$29,STL!$T$24,AD26=$AX$30,STL!$T$25,AD26=$AX$31,STL!$T$26,AD26=$AX$32,STL!$T$27,AD26=$AX$33,STL!$T$28,AD26=$AX$34,STL!$T$29,AD26=$AX$35,STL!$T$30,AD26=$AX$36,STL!$T$31,AD26=$AX$37,STL!$T$32,AD26=$AX$38,STL!$T$33,AD26=$AX$39,STL!$T$34,AD26=$AX$40,STL!$T$35,AD26=$AX$41,STL!$T$36,AD26=$AX$42,STL!$T$37,AD26=$AX$43,STL!$T$38,AD26=$AX$44,STL!$T$39,AD26=$AX$45,STL!$T$40,AD26=$AX$46,STL!$T$41,AD26=$AX$47,STL!$T$42,AD26=$AX$48,STL!$T$43,AD26=$AX$49,STL!$T$44)</f>
        <v>122.116</v>
      </c>
      <c r="U26" s="2" cm="1">
        <f t="array" ref="U26">_xlfn.IFS($AD26=$AX$8,STL!$U$3,$AD26=$AX$9,STL!$U$4,$AD26=$AX$10,STL!$U$5,$AD26=$AX$11,STL!$U$6,$AD26=$AX$12,STL!$U$7,$AD26=$AX$13,STL!$U$8,$AD26=$AX$14,STL!$U$9,$AD26=$AX$15,STL!$U$10,$AD26=$AX$16,STL!$U$11,$AD26=$AX$17,STL!$U$12,$AD26=$AX$18,STL!$U$13,$AD26=$AX$19,STL!$U$14,$AD26=$AX$20,STL!$U$15,$AD26=$AX$21,STL!$U$16,$AD26=$AX$22,STL!$U$17,$AD26=$AX$23,STL!$U$18,$AD26=$AX$24,STL!$U$19,$AD26=$AX$25,STL!$U$20,$AD26=$AX$26,STL!$U$21,$AD26=$AX$27,STL!$U$22,$AD26=$AX$28,STL!$U$23,$AD26=$AX$29,STL!$U$24,$AD26=$AX$30,STL!$U$25,$AD26=$AX$31,STL!$U$26,$AD26=$AX$32,STL!$U$27,$AD26=$AX$33,STL!$U$28,$AD26=$AX$34,STL!$U$29,$AD26=$AX$35,STL!$U$30,$AD26=$AX$36,STL!$U$31,$AD26=$AX$37,STL!$U$32,$AD26=$AX$38,STL!$U$33,$AD26=$AX$39,STL!$U$34,$AD26=$AX$40,STL!$U$35,$AD26=$AX$41,STL!$U$36,$AD26=$AX$42,STL!$U$37,$AD26=$AX$43,STL!$U$38,$AD26=$AX$44,STL!$U$39,$AD26=$AX$45,STL!$U$40,$AD26=$AX$46,STL!$U$41,$AD26=$AX$47,STL!$U$42,$AD26=$AX$48,STL!$U$43,$AD26=$AX$49,STL!$U$44)</f>
        <v>28.428000000000001</v>
      </c>
      <c r="V26" s="2" cm="1">
        <f t="array" ref="V26">_xlfn.IFS($AD26=$AX$8,STL!$V$3,$AD26=$AX$9,STL!$V$4,$AD26=$AX$10,STL!$V$5,$AD26=$AX$11,STL!$V$6,$AD26=$AX$12,STL!$V$7,$AD26=$AX$13,STL!$V$8,$AD26=$AX$14,STL!$V$9,$AD26=$AX$15,STL!$V$10,$AD26=$AX$16,STL!$V$11,$AD26=$AX$17,STL!$V$12,$AD26=$AX$18,STL!$V$13,$AD26=$AX$19,STL!$V$14,$AD26=$AX$20,STL!$V$15,$AD26=$AX$21,STL!$V$16,$AD26=$AX$22,STL!$V$17,$AD26=$AX$23,STL!$V$18,$AD26=$AX$24,STL!$V$19,$AD26=$AX$25,STL!$V$20,$AD26=$AX$26,STL!$V$21,$AD26=$AX$27,STL!$V$22,$AD26=$AX$28,STL!$V$23,$AD26=$AX$29,STL!$V$24,$AD26=$AX$30,STL!$V$25,$AD26=$AX$31,STL!$V$26,$AD26=$AX$32,STL!$V$27,$AD26=$AX$33,STL!$V$28,$AD26=$AX$34,STL!$V$29,$AD26=$AX$35,STL!$V$30,$AD26=$AX$36,STL!$V$31,$AD26=$AX$37,STL!$V$32,$AD26=$AX$38,STL!$V$33,$AD26=$AX$39,STL!$V$34,$AD26=$AX$40,STL!$V$35,$AD26=$AX$41,STL!$V$36,$AD26=$AX$42,STL!$V$37,$AD26=$AX$43,STL!$V$38,$AD26=$AX$44,STL!$V$39,$AD26=$AX$45,STL!$V$40,$AD26=$AX$46,STL!$V$41,$AD26=$AX$47,STL!$V$42,$AD26=$AX$48,STL!$V$43,$AD26=$AX$49,STL!$V$44)</f>
        <v>150.54400000000001</v>
      </c>
      <c r="W26" s="2" t="s">
        <v>68</v>
      </c>
      <c r="X26" s="2">
        <v>0.2</v>
      </c>
      <c r="Y26" s="2" t="s">
        <v>33</v>
      </c>
      <c r="Z26" s="2" t="s">
        <v>34</v>
      </c>
      <c r="AA26" s="2" t="s">
        <v>35</v>
      </c>
      <c r="AB26" s="2">
        <v>16126.861483999999</v>
      </c>
      <c r="AC26" s="2">
        <v>16.126861000000002</v>
      </c>
      <c r="AD26" s="2">
        <v>3</v>
      </c>
      <c r="AE26" s="10" t="s">
        <v>307</v>
      </c>
      <c r="AF26" s="2">
        <f t="shared" si="0"/>
        <v>12671.105071428572</v>
      </c>
      <c r="AG26" s="2" cm="1">
        <f t="array" ref="AG26">_xlfn.IFS(D26="I",MIN('Datos pp I Región'!$K$7:$K$9),D26="II",MIN('Datos pp II Región'!$K$7:$K$9),D26="III",MIN('Datos pp III Región'!$K$7:$K$9),D26="IV",MIN('Datos pp IV Región'!$K$7:$K$9),D26="V",MIN('Datos pp V Región'!$K$7:$K$9),D26="RM",MIN('Datos pp RM'!$K$7:$K$9),D26="VI",MIN('Datos pp VI Región'!$K$7:$K$9))</f>
        <v>22</v>
      </c>
      <c r="AH26" s="2" cm="1">
        <f t="array" ref="AH26">_xlfn.IFS(Z26="Pavimentado",1-(AG26/(4*365)),Z26="No Pavimentado",1-(AG26/365))</f>
        <v>0.98493150684931507</v>
      </c>
      <c r="AI26" s="2" cm="1">
        <f t="array" ref="AI26">_xlfn.IFS(Z26="Pavimentado",8,Z26="No Pavimentado",R26)</f>
        <v>8</v>
      </c>
      <c r="AJ26" s="2">
        <v>0.62</v>
      </c>
      <c r="AK26" s="2">
        <v>0.15</v>
      </c>
      <c r="AL26" s="2">
        <v>1.5</v>
      </c>
      <c r="AM26" s="2">
        <v>0.15</v>
      </c>
      <c r="AN26" s="6"/>
      <c r="AO26" s="2" cm="1">
        <f t="array" ref="AO26">_xlfn.IFS($Z26=$AU$3,AJ26*(($X26)^(0.91))*(AI26*1.1023)^(1.02),$Z26=$AU$4,AL26*281.9*((8.5/12)^0.9)*(AI26/2.72)^0.45)</f>
        <v>1.3201600184669013</v>
      </c>
      <c r="AP26" s="2" cm="1">
        <f t="array" ref="AP26">_xlfn.IFS($Z26=$AU$3,AK26*(($X26)^(0.91))*(AI26*1.1023)^1.02,$Z26=$AU$4,AM26*281.9*((8.5/12)^0.9)*(AI26/2.72)^0.45)</f>
        <v>0.31939355285489546</v>
      </c>
      <c r="AQ26" s="2" cm="1">
        <f t="array" ref="AQ26">_xlfn.IFS(Z26=$AU$3,(AF26*AO26*AH26)/1000000,Z26=$AU$4,(AF26*AH26*AO26*(1-AN26))/1000000)</f>
        <v>1.647582226487946E-2</v>
      </c>
      <c r="AR26" s="2" cm="1">
        <f t="array" ref="AR26">_xlfn.IFS(Z26=$AU$3,(AF26*AP26*AH26)/1000000,Z26=$AU$4,(AF26*AH26*AP26*(1-AN26))/1000000)</f>
        <v>3.9860860318256747E-3</v>
      </c>
      <c r="AT26" s="40">
        <v>19</v>
      </c>
      <c r="AX26" s="40">
        <v>19</v>
      </c>
    </row>
    <row r="27" spans="1:50" ht="43.2" x14ac:dyDescent="0.3">
      <c r="A27" s="2">
        <v>4</v>
      </c>
      <c r="B27" t="s">
        <v>21</v>
      </c>
      <c r="C27" s="3" t="s">
        <v>22</v>
      </c>
      <c r="D27" t="s">
        <v>23</v>
      </c>
      <c r="E27" s="2" t="s">
        <v>24</v>
      </c>
      <c r="F27" s="2" t="s">
        <v>69</v>
      </c>
      <c r="G27" s="2" t="s">
        <v>26</v>
      </c>
      <c r="H27" s="2" t="s">
        <v>70</v>
      </c>
      <c r="I27" s="2" t="s">
        <v>28</v>
      </c>
      <c r="J27" s="2">
        <v>11000</v>
      </c>
      <c r="K27" s="2" t="s">
        <v>29</v>
      </c>
      <c r="L27" s="4">
        <v>46227</v>
      </c>
      <c r="M27" s="2" t="s">
        <v>30</v>
      </c>
      <c r="N27" s="2" t="s">
        <v>31</v>
      </c>
      <c r="O27" s="2">
        <v>11000</v>
      </c>
      <c r="P27" s="2" cm="1">
        <f t="array" ref="P27">_xlfn.IFS(AD27=$AT$8,STL!$P$3,AD27=$AT$9,STL!$P$4,AD27=$AT$10,STL!$P$5,AD27=$AT$11,STL!$P$6,AD27=$AT$12,STL!$P$7,AD27=$AT$13,STL!$P$8,AD27=$AT$14,STL!$P$9,AD27=$AT$15,STL!$P$10,AD27=$AT$16,STL!$P$11,AD27=$AT$17,STL!$P$12,AD27=$AT$18,STL!$P$13,AD27=$AT$19,STL!$P$14,AD27=$AT$20,STL!$P$15,AD27=$AT$21,STL!$P$16,AD27=$AT$22,STL!$P$17,AD27=$AT$23,STL!$P$18,AD27=$AT$24,STL!$P$19,AD27=$AT$25,STL!$P$20,AD27=$AT$26,STL!$P$21,AD27=$AT$27,STL!$P$22,AD27=$AT$28,STL!$P$23,AD27=$AT$29,STL!$P$24,AD27=$AT$30,STL!$P$25,AD27=$AT$31,STL!$P$26,AD27=$AT$32,STL!$P$27,AD27=$AT$33,STL!$P$28,AD27=$AT$34,STL!$P$29,AD27=$AT$35,STL!$P$30,AD27=$AT$36,STL!$P$31,AD27=$AT$37,STL!$P$32,AD27=$AT$38,STL!$P$33,AD27=$AT$39,STL!$P$34,AD27=$AT$40,STL!$P$35,AD27=$AT$41,STL!$P$36,AD27=$AT$42,STL!$P$37,AD27=$AT$43,STL!$P$38,AD27=$AT$44,STL!$P$39,AD27=$AT$45,STL!$P$40,AD27=$AT$46,STL!$P$41,AD27=$AT$47,STL!$P$42,AD27=$AT$48,STL!$P$43,AD27=$AT$49,STL!$P$44)</f>
        <v>8.3350000000000009</v>
      </c>
      <c r="Q27" s="2">
        <f>STL!$Q$3</f>
        <v>28</v>
      </c>
      <c r="R27" s="42">
        <f>STL!$R$3</f>
        <v>36.335000000000001</v>
      </c>
      <c r="S27" s="43" cm="1">
        <f t="array" ref="S27">_xlfn.IFS(A27=$AT$8,STL!$S$3,A27=$AT$9,STL!$S$4,A27=$AT$10,STL!$S$5,A27=$AT$11,STL!$S$6,A27=$AT$12,STL!$S$7,A27=$AT$13,STL!$S$8,A27=$AT$14,STL!$S$9,A27=$AT$15,STL!$S$10,A27=$AT$16,STL!$S$11,A27=$AT$17,STL!$S$12,A27=$AT$18,STL!$S$13,A27=$AT$19,STL!$S$14,A27=$AT$20,STL!$S$15,A27=$AT$21,STL!$S$16,A27=$AT$22,STL!$S$17,A27=$AT$23,STL!$S$18,A27=$AT$24,STL!$S$19,A27=$AT$25,STL!$S$20,A27=$AT$26,STL!$S$21,A27=$AT$27,STL!$S$22,A27=$AT$28,STL!$S$23,A27=$AT$29,STL!$S$24,A27=$AT$30,STL!$S$25,A27=$AT$31,STL!$S$26,A27=$AT$32,STL!$S$27,A27=$AT$33,STL!$S$28,A27=$AT$34,STL!$S$29,A27=$AT$35,STL!$S$30,A27=$AT$36,STL!$S$31,A27=$AT$37,STL!$S$32,A27=$AT$38,STL!$S$33,A27=$AT$39,STL!$S$34,A27=$AT$40,STL!$S$35,A27=$AT$41,STL!$S$36,A27=$AT$42,STL!$S$37,A27=$AT$43,STL!$S$38,A27=$AT$44,STL!$S$39,A27=$AT$45,STL!$S$40,A27=$AT$46,STL!$S$41,A27=$AT$47,STL!$S$42,A27=$AT$48,STL!$S$43,A27=$AT$49,STL!$S$44)</f>
        <v>392.85714285714283</v>
      </c>
      <c r="T27" s="2" cm="1">
        <f t="array" ref="T27">_xlfn.IFS(AD27=$AX$8,STL!$T$3,AD27=$AX$9,STL!$T$4,AD27=$AX$10,STL!$T$5,AD27=$AX$11,STL!$T$6,AD27=$AX$12,STL!$T$7,AD27=$AX$13,STL!$T$8,AD27=$AX$14,STL!$T$9,AD27=$AX$15,STL!$T$10,AD27=$AX$16,STL!$T$11,AD27=$AX$17,STL!$T$12,AD27=$AX$18,STL!$T$13,AD27=$AX$19,STL!$T$14,AD27=$AX$20,STL!$T$15,AD27=$AX$21,STL!$T$16,AD27=$AX$22,STL!$T$17,AD27=$AX$23,STL!$T$18,AD27=$AX$24,STL!$T$19,AD27=$AX$25,STL!$T$20,AD27=$AX$26,STL!$T$21,AD27=$AX$27,STL!$T$22,AD27=$AX$28,STL!$T$23,AD27=$AX$29,STL!$T$24,AD27=$AX$30,STL!$T$25,AD27=$AX$31,STL!$T$26,AD27=$AX$32,STL!$T$27,AD27=$AX$33,STL!$T$28,AD27=$AX$34,STL!$T$29,AD27=$AX$35,STL!$T$30,AD27=$AX$36,STL!$T$31,AD27=$AX$37,STL!$T$32,AD27=$AX$38,STL!$T$33,AD27=$AX$39,STL!$T$34,AD27=$AX$40,STL!$T$35,AD27=$AX$41,STL!$T$36,AD27=$AX$42,STL!$T$37,AD27=$AX$43,STL!$T$38,AD27=$AX$44,STL!$T$39,AD27=$AX$45,STL!$T$40,AD27=$AX$46,STL!$T$41,AD27=$AX$47,STL!$T$42,AD27=$AX$48,STL!$T$43,AD27=$AX$49,STL!$T$44)</f>
        <v>78.649000000000001</v>
      </c>
      <c r="U27" s="2" cm="1">
        <f t="array" ref="U27">_xlfn.IFS($AD27=$AX$8,STL!$U$3,$AD27=$AX$9,STL!$U$4,$AD27=$AX$10,STL!$U$5,$AD27=$AX$11,STL!$U$6,$AD27=$AX$12,STL!$U$7,$AD27=$AX$13,STL!$U$8,$AD27=$AX$14,STL!$U$9,$AD27=$AX$15,STL!$U$10,$AD27=$AX$16,STL!$U$11,$AD27=$AX$17,STL!$U$12,$AD27=$AX$18,STL!$U$13,$AD27=$AX$19,STL!$U$14,$AD27=$AX$20,STL!$U$15,$AD27=$AX$21,STL!$U$16,$AD27=$AX$22,STL!$U$17,$AD27=$AX$23,STL!$U$18,$AD27=$AX$24,STL!$U$19,$AD27=$AX$25,STL!$U$20,$AD27=$AX$26,STL!$U$21,$AD27=$AX$27,STL!$U$22,$AD27=$AX$28,STL!$U$23,$AD27=$AX$29,STL!$U$24,$AD27=$AX$30,STL!$U$25,$AD27=$AX$31,STL!$U$26,$AD27=$AX$32,STL!$U$27,$AD27=$AX$33,STL!$U$28,$AD27=$AX$34,STL!$U$29,$AD27=$AX$35,STL!$U$30,$AD27=$AX$36,STL!$U$31,$AD27=$AX$37,STL!$U$32,$AD27=$AX$38,STL!$U$33,$AD27=$AX$39,STL!$U$34,$AD27=$AX$40,STL!$U$35,$AD27=$AX$41,STL!$U$36,$AD27=$AX$42,STL!$U$37,$AD27=$AX$43,STL!$U$38,$AD27=$AX$44,STL!$U$39,$AD27=$AX$45,STL!$U$40,$AD27=$AX$46,STL!$U$41,$AD27=$AX$47,STL!$U$42,$AD27=$AX$48,STL!$U$43,$AD27=$AX$49,STL!$U$44)</f>
        <v>0</v>
      </c>
      <c r="V27" s="2" cm="1">
        <f t="array" ref="V27">_xlfn.IFS($AD27=$AX$8,STL!$V$3,$AD27=$AX$9,STL!$V$4,$AD27=$AX$10,STL!$V$5,$AD27=$AX$11,STL!$V$6,$AD27=$AX$12,STL!$V$7,$AD27=$AX$13,STL!$V$8,$AD27=$AX$14,STL!$V$9,$AD27=$AX$15,STL!$V$10,$AD27=$AX$16,STL!$V$11,$AD27=$AX$17,STL!$V$12,$AD27=$AX$18,STL!$V$13,$AD27=$AX$19,STL!$V$14,$AD27=$AX$20,STL!$V$15,$AD27=$AX$21,STL!$V$16,$AD27=$AX$22,STL!$V$17,$AD27=$AX$23,STL!$V$18,$AD27=$AX$24,STL!$V$19,$AD27=$AX$25,STL!$V$20,$AD27=$AX$26,STL!$V$21,$AD27=$AX$27,STL!$V$22,$AD27=$AX$28,STL!$V$23,$AD27=$AX$29,STL!$V$24,$AD27=$AX$30,STL!$V$25,$AD27=$AX$31,STL!$V$26,$AD27=$AX$32,STL!$V$27,$AD27=$AX$33,STL!$V$28,$AD27=$AX$34,STL!$V$29,$AD27=$AX$35,STL!$V$30,$AD27=$AX$36,STL!$V$31,$AD27=$AX$37,STL!$V$32,$AD27=$AX$38,STL!$V$33,$AD27=$AX$39,STL!$V$34,$AD27=$AX$40,STL!$V$35,$AD27=$AX$41,STL!$V$36,$AD27=$AX$42,STL!$V$37,$AD27=$AX$43,STL!$V$38,$AD27=$AX$44,STL!$V$39,$AD27=$AX$45,STL!$V$40,$AD27=$AX$46,STL!$V$41,$AD27=$AX$47,STL!$V$42,$AD27=$AX$48,STL!$V$43,$AD27=$AX$49,STL!$V$44)</f>
        <v>78.649000000000001</v>
      </c>
      <c r="W27" s="2" t="s">
        <v>71</v>
      </c>
      <c r="X27" s="2">
        <v>0.03</v>
      </c>
      <c r="Y27" s="2" t="s">
        <v>33</v>
      </c>
      <c r="Z27" s="2" t="s">
        <v>34</v>
      </c>
      <c r="AA27" s="2" t="s">
        <v>35</v>
      </c>
      <c r="AB27" s="2">
        <v>793.77038100000004</v>
      </c>
      <c r="AC27" s="2">
        <v>0.79376999999999998</v>
      </c>
      <c r="AD27" s="2">
        <v>4</v>
      </c>
      <c r="AE27" s="10" t="s">
        <v>307</v>
      </c>
      <c r="AF27" s="2">
        <f t="shared" si="0"/>
        <v>623.67642857142846</v>
      </c>
      <c r="AG27" s="2" cm="1">
        <f t="array" ref="AG27">_xlfn.IFS(D27="I",MIN('Datos pp I Región'!$K$7:$K$9),D27="II",MIN('Datos pp II Región'!$K$7:$K$9),D27="III",MIN('Datos pp III Región'!$K$7:$K$9),D27="IV",MIN('Datos pp IV Región'!$K$7:$K$9),D27="V",MIN('Datos pp V Región'!$K$7:$K$9),D27="RM",MIN('Datos pp RM'!$K$7:$K$9),D27="VI",MIN('Datos pp VI Región'!$K$7:$K$9))</f>
        <v>22</v>
      </c>
      <c r="AH27" s="2" cm="1">
        <f t="array" ref="AH27">_xlfn.IFS(Z27="Pavimentado",1-(AG27/(4*365)),Z27="No Pavimentado",1-(AG27/365))</f>
        <v>0.98493150684931507</v>
      </c>
      <c r="AI27" s="2" cm="1">
        <f t="array" ref="AI27">_xlfn.IFS(Z27="Pavimentado",8,Z27="No Pavimentado",R27)</f>
        <v>8</v>
      </c>
      <c r="AJ27" s="2">
        <v>0.62</v>
      </c>
      <c r="AK27" s="2">
        <v>0.15</v>
      </c>
      <c r="AL27" s="2">
        <v>1.5</v>
      </c>
      <c r="AM27" s="2">
        <v>0.15</v>
      </c>
      <c r="AN27" s="6"/>
      <c r="AO27" s="2" cm="1">
        <f t="array" ref="AO27">_xlfn.IFS($Z27=$AU$3,AJ27*(($X27)^(0.91))*(AI27*1.1023)^(1.02),$Z27=$AU$4,AL27*281.9*((8.5/12)^0.9)*(AI27/2.72)^0.45)</f>
        <v>0.23489275495793649</v>
      </c>
      <c r="AP27" s="2" cm="1">
        <f t="array" ref="AP27">_xlfn.IFS($Z27=$AU$3,AK27*(($X27)^(0.91))*(AI27*1.1023)^1.02,$Z27=$AU$4,AM27*281.9*((8.5/12)^0.9)*(AI27/2.72)^0.45)</f>
        <v>5.6828892328533019E-2</v>
      </c>
      <c r="AQ27" s="2" cm="1">
        <f t="array" ref="AQ27">_xlfn.IFS(Z27=$AU$3,(AF27*AO27*AH27)/1000000,Z27=$AU$4,(AF27*AH27*AO27*(1-AN27))/1000000)</f>
        <v>1.4428958434562817E-4</v>
      </c>
      <c r="AR27" s="2" cm="1">
        <f t="array" ref="AR27">_xlfn.IFS(Z27=$AU$3,(AF27*AP27*AH27)/1000000,Z27=$AU$4,(AF27*AH27*AP27*(1-AN27))/1000000)</f>
        <v>3.4908770406200374E-5</v>
      </c>
      <c r="AT27" s="40">
        <v>20</v>
      </c>
      <c r="AX27" s="40">
        <v>20</v>
      </c>
    </row>
    <row r="28" spans="1:50" ht="43.2" x14ac:dyDescent="0.3">
      <c r="A28" s="2">
        <v>4</v>
      </c>
      <c r="B28" t="s">
        <v>21</v>
      </c>
      <c r="C28" s="3" t="s">
        <v>22</v>
      </c>
      <c r="D28" t="s">
        <v>23</v>
      </c>
      <c r="E28" s="2" t="s">
        <v>24</v>
      </c>
      <c r="F28" s="2" t="s">
        <v>69</v>
      </c>
      <c r="G28" s="2" t="s">
        <v>26</v>
      </c>
      <c r="H28" s="2" t="s">
        <v>70</v>
      </c>
      <c r="I28" s="2" t="s">
        <v>28</v>
      </c>
      <c r="J28" s="2">
        <v>11000</v>
      </c>
      <c r="K28" s="2" t="s">
        <v>29</v>
      </c>
      <c r="L28" s="4">
        <v>46227</v>
      </c>
      <c r="M28" s="2" t="s">
        <v>30</v>
      </c>
      <c r="N28" s="2" t="s">
        <v>31</v>
      </c>
      <c r="O28" s="2">
        <v>11000</v>
      </c>
      <c r="P28" s="2" cm="1">
        <f t="array" ref="P28">_xlfn.IFS(AD28=$AT$8,STL!$P$3,AD28=$AT$9,STL!$P$4,AD28=$AT$10,STL!$P$5,AD28=$AT$11,STL!$P$6,AD28=$AT$12,STL!$P$7,AD28=$AT$13,STL!$P$8,AD28=$AT$14,STL!$P$9,AD28=$AT$15,STL!$P$10,AD28=$AT$16,STL!$P$11,AD28=$AT$17,STL!$P$12,AD28=$AT$18,STL!$P$13,AD28=$AT$19,STL!$P$14,AD28=$AT$20,STL!$P$15,AD28=$AT$21,STL!$P$16,AD28=$AT$22,STL!$P$17,AD28=$AT$23,STL!$P$18,AD28=$AT$24,STL!$P$19,AD28=$AT$25,STL!$P$20,AD28=$AT$26,STL!$P$21,AD28=$AT$27,STL!$P$22,AD28=$AT$28,STL!$P$23,AD28=$AT$29,STL!$P$24,AD28=$AT$30,STL!$P$25,AD28=$AT$31,STL!$P$26,AD28=$AT$32,STL!$P$27,AD28=$AT$33,STL!$P$28,AD28=$AT$34,STL!$P$29,AD28=$AT$35,STL!$P$30,AD28=$AT$36,STL!$P$31,AD28=$AT$37,STL!$P$32,AD28=$AT$38,STL!$P$33,AD28=$AT$39,STL!$P$34,AD28=$AT$40,STL!$P$35,AD28=$AT$41,STL!$P$36,AD28=$AT$42,STL!$P$37,AD28=$AT$43,STL!$P$38,AD28=$AT$44,STL!$P$39,AD28=$AT$45,STL!$P$40,AD28=$AT$46,STL!$P$41,AD28=$AT$47,STL!$P$42,AD28=$AT$48,STL!$P$43,AD28=$AT$49,STL!$P$44)</f>
        <v>8.3350000000000009</v>
      </c>
      <c r="Q28" s="2">
        <f>STL!$Q$3</f>
        <v>28</v>
      </c>
      <c r="R28" s="42">
        <f>STL!$R$3</f>
        <v>36.335000000000001</v>
      </c>
      <c r="S28" s="43" cm="1">
        <f t="array" ref="S28">_xlfn.IFS(A28=$AT$8,STL!$S$3,A28=$AT$9,STL!$S$4,A28=$AT$10,STL!$S$5,A28=$AT$11,STL!$S$6,A28=$AT$12,STL!$S$7,A28=$AT$13,STL!$S$8,A28=$AT$14,STL!$S$9,A28=$AT$15,STL!$S$10,A28=$AT$16,STL!$S$11,A28=$AT$17,STL!$S$12,A28=$AT$18,STL!$S$13,A28=$AT$19,STL!$S$14,A28=$AT$20,STL!$S$15,A28=$AT$21,STL!$S$16,A28=$AT$22,STL!$S$17,A28=$AT$23,STL!$S$18,A28=$AT$24,STL!$S$19,A28=$AT$25,STL!$S$20,A28=$AT$26,STL!$S$21,A28=$AT$27,STL!$S$22,A28=$AT$28,STL!$S$23,A28=$AT$29,STL!$S$24,A28=$AT$30,STL!$S$25,A28=$AT$31,STL!$S$26,A28=$AT$32,STL!$S$27,A28=$AT$33,STL!$S$28,A28=$AT$34,STL!$S$29,A28=$AT$35,STL!$S$30,A28=$AT$36,STL!$S$31,A28=$AT$37,STL!$S$32,A28=$AT$38,STL!$S$33,A28=$AT$39,STL!$S$34,A28=$AT$40,STL!$S$35,A28=$AT$41,STL!$S$36,A28=$AT$42,STL!$S$37,A28=$AT$43,STL!$S$38,A28=$AT$44,STL!$S$39,A28=$AT$45,STL!$S$40,A28=$AT$46,STL!$S$41,A28=$AT$47,STL!$S$42,A28=$AT$48,STL!$S$43,A28=$AT$49,STL!$S$44)</f>
        <v>392.85714285714283</v>
      </c>
      <c r="T28" s="2" cm="1">
        <f t="array" ref="T28">_xlfn.IFS(AD28=$AX$8,STL!$T$3,AD28=$AX$9,STL!$T$4,AD28=$AX$10,STL!$T$5,AD28=$AX$11,STL!$T$6,AD28=$AX$12,STL!$T$7,AD28=$AX$13,STL!$T$8,AD28=$AX$14,STL!$T$9,AD28=$AX$15,STL!$T$10,AD28=$AX$16,STL!$T$11,AD28=$AX$17,STL!$T$12,AD28=$AX$18,STL!$T$13,AD28=$AX$19,STL!$T$14,AD28=$AX$20,STL!$T$15,AD28=$AX$21,STL!$T$16,AD28=$AX$22,STL!$T$17,AD28=$AX$23,STL!$T$18,AD28=$AX$24,STL!$T$19,AD28=$AX$25,STL!$T$20,AD28=$AX$26,STL!$T$21,AD28=$AX$27,STL!$T$22,AD28=$AX$28,STL!$T$23,AD28=$AX$29,STL!$T$24,AD28=$AX$30,STL!$T$25,AD28=$AX$31,STL!$T$26,AD28=$AX$32,STL!$T$27,AD28=$AX$33,STL!$T$28,AD28=$AX$34,STL!$T$29,AD28=$AX$35,STL!$T$30,AD28=$AX$36,STL!$T$31,AD28=$AX$37,STL!$T$32,AD28=$AX$38,STL!$T$33,AD28=$AX$39,STL!$T$34,AD28=$AX$40,STL!$T$35,AD28=$AX$41,STL!$T$36,AD28=$AX$42,STL!$T$37,AD28=$AX$43,STL!$T$38,AD28=$AX$44,STL!$T$39,AD28=$AX$45,STL!$T$40,AD28=$AX$46,STL!$T$41,AD28=$AX$47,STL!$T$42,AD28=$AX$48,STL!$T$43,AD28=$AX$49,STL!$T$44)</f>
        <v>78.649000000000001</v>
      </c>
      <c r="U28" s="2" cm="1">
        <f t="array" ref="U28">_xlfn.IFS($AD28=$AX$8,STL!$U$3,$AD28=$AX$9,STL!$U$4,$AD28=$AX$10,STL!$U$5,$AD28=$AX$11,STL!$U$6,$AD28=$AX$12,STL!$U$7,$AD28=$AX$13,STL!$U$8,$AD28=$AX$14,STL!$U$9,$AD28=$AX$15,STL!$U$10,$AD28=$AX$16,STL!$U$11,$AD28=$AX$17,STL!$U$12,$AD28=$AX$18,STL!$U$13,$AD28=$AX$19,STL!$U$14,$AD28=$AX$20,STL!$U$15,$AD28=$AX$21,STL!$U$16,$AD28=$AX$22,STL!$U$17,$AD28=$AX$23,STL!$U$18,$AD28=$AX$24,STL!$U$19,$AD28=$AX$25,STL!$U$20,$AD28=$AX$26,STL!$U$21,$AD28=$AX$27,STL!$U$22,$AD28=$AX$28,STL!$U$23,$AD28=$AX$29,STL!$U$24,$AD28=$AX$30,STL!$U$25,$AD28=$AX$31,STL!$U$26,$AD28=$AX$32,STL!$U$27,$AD28=$AX$33,STL!$U$28,$AD28=$AX$34,STL!$U$29,$AD28=$AX$35,STL!$U$30,$AD28=$AX$36,STL!$U$31,$AD28=$AX$37,STL!$U$32,$AD28=$AX$38,STL!$U$33,$AD28=$AX$39,STL!$U$34,$AD28=$AX$40,STL!$U$35,$AD28=$AX$41,STL!$U$36,$AD28=$AX$42,STL!$U$37,$AD28=$AX$43,STL!$U$38,$AD28=$AX$44,STL!$U$39,$AD28=$AX$45,STL!$U$40,$AD28=$AX$46,STL!$U$41,$AD28=$AX$47,STL!$U$42,$AD28=$AX$48,STL!$U$43,$AD28=$AX$49,STL!$U$44)</f>
        <v>0</v>
      </c>
      <c r="V28" s="2" cm="1">
        <f t="array" ref="V28">_xlfn.IFS($AD28=$AX$8,STL!$V$3,$AD28=$AX$9,STL!$V$4,$AD28=$AX$10,STL!$V$5,$AD28=$AX$11,STL!$V$6,$AD28=$AX$12,STL!$V$7,$AD28=$AX$13,STL!$V$8,$AD28=$AX$14,STL!$V$9,$AD28=$AX$15,STL!$V$10,$AD28=$AX$16,STL!$V$11,$AD28=$AX$17,STL!$V$12,$AD28=$AX$18,STL!$V$13,$AD28=$AX$19,STL!$V$14,$AD28=$AX$20,STL!$V$15,$AD28=$AX$21,STL!$V$16,$AD28=$AX$22,STL!$V$17,$AD28=$AX$23,STL!$V$18,$AD28=$AX$24,STL!$V$19,$AD28=$AX$25,STL!$V$20,$AD28=$AX$26,STL!$V$21,$AD28=$AX$27,STL!$V$22,$AD28=$AX$28,STL!$V$23,$AD28=$AX$29,STL!$V$24,$AD28=$AX$30,STL!$V$25,$AD28=$AX$31,STL!$V$26,$AD28=$AX$32,STL!$V$27,$AD28=$AX$33,STL!$V$28,$AD28=$AX$34,STL!$V$29,$AD28=$AX$35,STL!$V$30,$AD28=$AX$36,STL!$V$31,$AD28=$AX$37,STL!$V$32,$AD28=$AX$38,STL!$V$33,$AD28=$AX$39,STL!$V$34,$AD28=$AX$40,STL!$V$35,$AD28=$AX$41,STL!$V$36,$AD28=$AX$42,STL!$V$37,$AD28=$AX$43,STL!$V$38,$AD28=$AX$44,STL!$V$39,$AD28=$AX$45,STL!$V$40,$AD28=$AX$46,STL!$V$41,$AD28=$AX$47,STL!$V$42,$AD28=$AX$48,STL!$V$43,$AD28=$AX$49,STL!$V$44)</f>
        <v>78.649000000000001</v>
      </c>
      <c r="W28" s="2" t="s">
        <v>72</v>
      </c>
      <c r="X28" s="2">
        <v>0.03</v>
      </c>
      <c r="Y28" s="2" t="s">
        <v>33</v>
      </c>
      <c r="Z28" s="2" t="s">
        <v>34</v>
      </c>
      <c r="AA28" s="2" t="s">
        <v>35</v>
      </c>
      <c r="AB28" s="2">
        <v>75588.421587000004</v>
      </c>
      <c r="AC28" s="2">
        <v>75.588421999999994</v>
      </c>
      <c r="AD28" s="2">
        <v>4</v>
      </c>
      <c r="AE28" s="10" t="s">
        <v>307</v>
      </c>
      <c r="AF28" s="2">
        <f t="shared" si="0"/>
        <v>59390.902999999991</v>
      </c>
      <c r="AG28" s="2" cm="1">
        <f t="array" ref="AG28">_xlfn.IFS(D28="I",MIN('Datos pp I Región'!$K$7:$K$9),D28="II",MIN('Datos pp II Región'!$K$7:$K$9),D28="III",MIN('Datos pp III Región'!$K$7:$K$9),D28="IV",MIN('Datos pp IV Región'!$K$7:$K$9),D28="V",MIN('Datos pp V Región'!$K$7:$K$9),D28="RM",MIN('Datos pp RM'!$K$7:$K$9),D28="VI",MIN('Datos pp VI Región'!$K$7:$K$9))</f>
        <v>22</v>
      </c>
      <c r="AH28" s="2" cm="1">
        <f t="array" ref="AH28">_xlfn.IFS(Z28="Pavimentado",1-(AG28/(4*365)),Z28="No Pavimentado",1-(AG28/365))</f>
        <v>0.98493150684931507</v>
      </c>
      <c r="AI28" s="2" cm="1">
        <f t="array" ref="AI28">_xlfn.IFS(Z28="Pavimentado",8,Z28="No Pavimentado",R28)</f>
        <v>8</v>
      </c>
      <c r="AJ28" s="2">
        <v>0.62</v>
      </c>
      <c r="AK28" s="2">
        <v>0.15</v>
      </c>
      <c r="AL28" s="2">
        <v>1.5</v>
      </c>
      <c r="AM28" s="2">
        <v>0.15</v>
      </c>
      <c r="AN28" s="6"/>
      <c r="AO28" s="2" cm="1">
        <f t="array" ref="AO28">_xlfn.IFS($Z28=$AU$3,AJ28*(($X28)^(0.91))*(AI28*1.1023)^(1.02),$Z28=$AU$4,AL28*281.9*((8.5/12)^0.9)*(AI28/2.72)^0.45)</f>
        <v>0.23489275495793649</v>
      </c>
      <c r="AP28" s="2" cm="1">
        <f t="array" ref="AP28">_xlfn.IFS($Z28=$AU$3,AK28*(($X28)^(0.91))*(AI28*1.1023)^1.02,$Z28=$AU$4,AM28*281.9*((8.5/12)^0.9)*(AI28/2.72)^0.45)</f>
        <v>5.6828892328533019E-2</v>
      </c>
      <c r="AQ28" s="2" cm="1">
        <f t="array" ref="AQ28">_xlfn.IFS(Z28=$AU$3,(AF28*AO28*AH28)/1000000,Z28=$AU$4,(AF28*AH28*AO28*(1-AN28))/1000000)</f>
        <v>1.3740279919525731E-2</v>
      </c>
      <c r="AR28" s="2" cm="1">
        <f t="array" ref="AR28">_xlfn.IFS(Z28=$AU$3,(AF28*AP28*AH28)/1000000,Z28=$AU$4,(AF28*AH28*AP28*(1-AN28))/1000000)</f>
        <v>3.3242612708529991E-3</v>
      </c>
      <c r="AT28" s="40">
        <v>21</v>
      </c>
      <c r="AX28" s="40">
        <v>21</v>
      </c>
    </row>
    <row r="29" spans="1:50" ht="43.2" x14ac:dyDescent="0.3">
      <c r="A29" s="2">
        <v>4</v>
      </c>
      <c r="B29" t="s">
        <v>21</v>
      </c>
      <c r="C29" s="3" t="s">
        <v>22</v>
      </c>
      <c r="D29" t="s">
        <v>23</v>
      </c>
      <c r="E29" s="2" t="s">
        <v>24</v>
      </c>
      <c r="F29" s="2" t="s">
        <v>69</v>
      </c>
      <c r="G29" s="2" t="s">
        <v>26</v>
      </c>
      <c r="H29" s="2" t="s">
        <v>70</v>
      </c>
      <c r="I29" s="2" t="s">
        <v>28</v>
      </c>
      <c r="J29" s="2">
        <v>11000</v>
      </c>
      <c r="K29" s="2" t="s">
        <v>29</v>
      </c>
      <c r="L29" s="4">
        <v>46227</v>
      </c>
      <c r="M29" s="2" t="s">
        <v>30</v>
      </c>
      <c r="N29" s="2" t="s">
        <v>31</v>
      </c>
      <c r="O29" s="2">
        <v>11000</v>
      </c>
      <c r="P29" s="2" cm="1">
        <f t="array" ref="P29">_xlfn.IFS(AD29=$AT$8,STL!$P$3,AD29=$AT$9,STL!$P$4,AD29=$AT$10,STL!$P$5,AD29=$AT$11,STL!$P$6,AD29=$AT$12,STL!$P$7,AD29=$AT$13,STL!$P$8,AD29=$AT$14,STL!$P$9,AD29=$AT$15,STL!$P$10,AD29=$AT$16,STL!$P$11,AD29=$AT$17,STL!$P$12,AD29=$AT$18,STL!$P$13,AD29=$AT$19,STL!$P$14,AD29=$AT$20,STL!$P$15,AD29=$AT$21,STL!$P$16,AD29=$AT$22,STL!$P$17,AD29=$AT$23,STL!$P$18,AD29=$AT$24,STL!$P$19,AD29=$AT$25,STL!$P$20,AD29=$AT$26,STL!$P$21,AD29=$AT$27,STL!$P$22,AD29=$AT$28,STL!$P$23,AD29=$AT$29,STL!$P$24,AD29=$AT$30,STL!$P$25,AD29=$AT$31,STL!$P$26,AD29=$AT$32,STL!$P$27,AD29=$AT$33,STL!$P$28,AD29=$AT$34,STL!$P$29,AD29=$AT$35,STL!$P$30,AD29=$AT$36,STL!$P$31,AD29=$AT$37,STL!$P$32,AD29=$AT$38,STL!$P$33,AD29=$AT$39,STL!$P$34,AD29=$AT$40,STL!$P$35,AD29=$AT$41,STL!$P$36,AD29=$AT$42,STL!$P$37,AD29=$AT$43,STL!$P$38,AD29=$AT$44,STL!$P$39,AD29=$AT$45,STL!$P$40,AD29=$AT$46,STL!$P$41,AD29=$AT$47,STL!$P$42,AD29=$AT$48,STL!$P$43,AD29=$AT$49,STL!$P$44)</f>
        <v>8.3350000000000009</v>
      </c>
      <c r="Q29" s="2">
        <f>STL!$Q$3</f>
        <v>28</v>
      </c>
      <c r="R29" s="42">
        <f>STL!$R$3</f>
        <v>36.335000000000001</v>
      </c>
      <c r="S29" s="43" cm="1">
        <f t="array" ref="S29">_xlfn.IFS(A29=$AT$8,STL!$S$3,A29=$AT$9,STL!$S$4,A29=$AT$10,STL!$S$5,A29=$AT$11,STL!$S$6,A29=$AT$12,STL!$S$7,A29=$AT$13,STL!$S$8,A29=$AT$14,STL!$S$9,A29=$AT$15,STL!$S$10,A29=$AT$16,STL!$S$11,A29=$AT$17,STL!$S$12,A29=$AT$18,STL!$S$13,A29=$AT$19,STL!$S$14,A29=$AT$20,STL!$S$15,A29=$AT$21,STL!$S$16,A29=$AT$22,STL!$S$17,A29=$AT$23,STL!$S$18,A29=$AT$24,STL!$S$19,A29=$AT$25,STL!$S$20,A29=$AT$26,STL!$S$21,A29=$AT$27,STL!$S$22,A29=$AT$28,STL!$S$23,A29=$AT$29,STL!$S$24,A29=$AT$30,STL!$S$25,A29=$AT$31,STL!$S$26,A29=$AT$32,STL!$S$27,A29=$AT$33,STL!$S$28,A29=$AT$34,STL!$S$29,A29=$AT$35,STL!$S$30,A29=$AT$36,STL!$S$31,A29=$AT$37,STL!$S$32,A29=$AT$38,STL!$S$33,A29=$AT$39,STL!$S$34,A29=$AT$40,STL!$S$35,A29=$AT$41,STL!$S$36,A29=$AT$42,STL!$S$37,A29=$AT$43,STL!$S$38,A29=$AT$44,STL!$S$39,A29=$AT$45,STL!$S$40,A29=$AT$46,STL!$S$41,A29=$AT$47,STL!$S$42,A29=$AT$48,STL!$S$43,A29=$AT$49,STL!$S$44)</f>
        <v>392.85714285714283</v>
      </c>
      <c r="T29" s="2" cm="1">
        <f t="array" ref="T29">_xlfn.IFS(AD29=$AX$8,STL!$T$3,AD29=$AX$9,STL!$T$4,AD29=$AX$10,STL!$T$5,AD29=$AX$11,STL!$T$6,AD29=$AX$12,STL!$T$7,AD29=$AX$13,STL!$T$8,AD29=$AX$14,STL!$T$9,AD29=$AX$15,STL!$T$10,AD29=$AX$16,STL!$T$11,AD29=$AX$17,STL!$T$12,AD29=$AX$18,STL!$T$13,AD29=$AX$19,STL!$T$14,AD29=$AX$20,STL!$T$15,AD29=$AX$21,STL!$T$16,AD29=$AX$22,STL!$T$17,AD29=$AX$23,STL!$T$18,AD29=$AX$24,STL!$T$19,AD29=$AX$25,STL!$T$20,AD29=$AX$26,STL!$T$21,AD29=$AX$27,STL!$T$22,AD29=$AX$28,STL!$T$23,AD29=$AX$29,STL!$T$24,AD29=$AX$30,STL!$T$25,AD29=$AX$31,STL!$T$26,AD29=$AX$32,STL!$T$27,AD29=$AX$33,STL!$T$28,AD29=$AX$34,STL!$T$29,AD29=$AX$35,STL!$T$30,AD29=$AX$36,STL!$T$31,AD29=$AX$37,STL!$T$32,AD29=$AX$38,STL!$T$33,AD29=$AX$39,STL!$T$34,AD29=$AX$40,STL!$T$35,AD29=$AX$41,STL!$T$36,AD29=$AX$42,STL!$T$37,AD29=$AX$43,STL!$T$38,AD29=$AX$44,STL!$T$39,AD29=$AX$45,STL!$T$40,AD29=$AX$46,STL!$T$41,AD29=$AX$47,STL!$T$42,AD29=$AX$48,STL!$T$43,AD29=$AX$49,STL!$T$44)</f>
        <v>78.649000000000001</v>
      </c>
      <c r="U29" s="2" cm="1">
        <f t="array" ref="U29">_xlfn.IFS($AD29=$AX$8,STL!$U$3,$AD29=$AX$9,STL!$U$4,$AD29=$AX$10,STL!$U$5,$AD29=$AX$11,STL!$U$6,$AD29=$AX$12,STL!$U$7,$AD29=$AX$13,STL!$U$8,$AD29=$AX$14,STL!$U$9,$AD29=$AX$15,STL!$U$10,$AD29=$AX$16,STL!$U$11,$AD29=$AX$17,STL!$U$12,$AD29=$AX$18,STL!$U$13,$AD29=$AX$19,STL!$U$14,$AD29=$AX$20,STL!$U$15,$AD29=$AX$21,STL!$U$16,$AD29=$AX$22,STL!$U$17,$AD29=$AX$23,STL!$U$18,$AD29=$AX$24,STL!$U$19,$AD29=$AX$25,STL!$U$20,$AD29=$AX$26,STL!$U$21,$AD29=$AX$27,STL!$U$22,$AD29=$AX$28,STL!$U$23,$AD29=$AX$29,STL!$U$24,$AD29=$AX$30,STL!$U$25,$AD29=$AX$31,STL!$U$26,$AD29=$AX$32,STL!$U$27,$AD29=$AX$33,STL!$U$28,$AD29=$AX$34,STL!$U$29,$AD29=$AX$35,STL!$U$30,$AD29=$AX$36,STL!$U$31,$AD29=$AX$37,STL!$U$32,$AD29=$AX$38,STL!$U$33,$AD29=$AX$39,STL!$U$34,$AD29=$AX$40,STL!$U$35,$AD29=$AX$41,STL!$U$36,$AD29=$AX$42,STL!$U$37,$AD29=$AX$43,STL!$U$38,$AD29=$AX$44,STL!$U$39,$AD29=$AX$45,STL!$U$40,$AD29=$AX$46,STL!$U$41,$AD29=$AX$47,STL!$U$42,$AD29=$AX$48,STL!$U$43,$AD29=$AX$49,STL!$U$44)</f>
        <v>0</v>
      </c>
      <c r="V29" s="2" cm="1">
        <f t="array" ref="V29">_xlfn.IFS($AD29=$AX$8,STL!$V$3,$AD29=$AX$9,STL!$V$4,$AD29=$AX$10,STL!$V$5,$AD29=$AX$11,STL!$V$6,$AD29=$AX$12,STL!$V$7,$AD29=$AX$13,STL!$V$8,$AD29=$AX$14,STL!$V$9,$AD29=$AX$15,STL!$V$10,$AD29=$AX$16,STL!$V$11,$AD29=$AX$17,STL!$V$12,$AD29=$AX$18,STL!$V$13,$AD29=$AX$19,STL!$V$14,$AD29=$AX$20,STL!$V$15,$AD29=$AX$21,STL!$V$16,$AD29=$AX$22,STL!$V$17,$AD29=$AX$23,STL!$V$18,$AD29=$AX$24,STL!$V$19,$AD29=$AX$25,STL!$V$20,$AD29=$AX$26,STL!$V$21,$AD29=$AX$27,STL!$V$22,$AD29=$AX$28,STL!$V$23,$AD29=$AX$29,STL!$V$24,$AD29=$AX$30,STL!$V$25,$AD29=$AX$31,STL!$V$26,$AD29=$AX$32,STL!$V$27,$AD29=$AX$33,STL!$V$28,$AD29=$AX$34,STL!$V$29,$AD29=$AX$35,STL!$V$30,$AD29=$AX$36,STL!$V$31,$AD29=$AX$37,STL!$V$32,$AD29=$AX$38,STL!$V$33,$AD29=$AX$39,STL!$V$34,$AD29=$AX$40,STL!$V$35,$AD29=$AX$41,STL!$V$36,$AD29=$AX$42,STL!$V$37,$AD29=$AX$43,STL!$V$38,$AD29=$AX$44,STL!$V$39,$AD29=$AX$45,STL!$V$40,$AD29=$AX$46,STL!$V$41,$AD29=$AX$47,STL!$V$42,$AD29=$AX$48,STL!$V$43,$AD29=$AX$49,STL!$V$44)</f>
        <v>78.649000000000001</v>
      </c>
      <c r="W29" s="2" t="s">
        <v>73</v>
      </c>
      <c r="X29" s="2">
        <v>0.2</v>
      </c>
      <c r="Y29" s="2" t="s">
        <v>33</v>
      </c>
      <c r="Z29" s="2" t="s">
        <v>34</v>
      </c>
      <c r="AA29" s="2" t="s">
        <v>35</v>
      </c>
      <c r="AB29" s="2">
        <v>2300.3129990000002</v>
      </c>
      <c r="AC29" s="2">
        <v>2.3003130000000001</v>
      </c>
      <c r="AD29" s="2">
        <v>4</v>
      </c>
      <c r="AE29" s="10" t="s">
        <v>307</v>
      </c>
      <c r="AF29" s="2">
        <f t="shared" si="0"/>
        <v>1807.3887857142856</v>
      </c>
      <c r="AG29" s="2" cm="1">
        <f t="array" ref="AG29">_xlfn.IFS(D29="I",MIN('Datos pp I Región'!$K$7:$K$9),D29="II",MIN('Datos pp II Región'!$K$7:$K$9),D29="III",MIN('Datos pp III Región'!$K$7:$K$9),D29="IV",MIN('Datos pp IV Región'!$K$7:$K$9),D29="V",MIN('Datos pp V Región'!$K$7:$K$9),D29="RM",MIN('Datos pp RM'!$K$7:$K$9),D29="VI",MIN('Datos pp VI Región'!$K$7:$K$9))</f>
        <v>22</v>
      </c>
      <c r="AH29" s="2" cm="1">
        <f t="array" ref="AH29">_xlfn.IFS(Z29="Pavimentado",1-(AG29/(4*365)),Z29="No Pavimentado",1-(AG29/365))</f>
        <v>0.98493150684931507</v>
      </c>
      <c r="AI29" s="2" cm="1">
        <f t="array" ref="AI29">_xlfn.IFS(Z29="Pavimentado",8,Z29="No Pavimentado",R29)</f>
        <v>8</v>
      </c>
      <c r="AJ29" s="2">
        <v>0.62</v>
      </c>
      <c r="AK29" s="2">
        <v>0.15</v>
      </c>
      <c r="AL29" s="16">
        <v>1.5</v>
      </c>
      <c r="AM29" s="16">
        <v>0.15</v>
      </c>
      <c r="AN29" s="6"/>
      <c r="AO29" s="2" cm="1">
        <f t="array" ref="AO29">_xlfn.IFS($Z29=$AU$3,AJ29*(($X29)^(0.91))*(AI29*1.1023)^(1.02),$Z29=$AU$4,AL29*281.9*((8.5/12)^0.9)*(AI29/2.72)^0.45)</f>
        <v>1.3201600184669013</v>
      </c>
      <c r="AP29" s="2" cm="1">
        <f t="array" ref="AP29">_xlfn.IFS($Z29=$AU$3,AK29*(($X29)^(0.91))*(AI29*1.1023)^1.02,$Z29=$AU$4,AM29*281.9*((8.5/12)^0.9)*(AI29/2.72)^0.45)</f>
        <v>0.31939355285489546</v>
      </c>
      <c r="AQ29" s="2" cm="1">
        <f t="array" ref="AQ29">_xlfn.IFS(Z29=$AU$3,(AF29*AO29*AH29)/1000000,Z29=$AU$4,(AF29*AH29*AO29*(1-AN29))/1000000)</f>
        <v>2.350088348972045E-3</v>
      </c>
      <c r="AR29" s="2" cm="1">
        <f t="array" ref="AR29">_xlfn.IFS(Z29=$AU$3,(AF29*AP29*AH29)/1000000,Z29=$AU$4,(AF29*AH29*AP29*(1-AN29))/1000000)</f>
        <v>5.685697618480754E-4</v>
      </c>
      <c r="AT29" s="40">
        <v>22</v>
      </c>
      <c r="AX29" s="40">
        <v>22</v>
      </c>
    </row>
    <row r="30" spans="1:50" ht="57.6" x14ac:dyDescent="0.3">
      <c r="A30" s="2">
        <v>5</v>
      </c>
      <c r="B30" t="s">
        <v>21</v>
      </c>
      <c r="C30" s="3" t="s">
        <v>74</v>
      </c>
      <c r="D30" t="s">
        <v>75</v>
      </c>
      <c r="E30" s="3" t="s">
        <v>76</v>
      </c>
      <c r="F30" s="2" t="s">
        <v>77</v>
      </c>
      <c r="G30" s="2" t="s">
        <v>78</v>
      </c>
      <c r="H30" s="2" t="s">
        <v>79</v>
      </c>
      <c r="I30" s="2" t="s">
        <v>28</v>
      </c>
      <c r="J30" s="2">
        <v>180000</v>
      </c>
      <c r="K30" s="2" t="s">
        <v>29</v>
      </c>
      <c r="L30" s="4">
        <v>46227</v>
      </c>
      <c r="M30" s="2" t="s">
        <v>30</v>
      </c>
      <c r="N30" s="2" t="s">
        <v>80</v>
      </c>
      <c r="O30" s="2">
        <v>180000</v>
      </c>
      <c r="P30" s="2" cm="1">
        <f t="array" ref="P30">_xlfn.IFS(AD30=$AT$8,STL!$P$3,AD30=$AT$9,STL!$P$4,AD30=$AT$10,STL!$P$5,AD30=$AT$11,STL!$P$6,AD30=$AT$12,STL!$P$7,AD30=$AT$13,STL!$P$8,AD30=$AT$14,STL!$P$9,AD30=$AT$15,STL!$P$10,AD30=$AT$16,STL!$P$11,AD30=$AT$17,STL!$P$12,AD30=$AT$18,STL!$P$13,AD30=$AT$19,STL!$P$14,AD30=$AT$20,STL!$P$15,AD30=$AT$21,STL!$P$16,AD30=$AT$22,STL!$P$17,AD30=$AT$23,STL!$P$18,AD30=$AT$24,STL!$P$19,AD30=$AT$25,STL!$P$20,AD30=$AT$26,STL!$P$21,AD30=$AT$27,STL!$P$22,AD30=$AT$28,STL!$P$23,AD30=$AT$29,STL!$P$24,AD30=$AT$30,STL!$P$25,AD30=$AT$31,STL!$P$26,AD30=$AT$32,STL!$P$27,AD30=$AT$33,STL!$P$28,AD30=$AT$34,STL!$P$29,AD30=$AT$35,STL!$P$30,AD30=$AT$36,STL!$P$31,AD30=$AT$37,STL!$P$32,AD30=$AT$38,STL!$P$33,AD30=$AT$39,STL!$P$34,AD30=$AT$40,STL!$P$35,AD30=$AT$41,STL!$P$36,AD30=$AT$42,STL!$P$37,AD30=$AT$43,STL!$P$38,AD30=$AT$44,STL!$P$39,AD30=$AT$45,STL!$P$40,AD30=$AT$46,STL!$P$41,AD30=$AT$47,STL!$P$42,AD30=$AT$48,STL!$P$43,AD30=$AT$49,STL!$P$44)</f>
        <v>8.3350000000000009</v>
      </c>
      <c r="Q30" s="2">
        <f>STL!$Q$3</f>
        <v>28</v>
      </c>
      <c r="R30" s="42">
        <f>STL!$R$3</f>
        <v>36.335000000000001</v>
      </c>
      <c r="S30" s="43" cm="1">
        <f t="array" ref="S30">_xlfn.IFS(A30=$AT$8,STL!$S$3,A30=$AT$9,STL!$S$4,A30=$AT$10,STL!$S$5,A30=$AT$11,STL!$S$6,A30=$AT$12,STL!$S$7,A30=$AT$13,STL!$S$8,A30=$AT$14,STL!$S$9,A30=$AT$15,STL!$S$10,A30=$AT$16,STL!$S$11,A30=$AT$17,STL!$S$12,A30=$AT$18,STL!$S$13,A30=$AT$19,STL!$S$14,A30=$AT$20,STL!$S$15,A30=$AT$21,STL!$S$16,A30=$AT$22,STL!$S$17,A30=$AT$23,STL!$S$18,A30=$AT$24,STL!$S$19,A30=$AT$25,STL!$S$20,A30=$AT$26,STL!$S$21,A30=$AT$27,STL!$S$22,A30=$AT$28,STL!$S$23,A30=$AT$29,STL!$S$24,A30=$AT$30,STL!$S$25,A30=$AT$31,STL!$S$26,A30=$AT$32,STL!$S$27,A30=$AT$33,STL!$S$28,A30=$AT$34,STL!$S$29,A30=$AT$35,STL!$S$30,A30=$AT$36,STL!$S$31,A30=$AT$37,STL!$S$32,A30=$AT$38,STL!$S$33,A30=$AT$39,STL!$S$34,A30=$AT$40,STL!$S$35,A30=$AT$41,STL!$S$36,A30=$AT$42,STL!$S$37,A30=$AT$43,STL!$S$38,A30=$AT$44,STL!$S$39,A30=$AT$45,STL!$S$40,A30=$AT$46,STL!$S$41,A30=$AT$47,STL!$S$42,A30=$AT$48,STL!$S$43,A30=$AT$49,STL!$S$44)</f>
        <v>6428.5714285714284</v>
      </c>
      <c r="T30" s="2" cm="1">
        <f t="array" ref="T30">_xlfn.IFS(AD30=$AX$8,STL!$T$3,AD30=$AX$9,STL!$T$4,AD30=$AX$10,STL!$T$5,AD30=$AX$11,STL!$T$6,AD30=$AX$12,STL!$T$7,AD30=$AX$13,STL!$T$8,AD30=$AX$14,STL!$T$9,AD30=$AX$15,STL!$T$10,AD30=$AX$16,STL!$T$11,AD30=$AX$17,STL!$T$12,AD30=$AX$18,STL!$T$13,AD30=$AX$19,STL!$T$14,AD30=$AX$20,STL!$T$15,AD30=$AX$21,STL!$T$16,AD30=$AX$22,STL!$T$17,AD30=$AX$23,STL!$T$18,AD30=$AX$24,STL!$T$19,AD30=$AX$25,STL!$T$20,AD30=$AX$26,STL!$T$21,AD30=$AX$27,STL!$T$22,AD30=$AX$28,STL!$T$23,AD30=$AX$29,STL!$T$24,AD30=$AX$30,STL!$T$25,AD30=$AX$31,STL!$T$26,AD30=$AX$32,STL!$T$27,AD30=$AX$33,STL!$T$28,AD30=$AX$34,STL!$T$29,AD30=$AX$35,STL!$T$30,AD30=$AX$36,STL!$T$31,AD30=$AX$37,STL!$T$32,AD30=$AX$38,STL!$T$33,AD30=$AX$39,STL!$T$34,AD30=$AX$40,STL!$T$35,AD30=$AX$41,STL!$T$36,AD30=$AX$42,STL!$T$37,AD30=$AX$43,STL!$T$38,AD30=$AX$44,STL!$T$39,AD30=$AX$45,STL!$T$40,AD30=$AX$46,STL!$T$41,AD30=$AX$47,STL!$T$42,AD30=$AX$48,STL!$T$43,AD30=$AX$49,STL!$T$44)</f>
        <v>58.308</v>
      </c>
      <c r="U30" s="2" cm="1">
        <f t="array" ref="U30">_xlfn.IFS($AD30=$AX$8,STL!$U$3,$AD30=$AX$9,STL!$U$4,$AD30=$AX$10,STL!$U$5,$AD30=$AX$11,STL!$U$6,$AD30=$AX$12,STL!$U$7,$AD30=$AX$13,STL!$U$8,$AD30=$AX$14,STL!$U$9,$AD30=$AX$15,STL!$U$10,$AD30=$AX$16,STL!$U$11,$AD30=$AX$17,STL!$U$12,$AD30=$AX$18,STL!$U$13,$AD30=$AX$19,STL!$U$14,$AD30=$AX$20,STL!$U$15,$AD30=$AX$21,STL!$U$16,$AD30=$AX$22,STL!$U$17,$AD30=$AX$23,STL!$U$18,$AD30=$AX$24,STL!$U$19,$AD30=$AX$25,STL!$U$20,$AD30=$AX$26,STL!$U$21,$AD30=$AX$27,STL!$U$22,$AD30=$AX$28,STL!$U$23,$AD30=$AX$29,STL!$U$24,$AD30=$AX$30,STL!$U$25,$AD30=$AX$31,STL!$U$26,$AD30=$AX$32,STL!$U$27,$AD30=$AX$33,STL!$U$28,$AD30=$AX$34,STL!$U$29,$AD30=$AX$35,STL!$U$30,$AD30=$AX$36,STL!$U$31,$AD30=$AX$37,STL!$U$32,$AD30=$AX$38,STL!$U$33,$AD30=$AX$39,STL!$U$34,$AD30=$AX$40,STL!$U$35,$AD30=$AX$41,STL!$U$36,$AD30=$AX$42,STL!$U$37,$AD30=$AX$43,STL!$U$38,$AD30=$AX$44,STL!$U$39,$AD30=$AX$45,STL!$U$40,$AD30=$AX$46,STL!$U$41,$AD30=$AX$47,STL!$U$42,$AD30=$AX$48,STL!$U$43,$AD30=$AX$49,STL!$U$44)</f>
        <v>1.1950000000000001</v>
      </c>
      <c r="V30" s="2" cm="1">
        <f t="array" ref="V30">_xlfn.IFS($AD30=$AX$8,STL!$V$3,$AD30=$AX$9,STL!$V$4,$AD30=$AX$10,STL!$V$5,$AD30=$AX$11,STL!$V$6,$AD30=$AX$12,STL!$V$7,$AD30=$AX$13,STL!$V$8,$AD30=$AX$14,STL!$V$9,$AD30=$AX$15,STL!$V$10,$AD30=$AX$16,STL!$V$11,$AD30=$AX$17,STL!$V$12,$AD30=$AX$18,STL!$V$13,$AD30=$AX$19,STL!$V$14,$AD30=$AX$20,STL!$V$15,$AD30=$AX$21,STL!$V$16,$AD30=$AX$22,STL!$V$17,$AD30=$AX$23,STL!$V$18,$AD30=$AX$24,STL!$V$19,$AD30=$AX$25,STL!$V$20,$AD30=$AX$26,STL!$V$21,$AD30=$AX$27,STL!$V$22,$AD30=$AX$28,STL!$V$23,$AD30=$AX$29,STL!$V$24,$AD30=$AX$30,STL!$V$25,$AD30=$AX$31,STL!$V$26,$AD30=$AX$32,STL!$V$27,$AD30=$AX$33,STL!$V$28,$AD30=$AX$34,STL!$V$29,$AD30=$AX$35,STL!$V$30,$AD30=$AX$36,STL!$V$31,$AD30=$AX$37,STL!$V$32,$AD30=$AX$38,STL!$V$33,$AD30=$AX$39,STL!$V$34,$AD30=$AX$40,STL!$V$35,$AD30=$AX$41,STL!$V$36,$AD30=$AX$42,STL!$V$37,$AD30=$AX$43,STL!$V$38,$AD30=$AX$44,STL!$V$39,$AD30=$AX$45,STL!$V$40,$AD30=$AX$46,STL!$V$41,$AD30=$AX$47,STL!$V$42,$AD30=$AX$48,STL!$V$43,$AD30=$AX$49,STL!$V$44)</f>
        <v>59.503</v>
      </c>
      <c r="W30" s="2" t="s">
        <v>81</v>
      </c>
      <c r="X30" s="2">
        <v>0.2</v>
      </c>
      <c r="Y30" s="2" t="s">
        <v>33</v>
      </c>
      <c r="Z30" s="2" t="s">
        <v>34</v>
      </c>
      <c r="AA30" s="2" t="s">
        <v>35</v>
      </c>
      <c r="AB30" s="2">
        <v>22216.689578000001</v>
      </c>
      <c r="AC30" s="2">
        <v>22.21669</v>
      </c>
      <c r="AD30" s="2">
        <v>5</v>
      </c>
      <c r="AE30" s="10" t="s">
        <v>307</v>
      </c>
      <c r="AF30" s="2">
        <f t="shared" si="0"/>
        <v>285643.15714285715</v>
      </c>
      <c r="AG30" s="2" cm="1">
        <f t="array" ref="AG30">_xlfn.IFS(D30="I",MIN('Datos pp I Región'!$K$7:$K$9),D30="II",MIN('Datos pp II Región'!$K$7:$K$9),D30="III",MIN('Datos pp III Región'!$K$7:$K$9),D30="IV",MIN('Datos pp IV Región'!$K$7:$K$9),D30="V",MIN('Datos pp V Región'!$K$7:$K$9),D30="RM",MIN('Datos pp RM'!$K$7:$K$9),D30="VI",MIN('Datos pp VI Región'!$K$7:$K$9))</f>
        <v>2</v>
      </c>
      <c r="AH30" s="2" cm="1">
        <f t="array" ref="AH30">_xlfn.IFS(Z30="Pavimentado",1-(AG30/(4*365)),Z30="No Pavimentado",1-(AG30/365))</f>
        <v>0.99863013698630132</v>
      </c>
      <c r="AI30" s="2" cm="1">
        <f t="array" ref="AI30">_xlfn.IFS(Z30="Pavimentado",8,Z30="No Pavimentado",R30)</f>
        <v>8</v>
      </c>
      <c r="AJ30" s="2">
        <v>0.62</v>
      </c>
      <c r="AK30" s="2">
        <v>0.15</v>
      </c>
      <c r="AL30" s="2">
        <v>1.5</v>
      </c>
      <c r="AM30" s="2">
        <v>0.15</v>
      </c>
      <c r="AN30" s="2"/>
      <c r="AO30" s="2" cm="1">
        <f t="array" ref="AO30">_xlfn.IFS($Z30=$AU$3,AJ30*(($X30)^(0.91))*(AI30*1.1023)^(1.02),$Z30=$AU$4,AL30*281.9*((8.5/12)^0.9)*(AI30/2.72)^0.45)</f>
        <v>1.3201600184669013</v>
      </c>
      <c r="AP30" s="2" cm="1">
        <f t="array" ref="AP30">_xlfn.IFS($Z30=$AU$3,AK30*(($X30)^(0.91))*(AI30*1.1023)^1.02,$Z30=$AU$4,AM30*281.9*((8.5/12)^0.9)*(AI30/2.72)^0.45)</f>
        <v>0.31939355285489546</v>
      </c>
      <c r="AQ30" s="2" cm="1">
        <f t="array" ref="AQ30">_xlfn.IFS(Z30=$AU$3,(AF30*AO30*AH30)/1000000,Z30=$AU$4,(AF30*AH30*AO30*(1-AN30))/1000000)</f>
        <v>0.3765781075598793</v>
      </c>
      <c r="AR30" s="2" cm="1">
        <f t="array" ref="AR30">_xlfn.IFS(Z30=$AU$3,(AF30*AP30*AH30)/1000000,Z30=$AU$4,(AF30*AH30*AP30*(1-AN30))/1000000)</f>
        <v>9.1107606667712726E-2</v>
      </c>
      <c r="AT30" s="40">
        <v>23</v>
      </c>
      <c r="AX30" s="40">
        <v>23</v>
      </c>
    </row>
    <row r="31" spans="1:50" ht="57.6" x14ac:dyDescent="0.3">
      <c r="A31" s="2">
        <v>5</v>
      </c>
      <c r="B31" t="s">
        <v>21</v>
      </c>
      <c r="C31" s="3" t="s">
        <v>74</v>
      </c>
      <c r="D31" t="s">
        <v>75</v>
      </c>
      <c r="E31" s="3" t="s">
        <v>76</v>
      </c>
      <c r="F31" s="2" t="s">
        <v>77</v>
      </c>
      <c r="G31" s="2" t="s">
        <v>78</v>
      </c>
      <c r="H31" s="2" t="s">
        <v>79</v>
      </c>
      <c r="I31" s="2" t="s">
        <v>28</v>
      </c>
      <c r="J31" s="2">
        <v>180000</v>
      </c>
      <c r="K31" s="2" t="s">
        <v>29</v>
      </c>
      <c r="L31" s="4">
        <v>46227</v>
      </c>
      <c r="M31" s="2" t="s">
        <v>30</v>
      </c>
      <c r="N31" s="2" t="s">
        <v>80</v>
      </c>
      <c r="O31" s="2">
        <v>180000</v>
      </c>
      <c r="P31" s="2" cm="1">
        <f t="array" ref="P31">_xlfn.IFS(AD31=$AT$8,STL!$P$3,AD31=$AT$9,STL!$P$4,AD31=$AT$10,STL!$P$5,AD31=$AT$11,STL!$P$6,AD31=$AT$12,STL!$P$7,AD31=$AT$13,STL!$P$8,AD31=$AT$14,STL!$P$9,AD31=$AT$15,STL!$P$10,AD31=$AT$16,STL!$P$11,AD31=$AT$17,STL!$P$12,AD31=$AT$18,STL!$P$13,AD31=$AT$19,STL!$P$14,AD31=$AT$20,STL!$P$15,AD31=$AT$21,STL!$P$16,AD31=$AT$22,STL!$P$17,AD31=$AT$23,STL!$P$18,AD31=$AT$24,STL!$P$19,AD31=$AT$25,STL!$P$20,AD31=$AT$26,STL!$P$21,AD31=$AT$27,STL!$P$22,AD31=$AT$28,STL!$P$23,AD31=$AT$29,STL!$P$24,AD31=$AT$30,STL!$P$25,AD31=$AT$31,STL!$P$26,AD31=$AT$32,STL!$P$27,AD31=$AT$33,STL!$P$28,AD31=$AT$34,STL!$P$29,AD31=$AT$35,STL!$P$30,AD31=$AT$36,STL!$P$31,AD31=$AT$37,STL!$P$32,AD31=$AT$38,STL!$P$33,AD31=$AT$39,STL!$P$34,AD31=$AT$40,STL!$P$35,AD31=$AT$41,STL!$P$36,AD31=$AT$42,STL!$P$37,AD31=$AT$43,STL!$P$38,AD31=$AT$44,STL!$P$39,AD31=$AT$45,STL!$P$40,AD31=$AT$46,STL!$P$41,AD31=$AT$47,STL!$P$42,AD31=$AT$48,STL!$P$43,AD31=$AT$49,STL!$P$44)</f>
        <v>8.3350000000000009</v>
      </c>
      <c r="Q31" s="2">
        <f>STL!$Q$3</f>
        <v>28</v>
      </c>
      <c r="R31" s="42">
        <f>STL!$R$3</f>
        <v>36.335000000000001</v>
      </c>
      <c r="S31" s="43" cm="1">
        <f t="array" ref="S31">_xlfn.IFS(A31=$AT$8,STL!$S$3,A31=$AT$9,STL!$S$4,A31=$AT$10,STL!$S$5,A31=$AT$11,STL!$S$6,A31=$AT$12,STL!$S$7,A31=$AT$13,STL!$S$8,A31=$AT$14,STL!$S$9,A31=$AT$15,STL!$S$10,A31=$AT$16,STL!$S$11,A31=$AT$17,STL!$S$12,A31=$AT$18,STL!$S$13,A31=$AT$19,STL!$S$14,A31=$AT$20,STL!$S$15,A31=$AT$21,STL!$S$16,A31=$AT$22,STL!$S$17,A31=$AT$23,STL!$S$18,A31=$AT$24,STL!$S$19,A31=$AT$25,STL!$S$20,A31=$AT$26,STL!$S$21,A31=$AT$27,STL!$S$22,A31=$AT$28,STL!$S$23,A31=$AT$29,STL!$S$24,A31=$AT$30,STL!$S$25,A31=$AT$31,STL!$S$26,A31=$AT$32,STL!$S$27,A31=$AT$33,STL!$S$28,A31=$AT$34,STL!$S$29,A31=$AT$35,STL!$S$30,A31=$AT$36,STL!$S$31,A31=$AT$37,STL!$S$32,A31=$AT$38,STL!$S$33,A31=$AT$39,STL!$S$34,A31=$AT$40,STL!$S$35,A31=$AT$41,STL!$S$36,A31=$AT$42,STL!$S$37,A31=$AT$43,STL!$S$38,A31=$AT$44,STL!$S$39,A31=$AT$45,STL!$S$40,A31=$AT$46,STL!$S$41,A31=$AT$47,STL!$S$42,A31=$AT$48,STL!$S$43,A31=$AT$49,STL!$S$44)</f>
        <v>6428.5714285714284</v>
      </c>
      <c r="T31" s="2" cm="1">
        <f t="array" ref="T31">_xlfn.IFS(AD31=$AX$8,STL!$T$3,AD31=$AX$9,STL!$T$4,AD31=$AX$10,STL!$T$5,AD31=$AX$11,STL!$T$6,AD31=$AX$12,STL!$T$7,AD31=$AX$13,STL!$T$8,AD31=$AX$14,STL!$T$9,AD31=$AX$15,STL!$T$10,AD31=$AX$16,STL!$T$11,AD31=$AX$17,STL!$T$12,AD31=$AX$18,STL!$T$13,AD31=$AX$19,STL!$T$14,AD31=$AX$20,STL!$T$15,AD31=$AX$21,STL!$T$16,AD31=$AX$22,STL!$T$17,AD31=$AX$23,STL!$T$18,AD31=$AX$24,STL!$T$19,AD31=$AX$25,STL!$T$20,AD31=$AX$26,STL!$T$21,AD31=$AX$27,STL!$T$22,AD31=$AX$28,STL!$T$23,AD31=$AX$29,STL!$T$24,AD31=$AX$30,STL!$T$25,AD31=$AX$31,STL!$T$26,AD31=$AX$32,STL!$T$27,AD31=$AX$33,STL!$T$28,AD31=$AX$34,STL!$T$29,AD31=$AX$35,STL!$T$30,AD31=$AX$36,STL!$T$31,AD31=$AX$37,STL!$T$32,AD31=$AX$38,STL!$T$33,AD31=$AX$39,STL!$T$34,AD31=$AX$40,STL!$T$35,AD31=$AX$41,STL!$T$36,AD31=$AX$42,STL!$T$37,AD31=$AX$43,STL!$T$38,AD31=$AX$44,STL!$T$39,AD31=$AX$45,STL!$T$40,AD31=$AX$46,STL!$T$41,AD31=$AX$47,STL!$T$42,AD31=$AX$48,STL!$T$43,AD31=$AX$49,STL!$T$44)</f>
        <v>58.308</v>
      </c>
      <c r="U31" s="2" cm="1">
        <f t="array" ref="U31">_xlfn.IFS($AD31=$AX$8,STL!$U$3,$AD31=$AX$9,STL!$U$4,$AD31=$AX$10,STL!$U$5,$AD31=$AX$11,STL!$U$6,$AD31=$AX$12,STL!$U$7,$AD31=$AX$13,STL!$U$8,$AD31=$AX$14,STL!$U$9,$AD31=$AX$15,STL!$U$10,$AD31=$AX$16,STL!$U$11,$AD31=$AX$17,STL!$U$12,$AD31=$AX$18,STL!$U$13,$AD31=$AX$19,STL!$U$14,$AD31=$AX$20,STL!$U$15,$AD31=$AX$21,STL!$U$16,$AD31=$AX$22,STL!$U$17,$AD31=$AX$23,STL!$U$18,$AD31=$AX$24,STL!$U$19,$AD31=$AX$25,STL!$U$20,$AD31=$AX$26,STL!$U$21,$AD31=$AX$27,STL!$U$22,$AD31=$AX$28,STL!$U$23,$AD31=$AX$29,STL!$U$24,$AD31=$AX$30,STL!$U$25,$AD31=$AX$31,STL!$U$26,$AD31=$AX$32,STL!$U$27,$AD31=$AX$33,STL!$U$28,$AD31=$AX$34,STL!$U$29,$AD31=$AX$35,STL!$U$30,$AD31=$AX$36,STL!$U$31,$AD31=$AX$37,STL!$U$32,$AD31=$AX$38,STL!$U$33,$AD31=$AX$39,STL!$U$34,$AD31=$AX$40,STL!$U$35,$AD31=$AX$41,STL!$U$36,$AD31=$AX$42,STL!$U$37,$AD31=$AX$43,STL!$U$38,$AD31=$AX$44,STL!$U$39,$AD31=$AX$45,STL!$U$40,$AD31=$AX$46,STL!$U$41,$AD31=$AX$47,STL!$U$42,$AD31=$AX$48,STL!$U$43,$AD31=$AX$49,STL!$U$44)</f>
        <v>1.1950000000000001</v>
      </c>
      <c r="V31" s="2" cm="1">
        <f t="array" ref="V31">_xlfn.IFS($AD31=$AX$8,STL!$V$3,$AD31=$AX$9,STL!$V$4,$AD31=$AX$10,STL!$V$5,$AD31=$AX$11,STL!$V$6,$AD31=$AX$12,STL!$V$7,$AD31=$AX$13,STL!$V$8,$AD31=$AX$14,STL!$V$9,$AD31=$AX$15,STL!$V$10,$AD31=$AX$16,STL!$V$11,$AD31=$AX$17,STL!$V$12,$AD31=$AX$18,STL!$V$13,$AD31=$AX$19,STL!$V$14,$AD31=$AX$20,STL!$V$15,$AD31=$AX$21,STL!$V$16,$AD31=$AX$22,STL!$V$17,$AD31=$AX$23,STL!$V$18,$AD31=$AX$24,STL!$V$19,$AD31=$AX$25,STL!$V$20,$AD31=$AX$26,STL!$V$21,$AD31=$AX$27,STL!$V$22,$AD31=$AX$28,STL!$V$23,$AD31=$AX$29,STL!$V$24,$AD31=$AX$30,STL!$V$25,$AD31=$AX$31,STL!$V$26,$AD31=$AX$32,STL!$V$27,$AD31=$AX$33,STL!$V$28,$AD31=$AX$34,STL!$V$29,$AD31=$AX$35,STL!$V$30,$AD31=$AX$36,STL!$V$31,$AD31=$AX$37,STL!$V$32,$AD31=$AX$38,STL!$V$33,$AD31=$AX$39,STL!$V$34,$AD31=$AX$40,STL!$V$35,$AD31=$AX$41,STL!$V$36,$AD31=$AX$42,STL!$V$37,$AD31=$AX$43,STL!$V$38,$AD31=$AX$44,STL!$V$39,$AD31=$AX$45,STL!$V$40,$AD31=$AX$46,STL!$V$41,$AD31=$AX$47,STL!$V$42,$AD31=$AX$48,STL!$V$43,$AD31=$AX$49,STL!$V$44)</f>
        <v>59.503</v>
      </c>
      <c r="W31" s="2" t="s">
        <v>82</v>
      </c>
      <c r="X31" s="2">
        <v>0.2</v>
      </c>
      <c r="Y31" s="2" t="s">
        <v>33</v>
      </c>
      <c r="Z31" s="2" t="s">
        <v>34</v>
      </c>
      <c r="AA31" s="2" t="s">
        <v>35</v>
      </c>
      <c r="AB31" s="2">
        <v>1339.6550090000001</v>
      </c>
      <c r="AC31" s="2">
        <v>1.339655</v>
      </c>
      <c r="AD31" s="2">
        <v>5</v>
      </c>
      <c r="AE31" s="10" t="s">
        <v>307</v>
      </c>
      <c r="AF31" s="2">
        <f t="shared" si="0"/>
        <v>17224.135714285716</v>
      </c>
      <c r="AG31" s="2" cm="1">
        <f t="array" ref="AG31">_xlfn.IFS(D31="I",MIN('Datos pp I Región'!$K$7:$K$9),D31="II",MIN('Datos pp II Región'!$K$7:$K$9),D31="III",MIN('Datos pp III Región'!$K$7:$K$9),D31="IV",MIN('Datos pp IV Región'!$K$7:$K$9),D31="V",MIN('Datos pp V Región'!$K$7:$K$9),D31="RM",MIN('Datos pp RM'!$K$7:$K$9),D31="VI",MIN('Datos pp VI Región'!$K$7:$K$9))</f>
        <v>2</v>
      </c>
      <c r="AH31" s="2" cm="1">
        <f t="array" ref="AH31">_xlfn.IFS(Z31="Pavimentado",1-(AG31/(4*365)),Z31="No Pavimentado",1-(AG31/365))</f>
        <v>0.99863013698630132</v>
      </c>
      <c r="AI31" s="2" cm="1">
        <f t="array" ref="AI31">_xlfn.IFS(Z31="Pavimentado",8,Z31="No Pavimentado",R31)</f>
        <v>8</v>
      </c>
      <c r="AJ31" s="2">
        <v>0.62</v>
      </c>
      <c r="AK31" s="2">
        <v>0.15</v>
      </c>
      <c r="AL31" s="2">
        <v>1.5</v>
      </c>
      <c r="AM31" s="2">
        <v>0.15</v>
      </c>
      <c r="AN31" s="2"/>
      <c r="AO31" s="2" cm="1">
        <f t="array" ref="AO31">_xlfn.IFS($Z31=$AU$3,AJ31*(($X31)^(0.91))*(AI31*1.1023)^(1.02),$Z31=$AU$4,AL31*281.9*((8.5/12)^0.9)*(AI31/2.72)^0.45)</f>
        <v>1.3201600184669013</v>
      </c>
      <c r="AP31" s="2" cm="1">
        <f t="array" ref="AP31">_xlfn.IFS($Z31=$AU$3,AK31*(($X31)^(0.91))*(AI31*1.1023)^1.02,$Z31=$AU$4,AM31*281.9*((8.5/12)^0.9)*(AI31/2.72)^0.45)</f>
        <v>0.31939355285489546</v>
      </c>
      <c r="AQ31" s="2" cm="1">
        <f t="array" ref="AQ31">_xlfn.IFS(Z31=$AU$3,(AF31*AO31*AH31)/1000000,Z31=$AU$4,(AF31*AH31*AO31*(1-AN31))/1000000)</f>
        <v>2.2707466534534631E-2</v>
      </c>
      <c r="AR31" s="2" cm="1">
        <f t="array" ref="AR31">_xlfn.IFS(Z31=$AU$3,(AF31*AP31*AH31)/1000000,Z31=$AU$4,(AF31*AH31*AP31*(1-AN31))/1000000)</f>
        <v>5.4937419035164421E-3</v>
      </c>
      <c r="AT31" s="40">
        <v>24</v>
      </c>
      <c r="AX31" s="40">
        <v>24</v>
      </c>
    </row>
    <row r="32" spans="1:50" ht="57.6" x14ac:dyDescent="0.3">
      <c r="A32" s="2">
        <v>5</v>
      </c>
      <c r="B32" t="s">
        <v>21</v>
      </c>
      <c r="C32" s="3" t="s">
        <v>74</v>
      </c>
      <c r="D32" t="s">
        <v>75</v>
      </c>
      <c r="E32" s="3" t="s">
        <v>76</v>
      </c>
      <c r="F32" s="2" t="s">
        <v>77</v>
      </c>
      <c r="G32" s="2" t="s">
        <v>78</v>
      </c>
      <c r="H32" s="2" t="s">
        <v>79</v>
      </c>
      <c r="I32" s="2" t="s">
        <v>28</v>
      </c>
      <c r="J32" s="2">
        <v>180000</v>
      </c>
      <c r="K32" s="2" t="s">
        <v>29</v>
      </c>
      <c r="L32" s="4">
        <v>46227</v>
      </c>
      <c r="M32" s="2" t="s">
        <v>30</v>
      </c>
      <c r="N32" s="2" t="s">
        <v>80</v>
      </c>
      <c r="O32" s="2">
        <v>180000</v>
      </c>
      <c r="P32" s="2" cm="1">
        <f t="array" ref="P32">_xlfn.IFS(AD32=$AT$8,STL!$P$3,AD32=$AT$9,STL!$P$4,AD32=$AT$10,STL!$P$5,AD32=$AT$11,STL!$P$6,AD32=$AT$12,STL!$P$7,AD32=$AT$13,STL!$P$8,AD32=$AT$14,STL!$P$9,AD32=$AT$15,STL!$P$10,AD32=$AT$16,STL!$P$11,AD32=$AT$17,STL!$P$12,AD32=$AT$18,STL!$P$13,AD32=$AT$19,STL!$P$14,AD32=$AT$20,STL!$P$15,AD32=$AT$21,STL!$P$16,AD32=$AT$22,STL!$P$17,AD32=$AT$23,STL!$P$18,AD32=$AT$24,STL!$P$19,AD32=$AT$25,STL!$P$20,AD32=$AT$26,STL!$P$21,AD32=$AT$27,STL!$P$22,AD32=$AT$28,STL!$P$23,AD32=$AT$29,STL!$P$24,AD32=$AT$30,STL!$P$25,AD32=$AT$31,STL!$P$26,AD32=$AT$32,STL!$P$27,AD32=$AT$33,STL!$P$28,AD32=$AT$34,STL!$P$29,AD32=$AT$35,STL!$P$30,AD32=$AT$36,STL!$P$31,AD32=$AT$37,STL!$P$32,AD32=$AT$38,STL!$P$33,AD32=$AT$39,STL!$P$34,AD32=$AT$40,STL!$P$35,AD32=$AT$41,STL!$P$36,AD32=$AT$42,STL!$P$37,AD32=$AT$43,STL!$P$38,AD32=$AT$44,STL!$P$39,AD32=$AT$45,STL!$P$40,AD32=$AT$46,STL!$P$41,AD32=$AT$47,STL!$P$42,AD32=$AT$48,STL!$P$43,AD32=$AT$49,STL!$P$44)</f>
        <v>8.3350000000000009</v>
      </c>
      <c r="Q32" s="2">
        <f>STL!$Q$3</f>
        <v>28</v>
      </c>
      <c r="R32" s="42">
        <f>STL!$R$3</f>
        <v>36.335000000000001</v>
      </c>
      <c r="S32" s="43" cm="1">
        <f t="array" ref="S32">_xlfn.IFS(A32=$AT$8,STL!$S$3,A32=$AT$9,STL!$S$4,A32=$AT$10,STL!$S$5,A32=$AT$11,STL!$S$6,A32=$AT$12,STL!$S$7,A32=$AT$13,STL!$S$8,A32=$AT$14,STL!$S$9,A32=$AT$15,STL!$S$10,A32=$AT$16,STL!$S$11,A32=$AT$17,STL!$S$12,A32=$AT$18,STL!$S$13,A32=$AT$19,STL!$S$14,A32=$AT$20,STL!$S$15,A32=$AT$21,STL!$S$16,A32=$AT$22,STL!$S$17,A32=$AT$23,STL!$S$18,A32=$AT$24,STL!$S$19,A32=$AT$25,STL!$S$20,A32=$AT$26,STL!$S$21,A32=$AT$27,STL!$S$22,A32=$AT$28,STL!$S$23,A32=$AT$29,STL!$S$24,A32=$AT$30,STL!$S$25,A32=$AT$31,STL!$S$26,A32=$AT$32,STL!$S$27,A32=$AT$33,STL!$S$28,A32=$AT$34,STL!$S$29,A32=$AT$35,STL!$S$30,A32=$AT$36,STL!$S$31,A32=$AT$37,STL!$S$32,A32=$AT$38,STL!$S$33,A32=$AT$39,STL!$S$34,A32=$AT$40,STL!$S$35,A32=$AT$41,STL!$S$36,A32=$AT$42,STL!$S$37,A32=$AT$43,STL!$S$38,A32=$AT$44,STL!$S$39,A32=$AT$45,STL!$S$40,A32=$AT$46,STL!$S$41,A32=$AT$47,STL!$S$42,A32=$AT$48,STL!$S$43,A32=$AT$49,STL!$S$44)</f>
        <v>6428.5714285714284</v>
      </c>
      <c r="T32" s="2" cm="1">
        <f t="array" ref="T32">_xlfn.IFS(AD32=$AX$8,STL!$T$3,AD32=$AX$9,STL!$T$4,AD32=$AX$10,STL!$T$5,AD32=$AX$11,STL!$T$6,AD32=$AX$12,STL!$T$7,AD32=$AX$13,STL!$T$8,AD32=$AX$14,STL!$T$9,AD32=$AX$15,STL!$T$10,AD32=$AX$16,STL!$T$11,AD32=$AX$17,STL!$T$12,AD32=$AX$18,STL!$T$13,AD32=$AX$19,STL!$T$14,AD32=$AX$20,STL!$T$15,AD32=$AX$21,STL!$T$16,AD32=$AX$22,STL!$T$17,AD32=$AX$23,STL!$T$18,AD32=$AX$24,STL!$T$19,AD32=$AX$25,STL!$T$20,AD32=$AX$26,STL!$T$21,AD32=$AX$27,STL!$T$22,AD32=$AX$28,STL!$T$23,AD32=$AX$29,STL!$T$24,AD32=$AX$30,STL!$T$25,AD32=$AX$31,STL!$T$26,AD32=$AX$32,STL!$T$27,AD32=$AX$33,STL!$T$28,AD32=$AX$34,STL!$T$29,AD32=$AX$35,STL!$T$30,AD32=$AX$36,STL!$T$31,AD32=$AX$37,STL!$T$32,AD32=$AX$38,STL!$T$33,AD32=$AX$39,STL!$T$34,AD32=$AX$40,STL!$T$35,AD32=$AX$41,STL!$T$36,AD32=$AX$42,STL!$T$37,AD32=$AX$43,STL!$T$38,AD32=$AX$44,STL!$T$39,AD32=$AX$45,STL!$T$40,AD32=$AX$46,STL!$T$41,AD32=$AX$47,STL!$T$42,AD32=$AX$48,STL!$T$43,AD32=$AX$49,STL!$T$44)</f>
        <v>58.308</v>
      </c>
      <c r="U32" s="2" cm="1">
        <f t="array" ref="U32">_xlfn.IFS($AD32=$AX$8,STL!$U$3,$AD32=$AX$9,STL!$U$4,$AD32=$AX$10,STL!$U$5,$AD32=$AX$11,STL!$U$6,$AD32=$AX$12,STL!$U$7,$AD32=$AX$13,STL!$U$8,$AD32=$AX$14,STL!$U$9,$AD32=$AX$15,STL!$U$10,$AD32=$AX$16,STL!$U$11,$AD32=$AX$17,STL!$U$12,$AD32=$AX$18,STL!$U$13,$AD32=$AX$19,STL!$U$14,$AD32=$AX$20,STL!$U$15,$AD32=$AX$21,STL!$U$16,$AD32=$AX$22,STL!$U$17,$AD32=$AX$23,STL!$U$18,$AD32=$AX$24,STL!$U$19,$AD32=$AX$25,STL!$U$20,$AD32=$AX$26,STL!$U$21,$AD32=$AX$27,STL!$U$22,$AD32=$AX$28,STL!$U$23,$AD32=$AX$29,STL!$U$24,$AD32=$AX$30,STL!$U$25,$AD32=$AX$31,STL!$U$26,$AD32=$AX$32,STL!$U$27,$AD32=$AX$33,STL!$U$28,$AD32=$AX$34,STL!$U$29,$AD32=$AX$35,STL!$U$30,$AD32=$AX$36,STL!$U$31,$AD32=$AX$37,STL!$U$32,$AD32=$AX$38,STL!$U$33,$AD32=$AX$39,STL!$U$34,$AD32=$AX$40,STL!$U$35,$AD32=$AX$41,STL!$U$36,$AD32=$AX$42,STL!$U$37,$AD32=$AX$43,STL!$U$38,$AD32=$AX$44,STL!$U$39,$AD32=$AX$45,STL!$U$40,$AD32=$AX$46,STL!$U$41,$AD32=$AX$47,STL!$U$42,$AD32=$AX$48,STL!$U$43,$AD32=$AX$49,STL!$U$44)</f>
        <v>1.1950000000000001</v>
      </c>
      <c r="V32" s="2" cm="1">
        <f t="array" ref="V32">_xlfn.IFS($AD32=$AX$8,STL!$V$3,$AD32=$AX$9,STL!$V$4,$AD32=$AX$10,STL!$V$5,$AD32=$AX$11,STL!$V$6,$AD32=$AX$12,STL!$V$7,$AD32=$AX$13,STL!$V$8,$AD32=$AX$14,STL!$V$9,$AD32=$AX$15,STL!$V$10,$AD32=$AX$16,STL!$V$11,$AD32=$AX$17,STL!$V$12,$AD32=$AX$18,STL!$V$13,$AD32=$AX$19,STL!$V$14,$AD32=$AX$20,STL!$V$15,$AD32=$AX$21,STL!$V$16,$AD32=$AX$22,STL!$V$17,$AD32=$AX$23,STL!$V$18,$AD32=$AX$24,STL!$V$19,$AD32=$AX$25,STL!$V$20,$AD32=$AX$26,STL!$V$21,$AD32=$AX$27,STL!$V$22,$AD32=$AX$28,STL!$V$23,$AD32=$AX$29,STL!$V$24,$AD32=$AX$30,STL!$V$25,$AD32=$AX$31,STL!$V$26,$AD32=$AX$32,STL!$V$27,$AD32=$AX$33,STL!$V$28,$AD32=$AX$34,STL!$V$29,$AD32=$AX$35,STL!$V$30,$AD32=$AX$36,STL!$V$31,$AD32=$AX$37,STL!$V$32,$AD32=$AX$38,STL!$V$33,$AD32=$AX$39,STL!$V$34,$AD32=$AX$40,STL!$V$35,$AD32=$AX$41,STL!$V$36,$AD32=$AX$42,STL!$V$37,$AD32=$AX$43,STL!$V$38,$AD32=$AX$44,STL!$V$39,$AD32=$AX$45,STL!$V$40,$AD32=$AX$46,STL!$V$41,$AD32=$AX$47,STL!$V$42,$AD32=$AX$48,STL!$V$43,$AD32=$AX$49,STL!$V$44)</f>
        <v>59.503</v>
      </c>
      <c r="W32" s="2" t="s">
        <v>83</v>
      </c>
      <c r="X32" s="2">
        <v>0.03</v>
      </c>
      <c r="Y32" s="2" t="s">
        <v>33</v>
      </c>
      <c r="Z32" s="2" t="s">
        <v>34</v>
      </c>
      <c r="AA32" s="2" t="s">
        <v>35</v>
      </c>
      <c r="AB32" s="2">
        <v>604.15082600000005</v>
      </c>
      <c r="AC32" s="2">
        <v>0.60415099999999999</v>
      </c>
      <c r="AD32" s="2">
        <v>5</v>
      </c>
      <c r="AE32" s="10" t="s">
        <v>307</v>
      </c>
      <c r="AF32" s="2">
        <f t="shared" si="0"/>
        <v>7767.6557142857137</v>
      </c>
      <c r="AG32" s="2" cm="1">
        <f t="array" ref="AG32">_xlfn.IFS(D32="I",MIN('Datos pp I Región'!$K$7:$K$9),D32="II",MIN('Datos pp II Región'!$K$7:$K$9),D32="III",MIN('Datos pp III Región'!$K$7:$K$9),D32="IV",MIN('Datos pp IV Región'!$K$7:$K$9),D32="V",MIN('Datos pp V Región'!$K$7:$K$9),D32="RM",MIN('Datos pp RM'!$K$7:$K$9),D32="VI",MIN('Datos pp VI Región'!$K$7:$K$9))</f>
        <v>2</v>
      </c>
      <c r="AH32" s="2" cm="1">
        <f t="array" ref="AH32">_xlfn.IFS(Z32="Pavimentado",1-(AG32/(4*365)),Z32="No Pavimentado",1-(AG32/365))</f>
        <v>0.99863013698630132</v>
      </c>
      <c r="AI32" s="2" cm="1">
        <f t="array" ref="AI32">_xlfn.IFS(Z32="Pavimentado",8,Z32="No Pavimentado",R32)</f>
        <v>8</v>
      </c>
      <c r="AJ32" s="2">
        <v>0.62</v>
      </c>
      <c r="AK32" s="2">
        <v>0.15</v>
      </c>
      <c r="AL32" s="2">
        <v>1.5</v>
      </c>
      <c r="AM32" s="2">
        <v>0.15</v>
      </c>
      <c r="AN32" s="2"/>
      <c r="AO32" s="2" cm="1">
        <f t="array" ref="AO32">_xlfn.IFS($Z32=$AU$3,AJ32*(($X32)^(0.91))*(AI32*1.1023)^(1.02),$Z32=$AU$4,AL32*281.9*((8.5/12)^0.9)*(AI32/2.72)^0.45)</f>
        <v>0.23489275495793649</v>
      </c>
      <c r="AP32" s="2" cm="1">
        <f t="array" ref="AP32">_xlfn.IFS($Z32=$AU$3,AK32*(($X32)^(0.91))*(AI32*1.1023)^1.02,$Z32=$AU$4,AM32*281.9*((8.5/12)^0.9)*(AI32/2.72)^0.45)</f>
        <v>5.6828892328533019E-2</v>
      </c>
      <c r="AQ32" s="2" cm="1">
        <f t="array" ref="AQ32">_xlfn.IFS(Z32=$AU$3,(AF32*AO32*AH32)/1000000,Z32=$AU$4,(AF32*AH32*AO32*(1-AN32))/1000000)</f>
        <v>1.822066644744982E-3</v>
      </c>
      <c r="AR32" s="2" cm="1">
        <f t="array" ref="AR32">_xlfn.IFS(Z32=$AU$3,(AF32*AP32*AH32)/1000000,Z32=$AU$4,(AF32*AH32*AP32*(1-AN32))/1000000)</f>
        <v>4.4082257534152789E-4</v>
      </c>
      <c r="AT32" s="40">
        <v>25</v>
      </c>
      <c r="AX32" s="40">
        <v>25</v>
      </c>
    </row>
    <row r="33" spans="1:50" ht="57.6" x14ac:dyDescent="0.3">
      <c r="A33" s="2">
        <v>5</v>
      </c>
      <c r="B33" t="s">
        <v>21</v>
      </c>
      <c r="C33" s="3" t="s">
        <v>74</v>
      </c>
      <c r="D33" t="s">
        <v>75</v>
      </c>
      <c r="E33" s="3" t="s">
        <v>76</v>
      </c>
      <c r="F33" s="2" t="s">
        <v>77</v>
      </c>
      <c r="G33" s="2" t="s">
        <v>78</v>
      </c>
      <c r="H33" s="2" t="s">
        <v>79</v>
      </c>
      <c r="I33" s="2" t="s">
        <v>28</v>
      </c>
      <c r="J33" s="2">
        <v>180000</v>
      </c>
      <c r="K33" s="2" t="s">
        <v>29</v>
      </c>
      <c r="L33" s="4">
        <v>46227</v>
      </c>
      <c r="M33" s="2" t="s">
        <v>30</v>
      </c>
      <c r="N33" s="2" t="s">
        <v>80</v>
      </c>
      <c r="O33" s="2">
        <v>180000</v>
      </c>
      <c r="P33" s="2" cm="1">
        <f t="array" ref="P33">_xlfn.IFS(AD33=$AT$8,STL!$P$3,AD33=$AT$9,STL!$P$4,AD33=$AT$10,STL!$P$5,AD33=$AT$11,STL!$P$6,AD33=$AT$12,STL!$P$7,AD33=$AT$13,STL!$P$8,AD33=$AT$14,STL!$P$9,AD33=$AT$15,STL!$P$10,AD33=$AT$16,STL!$P$11,AD33=$AT$17,STL!$P$12,AD33=$AT$18,STL!$P$13,AD33=$AT$19,STL!$P$14,AD33=$AT$20,STL!$P$15,AD33=$AT$21,STL!$P$16,AD33=$AT$22,STL!$P$17,AD33=$AT$23,STL!$P$18,AD33=$AT$24,STL!$P$19,AD33=$AT$25,STL!$P$20,AD33=$AT$26,STL!$P$21,AD33=$AT$27,STL!$P$22,AD33=$AT$28,STL!$P$23,AD33=$AT$29,STL!$P$24,AD33=$AT$30,STL!$P$25,AD33=$AT$31,STL!$P$26,AD33=$AT$32,STL!$P$27,AD33=$AT$33,STL!$P$28,AD33=$AT$34,STL!$P$29,AD33=$AT$35,STL!$P$30,AD33=$AT$36,STL!$P$31,AD33=$AT$37,STL!$P$32,AD33=$AT$38,STL!$P$33,AD33=$AT$39,STL!$P$34,AD33=$AT$40,STL!$P$35,AD33=$AT$41,STL!$P$36,AD33=$AT$42,STL!$P$37,AD33=$AT$43,STL!$P$38,AD33=$AT$44,STL!$P$39,AD33=$AT$45,STL!$P$40,AD33=$AT$46,STL!$P$41,AD33=$AT$47,STL!$P$42,AD33=$AT$48,STL!$P$43,AD33=$AT$49,STL!$P$44)</f>
        <v>8.3350000000000009</v>
      </c>
      <c r="Q33" s="2">
        <f>STL!$Q$3</f>
        <v>28</v>
      </c>
      <c r="R33" s="42">
        <f>STL!$R$3</f>
        <v>36.335000000000001</v>
      </c>
      <c r="S33" s="43" cm="1">
        <f t="array" ref="S33">_xlfn.IFS(A33=$AT$8,STL!$S$3,A33=$AT$9,STL!$S$4,A33=$AT$10,STL!$S$5,A33=$AT$11,STL!$S$6,A33=$AT$12,STL!$S$7,A33=$AT$13,STL!$S$8,A33=$AT$14,STL!$S$9,A33=$AT$15,STL!$S$10,A33=$AT$16,STL!$S$11,A33=$AT$17,STL!$S$12,A33=$AT$18,STL!$S$13,A33=$AT$19,STL!$S$14,A33=$AT$20,STL!$S$15,A33=$AT$21,STL!$S$16,A33=$AT$22,STL!$S$17,A33=$AT$23,STL!$S$18,A33=$AT$24,STL!$S$19,A33=$AT$25,STL!$S$20,A33=$AT$26,STL!$S$21,A33=$AT$27,STL!$S$22,A33=$AT$28,STL!$S$23,A33=$AT$29,STL!$S$24,A33=$AT$30,STL!$S$25,A33=$AT$31,STL!$S$26,A33=$AT$32,STL!$S$27,A33=$AT$33,STL!$S$28,A33=$AT$34,STL!$S$29,A33=$AT$35,STL!$S$30,A33=$AT$36,STL!$S$31,A33=$AT$37,STL!$S$32,A33=$AT$38,STL!$S$33,A33=$AT$39,STL!$S$34,A33=$AT$40,STL!$S$35,A33=$AT$41,STL!$S$36,A33=$AT$42,STL!$S$37,A33=$AT$43,STL!$S$38,A33=$AT$44,STL!$S$39,A33=$AT$45,STL!$S$40,A33=$AT$46,STL!$S$41,A33=$AT$47,STL!$S$42,A33=$AT$48,STL!$S$43,A33=$AT$49,STL!$S$44)</f>
        <v>6428.5714285714284</v>
      </c>
      <c r="T33" s="2" cm="1">
        <f t="array" ref="T33">_xlfn.IFS(AD33=$AX$8,STL!$T$3,AD33=$AX$9,STL!$T$4,AD33=$AX$10,STL!$T$5,AD33=$AX$11,STL!$T$6,AD33=$AX$12,STL!$T$7,AD33=$AX$13,STL!$T$8,AD33=$AX$14,STL!$T$9,AD33=$AX$15,STL!$T$10,AD33=$AX$16,STL!$T$11,AD33=$AX$17,STL!$T$12,AD33=$AX$18,STL!$T$13,AD33=$AX$19,STL!$T$14,AD33=$AX$20,STL!$T$15,AD33=$AX$21,STL!$T$16,AD33=$AX$22,STL!$T$17,AD33=$AX$23,STL!$T$18,AD33=$AX$24,STL!$T$19,AD33=$AX$25,STL!$T$20,AD33=$AX$26,STL!$T$21,AD33=$AX$27,STL!$T$22,AD33=$AX$28,STL!$T$23,AD33=$AX$29,STL!$T$24,AD33=$AX$30,STL!$T$25,AD33=$AX$31,STL!$T$26,AD33=$AX$32,STL!$T$27,AD33=$AX$33,STL!$T$28,AD33=$AX$34,STL!$T$29,AD33=$AX$35,STL!$T$30,AD33=$AX$36,STL!$T$31,AD33=$AX$37,STL!$T$32,AD33=$AX$38,STL!$T$33,AD33=$AX$39,STL!$T$34,AD33=$AX$40,STL!$T$35,AD33=$AX$41,STL!$T$36,AD33=$AX$42,STL!$T$37,AD33=$AX$43,STL!$T$38,AD33=$AX$44,STL!$T$39,AD33=$AX$45,STL!$T$40,AD33=$AX$46,STL!$T$41,AD33=$AX$47,STL!$T$42,AD33=$AX$48,STL!$T$43,AD33=$AX$49,STL!$T$44)</f>
        <v>58.308</v>
      </c>
      <c r="U33" s="2" cm="1">
        <f t="array" ref="U33">_xlfn.IFS($AD33=$AX$8,STL!$U$3,$AD33=$AX$9,STL!$U$4,$AD33=$AX$10,STL!$U$5,$AD33=$AX$11,STL!$U$6,$AD33=$AX$12,STL!$U$7,$AD33=$AX$13,STL!$U$8,$AD33=$AX$14,STL!$U$9,$AD33=$AX$15,STL!$U$10,$AD33=$AX$16,STL!$U$11,$AD33=$AX$17,STL!$U$12,$AD33=$AX$18,STL!$U$13,$AD33=$AX$19,STL!$U$14,$AD33=$AX$20,STL!$U$15,$AD33=$AX$21,STL!$U$16,$AD33=$AX$22,STL!$U$17,$AD33=$AX$23,STL!$U$18,$AD33=$AX$24,STL!$U$19,$AD33=$AX$25,STL!$U$20,$AD33=$AX$26,STL!$U$21,$AD33=$AX$27,STL!$U$22,$AD33=$AX$28,STL!$U$23,$AD33=$AX$29,STL!$U$24,$AD33=$AX$30,STL!$U$25,$AD33=$AX$31,STL!$U$26,$AD33=$AX$32,STL!$U$27,$AD33=$AX$33,STL!$U$28,$AD33=$AX$34,STL!$U$29,$AD33=$AX$35,STL!$U$30,$AD33=$AX$36,STL!$U$31,$AD33=$AX$37,STL!$U$32,$AD33=$AX$38,STL!$U$33,$AD33=$AX$39,STL!$U$34,$AD33=$AX$40,STL!$U$35,$AD33=$AX$41,STL!$U$36,$AD33=$AX$42,STL!$U$37,$AD33=$AX$43,STL!$U$38,$AD33=$AX$44,STL!$U$39,$AD33=$AX$45,STL!$U$40,$AD33=$AX$46,STL!$U$41,$AD33=$AX$47,STL!$U$42,$AD33=$AX$48,STL!$U$43,$AD33=$AX$49,STL!$U$44)</f>
        <v>1.1950000000000001</v>
      </c>
      <c r="V33" s="2" cm="1">
        <f t="array" ref="V33">_xlfn.IFS($AD33=$AX$8,STL!$V$3,$AD33=$AX$9,STL!$V$4,$AD33=$AX$10,STL!$V$5,$AD33=$AX$11,STL!$V$6,$AD33=$AX$12,STL!$V$7,$AD33=$AX$13,STL!$V$8,$AD33=$AX$14,STL!$V$9,$AD33=$AX$15,STL!$V$10,$AD33=$AX$16,STL!$V$11,$AD33=$AX$17,STL!$V$12,$AD33=$AX$18,STL!$V$13,$AD33=$AX$19,STL!$V$14,$AD33=$AX$20,STL!$V$15,$AD33=$AX$21,STL!$V$16,$AD33=$AX$22,STL!$V$17,$AD33=$AX$23,STL!$V$18,$AD33=$AX$24,STL!$V$19,$AD33=$AX$25,STL!$V$20,$AD33=$AX$26,STL!$V$21,$AD33=$AX$27,STL!$V$22,$AD33=$AX$28,STL!$V$23,$AD33=$AX$29,STL!$V$24,$AD33=$AX$30,STL!$V$25,$AD33=$AX$31,STL!$V$26,$AD33=$AX$32,STL!$V$27,$AD33=$AX$33,STL!$V$28,$AD33=$AX$34,STL!$V$29,$AD33=$AX$35,STL!$V$30,$AD33=$AX$36,STL!$V$31,$AD33=$AX$37,STL!$V$32,$AD33=$AX$38,STL!$V$33,$AD33=$AX$39,STL!$V$34,$AD33=$AX$40,STL!$V$35,$AD33=$AX$41,STL!$V$36,$AD33=$AX$42,STL!$V$37,$AD33=$AX$43,STL!$V$38,$AD33=$AX$44,STL!$V$39,$AD33=$AX$45,STL!$V$40,$AD33=$AX$46,STL!$V$41,$AD33=$AX$47,STL!$V$42,$AD33=$AX$48,STL!$V$43,$AD33=$AX$49,STL!$V$44)</f>
        <v>59.503</v>
      </c>
      <c r="W33" s="2" t="s">
        <v>83</v>
      </c>
      <c r="X33" s="2">
        <v>0.03</v>
      </c>
      <c r="Y33" s="2" t="s">
        <v>33</v>
      </c>
      <c r="Z33" s="2" t="s">
        <v>34</v>
      </c>
      <c r="AA33" s="2" t="s">
        <v>35</v>
      </c>
      <c r="AB33" s="2">
        <v>15381.191052</v>
      </c>
      <c r="AC33" s="2">
        <v>15.381190999999999</v>
      </c>
      <c r="AD33" s="2">
        <v>5</v>
      </c>
      <c r="AE33" s="10" t="s">
        <v>307</v>
      </c>
      <c r="AF33" s="2">
        <f t="shared" si="0"/>
        <v>197758.16999999998</v>
      </c>
      <c r="AG33" s="2" cm="1">
        <f t="array" ref="AG33">_xlfn.IFS(D33="I",MIN('Datos pp I Región'!$K$7:$K$9),D33="II",MIN('Datos pp II Región'!$K$7:$K$9),D33="III",MIN('Datos pp III Región'!$K$7:$K$9),D33="IV",MIN('Datos pp IV Región'!$K$7:$K$9),D33="V",MIN('Datos pp V Región'!$K$7:$K$9),D33="RM",MIN('Datos pp RM'!$K$7:$K$9),D33="VI",MIN('Datos pp VI Región'!$K$7:$K$9))</f>
        <v>2</v>
      </c>
      <c r="AH33" s="2" cm="1">
        <f t="array" ref="AH33">_xlfn.IFS(Z33="Pavimentado",1-(AG33/(4*365)),Z33="No Pavimentado",1-(AG33/365))</f>
        <v>0.99863013698630132</v>
      </c>
      <c r="AI33" s="2" cm="1">
        <f t="array" ref="AI33">_xlfn.IFS(Z33="Pavimentado",8,Z33="No Pavimentado",R33)</f>
        <v>8</v>
      </c>
      <c r="AJ33" s="2">
        <v>0.62</v>
      </c>
      <c r="AK33" s="2">
        <v>0.15</v>
      </c>
      <c r="AL33" s="2">
        <v>1.5</v>
      </c>
      <c r="AM33" s="2">
        <v>0.15</v>
      </c>
      <c r="AN33" s="2"/>
      <c r="AO33" s="2" cm="1">
        <f t="array" ref="AO33">_xlfn.IFS($Z33=$AU$3,AJ33*(($X33)^(0.91))*(AI33*1.1023)^(1.02),$Z33=$AU$4,AL33*281.9*((8.5/12)^0.9)*(AI33/2.72)^0.45)</f>
        <v>0.23489275495793649</v>
      </c>
      <c r="AP33" s="2" cm="1">
        <f t="array" ref="AP33">_xlfn.IFS($Z33=$AU$3,AK33*(($X33)^(0.91))*(AI33*1.1023)^1.02,$Z33=$AU$4,AM33*281.9*((8.5/12)^0.9)*(AI33/2.72)^0.45)</f>
        <v>5.6828892328533019E-2</v>
      </c>
      <c r="AQ33" s="2" cm="1">
        <f t="array" ref="AQ33">_xlfn.IFS(Z33=$AU$3,(AF33*AO33*AH33)/1000000,Z33=$AU$4,(AF33*AH33*AO33*(1-AN33))/1000000)</f>
        <v>4.6388328542949886E-2</v>
      </c>
      <c r="AR33" s="2" cm="1">
        <f t="array" ref="AR33">_xlfn.IFS(Z33=$AU$3,(AF33*AP33*AH33)/1000000,Z33=$AU$4,(AF33*AH33*AP33*(1-AN33))/1000000)</f>
        <v>1.1222982712004004E-2</v>
      </c>
      <c r="AT33" s="40">
        <v>26</v>
      </c>
      <c r="AX33" s="40">
        <v>26</v>
      </c>
    </row>
    <row r="34" spans="1:50" ht="57.6" x14ac:dyDescent="0.3">
      <c r="A34" s="2">
        <v>5</v>
      </c>
      <c r="B34" t="s">
        <v>21</v>
      </c>
      <c r="C34" s="3" t="s">
        <v>74</v>
      </c>
      <c r="D34" t="s">
        <v>75</v>
      </c>
      <c r="E34" s="3" t="s">
        <v>76</v>
      </c>
      <c r="F34" s="2" t="s">
        <v>77</v>
      </c>
      <c r="G34" s="2" t="s">
        <v>78</v>
      </c>
      <c r="H34" s="2" t="s">
        <v>79</v>
      </c>
      <c r="I34" s="2" t="s">
        <v>28</v>
      </c>
      <c r="J34" s="2">
        <v>180000</v>
      </c>
      <c r="K34" s="2" t="s">
        <v>29</v>
      </c>
      <c r="L34" s="4">
        <v>46227</v>
      </c>
      <c r="M34" s="2" t="s">
        <v>30</v>
      </c>
      <c r="N34" s="2" t="s">
        <v>80</v>
      </c>
      <c r="O34" s="2">
        <v>180000</v>
      </c>
      <c r="P34" s="2" cm="1">
        <f t="array" ref="P34">_xlfn.IFS(AD34=$AT$8,STL!$P$3,AD34=$AT$9,STL!$P$4,AD34=$AT$10,STL!$P$5,AD34=$AT$11,STL!$P$6,AD34=$AT$12,STL!$P$7,AD34=$AT$13,STL!$P$8,AD34=$AT$14,STL!$P$9,AD34=$AT$15,STL!$P$10,AD34=$AT$16,STL!$P$11,AD34=$AT$17,STL!$P$12,AD34=$AT$18,STL!$P$13,AD34=$AT$19,STL!$P$14,AD34=$AT$20,STL!$P$15,AD34=$AT$21,STL!$P$16,AD34=$AT$22,STL!$P$17,AD34=$AT$23,STL!$P$18,AD34=$AT$24,STL!$P$19,AD34=$AT$25,STL!$P$20,AD34=$AT$26,STL!$P$21,AD34=$AT$27,STL!$P$22,AD34=$AT$28,STL!$P$23,AD34=$AT$29,STL!$P$24,AD34=$AT$30,STL!$P$25,AD34=$AT$31,STL!$P$26,AD34=$AT$32,STL!$P$27,AD34=$AT$33,STL!$P$28,AD34=$AT$34,STL!$P$29,AD34=$AT$35,STL!$P$30,AD34=$AT$36,STL!$P$31,AD34=$AT$37,STL!$P$32,AD34=$AT$38,STL!$P$33,AD34=$AT$39,STL!$P$34,AD34=$AT$40,STL!$P$35,AD34=$AT$41,STL!$P$36,AD34=$AT$42,STL!$P$37,AD34=$AT$43,STL!$P$38,AD34=$AT$44,STL!$P$39,AD34=$AT$45,STL!$P$40,AD34=$AT$46,STL!$P$41,AD34=$AT$47,STL!$P$42,AD34=$AT$48,STL!$P$43,AD34=$AT$49,STL!$P$44)</f>
        <v>8.3350000000000009</v>
      </c>
      <c r="Q34" s="2">
        <f>STL!$Q$3</f>
        <v>28</v>
      </c>
      <c r="R34" s="42">
        <f>STL!$R$3</f>
        <v>36.335000000000001</v>
      </c>
      <c r="S34" s="43" cm="1">
        <f t="array" ref="S34">_xlfn.IFS(A34=$AT$8,STL!$S$3,A34=$AT$9,STL!$S$4,A34=$AT$10,STL!$S$5,A34=$AT$11,STL!$S$6,A34=$AT$12,STL!$S$7,A34=$AT$13,STL!$S$8,A34=$AT$14,STL!$S$9,A34=$AT$15,STL!$S$10,A34=$AT$16,STL!$S$11,A34=$AT$17,STL!$S$12,A34=$AT$18,STL!$S$13,A34=$AT$19,STL!$S$14,A34=$AT$20,STL!$S$15,A34=$AT$21,STL!$S$16,A34=$AT$22,STL!$S$17,A34=$AT$23,STL!$S$18,A34=$AT$24,STL!$S$19,A34=$AT$25,STL!$S$20,A34=$AT$26,STL!$S$21,A34=$AT$27,STL!$S$22,A34=$AT$28,STL!$S$23,A34=$AT$29,STL!$S$24,A34=$AT$30,STL!$S$25,A34=$AT$31,STL!$S$26,A34=$AT$32,STL!$S$27,A34=$AT$33,STL!$S$28,A34=$AT$34,STL!$S$29,A34=$AT$35,STL!$S$30,A34=$AT$36,STL!$S$31,A34=$AT$37,STL!$S$32,A34=$AT$38,STL!$S$33,A34=$AT$39,STL!$S$34,A34=$AT$40,STL!$S$35,A34=$AT$41,STL!$S$36,A34=$AT$42,STL!$S$37,A34=$AT$43,STL!$S$38,A34=$AT$44,STL!$S$39,A34=$AT$45,STL!$S$40,A34=$AT$46,STL!$S$41,A34=$AT$47,STL!$S$42,A34=$AT$48,STL!$S$43,A34=$AT$49,STL!$S$44)</f>
        <v>6428.5714285714284</v>
      </c>
      <c r="T34" s="2" cm="1">
        <f t="array" ref="T34">_xlfn.IFS(AD34=$AX$8,STL!$T$3,AD34=$AX$9,STL!$T$4,AD34=$AX$10,STL!$T$5,AD34=$AX$11,STL!$T$6,AD34=$AX$12,STL!$T$7,AD34=$AX$13,STL!$T$8,AD34=$AX$14,STL!$T$9,AD34=$AX$15,STL!$T$10,AD34=$AX$16,STL!$T$11,AD34=$AX$17,STL!$T$12,AD34=$AX$18,STL!$T$13,AD34=$AX$19,STL!$T$14,AD34=$AX$20,STL!$T$15,AD34=$AX$21,STL!$T$16,AD34=$AX$22,STL!$T$17,AD34=$AX$23,STL!$T$18,AD34=$AX$24,STL!$T$19,AD34=$AX$25,STL!$T$20,AD34=$AX$26,STL!$T$21,AD34=$AX$27,STL!$T$22,AD34=$AX$28,STL!$T$23,AD34=$AX$29,STL!$T$24,AD34=$AX$30,STL!$T$25,AD34=$AX$31,STL!$T$26,AD34=$AX$32,STL!$T$27,AD34=$AX$33,STL!$T$28,AD34=$AX$34,STL!$T$29,AD34=$AX$35,STL!$T$30,AD34=$AX$36,STL!$T$31,AD34=$AX$37,STL!$T$32,AD34=$AX$38,STL!$T$33,AD34=$AX$39,STL!$T$34,AD34=$AX$40,STL!$T$35,AD34=$AX$41,STL!$T$36,AD34=$AX$42,STL!$T$37,AD34=$AX$43,STL!$T$38,AD34=$AX$44,STL!$T$39,AD34=$AX$45,STL!$T$40,AD34=$AX$46,STL!$T$41,AD34=$AX$47,STL!$T$42,AD34=$AX$48,STL!$T$43,AD34=$AX$49,STL!$T$44)</f>
        <v>58.308</v>
      </c>
      <c r="U34" s="2" cm="1">
        <f t="array" ref="U34">_xlfn.IFS($AD34=$AX$8,STL!$U$3,$AD34=$AX$9,STL!$U$4,$AD34=$AX$10,STL!$U$5,$AD34=$AX$11,STL!$U$6,$AD34=$AX$12,STL!$U$7,$AD34=$AX$13,STL!$U$8,$AD34=$AX$14,STL!$U$9,$AD34=$AX$15,STL!$U$10,$AD34=$AX$16,STL!$U$11,$AD34=$AX$17,STL!$U$12,$AD34=$AX$18,STL!$U$13,$AD34=$AX$19,STL!$U$14,$AD34=$AX$20,STL!$U$15,$AD34=$AX$21,STL!$U$16,$AD34=$AX$22,STL!$U$17,$AD34=$AX$23,STL!$U$18,$AD34=$AX$24,STL!$U$19,$AD34=$AX$25,STL!$U$20,$AD34=$AX$26,STL!$U$21,$AD34=$AX$27,STL!$U$22,$AD34=$AX$28,STL!$U$23,$AD34=$AX$29,STL!$U$24,$AD34=$AX$30,STL!$U$25,$AD34=$AX$31,STL!$U$26,$AD34=$AX$32,STL!$U$27,$AD34=$AX$33,STL!$U$28,$AD34=$AX$34,STL!$U$29,$AD34=$AX$35,STL!$U$30,$AD34=$AX$36,STL!$U$31,$AD34=$AX$37,STL!$U$32,$AD34=$AX$38,STL!$U$33,$AD34=$AX$39,STL!$U$34,$AD34=$AX$40,STL!$U$35,$AD34=$AX$41,STL!$U$36,$AD34=$AX$42,STL!$U$37,$AD34=$AX$43,STL!$U$38,$AD34=$AX$44,STL!$U$39,$AD34=$AX$45,STL!$U$40,$AD34=$AX$46,STL!$U$41,$AD34=$AX$47,STL!$U$42,$AD34=$AX$48,STL!$U$43,$AD34=$AX$49,STL!$U$44)</f>
        <v>1.1950000000000001</v>
      </c>
      <c r="V34" s="2" cm="1">
        <f t="array" ref="V34">_xlfn.IFS($AD34=$AX$8,STL!$V$3,$AD34=$AX$9,STL!$V$4,$AD34=$AX$10,STL!$V$5,$AD34=$AX$11,STL!$V$6,$AD34=$AX$12,STL!$V$7,$AD34=$AX$13,STL!$V$8,$AD34=$AX$14,STL!$V$9,$AD34=$AX$15,STL!$V$10,$AD34=$AX$16,STL!$V$11,$AD34=$AX$17,STL!$V$12,$AD34=$AX$18,STL!$V$13,$AD34=$AX$19,STL!$V$14,$AD34=$AX$20,STL!$V$15,$AD34=$AX$21,STL!$V$16,$AD34=$AX$22,STL!$V$17,$AD34=$AX$23,STL!$V$18,$AD34=$AX$24,STL!$V$19,$AD34=$AX$25,STL!$V$20,$AD34=$AX$26,STL!$V$21,$AD34=$AX$27,STL!$V$22,$AD34=$AX$28,STL!$V$23,$AD34=$AX$29,STL!$V$24,$AD34=$AX$30,STL!$V$25,$AD34=$AX$31,STL!$V$26,$AD34=$AX$32,STL!$V$27,$AD34=$AX$33,STL!$V$28,$AD34=$AX$34,STL!$V$29,$AD34=$AX$35,STL!$V$30,$AD34=$AX$36,STL!$V$31,$AD34=$AX$37,STL!$V$32,$AD34=$AX$38,STL!$V$33,$AD34=$AX$39,STL!$V$34,$AD34=$AX$40,STL!$V$35,$AD34=$AX$41,STL!$V$36,$AD34=$AX$42,STL!$V$37,$AD34=$AX$43,STL!$V$38,$AD34=$AX$44,STL!$V$39,$AD34=$AX$45,STL!$V$40,$AD34=$AX$46,STL!$V$41,$AD34=$AX$47,STL!$V$42,$AD34=$AX$48,STL!$V$43,$AD34=$AX$49,STL!$V$44)</f>
        <v>59.503</v>
      </c>
      <c r="W34" s="2" t="s">
        <v>84</v>
      </c>
      <c r="X34" s="2">
        <v>0.2</v>
      </c>
      <c r="Y34" s="2" t="s">
        <v>33</v>
      </c>
      <c r="Z34" s="2" t="s">
        <v>34</v>
      </c>
      <c r="AA34" s="2" t="s">
        <v>35</v>
      </c>
      <c r="AB34" s="2">
        <v>16488.551564000001</v>
      </c>
      <c r="AC34" s="2">
        <v>16.488551999999999</v>
      </c>
      <c r="AD34" s="2">
        <v>5</v>
      </c>
      <c r="AE34" s="10" t="s">
        <v>307</v>
      </c>
      <c r="AF34" s="2">
        <f t="shared" si="0"/>
        <v>211995.66857142854</v>
      </c>
      <c r="AG34" s="2" cm="1">
        <f t="array" ref="AG34">_xlfn.IFS(D34="I",MIN('Datos pp I Región'!$K$7:$K$9),D34="II",MIN('Datos pp II Región'!$K$7:$K$9),D34="III",MIN('Datos pp III Región'!$K$7:$K$9),D34="IV",MIN('Datos pp IV Región'!$K$7:$K$9),D34="V",MIN('Datos pp V Región'!$K$7:$K$9),D34="RM",MIN('Datos pp RM'!$K$7:$K$9),D34="VI",MIN('Datos pp VI Región'!$K$7:$K$9))</f>
        <v>2</v>
      </c>
      <c r="AH34" s="2" cm="1">
        <f t="array" ref="AH34">_xlfn.IFS(Z34="Pavimentado",1-(AG34/(4*365)),Z34="No Pavimentado",1-(AG34/365))</f>
        <v>0.99863013698630132</v>
      </c>
      <c r="AI34" s="2" cm="1">
        <f t="array" ref="AI34">_xlfn.IFS(Z34="Pavimentado",8,Z34="No Pavimentado",R34)</f>
        <v>8</v>
      </c>
      <c r="AJ34" s="2">
        <v>0.62</v>
      </c>
      <c r="AK34" s="2">
        <v>0.15</v>
      </c>
      <c r="AL34" s="2">
        <v>1.5</v>
      </c>
      <c r="AM34" s="2">
        <v>0.15</v>
      </c>
      <c r="AN34" s="2"/>
      <c r="AO34" s="2" cm="1">
        <f t="array" ref="AO34">_xlfn.IFS($Z34=$AU$3,AJ34*(($X34)^(0.91))*(AI34*1.1023)^(1.02),$Z34=$AU$4,AL34*281.9*((8.5/12)^0.9)*(AI34/2.72)^0.45)</f>
        <v>1.3201600184669013</v>
      </c>
      <c r="AP34" s="2" cm="1">
        <f t="array" ref="AP34">_xlfn.IFS($Z34=$AU$3,AK34*(($X34)^(0.91))*(AI34*1.1023)^1.02,$Z34=$AU$4,AM34*281.9*((8.5/12)^0.9)*(AI34/2.72)^0.45)</f>
        <v>0.31939355285489546</v>
      </c>
      <c r="AQ34" s="2" cm="1">
        <f t="array" ref="AQ34">_xlfn.IFS(Z34=$AU$3,(AF34*AO34*AH34)/1000000,Z34=$AU$4,(AF34*AH34*AO34*(1-AN34))/1000000)</f>
        <v>0.27948482463241203</v>
      </c>
      <c r="AR34" s="2" cm="1">
        <f t="array" ref="AR34">_xlfn.IFS(Z34=$AU$3,(AF34*AP34*AH34)/1000000,Z34=$AU$4,(AF34*AH34*AP34*(1-AN34))/1000000)</f>
        <v>6.7617296282035166E-2</v>
      </c>
      <c r="AT34" s="40">
        <v>27</v>
      </c>
      <c r="AX34" s="40">
        <v>27</v>
      </c>
    </row>
    <row r="35" spans="1:50" ht="57.6" x14ac:dyDescent="0.3">
      <c r="A35" s="2">
        <v>5</v>
      </c>
      <c r="B35" t="s">
        <v>21</v>
      </c>
      <c r="C35" s="3" t="s">
        <v>74</v>
      </c>
      <c r="D35" t="s">
        <v>75</v>
      </c>
      <c r="E35" s="3" t="s">
        <v>76</v>
      </c>
      <c r="F35" s="2" t="s">
        <v>77</v>
      </c>
      <c r="G35" s="2" t="s">
        <v>78</v>
      </c>
      <c r="H35" s="2" t="s">
        <v>79</v>
      </c>
      <c r="I35" s="2" t="s">
        <v>28</v>
      </c>
      <c r="J35" s="2">
        <v>180000</v>
      </c>
      <c r="K35" s="2" t="s">
        <v>29</v>
      </c>
      <c r="L35" s="4">
        <v>46227</v>
      </c>
      <c r="M35" s="2" t="s">
        <v>30</v>
      </c>
      <c r="N35" s="2" t="s">
        <v>80</v>
      </c>
      <c r="O35" s="2">
        <v>180000</v>
      </c>
      <c r="P35" s="2" cm="1">
        <f t="array" ref="P35">_xlfn.IFS(AD35=$AT$8,STL!$P$3,AD35=$AT$9,STL!$P$4,AD35=$AT$10,STL!$P$5,AD35=$AT$11,STL!$P$6,AD35=$AT$12,STL!$P$7,AD35=$AT$13,STL!$P$8,AD35=$AT$14,STL!$P$9,AD35=$AT$15,STL!$P$10,AD35=$AT$16,STL!$P$11,AD35=$AT$17,STL!$P$12,AD35=$AT$18,STL!$P$13,AD35=$AT$19,STL!$P$14,AD35=$AT$20,STL!$P$15,AD35=$AT$21,STL!$P$16,AD35=$AT$22,STL!$P$17,AD35=$AT$23,STL!$P$18,AD35=$AT$24,STL!$P$19,AD35=$AT$25,STL!$P$20,AD35=$AT$26,STL!$P$21,AD35=$AT$27,STL!$P$22,AD35=$AT$28,STL!$P$23,AD35=$AT$29,STL!$P$24,AD35=$AT$30,STL!$P$25,AD35=$AT$31,STL!$P$26,AD35=$AT$32,STL!$P$27,AD35=$AT$33,STL!$P$28,AD35=$AT$34,STL!$P$29,AD35=$AT$35,STL!$P$30,AD35=$AT$36,STL!$P$31,AD35=$AT$37,STL!$P$32,AD35=$AT$38,STL!$P$33,AD35=$AT$39,STL!$P$34,AD35=$AT$40,STL!$P$35,AD35=$AT$41,STL!$P$36,AD35=$AT$42,STL!$P$37,AD35=$AT$43,STL!$P$38,AD35=$AT$44,STL!$P$39,AD35=$AT$45,STL!$P$40,AD35=$AT$46,STL!$P$41,AD35=$AT$47,STL!$P$42,AD35=$AT$48,STL!$P$43,AD35=$AT$49,STL!$P$44)</f>
        <v>8.3350000000000009</v>
      </c>
      <c r="Q35" s="2">
        <f>STL!$Q$3</f>
        <v>28</v>
      </c>
      <c r="R35" s="42">
        <f>STL!$R$3</f>
        <v>36.335000000000001</v>
      </c>
      <c r="S35" s="43" cm="1">
        <f t="array" ref="S35">_xlfn.IFS(A35=$AT$8,STL!$S$3,A35=$AT$9,STL!$S$4,A35=$AT$10,STL!$S$5,A35=$AT$11,STL!$S$6,A35=$AT$12,STL!$S$7,A35=$AT$13,STL!$S$8,A35=$AT$14,STL!$S$9,A35=$AT$15,STL!$S$10,A35=$AT$16,STL!$S$11,A35=$AT$17,STL!$S$12,A35=$AT$18,STL!$S$13,A35=$AT$19,STL!$S$14,A35=$AT$20,STL!$S$15,A35=$AT$21,STL!$S$16,A35=$AT$22,STL!$S$17,A35=$AT$23,STL!$S$18,A35=$AT$24,STL!$S$19,A35=$AT$25,STL!$S$20,A35=$AT$26,STL!$S$21,A35=$AT$27,STL!$S$22,A35=$AT$28,STL!$S$23,A35=$AT$29,STL!$S$24,A35=$AT$30,STL!$S$25,A35=$AT$31,STL!$S$26,A35=$AT$32,STL!$S$27,A35=$AT$33,STL!$S$28,A35=$AT$34,STL!$S$29,A35=$AT$35,STL!$S$30,A35=$AT$36,STL!$S$31,A35=$AT$37,STL!$S$32,A35=$AT$38,STL!$S$33,A35=$AT$39,STL!$S$34,A35=$AT$40,STL!$S$35,A35=$AT$41,STL!$S$36,A35=$AT$42,STL!$S$37,A35=$AT$43,STL!$S$38,A35=$AT$44,STL!$S$39,A35=$AT$45,STL!$S$40,A35=$AT$46,STL!$S$41,A35=$AT$47,STL!$S$42,A35=$AT$48,STL!$S$43,A35=$AT$49,STL!$S$44)</f>
        <v>6428.5714285714284</v>
      </c>
      <c r="T35" s="2" cm="1">
        <f t="array" ref="T35">_xlfn.IFS(AD35=$AX$8,STL!$T$3,AD35=$AX$9,STL!$T$4,AD35=$AX$10,STL!$T$5,AD35=$AX$11,STL!$T$6,AD35=$AX$12,STL!$T$7,AD35=$AX$13,STL!$T$8,AD35=$AX$14,STL!$T$9,AD35=$AX$15,STL!$T$10,AD35=$AX$16,STL!$T$11,AD35=$AX$17,STL!$T$12,AD35=$AX$18,STL!$T$13,AD35=$AX$19,STL!$T$14,AD35=$AX$20,STL!$T$15,AD35=$AX$21,STL!$T$16,AD35=$AX$22,STL!$T$17,AD35=$AX$23,STL!$T$18,AD35=$AX$24,STL!$T$19,AD35=$AX$25,STL!$T$20,AD35=$AX$26,STL!$T$21,AD35=$AX$27,STL!$T$22,AD35=$AX$28,STL!$T$23,AD35=$AX$29,STL!$T$24,AD35=$AX$30,STL!$T$25,AD35=$AX$31,STL!$T$26,AD35=$AX$32,STL!$T$27,AD35=$AX$33,STL!$T$28,AD35=$AX$34,STL!$T$29,AD35=$AX$35,STL!$T$30,AD35=$AX$36,STL!$T$31,AD35=$AX$37,STL!$T$32,AD35=$AX$38,STL!$T$33,AD35=$AX$39,STL!$T$34,AD35=$AX$40,STL!$T$35,AD35=$AX$41,STL!$T$36,AD35=$AX$42,STL!$T$37,AD35=$AX$43,STL!$T$38,AD35=$AX$44,STL!$T$39,AD35=$AX$45,STL!$T$40,AD35=$AX$46,STL!$T$41,AD35=$AX$47,STL!$T$42,AD35=$AX$48,STL!$T$43,AD35=$AX$49,STL!$T$44)</f>
        <v>58.308</v>
      </c>
      <c r="U35" s="2" cm="1">
        <f t="array" ref="U35">_xlfn.IFS($AD35=$AX$8,STL!$U$3,$AD35=$AX$9,STL!$U$4,$AD35=$AX$10,STL!$U$5,$AD35=$AX$11,STL!$U$6,$AD35=$AX$12,STL!$U$7,$AD35=$AX$13,STL!$U$8,$AD35=$AX$14,STL!$U$9,$AD35=$AX$15,STL!$U$10,$AD35=$AX$16,STL!$U$11,$AD35=$AX$17,STL!$U$12,$AD35=$AX$18,STL!$U$13,$AD35=$AX$19,STL!$U$14,$AD35=$AX$20,STL!$U$15,$AD35=$AX$21,STL!$U$16,$AD35=$AX$22,STL!$U$17,$AD35=$AX$23,STL!$U$18,$AD35=$AX$24,STL!$U$19,$AD35=$AX$25,STL!$U$20,$AD35=$AX$26,STL!$U$21,$AD35=$AX$27,STL!$U$22,$AD35=$AX$28,STL!$U$23,$AD35=$AX$29,STL!$U$24,$AD35=$AX$30,STL!$U$25,$AD35=$AX$31,STL!$U$26,$AD35=$AX$32,STL!$U$27,$AD35=$AX$33,STL!$U$28,$AD35=$AX$34,STL!$U$29,$AD35=$AX$35,STL!$U$30,$AD35=$AX$36,STL!$U$31,$AD35=$AX$37,STL!$U$32,$AD35=$AX$38,STL!$U$33,$AD35=$AX$39,STL!$U$34,$AD35=$AX$40,STL!$U$35,$AD35=$AX$41,STL!$U$36,$AD35=$AX$42,STL!$U$37,$AD35=$AX$43,STL!$U$38,$AD35=$AX$44,STL!$U$39,$AD35=$AX$45,STL!$U$40,$AD35=$AX$46,STL!$U$41,$AD35=$AX$47,STL!$U$42,$AD35=$AX$48,STL!$U$43,$AD35=$AX$49,STL!$U$44)</f>
        <v>1.1950000000000001</v>
      </c>
      <c r="V35" s="2" cm="1">
        <f t="array" ref="V35">_xlfn.IFS($AD35=$AX$8,STL!$V$3,$AD35=$AX$9,STL!$V$4,$AD35=$AX$10,STL!$V$5,$AD35=$AX$11,STL!$V$6,$AD35=$AX$12,STL!$V$7,$AD35=$AX$13,STL!$V$8,$AD35=$AX$14,STL!$V$9,$AD35=$AX$15,STL!$V$10,$AD35=$AX$16,STL!$V$11,$AD35=$AX$17,STL!$V$12,$AD35=$AX$18,STL!$V$13,$AD35=$AX$19,STL!$V$14,$AD35=$AX$20,STL!$V$15,$AD35=$AX$21,STL!$V$16,$AD35=$AX$22,STL!$V$17,$AD35=$AX$23,STL!$V$18,$AD35=$AX$24,STL!$V$19,$AD35=$AX$25,STL!$V$20,$AD35=$AX$26,STL!$V$21,$AD35=$AX$27,STL!$V$22,$AD35=$AX$28,STL!$V$23,$AD35=$AX$29,STL!$V$24,$AD35=$AX$30,STL!$V$25,$AD35=$AX$31,STL!$V$26,$AD35=$AX$32,STL!$V$27,$AD35=$AX$33,STL!$V$28,$AD35=$AX$34,STL!$V$29,$AD35=$AX$35,STL!$V$30,$AD35=$AX$36,STL!$V$31,$AD35=$AX$37,STL!$V$32,$AD35=$AX$38,STL!$V$33,$AD35=$AX$39,STL!$V$34,$AD35=$AX$40,STL!$V$35,$AD35=$AX$41,STL!$V$36,$AD35=$AX$42,STL!$V$37,$AD35=$AX$43,STL!$V$38,$AD35=$AX$44,STL!$V$39,$AD35=$AX$45,STL!$V$40,$AD35=$AX$46,STL!$V$41,$AD35=$AX$47,STL!$V$42,$AD35=$AX$48,STL!$V$43,$AD35=$AX$49,STL!$V$44)</f>
        <v>59.503</v>
      </c>
      <c r="W35" s="2" t="s">
        <v>85</v>
      </c>
      <c r="X35" s="2">
        <v>0.2</v>
      </c>
      <c r="Y35" s="2" t="s">
        <v>33</v>
      </c>
      <c r="Z35" s="2" t="s">
        <v>34</v>
      </c>
      <c r="AA35" s="2" t="s">
        <v>35</v>
      </c>
      <c r="AB35" s="2">
        <v>2339.123689</v>
      </c>
      <c r="AC35" s="2">
        <v>2.339124</v>
      </c>
      <c r="AD35" s="2">
        <v>5</v>
      </c>
      <c r="AE35" s="10" t="s">
        <v>307</v>
      </c>
      <c r="AF35" s="2">
        <f t="shared" si="0"/>
        <v>30074.451428571429</v>
      </c>
      <c r="AG35" s="2" cm="1">
        <f t="array" ref="AG35">_xlfn.IFS(D35="I",MIN('Datos pp I Región'!$K$7:$K$9),D35="II",MIN('Datos pp II Región'!$K$7:$K$9),D35="III",MIN('Datos pp III Región'!$K$7:$K$9),D35="IV",MIN('Datos pp IV Región'!$K$7:$K$9),D35="V",MIN('Datos pp V Región'!$K$7:$K$9),D35="RM",MIN('Datos pp RM'!$K$7:$K$9),D35="VI",MIN('Datos pp VI Región'!$K$7:$K$9))</f>
        <v>2</v>
      </c>
      <c r="AH35" s="2" cm="1">
        <f t="array" ref="AH35">_xlfn.IFS(Z35="Pavimentado",1-(AG35/(4*365)),Z35="No Pavimentado",1-(AG35/365))</f>
        <v>0.99863013698630132</v>
      </c>
      <c r="AI35" s="2" cm="1">
        <f t="array" ref="AI35">_xlfn.IFS(Z35="Pavimentado",8,Z35="No Pavimentado",R35)</f>
        <v>8</v>
      </c>
      <c r="AJ35" s="2">
        <v>0.62</v>
      </c>
      <c r="AK35" s="2">
        <v>0.15</v>
      </c>
      <c r="AL35" s="2">
        <v>1.5</v>
      </c>
      <c r="AM35" s="2">
        <v>0.15</v>
      </c>
      <c r="AN35" s="2"/>
      <c r="AO35" s="2" cm="1">
        <f t="array" ref="AO35">_xlfn.IFS($Z35=$AU$3,AJ35*(($X35)^(0.91))*(AI35*1.1023)^(1.02),$Z35=$AU$4,AL35*281.9*((8.5/12)^0.9)*(AI35/2.72)^0.45)</f>
        <v>1.3201600184669013</v>
      </c>
      <c r="AP35" s="2" cm="1">
        <f t="array" ref="AP35">_xlfn.IFS($Z35=$AU$3,AK35*(($X35)^(0.91))*(AI35*1.1023)^1.02,$Z35=$AU$4,AM35*281.9*((8.5/12)^0.9)*(AI35/2.72)^0.45)</f>
        <v>0.31939355285489546</v>
      </c>
      <c r="AQ35" s="2" cm="1">
        <f t="array" ref="AQ35">_xlfn.IFS(Z35=$AU$3,(AF35*AO35*AH35)/1000000,Z35=$AU$4,(AF35*AH35*AO35*(1-AN35))/1000000)</f>
        <v>3.964870056105995E-2</v>
      </c>
      <c r="AR35" s="2" cm="1">
        <f t="array" ref="AR35">_xlfn.IFS(Z35=$AU$3,(AF35*AP35*AH35)/1000000,Z35=$AU$4,(AF35*AH35*AP35*(1-AN35))/1000000)</f>
        <v>9.5924275550951493E-3</v>
      </c>
      <c r="AT35" s="40">
        <v>28</v>
      </c>
      <c r="AX35" s="40">
        <v>28</v>
      </c>
    </row>
    <row r="36" spans="1:50" ht="57.6" x14ac:dyDescent="0.3">
      <c r="A36" s="2">
        <v>5</v>
      </c>
      <c r="B36" t="s">
        <v>21</v>
      </c>
      <c r="C36" s="3" t="s">
        <v>74</v>
      </c>
      <c r="D36" t="s">
        <v>75</v>
      </c>
      <c r="E36" s="3" t="s">
        <v>76</v>
      </c>
      <c r="F36" s="2" t="s">
        <v>77</v>
      </c>
      <c r="G36" s="2" t="s">
        <v>78</v>
      </c>
      <c r="H36" s="2" t="s">
        <v>79</v>
      </c>
      <c r="I36" s="2" t="s">
        <v>28</v>
      </c>
      <c r="J36" s="2">
        <v>180000</v>
      </c>
      <c r="K36" s="2" t="s">
        <v>29</v>
      </c>
      <c r="L36" s="4">
        <v>46227</v>
      </c>
      <c r="M36" s="2" t="s">
        <v>30</v>
      </c>
      <c r="N36" s="2" t="s">
        <v>80</v>
      </c>
      <c r="O36" s="2">
        <v>180000</v>
      </c>
      <c r="P36" s="2" cm="1">
        <f t="array" ref="P36">_xlfn.IFS(AD36=$AT$8,STL!$P$3,AD36=$AT$9,STL!$P$4,AD36=$AT$10,STL!$P$5,AD36=$AT$11,STL!$P$6,AD36=$AT$12,STL!$P$7,AD36=$AT$13,STL!$P$8,AD36=$AT$14,STL!$P$9,AD36=$AT$15,STL!$P$10,AD36=$AT$16,STL!$P$11,AD36=$AT$17,STL!$P$12,AD36=$AT$18,STL!$P$13,AD36=$AT$19,STL!$P$14,AD36=$AT$20,STL!$P$15,AD36=$AT$21,STL!$P$16,AD36=$AT$22,STL!$P$17,AD36=$AT$23,STL!$P$18,AD36=$AT$24,STL!$P$19,AD36=$AT$25,STL!$P$20,AD36=$AT$26,STL!$P$21,AD36=$AT$27,STL!$P$22,AD36=$AT$28,STL!$P$23,AD36=$AT$29,STL!$P$24,AD36=$AT$30,STL!$P$25,AD36=$AT$31,STL!$P$26,AD36=$AT$32,STL!$P$27,AD36=$AT$33,STL!$P$28,AD36=$AT$34,STL!$P$29,AD36=$AT$35,STL!$P$30,AD36=$AT$36,STL!$P$31,AD36=$AT$37,STL!$P$32,AD36=$AT$38,STL!$P$33,AD36=$AT$39,STL!$P$34,AD36=$AT$40,STL!$P$35,AD36=$AT$41,STL!$P$36,AD36=$AT$42,STL!$P$37,AD36=$AT$43,STL!$P$38,AD36=$AT$44,STL!$P$39,AD36=$AT$45,STL!$P$40,AD36=$AT$46,STL!$P$41,AD36=$AT$47,STL!$P$42,AD36=$AT$48,STL!$P$43,AD36=$AT$49,STL!$P$44)</f>
        <v>8.3350000000000009</v>
      </c>
      <c r="Q36" s="2">
        <f>STL!$Q$3</f>
        <v>28</v>
      </c>
      <c r="R36" s="42">
        <f>STL!$R$3</f>
        <v>36.335000000000001</v>
      </c>
      <c r="S36" s="43" cm="1">
        <f t="array" ref="S36">_xlfn.IFS(A36=$AT$8,STL!$S$3,A36=$AT$9,STL!$S$4,A36=$AT$10,STL!$S$5,A36=$AT$11,STL!$S$6,A36=$AT$12,STL!$S$7,A36=$AT$13,STL!$S$8,A36=$AT$14,STL!$S$9,A36=$AT$15,STL!$S$10,A36=$AT$16,STL!$S$11,A36=$AT$17,STL!$S$12,A36=$AT$18,STL!$S$13,A36=$AT$19,STL!$S$14,A36=$AT$20,STL!$S$15,A36=$AT$21,STL!$S$16,A36=$AT$22,STL!$S$17,A36=$AT$23,STL!$S$18,A36=$AT$24,STL!$S$19,A36=$AT$25,STL!$S$20,A36=$AT$26,STL!$S$21,A36=$AT$27,STL!$S$22,A36=$AT$28,STL!$S$23,A36=$AT$29,STL!$S$24,A36=$AT$30,STL!$S$25,A36=$AT$31,STL!$S$26,A36=$AT$32,STL!$S$27,A36=$AT$33,STL!$S$28,A36=$AT$34,STL!$S$29,A36=$AT$35,STL!$S$30,A36=$AT$36,STL!$S$31,A36=$AT$37,STL!$S$32,A36=$AT$38,STL!$S$33,A36=$AT$39,STL!$S$34,A36=$AT$40,STL!$S$35,A36=$AT$41,STL!$S$36,A36=$AT$42,STL!$S$37,A36=$AT$43,STL!$S$38,A36=$AT$44,STL!$S$39,A36=$AT$45,STL!$S$40,A36=$AT$46,STL!$S$41,A36=$AT$47,STL!$S$42,A36=$AT$48,STL!$S$43,A36=$AT$49,STL!$S$44)</f>
        <v>6428.5714285714284</v>
      </c>
      <c r="T36" s="2" cm="1">
        <f t="array" ref="T36">_xlfn.IFS(AD36=$AX$8,STL!$T$3,AD36=$AX$9,STL!$T$4,AD36=$AX$10,STL!$T$5,AD36=$AX$11,STL!$T$6,AD36=$AX$12,STL!$T$7,AD36=$AX$13,STL!$T$8,AD36=$AX$14,STL!$T$9,AD36=$AX$15,STL!$T$10,AD36=$AX$16,STL!$T$11,AD36=$AX$17,STL!$T$12,AD36=$AX$18,STL!$T$13,AD36=$AX$19,STL!$T$14,AD36=$AX$20,STL!$T$15,AD36=$AX$21,STL!$T$16,AD36=$AX$22,STL!$T$17,AD36=$AX$23,STL!$T$18,AD36=$AX$24,STL!$T$19,AD36=$AX$25,STL!$T$20,AD36=$AX$26,STL!$T$21,AD36=$AX$27,STL!$T$22,AD36=$AX$28,STL!$T$23,AD36=$AX$29,STL!$T$24,AD36=$AX$30,STL!$T$25,AD36=$AX$31,STL!$T$26,AD36=$AX$32,STL!$T$27,AD36=$AX$33,STL!$T$28,AD36=$AX$34,STL!$T$29,AD36=$AX$35,STL!$T$30,AD36=$AX$36,STL!$T$31,AD36=$AX$37,STL!$T$32,AD36=$AX$38,STL!$T$33,AD36=$AX$39,STL!$T$34,AD36=$AX$40,STL!$T$35,AD36=$AX$41,STL!$T$36,AD36=$AX$42,STL!$T$37,AD36=$AX$43,STL!$T$38,AD36=$AX$44,STL!$T$39,AD36=$AX$45,STL!$T$40,AD36=$AX$46,STL!$T$41,AD36=$AX$47,STL!$T$42,AD36=$AX$48,STL!$T$43,AD36=$AX$49,STL!$T$44)</f>
        <v>58.308</v>
      </c>
      <c r="U36" s="2" cm="1">
        <f t="array" ref="U36">_xlfn.IFS($AD36=$AX$8,STL!$U$3,$AD36=$AX$9,STL!$U$4,$AD36=$AX$10,STL!$U$5,$AD36=$AX$11,STL!$U$6,$AD36=$AX$12,STL!$U$7,$AD36=$AX$13,STL!$U$8,$AD36=$AX$14,STL!$U$9,$AD36=$AX$15,STL!$U$10,$AD36=$AX$16,STL!$U$11,$AD36=$AX$17,STL!$U$12,$AD36=$AX$18,STL!$U$13,$AD36=$AX$19,STL!$U$14,$AD36=$AX$20,STL!$U$15,$AD36=$AX$21,STL!$U$16,$AD36=$AX$22,STL!$U$17,$AD36=$AX$23,STL!$U$18,$AD36=$AX$24,STL!$U$19,$AD36=$AX$25,STL!$U$20,$AD36=$AX$26,STL!$U$21,$AD36=$AX$27,STL!$U$22,$AD36=$AX$28,STL!$U$23,$AD36=$AX$29,STL!$U$24,$AD36=$AX$30,STL!$U$25,$AD36=$AX$31,STL!$U$26,$AD36=$AX$32,STL!$U$27,$AD36=$AX$33,STL!$U$28,$AD36=$AX$34,STL!$U$29,$AD36=$AX$35,STL!$U$30,$AD36=$AX$36,STL!$U$31,$AD36=$AX$37,STL!$U$32,$AD36=$AX$38,STL!$U$33,$AD36=$AX$39,STL!$U$34,$AD36=$AX$40,STL!$U$35,$AD36=$AX$41,STL!$U$36,$AD36=$AX$42,STL!$U$37,$AD36=$AX$43,STL!$U$38,$AD36=$AX$44,STL!$U$39,$AD36=$AX$45,STL!$U$40,$AD36=$AX$46,STL!$U$41,$AD36=$AX$47,STL!$U$42,$AD36=$AX$48,STL!$U$43,$AD36=$AX$49,STL!$U$44)</f>
        <v>1.1950000000000001</v>
      </c>
      <c r="V36" s="2" cm="1">
        <f t="array" ref="V36">_xlfn.IFS($AD36=$AX$8,STL!$V$3,$AD36=$AX$9,STL!$V$4,$AD36=$AX$10,STL!$V$5,$AD36=$AX$11,STL!$V$6,$AD36=$AX$12,STL!$V$7,$AD36=$AX$13,STL!$V$8,$AD36=$AX$14,STL!$V$9,$AD36=$AX$15,STL!$V$10,$AD36=$AX$16,STL!$V$11,$AD36=$AX$17,STL!$V$12,$AD36=$AX$18,STL!$V$13,$AD36=$AX$19,STL!$V$14,$AD36=$AX$20,STL!$V$15,$AD36=$AX$21,STL!$V$16,$AD36=$AX$22,STL!$V$17,$AD36=$AX$23,STL!$V$18,$AD36=$AX$24,STL!$V$19,$AD36=$AX$25,STL!$V$20,$AD36=$AX$26,STL!$V$21,$AD36=$AX$27,STL!$V$22,$AD36=$AX$28,STL!$V$23,$AD36=$AX$29,STL!$V$24,$AD36=$AX$30,STL!$V$25,$AD36=$AX$31,STL!$V$26,$AD36=$AX$32,STL!$V$27,$AD36=$AX$33,STL!$V$28,$AD36=$AX$34,STL!$V$29,$AD36=$AX$35,STL!$V$30,$AD36=$AX$36,STL!$V$31,$AD36=$AX$37,STL!$V$32,$AD36=$AX$38,STL!$V$33,$AD36=$AX$39,STL!$V$34,$AD36=$AX$40,STL!$V$35,$AD36=$AX$41,STL!$V$36,$AD36=$AX$42,STL!$V$37,$AD36=$AX$43,STL!$V$38,$AD36=$AX$44,STL!$V$39,$AD36=$AX$45,STL!$V$40,$AD36=$AX$46,STL!$V$41,$AD36=$AX$47,STL!$V$42,$AD36=$AX$48,STL!$V$43,$AD36=$AX$49,STL!$V$44)</f>
        <v>59.503</v>
      </c>
      <c r="W36" s="2" t="s">
        <v>86</v>
      </c>
      <c r="X36" s="2">
        <v>0.2</v>
      </c>
      <c r="Y36" s="2" t="s">
        <v>33</v>
      </c>
      <c r="Z36" s="2" t="s">
        <v>34</v>
      </c>
      <c r="AA36" s="2" t="s">
        <v>35</v>
      </c>
      <c r="AB36" s="2">
        <v>1248.409465</v>
      </c>
      <c r="AC36" s="2">
        <v>1.2484090000000001</v>
      </c>
      <c r="AD36" s="2">
        <v>5</v>
      </c>
      <c r="AE36" s="10" t="s">
        <v>307</v>
      </c>
      <c r="AF36" s="2">
        <f t="shared" si="0"/>
        <v>16050.972857142859</v>
      </c>
      <c r="AG36" s="2" cm="1">
        <f t="array" ref="AG36">_xlfn.IFS(D36="I",MIN('Datos pp I Región'!$K$7:$K$9),D36="II",MIN('Datos pp II Región'!$K$7:$K$9),D36="III",MIN('Datos pp III Región'!$K$7:$K$9),D36="IV",MIN('Datos pp IV Región'!$K$7:$K$9),D36="V",MIN('Datos pp V Región'!$K$7:$K$9),D36="RM",MIN('Datos pp RM'!$K$7:$K$9),D36="VI",MIN('Datos pp VI Región'!$K$7:$K$9))</f>
        <v>2</v>
      </c>
      <c r="AH36" s="2" cm="1">
        <f t="array" ref="AH36">_xlfn.IFS(Z36="Pavimentado",1-(AG36/(4*365)),Z36="No Pavimentado",1-(AG36/365))</f>
        <v>0.99863013698630132</v>
      </c>
      <c r="AI36" s="2" cm="1">
        <f t="array" ref="AI36">_xlfn.IFS(Z36="Pavimentado",8,Z36="No Pavimentado",R36)</f>
        <v>8</v>
      </c>
      <c r="AJ36" s="2">
        <v>0.62</v>
      </c>
      <c r="AK36" s="2">
        <v>0.15</v>
      </c>
      <c r="AL36" s="2">
        <v>1.5</v>
      </c>
      <c r="AM36" s="2">
        <v>0.15</v>
      </c>
      <c r="AN36" s="2"/>
      <c r="AO36" s="2" cm="1">
        <f t="array" ref="AO36">_xlfn.IFS($Z36=$AU$3,AJ36*(($X36)^(0.91))*(AI36*1.1023)^(1.02),$Z36=$AU$4,AL36*281.9*((8.5/12)^0.9)*(AI36/2.72)^0.45)</f>
        <v>1.3201600184669013</v>
      </c>
      <c r="AP36" s="2" cm="1">
        <f t="array" ref="AP36">_xlfn.IFS($Z36=$AU$3,AK36*(($X36)^(0.91))*(AI36*1.1023)^1.02,$Z36=$AU$4,AM36*281.9*((8.5/12)^0.9)*(AI36/2.72)^0.45)</f>
        <v>0.31939355285489546</v>
      </c>
      <c r="AQ36" s="2" cm="1">
        <f t="array" ref="AQ36">_xlfn.IFS(Z36=$AU$3,(AF36*AO36*AH36)/1000000,Z36=$AU$4,(AF36*AH36*AO36*(1-AN36))/1000000)</f>
        <v>2.1160825428122792E-2</v>
      </c>
      <c r="AR36" s="2" cm="1">
        <f t="array" ref="AR36">_xlfn.IFS(Z36=$AU$3,(AF36*AP36*AH36)/1000000,Z36=$AU$4,(AF36*AH36*AP36*(1-AN36))/1000000)</f>
        <v>5.1195545390619653E-3</v>
      </c>
      <c r="AT36" s="40">
        <v>29</v>
      </c>
      <c r="AX36" s="40">
        <v>29</v>
      </c>
    </row>
    <row r="37" spans="1:50" ht="43.2" x14ac:dyDescent="0.3">
      <c r="A37" s="2">
        <v>6</v>
      </c>
      <c r="B37" t="s">
        <v>21</v>
      </c>
      <c r="C37" s="3" t="s">
        <v>74</v>
      </c>
      <c r="D37" t="s">
        <v>75</v>
      </c>
      <c r="E37" s="3" t="s">
        <v>87</v>
      </c>
      <c r="F37" s="2" t="s">
        <v>88</v>
      </c>
      <c r="G37" s="2" t="s">
        <v>89</v>
      </c>
      <c r="H37" s="2" t="s">
        <v>79</v>
      </c>
      <c r="I37" s="2" t="s">
        <v>28</v>
      </c>
      <c r="J37" s="2" t="s">
        <v>90</v>
      </c>
      <c r="K37" s="2" t="s">
        <v>29</v>
      </c>
      <c r="L37" s="4">
        <v>46227</v>
      </c>
      <c r="M37" s="2" t="s">
        <v>30</v>
      </c>
      <c r="N37" s="2" t="s">
        <v>80</v>
      </c>
      <c r="O37" s="2">
        <v>50000</v>
      </c>
      <c r="P37" s="2" cm="1">
        <f t="array" ref="P37">_xlfn.IFS(AD37=$AT$8,STL!$P$3,AD37=$AT$9,STL!$P$4,AD37=$AT$10,STL!$P$5,AD37=$AT$11,STL!$P$6,AD37=$AT$12,STL!$P$7,AD37=$AT$13,STL!$P$8,AD37=$AT$14,STL!$P$9,AD37=$AT$15,STL!$P$10,AD37=$AT$16,STL!$P$11,AD37=$AT$17,STL!$P$12,AD37=$AT$18,STL!$P$13,AD37=$AT$19,STL!$P$14,AD37=$AT$20,STL!$P$15,AD37=$AT$21,STL!$P$16,AD37=$AT$22,STL!$P$17,AD37=$AT$23,STL!$P$18,AD37=$AT$24,STL!$P$19,AD37=$AT$25,STL!$P$20,AD37=$AT$26,STL!$P$21,AD37=$AT$27,STL!$P$22,AD37=$AT$28,STL!$P$23,AD37=$AT$29,STL!$P$24,AD37=$AT$30,STL!$P$25,AD37=$AT$31,STL!$P$26,AD37=$AT$32,STL!$P$27,AD37=$AT$33,STL!$P$28,AD37=$AT$34,STL!$P$29,AD37=$AT$35,STL!$P$30,AD37=$AT$36,STL!$P$31,AD37=$AT$37,STL!$P$32,AD37=$AT$38,STL!$P$33,AD37=$AT$39,STL!$P$34,AD37=$AT$40,STL!$P$35,AD37=$AT$41,STL!$P$36,AD37=$AT$42,STL!$P$37,AD37=$AT$43,STL!$P$38,AD37=$AT$44,STL!$P$39,AD37=$AT$45,STL!$P$40,AD37=$AT$46,STL!$P$41,AD37=$AT$47,STL!$P$42,AD37=$AT$48,STL!$P$43,AD37=$AT$49,STL!$P$44)</f>
        <v>8.3350000000000009</v>
      </c>
      <c r="Q37" s="2">
        <f>STL!$Q$3</f>
        <v>28</v>
      </c>
      <c r="R37" s="42">
        <f>STL!$R$3</f>
        <v>36.335000000000001</v>
      </c>
      <c r="S37" s="43" cm="1">
        <f t="array" ref="S37">_xlfn.IFS(A37=$AT$8,STL!$S$3,A37=$AT$9,STL!$S$4,A37=$AT$10,STL!$S$5,A37=$AT$11,STL!$S$6,A37=$AT$12,STL!$S$7,A37=$AT$13,STL!$S$8,A37=$AT$14,STL!$S$9,A37=$AT$15,STL!$S$10,A37=$AT$16,STL!$S$11,A37=$AT$17,STL!$S$12,A37=$AT$18,STL!$S$13,A37=$AT$19,STL!$S$14,A37=$AT$20,STL!$S$15,A37=$AT$21,STL!$S$16,A37=$AT$22,STL!$S$17,A37=$AT$23,STL!$S$18,A37=$AT$24,STL!$S$19,A37=$AT$25,STL!$S$20,A37=$AT$26,STL!$S$21,A37=$AT$27,STL!$S$22,A37=$AT$28,STL!$S$23,A37=$AT$29,STL!$S$24,A37=$AT$30,STL!$S$25,A37=$AT$31,STL!$S$26,A37=$AT$32,STL!$S$27,A37=$AT$33,STL!$S$28,A37=$AT$34,STL!$S$29,A37=$AT$35,STL!$S$30,A37=$AT$36,STL!$S$31,A37=$AT$37,STL!$S$32,A37=$AT$38,STL!$S$33,A37=$AT$39,STL!$S$34,A37=$AT$40,STL!$S$35,A37=$AT$41,STL!$S$36,A37=$AT$42,STL!$S$37,A37=$AT$43,STL!$S$38,A37=$AT$44,STL!$S$39,A37=$AT$45,STL!$S$40,A37=$AT$46,STL!$S$41,A37=$AT$47,STL!$S$42,A37=$AT$48,STL!$S$43,A37=$AT$49,STL!$S$44)</f>
        <v>1785.7142857142858</v>
      </c>
      <c r="T37" s="2" cm="1">
        <f t="array" ref="T37">_xlfn.IFS(AD37=$AX$8,STL!$T$3,AD37=$AX$9,STL!$T$4,AD37=$AX$10,STL!$T$5,AD37=$AX$11,STL!$T$6,AD37=$AX$12,STL!$T$7,AD37=$AX$13,STL!$T$8,AD37=$AX$14,STL!$T$9,AD37=$AX$15,STL!$T$10,AD37=$AX$16,STL!$T$11,AD37=$AX$17,STL!$T$12,AD37=$AX$18,STL!$T$13,AD37=$AX$19,STL!$T$14,AD37=$AX$20,STL!$T$15,AD37=$AX$21,STL!$T$16,AD37=$AX$22,STL!$T$17,AD37=$AX$23,STL!$T$18,AD37=$AX$24,STL!$T$19,AD37=$AX$25,STL!$T$20,AD37=$AX$26,STL!$T$21,AD37=$AX$27,STL!$T$22,AD37=$AX$28,STL!$T$23,AD37=$AX$29,STL!$T$24,AD37=$AX$30,STL!$T$25,AD37=$AX$31,STL!$T$26,AD37=$AX$32,STL!$T$27,AD37=$AX$33,STL!$T$28,AD37=$AX$34,STL!$T$29,AD37=$AX$35,STL!$T$30,AD37=$AX$36,STL!$T$31,AD37=$AX$37,STL!$T$32,AD37=$AX$38,STL!$T$33,AD37=$AX$39,STL!$T$34,AD37=$AX$40,STL!$T$35,AD37=$AX$41,STL!$T$36,AD37=$AX$42,STL!$T$37,AD37=$AX$43,STL!$T$38,AD37=$AX$44,STL!$T$39,AD37=$AX$45,STL!$T$40,AD37=$AX$46,STL!$T$41,AD37=$AX$47,STL!$T$42,AD37=$AX$48,STL!$T$43,AD37=$AX$49,STL!$T$44)</f>
        <v>184.83099999999999</v>
      </c>
      <c r="U37" s="2" cm="1">
        <f t="array" ref="U37">_xlfn.IFS($AD37=$AX$8,STL!$U$3,$AD37=$AX$9,STL!$U$4,$AD37=$AX$10,STL!$U$5,$AD37=$AX$11,STL!$U$6,$AD37=$AX$12,STL!$U$7,$AD37=$AX$13,STL!$U$8,$AD37=$AX$14,STL!$U$9,$AD37=$AX$15,STL!$U$10,$AD37=$AX$16,STL!$U$11,$AD37=$AX$17,STL!$U$12,$AD37=$AX$18,STL!$U$13,$AD37=$AX$19,STL!$U$14,$AD37=$AX$20,STL!$U$15,$AD37=$AX$21,STL!$U$16,$AD37=$AX$22,STL!$U$17,$AD37=$AX$23,STL!$U$18,$AD37=$AX$24,STL!$U$19,$AD37=$AX$25,STL!$U$20,$AD37=$AX$26,STL!$U$21,$AD37=$AX$27,STL!$U$22,$AD37=$AX$28,STL!$U$23,$AD37=$AX$29,STL!$U$24,$AD37=$AX$30,STL!$U$25,$AD37=$AX$31,STL!$U$26,$AD37=$AX$32,STL!$U$27,$AD37=$AX$33,STL!$U$28,$AD37=$AX$34,STL!$U$29,$AD37=$AX$35,STL!$U$30,$AD37=$AX$36,STL!$U$31,$AD37=$AX$37,STL!$U$32,$AD37=$AX$38,STL!$U$33,$AD37=$AX$39,STL!$U$34,$AD37=$AX$40,STL!$U$35,$AD37=$AX$41,STL!$U$36,$AD37=$AX$42,STL!$U$37,$AD37=$AX$43,STL!$U$38,$AD37=$AX$44,STL!$U$39,$AD37=$AX$45,STL!$U$40,$AD37=$AX$46,STL!$U$41,$AD37=$AX$47,STL!$U$42,$AD37=$AX$48,STL!$U$43,$AD37=$AX$49,STL!$U$44)</f>
        <v>1.248</v>
      </c>
      <c r="V37" s="2" cm="1">
        <f t="array" ref="V37">_xlfn.IFS($AD37=$AX$8,STL!$V$3,$AD37=$AX$9,STL!$V$4,$AD37=$AX$10,STL!$V$5,$AD37=$AX$11,STL!$V$6,$AD37=$AX$12,STL!$V$7,$AD37=$AX$13,STL!$V$8,$AD37=$AX$14,STL!$V$9,$AD37=$AX$15,STL!$V$10,$AD37=$AX$16,STL!$V$11,$AD37=$AX$17,STL!$V$12,$AD37=$AX$18,STL!$V$13,$AD37=$AX$19,STL!$V$14,$AD37=$AX$20,STL!$V$15,$AD37=$AX$21,STL!$V$16,$AD37=$AX$22,STL!$V$17,$AD37=$AX$23,STL!$V$18,$AD37=$AX$24,STL!$V$19,$AD37=$AX$25,STL!$V$20,$AD37=$AX$26,STL!$V$21,$AD37=$AX$27,STL!$V$22,$AD37=$AX$28,STL!$V$23,$AD37=$AX$29,STL!$V$24,$AD37=$AX$30,STL!$V$25,$AD37=$AX$31,STL!$V$26,$AD37=$AX$32,STL!$V$27,$AD37=$AX$33,STL!$V$28,$AD37=$AX$34,STL!$V$29,$AD37=$AX$35,STL!$V$30,$AD37=$AX$36,STL!$V$31,$AD37=$AX$37,STL!$V$32,$AD37=$AX$38,STL!$V$33,$AD37=$AX$39,STL!$V$34,$AD37=$AX$40,STL!$V$35,$AD37=$AX$41,STL!$V$36,$AD37=$AX$42,STL!$V$37,$AD37=$AX$43,STL!$V$38,$AD37=$AX$44,STL!$V$39,$AD37=$AX$45,STL!$V$40,$AD37=$AX$46,STL!$V$41,$AD37=$AX$47,STL!$V$42,$AD37=$AX$48,STL!$V$43,$AD37=$AX$49,STL!$V$44)</f>
        <v>186.07899999999998</v>
      </c>
      <c r="W37" s="2" t="s">
        <v>91</v>
      </c>
      <c r="X37" s="2">
        <v>0.2</v>
      </c>
      <c r="Y37" s="2" t="s">
        <v>33</v>
      </c>
      <c r="Z37" s="2" t="s">
        <v>34</v>
      </c>
      <c r="AA37" s="2" t="s">
        <v>35</v>
      </c>
      <c r="AB37" s="2">
        <v>109079.41721100001</v>
      </c>
      <c r="AC37" s="2">
        <v>109.07941700000001</v>
      </c>
      <c r="AD37" s="2">
        <v>6</v>
      </c>
      <c r="AE37" s="10" t="s">
        <v>307</v>
      </c>
      <c r="AF37" s="2">
        <f t="shared" si="0"/>
        <v>389569.34642857144</v>
      </c>
      <c r="AG37" s="2" cm="1">
        <f t="array" ref="AG37">_xlfn.IFS(D37="I",MIN('Datos pp I Región'!$K$7:$K$9),D37="II",MIN('Datos pp II Región'!$K$7:$K$9),D37="III",MIN('Datos pp III Región'!$K$7:$K$9),D37="IV",MIN('Datos pp IV Región'!$K$7:$K$9),D37="V",MIN('Datos pp V Región'!$K$7:$K$9),D37="RM",MIN('Datos pp RM'!$K$7:$K$9),D37="VI",MIN('Datos pp VI Región'!$K$7:$K$9))</f>
        <v>2</v>
      </c>
      <c r="AH37" s="2" cm="1">
        <f t="array" ref="AH37">_xlfn.IFS(Z37="Pavimentado",1-(AG37/(4*365)),Z37="No Pavimentado",1-(AG37/365))</f>
        <v>0.99863013698630132</v>
      </c>
      <c r="AI37" s="2" cm="1">
        <f t="array" ref="AI37">_xlfn.IFS(Z37="Pavimentado",8,Z37="No Pavimentado",R37)</f>
        <v>8</v>
      </c>
      <c r="AJ37" s="2">
        <v>0.62</v>
      </c>
      <c r="AK37" s="2">
        <v>0.15</v>
      </c>
      <c r="AL37" s="2">
        <v>1.5</v>
      </c>
      <c r="AM37" s="2">
        <v>0.15</v>
      </c>
      <c r="AN37" s="2"/>
      <c r="AO37" s="2" cm="1">
        <f t="array" ref="AO37">_xlfn.IFS($Z37=$AU$3,AJ37*(($X37)^(0.91))*(AI37*1.1023)^(1.02),$Z37=$AU$4,AL37*281.9*((8.5/12)^0.9)*(AI37/2.72)^0.45)</f>
        <v>1.3201600184669013</v>
      </c>
      <c r="AP37" s="2" cm="1">
        <f t="array" ref="AP37">_xlfn.IFS($Z37=$AU$3,AK37*(($X37)^(0.91))*(AI37*1.1023)^1.02,$Z37=$AU$4,AM37*281.9*((8.5/12)^0.9)*(AI37/2.72)^0.45)</f>
        <v>0.31939355285489546</v>
      </c>
      <c r="AQ37" s="2" cm="1">
        <f t="array" ref="AQ37">_xlfn.IFS(Z37=$AU$3,(AF37*AO37*AH37)/1000000,Z37=$AU$4,(AF37*AH37*AO37*(1-AN37))/1000000)</f>
        <v>0.51358936341695927</v>
      </c>
      <c r="AR37" s="2" cm="1">
        <f t="array" ref="AR37">_xlfn.IFS(Z37=$AU$3,(AF37*AP37*AH37)/1000000,Z37=$AU$4,(AF37*AH37*AP37*(1-AN37))/1000000)</f>
        <v>0.12425549114926432</v>
      </c>
      <c r="AT37" s="40">
        <v>30</v>
      </c>
      <c r="AX37" s="40">
        <v>30</v>
      </c>
    </row>
    <row r="38" spans="1:50" ht="43.2" x14ac:dyDescent="0.3">
      <c r="A38" s="2">
        <v>6</v>
      </c>
      <c r="B38" t="s">
        <v>21</v>
      </c>
      <c r="C38" s="3" t="s">
        <v>74</v>
      </c>
      <c r="D38" t="s">
        <v>75</v>
      </c>
      <c r="E38" s="3" t="s">
        <v>87</v>
      </c>
      <c r="F38" s="2" t="s">
        <v>88</v>
      </c>
      <c r="G38" s="2" t="s">
        <v>89</v>
      </c>
      <c r="H38" s="2" t="s">
        <v>79</v>
      </c>
      <c r="I38" s="2" t="s">
        <v>28</v>
      </c>
      <c r="J38" s="2" t="s">
        <v>90</v>
      </c>
      <c r="K38" s="2" t="s">
        <v>29</v>
      </c>
      <c r="L38" s="4">
        <v>46227</v>
      </c>
      <c r="M38" s="2" t="s">
        <v>30</v>
      </c>
      <c r="N38" s="2" t="s">
        <v>80</v>
      </c>
      <c r="O38" s="2">
        <v>50000</v>
      </c>
      <c r="P38" s="2" cm="1">
        <f t="array" ref="P38">_xlfn.IFS(AD38=$AT$8,STL!$P$3,AD38=$AT$9,STL!$P$4,AD38=$AT$10,STL!$P$5,AD38=$AT$11,STL!$P$6,AD38=$AT$12,STL!$P$7,AD38=$AT$13,STL!$P$8,AD38=$AT$14,STL!$P$9,AD38=$AT$15,STL!$P$10,AD38=$AT$16,STL!$P$11,AD38=$AT$17,STL!$P$12,AD38=$AT$18,STL!$P$13,AD38=$AT$19,STL!$P$14,AD38=$AT$20,STL!$P$15,AD38=$AT$21,STL!$P$16,AD38=$AT$22,STL!$P$17,AD38=$AT$23,STL!$P$18,AD38=$AT$24,STL!$P$19,AD38=$AT$25,STL!$P$20,AD38=$AT$26,STL!$P$21,AD38=$AT$27,STL!$P$22,AD38=$AT$28,STL!$P$23,AD38=$AT$29,STL!$P$24,AD38=$AT$30,STL!$P$25,AD38=$AT$31,STL!$P$26,AD38=$AT$32,STL!$P$27,AD38=$AT$33,STL!$P$28,AD38=$AT$34,STL!$P$29,AD38=$AT$35,STL!$P$30,AD38=$AT$36,STL!$P$31,AD38=$AT$37,STL!$P$32,AD38=$AT$38,STL!$P$33,AD38=$AT$39,STL!$P$34,AD38=$AT$40,STL!$P$35,AD38=$AT$41,STL!$P$36,AD38=$AT$42,STL!$P$37,AD38=$AT$43,STL!$P$38,AD38=$AT$44,STL!$P$39,AD38=$AT$45,STL!$P$40,AD38=$AT$46,STL!$P$41,AD38=$AT$47,STL!$P$42,AD38=$AT$48,STL!$P$43,AD38=$AT$49,STL!$P$44)</f>
        <v>8.3350000000000009</v>
      </c>
      <c r="Q38" s="2">
        <f>STL!$Q$3</f>
        <v>28</v>
      </c>
      <c r="R38" s="42">
        <f>STL!$R$3</f>
        <v>36.335000000000001</v>
      </c>
      <c r="S38" s="43" cm="1">
        <f t="array" ref="S38">_xlfn.IFS(A38=$AT$8,STL!$S$3,A38=$AT$9,STL!$S$4,A38=$AT$10,STL!$S$5,A38=$AT$11,STL!$S$6,A38=$AT$12,STL!$S$7,A38=$AT$13,STL!$S$8,A38=$AT$14,STL!$S$9,A38=$AT$15,STL!$S$10,A38=$AT$16,STL!$S$11,A38=$AT$17,STL!$S$12,A38=$AT$18,STL!$S$13,A38=$AT$19,STL!$S$14,A38=$AT$20,STL!$S$15,A38=$AT$21,STL!$S$16,A38=$AT$22,STL!$S$17,A38=$AT$23,STL!$S$18,A38=$AT$24,STL!$S$19,A38=$AT$25,STL!$S$20,A38=$AT$26,STL!$S$21,A38=$AT$27,STL!$S$22,A38=$AT$28,STL!$S$23,A38=$AT$29,STL!$S$24,A38=$AT$30,STL!$S$25,A38=$AT$31,STL!$S$26,A38=$AT$32,STL!$S$27,A38=$AT$33,STL!$S$28,A38=$AT$34,STL!$S$29,A38=$AT$35,STL!$S$30,A38=$AT$36,STL!$S$31,A38=$AT$37,STL!$S$32,A38=$AT$38,STL!$S$33,A38=$AT$39,STL!$S$34,A38=$AT$40,STL!$S$35,A38=$AT$41,STL!$S$36,A38=$AT$42,STL!$S$37,A38=$AT$43,STL!$S$38,A38=$AT$44,STL!$S$39,A38=$AT$45,STL!$S$40,A38=$AT$46,STL!$S$41,A38=$AT$47,STL!$S$42,A38=$AT$48,STL!$S$43,A38=$AT$49,STL!$S$44)</f>
        <v>1785.7142857142858</v>
      </c>
      <c r="T38" s="2" cm="1">
        <f t="array" ref="T38">_xlfn.IFS(AD38=$AX$8,STL!$T$3,AD38=$AX$9,STL!$T$4,AD38=$AX$10,STL!$T$5,AD38=$AX$11,STL!$T$6,AD38=$AX$12,STL!$T$7,AD38=$AX$13,STL!$T$8,AD38=$AX$14,STL!$T$9,AD38=$AX$15,STL!$T$10,AD38=$AX$16,STL!$T$11,AD38=$AX$17,STL!$T$12,AD38=$AX$18,STL!$T$13,AD38=$AX$19,STL!$T$14,AD38=$AX$20,STL!$T$15,AD38=$AX$21,STL!$T$16,AD38=$AX$22,STL!$T$17,AD38=$AX$23,STL!$T$18,AD38=$AX$24,STL!$T$19,AD38=$AX$25,STL!$T$20,AD38=$AX$26,STL!$T$21,AD38=$AX$27,STL!$T$22,AD38=$AX$28,STL!$T$23,AD38=$AX$29,STL!$T$24,AD38=$AX$30,STL!$T$25,AD38=$AX$31,STL!$T$26,AD38=$AX$32,STL!$T$27,AD38=$AX$33,STL!$T$28,AD38=$AX$34,STL!$T$29,AD38=$AX$35,STL!$T$30,AD38=$AX$36,STL!$T$31,AD38=$AX$37,STL!$T$32,AD38=$AX$38,STL!$T$33,AD38=$AX$39,STL!$T$34,AD38=$AX$40,STL!$T$35,AD38=$AX$41,STL!$T$36,AD38=$AX$42,STL!$T$37,AD38=$AX$43,STL!$T$38,AD38=$AX$44,STL!$T$39,AD38=$AX$45,STL!$T$40,AD38=$AX$46,STL!$T$41,AD38=$AX$47,STL!$T$42,AD38=$AX$48,STL!$T$43,AD38=$AX$49,STL!$T$44)</f>
        <v>184.83099999999999</v>
      </c>
      <c r="U38" s="2" cm="1">
        <f t="array" ref="U38">_xlfn.IFS($AD38=$AX$8,STL!$U$3,$AD38=$AX$9,STL!$U$4,$AD38=$AX$10,STL!$U$5,$AD38=$AX$11,STL!$U$6,$AD38=$AX$12,STL!$U$7,$AD38=$AX$13,STL!$U$8,$AD38=$AX$14,STL!$U$9,$AD38=$AX$15,STL!$U$10,$AD38=$AX$16,STL!$U$11,$AD38=$AX$17,STL!$U$12,$AD38=$AX$18,STL!$U$13,$AD38=$AX$19,STL!$U$14,$AD38=$AX$20,STL!$U$15,$AD38=$AX$21,STL!$U$16,$AD38=$AX$22,STL!$U$17,$AD38=$AX$23,STL!$U$18,$AD38=$AX$24,STL!$U$19,$AD38=$AX$25,STL!$U$20,$AD38=$AX$26,STL!$U$21,$AD38=$AX$27,STL!$U$22,$AD38=$AX$28,STL!$U$23,$AD38=$AX$29,STL!$U$24,$AD38=$AX$30,STL!$U$25,$AD38=$AX$31,STL!$U$26,$AD38=$AX$32,STL!$U$27,$AD38=$AX$33,STL!$U$28,$AD38=$AX$34,STL!$U$29,$AD38=$AX$35,STL!$U$30,$AD38=$AX$36,STL!$U$31,$AD38=$AX$37,STL!$U$32,$AD38=$AX$38,STL!$U$33,$AD38=$AX$39,STL!$U$34,$AD38=$AX$40,STL!$U$35,$AD38=$AX$41,STL!$U$36,$AD38=$AX$42,STL!$U$37,$AD38=$AX$43,STL!$U$38,$AD38=$AX$44,STL!$U$39,$AD38=$AX$45,STL!$U$40,$AD38=$AX$46,STL!$U$41,$AD38=$AX$47,STL!$U$42,$AD38=$AX$48,STL!$U$43,$AD38=$AX$49,STL!$U$44)</f>
        <v>1.248</v>
      </c>
      <c r="V38" s="2" cm="1">
        <f t="array" ref="V38">_xlfn.IFS($AD38=$AX$8,STL!$V$3,$AD38=$AX$9,STL!$V$4,$AD38=$AX$10,STL!$V$5,$AD38=$AX$11,STL!$V$6,$AD38=$AX$12,STL!$V$7,$AD38=$AX$13,STL!$V$8,$AD38=$AX$14,STL!$V$9,$AD38=$AX$15,STL!$V$10,$AD38=$AX$16,STL!$V$11,$AD38=$AX$17,STL!$V$12,$AD38=$AX$18,STL!$V$13,$AD38=$AX$19,STL!$V$14,$AD38=$AX$20,STL!$V$15,$AD38=$AX$21,STL!$V$16,$AD38=$AX$22,STL!$V$17,$AD38=$AX$23,STL!$V$18,$AD38=$AX$24,STL!$V$19,$AD38=$AX$25,STL!$V$20,$AD38=$AX$26,STL!$V$21,$AD38=$AX$27,STL!$V$22,$AD38=$AX$28,STL!$V$23,$AD38=$AX$29,STL!$V$24,$AD38=$AX$30,STL!$V$25,$AD38=$AX$31,STL!$V$26,$AD38=$AX$32,STL!$V$27,$AD38=$AX$33,STL!$V$28,$AD38=$AX$34,STL!$V$29,$AD38=$AX$35,STL!$V$30,$AD38=$AX$36,STL!$V$31,$AD38=$AX$37,STL!$V$32,$AD38=$AX$38,STL!$V$33,$AD38=$AX$39,STL!$V$34,$AD38=$AX$40,STL!$V$35,$AD38=$AX$41,STL!$V$36,$AD38=$AX$42,STL!$V$37,$AD38=$AX$43,STL!$V$38,$AD38=$AX$44,STL!$V$39,$AD38=$AX$45,STL!$V$40,$AD38=$AX$46,STL!$V$41,$AD38=$AX$47,STL!$V$42,$AD38=$AX$48,STL!$V$43,$AD38=$AX$49,STL!$V$44)</f>
        <v>186.07899999999998</v>
      </c>
      <c r="W38" s="2" t="s">
        <v>92</v>
      </c>
      <c r="X38" s="2">
        <v>0.2</v>
      </c>
      <c r="Y38" s="2" t="s">
        <v>33</v>
      </c>
      <c r="Z38" s="2" t="s">
        <v>34</v>
      </c>
      <c r="AA38" s="2" t="s">
        <v>35</v>
      </c>
      <c r="AB38" s="2">
        <v>1448.5814310000001</v>
      </c>
      <c r="AC38" s="2">
        <v>1.4485809999999999</v>
      </c>
      <c r="AD38" s="2">
        <v>6</v>
      </c>
      <c r="AE38" s="10" t="s">
        <v>307</v>
      </c>
      <c r="AF38" s="2">
        <f t="shared" si="0"/>
        <v>5173.5035714285714</v>
      </c>
      <c r="AG38" s="2" cm="1">
        <f t="array" ref="AG38">_xlfn.IFS(D38="I",MIN('Datos pp I Región'!$K$7:$K$9),D38="II",MIN('Datos pp II Región'!$K$7:$K$9),D38="III",MIN('Datos pp III Región'!$K$7:$K$9),D38="IV",MIN('Datos pp IV Región'!$K$7:$K$9),D38="V",MIN('Datos pp V Región'!$K$7:$K$9),D38="RM",MIN('Datos pp RM'!$K$7:$K$9),D38="VI",MIN('Datos pp VI Región'!$K$7:$K$9))</f>
        <v>2</v>
      </c>
      <c r="AH38" s="2" cm="1">
        <f t="array" ref="AH38">_xlfn.IFS(Z38="Pavimentado",1-(AG38/(4*365)),Z38="No Pavimentado",1-(AG38/365))</f>
        <v>0.99863013698630132</v>
      </c>
      <c r="AI38" s="2" cm="1">
        <f t="array" ref="AI38">_xlfn.IFS(Z38="Pavimentado",8,Z38="No Pavimentado",R38)</f>
        <v>8</v>
      </c>
      <c r="AJ38" s="2">
        <v>0.62</v>
      </c>
      <c r="AK38" s="2">
        <v>0.15</v>
      </c>
      <c r="AL38" s="2">
        <v>1.5</v>
      </c>
      <c r="AM38" s="2">
        <v>0.15</v>
      </c>
      <c r="AN38" s="2"/>
      <c r="AO38" s="2" cm="1">
        <f t="array" ref="AO38">_xlfn.IFS($Z38=$AU$3,AJ38*(($X38)^(0.91))*(AI38*1.1023)^(1.02),$Z38=$AU$4,AL38*281.9*((8.5/12)^0.9)*(AI38/2.72)^0.45)</f>
        <v>1.3201600184669013</v>
      </c>
      <c r="AP38" s="2" cm="1">
        <f t="array" ref="AP38">_xlfn.IFS($Z38=$AU$3,AK38*(($X38)^(0.91))*(AI38*1.1023)^1.02,$Z38=$AU$4,AM38*281.9*((8.5/12)^0.9)*(AI38/2.72)^0.45)</f>
        <v>0.31939355285489546</v>
      </c>
      <c r="AQ38" s="2" cm="1">
        <f t="array" ref="AQ38">_xlfn.IFS(Z38=$AU$3,(AF38*AO38*AH38)/1000000,Z38=$AU$4,(AF38*AH38*AO38*(1-AN38))/1000000)</f>
        <v>6.8204966079705226E-3</v>
      </c>
      <c r="AR38" s="2" cm="1">
        <f t="array" ref="AR38">_xlfn.IFS(Z38=$AU$3,(AF38*AP38*AH38)/1000000,Z38=$AU$4,(AF38*AH38*AP38*(1-AN38))/1000000)</f>
        <v>1.6501201470896425E-3</v>
      </c>
      <c r="AT38" s="40">
        <v>31</v>
      </c>
      <c r="AX38" s="40">
        <v>31</v>
      </c>
    </row>
    <row r="39" spans="1:50" ht="43.2" x14ac:dyDescent="0.3">
      <c r="A39" s="2">
        <v>6</v>
      </c>
      <c r="B39" t="s">
        <v>21</v>
      </c>
      <c r="C39" s="3" t="s">
        <v>74</v>
      </c>
      <c r="D39" t="s">
        <v>75</v>
      </c>
      <c r="E39" s="3" t="s">
        <v>87</v>
      </c>
      <c r="F39" s="2" t="s">
        <v>88</v>
      </c>
      <c r="G39" s="2" t="s">
        <v>89</v>
      </c>
      <c r="H39" s="2" t="s">
        <v>79</v>
      </c>
      <c r="I39" s="2" t="s">
        <v>28</v>
      </c>
      <c r="J39" s="2" t="s">
        <v>90</v>
      </c>
      <c r="K39" s="2" t="s">
        <v>29</v>
      </c>
      <c r="L39" s="4">
        <v>46227</v>
      </c>
      <c r="M39" s="2" t="s">
        <v>30</v>
      </c>
      <c r="N39" s="2" t="s">
        <v>80</v>
      </c>
      <c r="O39" s="2">
        <v>50000</v>
      </c>
      <c r="P39" s="2" cm="1">
        <f t="array" ref="P39">_xlfn.IFS(AD39=$AT$8,STL!$P$3,AD39=$AT$9,STL!$P$4,AD39=$AT$10,STL!$P$5,AD39=$AT$11,STL!$P$6,AD39=$AT$12,STL!$P$7,AD39=$AT$13,STL!$P$8,AD39=$AT$14,STL!$P$9,AD39=$AT$15,STL!$P$10,AD39=$AT$16,STL!$P$11,AD39=$AT$17,STL!$P$12,AD39=$AT$18,STL!$P$13,AD39=$AT$19,STL!$P$14,AD39=$AT$20,STL!$P$15,AD39=$AT$21,STL!$P$16,AD39=$AT$22,STL!$P$17,AD39=$AT$23,STL!$P$18,AD39=$AT$24,STL!$P$19,AD39=$AT$25,STL!$P$20,AD39=$AT$26,STL!$P$21,AD39=$AT$27,STL!$P$22,AD39=$AT$28,STL!$P$23,AD39=$AT$29,STL!$P$24,AD39=$AT$30,STL!$P$25,AD39=$AT$31,STL!$P$26,AD39=$AT$32,STL!$P$27,AD39=$AT$33,STL!$P$28,AD39=$AT$34,STL!$P$29,AD39=$AT$35,STL!$P$30,AD39=$AT$36,STL!$P$31,AD39=$AT$37,STL!$P$32,AD39=$AT$38,STL!$P$33,AD39=$AT$39,STL!$P$34,AD39=$AT$40,STL!$P$35,AD39=$AT$41,STL!$P$36,AD39=$AT$42,STL!$P$37,AD39=$AT$43,STL!$P$38,AD39=$AT$44,STL!$P$39,AD39=$AT$45,STL!$P$40,AD39=$AT$46,STL!$P$41,AD39=$AT$47,STL!$P$42,AD39=$AT$48,STL!$P$43,AD39=$AT$49,STL!$P$44)</f>
        <v>8.3350000000000009</v>
      </c>
      <c r="Q39" s="2">
        <f>STL!$Q$3</f>
        <v>28</v>
      </c>
      <c r="R39" s="42">
        <f>STL!$R$3</f>
        <v>36.335000000000001</v>
      </c>
      <c r="S39" s="43" cm="1">
        <f t="array" ref="S39">_xlfn.IFS(A39=$AT$8,STL!$S$3,A39=$AT$9,STL!$S$4,A39=$AT$10,STL!$S$5,A39=$AT$11,STL!$S$6,A39=$AT$12,STL!$S$7,A39=$AT$13,STL!$S$8,A39=$AT$14,STL!$S$9,A39=$AT$15,STL!$S$10,A39=$AT$16,STL!$S$11,A39=$AT$17,STL!$S$12,A39=$AT$18,STL!$S$13,A39=$AT$19,STL!$S$14,A39=$AT$20,STL!$S$15,A39=$AT$21,STL!$S$16,A39=$AT$22,STL!$S$17,A39=$AT$23,STL!$S$18,A39=$AT$24,STL!$S$19,A39=$AT$25,STL!$S$20,A39=$AT$26,STL!$S$21,A39=$AT$27,STL!$S$22,A39=$AT$28,STL!$S$23,A39=$AT$29,STL!$S$24,A39=$AT$30,STL!$S$25,A39=$AT$31,STL!$S$26,A39=$AT$32,STL!$S$27,A39=$AT$33,STL!$S$28,A39=$AT$34,STL!$S$29,A39=$AT$35,STL!$S$30,A39=$AT$36,STL!$S$31,A39=$AT$37,STL!$S$32,A39=$AT$38,STL!$S$33,A39=$AT$39,STL!$S$34,A39=$AT$40,STL!$S$35,A39=$AT$41,STL!$S$36,A39=$AT$42,STL!$S$37,A39=$AT$43,STL!$S$38,A39=$AT$44,STL!$S$39,A39=$AT$45,STL!$S$40,A39=$AT$46,STL!$S$41,A39=$AT$47,STL!$S$42,A39=$AT$48,STL!$S$43,A39=$AT$49,STL!$S$44)</f>
        <v>1785.7142857142858</v>
      </c>
      <c r="T39" s="2" cm="1">
        <f t="array" ref="T39">_xlfn.IFS(AD39=$AX$8,STL!$T$3,AD39=$AX$9,STL!$T$4,AD39=$AX$10,STL!$T$5,AD39=$AX$11,STL!$T$6,AD39=$AX$12,STL!$T$7,AD39=$AX$13,STL!$T$8,AD39=$AX$14,STL!$T$9,AD39=$AX$15,STL!$T$10,AD39=$AX$16,STL!$T$11,AD39=$AX$17,STL!$T$12,AD39=$AX$18,STL!$T$13,AD39=$AX$19,STL!$T$14,AD39=$AX$20,STL!$T$15,AD39=$AX$21,STL!$T$16,AD39=$AX$22,STL!$T$17,AD39=$AX$23,STL!$T$18,AD39=$AX$24,STL!$T$19,AD39=$AX$25,STL!$T$20,AD39=$AX$26,STL!$T$21,AD39=$AX$27,STL!$T$22,AD39=$AX$28,STL!$T$23,AD39=$AX$29,STL!$T$24,AD39=$AX$30,STL!$T$25,AD39=$AX$31,STL!$T$26,AD39=$AX$32,STL!$T$27,AD39=$AX$33,STL!$T$28,AD39=$AX$34,STL!$T$29,AD39=$AX$35,STL!$T$30,AD39=$AX$36,STL!$T$31,AD39=$AX$37,STL!$T$32,AD39=$AX$38,STL!$T$33,AD39=$AX$39,STL!$T$34,AD39=$AX$40,STL!$T$35,AD39=$AX$41,STL!$T$36,AD39=$AX$42,STL!$T$37,AD39=$AX$43,STL!$T$38,AD39=$AX$44,STL!$T$39,AD39=$AX$45,STL!$T$40,AD39=$AX$46,STL!$T$41,AD39=$AX$47,STL!$T$42,AD39=$AX$48,STL!$T$43,AD39=$AX$49,STL!$T$44)</f>
        <v>184.83099999999999</v>
      </c>
      <c r="U39" s="2" cm="1">
        <f t="array" ref="U39">_xlfn.IFS($AD39=$AX$8,STL!$U$3,$AD39=$AX$9,STL!$U$4,$AD39=$AX$10,STL!$U$5,$AD39=$AX$11,STL!$U$6,$AD39=$AX$12,STL!$U$7,$AD39=$AX$13,STL!$U$8,$AD39=$AX$14,STL!$U$9,$AD39=$AX$15,STL!$U$10,$AD39=$AX$16,STL!$U$11,$AD39=$AX$17,STL!$U$12,$AD39=$AX$18,STL!$U$13,$AD39=$AX$19,STL!$U$14,$AD39=$AX$20,STL!$U$15,$AD39=$AX$21,STL!$U$16,$AD39=$AX$22,STL!$U$17,$AD39=$AX$23,STL!$U$18,$AD39=$AX$24,STL!$U$19,$AD39=$AX$25,STL!$U$20,$AD39=$AX$26,STL!$U$21,$AD39=$AX$27,STL!$U$22,$AD39=$AX$28,STL!$U$23,$AD39=$AX$29,STL!$U$24,$AD39=$AX$30,STL!$U$25,$AD39=$AX$31,STL!$U$26,$AD39=$AX$32,STL!$U$27,$AD39=$AX$33,STL!$U$28,$AD39=$AX$34,STL!$U$29,$AD39=$AX$35,STL!$U$30,$AD39=$AX$36,STL!$U$31,$AD39=$AX$37,STL!$U$32,$AD39=$AX$38,STL!$U$33,$AD39=$AX$39,STL!$U$34,$AD39=$AX$40,STL!$U$35,$AD39=$AX$41,STL!$U$36,$AD39=$AX$42,STL!$U$37,$AD39=$AX$43,STL!$U$38,$AD39=$AX$44,STL!$U$39,$AD39=$AX$45,STL!$U$40,$AD39=$AX$46,STL!$U$41,$AD39=$AX$47,STL!$U$42,$AD39=$AX$48,STL!$U$43,$AD39=$AX$49,STL!$U$44)</f>
        <v>1.248</v>
      </c>
      <c r="V39" s="2" cm="1">
        <f t="array" ref="V39">_xlfn.IFS($AD39=$AX$8,STL!$V$3,$AD39=$AX$9,STL!$V$4,$AD39=$AX$10,STL!$V$5,$AD39=$AX$11,STL!$V$6,$AD39=$AX$12,STL!$V$7,$AD39=$AX$13,STL!$V$8,$AD39=$AX$14,STL!$V$9,$AD39=$AX$15,STL!$V$10,$AD39=$AX$16,STL!$V$11,$AD39=$AX$17,STL!$V$12,$AD39=$AX$18,STL!$V$13,$AD39=$AX$19,STL!$V$14,$AD39=$AX$20,STL!$V$15,$AD39=$AX$21,STL!$V$16,$AD39=$AX$22,STL!$V$17,$AD39=$AX$23,STL!$V$18,$AD39=$AX$24,STL!$V$19,$AD39=$AX$25,STL!$V$20,$AD39=$AX$26,STL!$V$21,$AD39=$AX$27,STL!$V$22,$AD39=$AX$28,STL!$V$23,$AD39=$AX$29,STL!$V$24,$AD39=$AX$30,STL!$V$25,$AD39=$AX$31,STL!$V$26,$AD39=$AX$32,STL!$V$27,$AD39=$AX$33,STL!$V$28,$AD39=$AX$34,STL!$V$29,$AD39=$AX$35,STL!$V$30,$AD39=$AX$36,STL!$V$31,$AD39=$AX$37,STL!$V$32,$AD39=$AX$38,STL!$V$33,$AD39=$AX$39,STL!$V$34,$AD39=$AX$40,STL!$V$35,$AD39=$AX$41,STL!$V$36,$AD39=$AX$42,STL!$V$37,$AD39=$AX$43,STL!$V$38,$AD39=$AX$44,STL!$V$39,$AD39=$AX$45,STL!$V$40,$AD39=$AX$46,STL!$V$41,$AD39=$AX$47,STL!$V$42,$AD39=$AX$48,STL!$V$43,$AD39=$AX$49,STL!$V$44)</f>
        <v>186.07899999999998</v>
      </c>
      <c r="W39" s="2" t="s">
        <v>93</v>
      </c>
      <c r="X39" s="2">
        <v>0.2</v>
      </c>
      <c r="Y39" s="2" t="s">
        <v>33</v>
      </c>
      <c r="Z39" s="2" t="s">
        <v>34</v>
      </c>
      <c r="AA39" s="2" t="s">
        <v>35</v>
      </c>
      <c r="AB39" s="2">
        <v>627.31019900000001</v>
      </c>
      <c r="AC39" s="2">
        <v>0.62731000000000003</v>
      </c>
      <c r="AD39" s="2">
        <v>6</v>
      </c>
      <c r="AE39" s="10" t="s">
        <v>307</v>
      </c>
      <c r="AF39" s="2">
        <f t="shared" si="0"/>
        <v>2240.3928571428573</v>
      </c>
      <c r="AG39" s="2" cm="1">
        <f t="array" ref="AG39">_xlfn.IFS(D39="I",MIN('Datos pp I Región'!$K$7:$K$9),D39="II",MIN('Datos pp II Región'!$K$7:$K$9),D39="III",MIN('Datos pp III Región'!$K$7:$K$9),D39="IV",MIN('Datos pp IV Región'!$K$7:$K$9),D39="V",MIN('Datos pp V Región'!$K$7:$K$9),D39="RM",MIN('Datos pp RM'!$K$7:$K$9),D39="VI",MIN('Datos pp VI Región'!$K$7:$K$9))</f>
        <v>2</v>
      </c>
      <c r="AH39" s="2" cm="1">
        <f t="array" ref="AH39">_xlfn.IFS(Z39="Pavimentado",1-(AG39/(4*365)),Z39="No Pavimentado",1-(AG39/365))</f>
        <v>0.99863013698630132</v>
      </c>
      <c r="AI39" s="2" cm="1">
        <f t="array" ref="AI39">_xlfn.IFS(Z39="Pavimentado",8,Z39="No Pavimentado",R39)</f>
        <v>8</v>
      </c>
      <c r="AJ39" s="2">
        <v>0.62</v>
      </c>
      <c r="AK39" s="2">
        <v>0.15</v>
      </c>
      <c r="AL39" s="2">
        <v>1.5</v>
      </c>
      <c r="AM39" s="2">
        <v>0.15</v>
      </c>
      <c r="AN39" s="2"/>
      <c r="AO39" s="2" cm="1">
        <f t="array" ref="AO39">_xlfn.IFS($Z39=$AU$3,AJ39*(($X39)^(0.91))*(AI39*1.1023)^(1.02),$Z39=$AU$4,AL39*281.9*((8.5/12)^0.9)*(AI39/2.72)^0.45)</f>
        <v>1.3201600184669013</v>
      </c>
      <c r="AP39" s="2" cm="1">
        <f t="array" ref="AP39">_xlfn.IFS($Z39=$AU$3,AK39*(($X39)^(0.91))*(AI39*1.1023)^1.02,$Z39=$AU$4,AM39*281.9*((8.5/12)^0.9)*(AI39/2.72)^0.45)</f>
        <v>0.31939355285489546</v>
      </c>
      <c r="AQ39" s="2" cm="1">
        <f t="array" ref="AQ39">_xlfn.IFS(Z39=$AU$3,(AF39*AO39*AH39)/1000000,Z39=$AU$4,(AF39*AH39*AO39*(1-AN39))/1000000)</f>
        <v>2.9536254632264191E-3</v>
      </c>
      <c r="AR39" s="2" cm="1">
        <f t="array" ref="AR39">_xlfn.IFS(Z39=$AU$3,(AF39*AP39*AH39)/1000000,Z39=$AU$4,(AF39*AH39*AP39*(1-AN39))/1000000)</f>
        <v>7.1458680561929471E-4</v>
      </c>
      <c r="AT39" s="40">
        <v>32</v>
      </c>
      <c r="AX39" s="40">
        <v>32</v>
      </c>
    </row>
    <row r="40" spans="1:50" ht="43.2" x14ac:dyDescent="0.3">
      <c r="A40" s="2">
        <v>6</v>
      </c>
      <c r="B40" t="s">
        <v>21</v>
      </c>
      <c r="C40" s="3" t="s">
        <v>74</v>
      </c>
      <c r="D40" t="s">
        <v>75</v>
      </c>
      <c r="E40" s="3" t="s">
        <v>87</v>
      </c>
      <c r="F40" s="2" t="s">
        <v>88</v>
      </c>
      <c r="G40" s="2" t="s">
        <v>89</v>
      </c>
      <c r="H40" s="2" t="s">
        <v>79</v>
      </c>
      <c r="I40" s="2" t="s">
        <v>28</v>
      </c>
      <c r="J40" s="2" t="s">
        <v>90</v>
      </c>
      <c r="K40" s="2" t="s">
        <v>29</v>
      </c>
      <c r="L40" s="4">
        <v>46227</v>
      </c>
      <c r="M40" s="2" t="s">
        <v>30</v>
      </c>
      <c r="N40" s="2" t="s">
        <v>80</v>
      </c>
      <c r="O40" s="2">
        <v>50000</v>
      </c>
      <c r="P40" s="2" cm="1">
        <f t="array" ref="P40">_xlfn.IFS(AD40=$AT$8,STL!$P$3,AD40=$AT$9,STL!$P$4,AD40=$AT$10,STL!$P$5,AD40=$AT$11,STL!$P$6,AD40=$AT$12,STL!$P$7,AD40=$AT$13,STL!$P$8,AD40=$AT$14,STL!$P$9,AD40=$AT$15,STL!$P$10,AD40=$AT$16,STL!$P$11,AD40=$AT$17,STL!$P$12,AD40=$AT$18,STL!$P$13,AD40=$AT$19,STL!$P$14,AD40=$AT$20,STL!$P$15,AD40=$AT$21,STL!$P$16,AD40=$AT$22,STL!$P$17,AD40=$AT$23,STL!$P$18,AD40=$AT$24,STL!$P$19,AD40=$AT$25,STL!$P$20,AD40=$AT$26,STL!$P$21,AD40=$AT$27,STL!$P$22,AD40=$AT$28,STL!$P$23,AD40=$AT$29,STL!$P$24,AD40=$AT$30,STL!$P$25,AD40=$AT$31,STL!$P$26,AD40=$AT$32,STL!$P$27,AD40=$AT$33,STL!$P$28,AD40=$AT$34,STL!$P$29,AD40=$AT$35,STL!$P$30,AD40=$AT$36,STL!$P$31,AD40=$AT$37,STL!$P$32,AD40=$AT$38,STL!$P$33,AD40=$AT$39,STL!$P$34,AD40=$AT$40,STL!$P$35,AD40=$AT$41,STL!$P$36,AD40=$AT$42,STL!$P$37,AD40=$AT$43,STL!$P$38,AD40=$AT$44,STL!$P$39,AD40=$AT$45,STL!$P$40,AD40=$AT$46,STL!$P$41,AD40=$AT$47,STL!$P$42,AD40=$AT$48,STL!$P$43,AD40=$AT$49,STL!$P$44)</f>
        <v>8.3350000000000009</v>
      </c>
      <c r="Q40" s="2">
        <f>STL!$Q$3</f>
        <v>28</v>
      </c>
      <c r="R40" s="42">
        <f>STL!$R$3</f>
        <v>36.335000000000001</v>
      </c>
      <c r="S40" s="43" cm="1">
        <f t="array" ref="S40">_xlfn.IFS(A40=$AT$8,STL!$S$3,A40=$AT$9,STL!$S$4,A40=$AT$10,STL!$S$5,A40=$AT$11,STL!$S$6,A40=$AT$12,STL!$S$7,A40=$AT$13,STL!$S$8,A40=$AT$14,STL!$S$9,A40=$AT$15,STL!$S$10,A40=$AT$16,STL!$S$11,A40=$AT$17,STL!$S$12,A40=$AT$18,STL!$S$13,A40=$AT$19,STL!$S$14,A40=$AT$20,STL!$S$15,A40=$AT$21,STL!$S$16,A40=$AT$22,STL!$S$17,A40=$AT$23,STL!$S$18,A40=$AT$24,STL!$S$19,A40=$AT$25,STL!$S$20,A40=$AT$26,STL!$S$21,A40=$AT$27,STL!$S$22,A40=$AT$28,STL!$S$23,A40=$AT$29,STL!$S$24,A40=$AT$30,STL!$S$25,A40=$AT$31,STL!$S$26,A40=$AT$32,STL!$S$27,A40=$AT$33,STL!$S$28,A40=$AT$34,STL!$S$29,A40=$AT$35,STL!$S$30,A40=$AT$36,STL!$S$31,A40=$AT$37,STL!$S$32,A40=$AT$38,STL!$S$33,A40=$AT$39,STL!$S$34,A40=$AT$40,STL!$S$35,A40=$AT$41,STL!$S$36,A40=$AT$42,STL!$S$37,A40=$AT$43,STL!$S$38,A40=$AT$44,STL!$S$39,A40=$AT$45,STL!$S$40,A40=$AT$46,STL!$S$41,A40=$AT$47,STL!$S$42,A40=$AT$48,STL!$S$43,A40=$AT$49,STL!$S$44)</f>
        <v>1785.7142857142858</v>
      </c>
      <c r="T40" s="2" cm="1">
        <f t="array" ref="T40">_xlfn.IFS(AD40=$AX$8,STL!$T$3,AD40=$AX$9,STL!$T$4,AD40=$AX$10,STL!$T$5,AD40=$AX$11,STL!$T$6,AD40=$AX$12,STL!$T$7,AD40=$AX$13,STL!$T$8,AD40=$AX$14,STL!$T$9,AD40=$AX$15,STL!$T$10,AD40=$AX$16,STL!$T$11,AD40=$AX$17,STL!$T$12,AD40=$AX$18,STL!$T$13,AD40=$AX$19,STL!$T$14,AD40=$AX$20,STL!$T$15,AD40=$AX$21,STL!$T$16,AD40=$AX$22,STL!$T$17,AD40=$AX$23,STL!$T$18,AD40=$AX$24,STL!$T$19,AD40=$AX$25,STL!$T$20,AD40=$AX$26,STL!$T$21,AD40=$AX$27,STL!$T$22,AD40=$AX$28,STL!$T$23,AD40=$AX$29,STL!$T$24,AD40=$AX$30,STL!$T$25,AD40=$AX$31,STL!$T$26,AD40=$AX$32,STL!$T$27,AD40=$AX$33,STL!$T$28,AD40=$AX$34,STL!$T$29,AD40=$AX$35,STL!$T$30,AD40=$AX$36,STL!$T$31,AD40=$AX$37,STL!$T$32,AD40=$AX$38,STL!$T$33,AD40=$AX$39,STL!$T$34,AD40=$AX$40,STL!$T$35,AD40=$AX$41,STL!$T$36,AD40=$AX$42,STL!$T$37,AD40=$AX$43,STL!$T$38,AD40=$AX$44,STL!$T$39,AD40=$AX$45,STL!$T$40,AD40=$AX$46,STL!$T$41,AD40=$AX$47,STL!$T$42,AD40=$AX$48,STL!$T$43,AD40=$AX$49,STL!$T$44)</f>
        <v>184.83099999999999</v>
      </c>
      <c r="U40" s="2" cm="1">
        <f t="array" ref="U40">_xlfn.IFS($AD40=$AX$8,STL!$U$3,$AD40=$AX$9,STL!$U$4,$AD40=$AX$10,STL!$U$5,$AD40=$AX$11,STL!$U$6,$AD40=$AX$12,STL!$U$7,$AD40=$AX$13,STL!$U$8,$AD40=$AX$14,STL!$U$9,$AD40=$AX$15,STL!$U$10,$AD40=$AX$16,STL!$U$11,$AD40=$AX$17,STL!$U$12,$AD40=$AX$18,STL!$U$13,$AD40=$AX$19,STL!$U$14,$AD40=$AX$20,STL!$U$15,$AD40=$AX$21,STL!$U$16,$AD40=$AX$22,STL!$U$17,$AD40=$AX$23,STL!$U$18,$AD40=$AX$24,STL!$U$19,$AD40=$AX$25,STL!$U$20,$AD40=$AX$26,STL!$U$21,$AD40=$AX$27,STL!$U$22,$AD40=$AX$28,STL!$U$23,$AD40=$AX$29,STL!$U$24,$AD40=$AX$30,STL!$U$25,$AD40=$AX$31,STL!$U$26,$AD40=$AX$32,STL!$U$27,$AD40=$AX$33,STL!$U$28,$AD40=$AX$34,STL!$U$29,$AD40=$AX$35,STL!$U$30,$AD40=$AX$36,STL!$U$31,$AD40=$AX$37,STL!$U$32,$AD40=$AX$38,STL!$U$33,$AD40=$AX$39,STL!$U$34,$AD40=$AX$40,STL!$U$35,$AD40=$AX$41,STL!$U$36,$AD40=$AX$42,STL!$U$37,$AD40=$AX$43,STL!$U$38,$AD40=$AX$44,STL!$U$39,$AD40=$AX$45,STL!$U$40,$AD40=$AX$46,STL!$U$41,$AD40=$AX$47,STL!$U$42,$AD40=$AX$48,STL!$U$43,$AD40=$AX$49,STL!$U$44)</f>
        <v>1.248</v>
      </c>
      <c r="V40" s="2" cm="1">
        <f t="array" ref="V40">_xlfn.IFS($AD40=$AX$8,STL!$V$3,$AD40=$AX$9,STL!$V$4,$AD40=$AX$10,STL!$V$5,$AD40=$AX$11,STL!$V$6,$AD40=$AX$12,STL!$V$7,$AD40=$AX$13,STL!$V$8,$AD40=$AX$14,STL!$V$9,$AD40=$AX$15,STL!$V$10,$AD40=$AX$16,STL!$V$11,$AD40=$AX$17,STL!$V$12,$AD40=$AX$18,STL!$V$13,$AD40=$AX$19,STL!$V$14,$AD40=$AX$20,STL!$V$15,$AD40=$AX$21,STL!$V$16,$AD40=$AX$22,STL!$V$17,$AD40=$AX$23,STL!$V$18,$AD40=$AX$24,STL!$V$19,$AD40=$AX$25,STL!$V$20,$AD40=$AX$26,STL!$V$21,$AD40=$AX$27,STL!$V$22,$AD40=$AX$28,STL!$V$23,$AD40=$AX$29,STL!$V$24,$AD40=$AX$30,STL!$V$25,$AD40=$AX$31,STL!$V$26,$AD40=$AX$32,STL!$V$27,$AD40=$AX$33,STL!$V$28,$AD40=$AX$34,STL!$V$29,$AD40=$AX$35,STL!$V$30,$AD40=$AX$36,STL!$V$31,$AD40=$AX$37,STL!$V$32,$AD40=$AX$38,STL!$V$33,$AD40=$AX$39,STL!$V$34,$AD40=$AX$40,STL!$V$35,$AD40=$AX$41,STL!$V$36,$AD40=$AX$42,STL!$V$37,$AD40=$AX$43,STL!$V$38,$AD40=$AX$44,STL!$V$39,$AD40=$AX$45,STL!$V$40,$AD40=$AX$46,STL!$V$41,$AD40=$AX$47,STL!$V$42,$AD40=$AX$48,STL!$V$43,$AD40=$AX$49,STL!$V$44)</f>
        <v>186.07899999999998</v>
      </c>
      <c r="W40" s="2" t="s">
        <v>94</v>
      </c>
      <c r="X40" s="2">
        <v>0.2</v>
      </c>
      <c r="Y40" s="2" t="s">
        <v>33</v>
      </c>
      <c r="Z40" s="2" t="s">
        <v>34</v>
      </c>
      <c r="AA40" s="2" t="s">
        <v>35</v>
      </c>
      <c r="AB40" s="2">
        <v>16269.211329</v>
      </c>
      <c r="AC40" s="2">
        <v>16.269210999999999</v>
      </c>
      <c r="AD40" s="2">
        <v>6</v>
      </c>
      <c r="AE40" s="10" t="s">
        <v>307</v>
      </c>
      <c r="AF40" s="2">
        <f t="shared" si="0"/>
        <v>58104.324999999997</v>
      </c>
      <c r="AG40" s="2" cm="1">
        <f t="array" ref="AG40">_xlfn.IFS(D40="I",MIN('Datos pp I Región'!$K$7:$K$9),D40="II",MIN('Datos pp II Región'!$K$7:$K$9),D40="III",MIN('Datos pp III Región'!$K$7:$K$9),D40="IV",MIN('Datos pp IV Región'!$K$7:$K$9),D40="V",MIN('Datos pp V Región'!$K$7:$K$9),D40="RM",MIN('Datos pp RM'!$K$7:$K$9),D40="VI",MIN('Datos pp VI Región'!$K$7:$K$9))</f>
        <v>2</v>
      </c>
      <c r="AH40" s="2" cm="1">
        <f t="array" ref="AH40">_xlfn.IFS(Z40="Pavimentado",1-(AG40/(4*365)),Z40="No Pavimentado",1-(AG40/365))</f>
        <v>0.99863013698630132</v>
      </c>
      <c r="AI40" s="2" cm="1">
        <f t="array" ref="AI40">_xlfn.IFS(Z40="Pavimentado",8,Z40="No Pavimentado",R40)</f>
        <v>8</v>
      </c>
      <c r="AJ40" s="2">
        <v>0.62</v>
      </c>
      <c r="AK40" s="2">
        <v>0.15</v>
      </c>
      <c r="AL40" s="2">
        <v>1.5</v>
      </c>
      <c r="AM40" s="2">
        <v>0.15</v>
      </c>
      <c r="AN40" s="2"/>
      <c r="AO40" s="2" cm="1">
        <f t="array" ref="AO40">_xlfn.IFS($Z40=$AU$3,AJ40*(($X40)^(0.91))*(AI40*1.1023)^(1.02),$Z40=$AU$4,AL40*281.9*((8.5/12)^0.9)*(AI40/2.72)^0.45)</f>
        <v>1.3201600184669013</v>
      </c>
      <c r="AP40" s="2" cm="1">
        <f t="array" ref="AP40">_xlfn.IFS($Z40=$AU$3,AK40*(($X40)^(0.91))*(AI40*1.1023)^1.02,$Z40=$AU$4,AM40*281.9*((8.5/12)^0.9)*(AI40/2.72)^0.45)</f>
        <v>0.31939355285489546</v>
      </c>
      <c r="AQ40" s="2" cm="1">
        <f t="array" ref="AQ40">_xlfn.IFS(Z40=$AU$3,(AF40*AO40*AH40)/1000000,Z40=$AU$4,(AF40*AH40*AO40*(1-AN40))/1000000)</f>
        <v>7.6601928673547925E-2</v>
      </c>
      <c r="AR40" s="2" cm="1">
        <f t="array" ref="AR40">_xlfn.IFS(Z40=$AU$3,(AF40*AP40*AH40)/1000000,Z40=$AU$4,(AF40*AH40*AP40*(1-AN40))/1000000)</f>
        <v>1.8532724679084171E-2</v>
      </c>
      <c r="AT40" s="40">
        <v>33</v>
      </c>
      <c r="AX40" s="40">
        <v>33</v>
      </c>
    </row>
    <row r="41" spans="1:50" ht="43.2" x14ac:dyDescent="0.3">
      <c r="A41" s="2">
        <v>6</v>
      </c>
      <c r="B41" t="s">
        <v>21</v>
      </c>
      <c r="C41" s="3" t="s">
        <v>74</v>
      </c>
      <c r="D41" t="s">
        <v>75</v>
      </c>
      <c r="E41" s="3" t="s">
        <v>87</v>
      </c>
      <c r="F41" s="2" t="s">
        <v>88</v>
      </c>
      <c r="G41" s="2" t="s">
        <v>89</v>
      </c>
      <c r="H41" s="2" t="s">
        <v>79</v>
      </c>
      <c r="I41" s="2" t="s">
        <v>28</v>
      </c>
      <c r="J41" s="2" t="s">
        <v>90</v>
      </c>
      <c r="K41" s="2" t="s">
        <v>29</v>
      </c>
      <c r="L41" s="4">
        <v>46227</v>
      </c>
      <c r="M41" s="2" t="s">
        <v>30</v>
      </c>
      <c r="N41" s="2" t="s">
        <v>80</v>
      </c>
      <c r="O41" s="2">
        <v>50000</v>
      </c>
      <c r="P41" s="2" cm="1">
        <f t="array" ref="P41">_xlfn.IFS(AD41=$AT$8,STL!$P$3,AD41=$AT$9,STL!$P$4,AD41=$AT$10,STL!$P$5,AD41=$AT$11,STL!$P$6,AD41=$AT$12,STL!$P$7,AD41=$AT$13,STL!$P$8,AD41=$AT$14,STL!$P$9,AD41=$AT$15,STL!$P$10,AD41=$AT$16,STL!$P$11,AD41=$AT$17,STL!$P$12,AD41=$AT$18,STL!$P$13,AD41=$AT$19,STL!$P$14,AD41=$AT$20,STL!$P$15,AD41=$AT$21,STL!$P$16,AD41=$AT$22,STL!$P$17,AD41=$AT$23,STL!$P$18,AD41=$AT$24,STL!$P$19,AD41=$AT$25,STL!$P$20,AD41=$AT$26,STL!$P$21,AD41=$AT$27,STL!$P$22,AD41=$AT$28,STL!$P$23,AD41=$AT$29,STL!$P$24,AD41=$AT$30,STL!$P$25,AD41=$AT$31,STL!$P$26,AD41=$AT$32,STL!$P$27,AD41=$AT$33,STL!$P$28,AD41=$AT$34,STL!$P$29,AD41=$AT$35,STL!$P$30,AD41=$AT$36,STL!$P$31,AD41=$AT$37,STL!$P$32,AD41=$AT$38,STL!$P$33,AD41=$AT$39,STL!$P$34,AD41=$AT$40,STL!$P$35,AD41=$AT$41,STL!$P$36,AD41=$AT$42,STL!$P$37,AD41=$AT$43,STL!$P$38,AD41=$AT$44,STL!$P$39,AD41=$AT$45,STL!$P$40,AD41=$AT$46,STL!$P$41,AD41=$AT$47,STL!$P$42,AD41=$AT$48,STL!$P$43,AD41=$AT$49,STL!$P$44)</f>
        <v>8.3350000000000009</v>
      </c>
      <c r="Q41" s="2">
        <f>STL!$Q$3</f>
        <v>28</v>
      </c>
      <c r="R41" s="42">
        <f>STL!$R$3</f>
        <v>36.335000000000001</v>
      </c>
      <c r="S41" s="43" cm="1">
        <f t="array" ref="S41">_xlfn.IFS(A41=$AT$8,STL!$S$3,A41=$AT$9,STL!$S$4,A41=$AT$10,STL!$S$5,A41=$AT$11,STL!$S$6,A41=$AT$12,STL!$S$7,A41=$AT$13,STL!$S$8,A41=$AT$14,STL!$S$9,A41=$AT$15,STL!$S$10,A41=$AT$16,STL!$S$11,A41=$AT$17,STL!$S$12,A41=$AT$18,STL!$S$13,A41=$AT$19,STL!$S$14,A41=$AT$20,STL!$S$15,A41=$AT$21,STL!$S$16,A41=$AT$22,STL!$S$17,A41=$AT$23,STL!$S$18,A41=$AT$24,STL!$S$19,A41=$AT$25,STL!$S$20,A41=$AT$26,STL!$S$21,A41=$AT$27,STL!$S$22,A41=$AT$28,STL!$S$23,A41=$AT$29,STL!$S$24,A41=$AT$30,STL!$S$25,A41=$AT$31,STL!$S$26,A41=$AT$32,STL!$S$27,A41=$AT$33,STL!$S$28,A41=$AT$34,STL!$S$29,A41=$AT$35,STL!$S$30,A41=$AT$36,STL!$S$31,A41=$AT$37,STL!$S$32,A41=$AT$38,STL!$S$33,A41=$AT$39,STL!$S$34,A41=$AT$40,STL!$S$35,A41=$AT$41,STL!$S$36,A41=$AT$42,STL!$S$37,A41=$AT$43,STL!$S$38,A41=$AT$44,STL!$S$39,A41=$AT$45,STL!$S$40,A41=$AT$46,STL!$S$41,A41=$AT$47,STL!$S$42,A41=$AT$48,STL!$S$43,A41=$AT$49,STL!$S$44)</f>
        <v>1785.7142857142858</v>
      </c>
      <c r="T41" s="2" cm="1">
        <f t="array" ref="T41">_xlfn.IFS(AD41=$AX$8,STL!$T$3,AD41=$AX$9,STL!$T$4,AD41=$AX$10,STL!$T$5,AD41=$AX$11,STL!$T$6,AD41=$AX$12,STL!$T$7,AD41=$AX$13,STL!$T$8,AD41=$AX$14,STL!$T$9,AD41=$AX$15,STL!$T$10,AD41=$AX$16,STL!$T$11,AD41=$AX$17,STL!$T$12,AD41=$AX$18,STL!$T$13,AD41=$AX$19,STL!$T$14,AD41=$AX$20,STL!$T$15,AD41=$AX$21,STL!$T$16,AD41=$AX$22,STL!$T$17,AD41=$AX$23,STL!$T$18,AD41=$AX$24,STL!$T$19,AD41=$AX$25,STL!$T$20,AD41=$AX$26,STL!$T$21,AD41=$AX$27,STL!$T$22,AD41=$AX$28,STL!$T$23,AD41=$AX$29,STL!$T$24,AD41=$AX$30,STL!$T$25,AD41=$AX$31,STL!$T$26,AD41=$AX$32,STL!$T$27,AD41=$AX$33,STL!$T$28,AD41=$AX$34,STL!$T$29,AD41=$AX$35,STL!$T$30,AD41=$AX$36,STL!$T$31,AD41=$AX$37,STL!$T$32,AD41=$AX$38,STL!$T$33,AD41=$AX$39,STL!$T$34,AD41=$AX$40,STL!$T$35,AD41=$AX$41,STL!$T$36,AD41=$AX$42,STL!$T$37,AD41=$AX$43,STL!$T$38,AD41=$AX$44,STL!$T$39,AD41=$AX$45,STL!$T$40,AD41=$AX$46,STL!$T$41,AD41=$AX$47,STL!$T$42,AD41=$AX$48,STL!$T$43,AD41=$AX$49,STL!$T$44)</f>
        <v>184.83099999999999</v>
      </c>
      <c r="U41" s="2" cm="1">
        <f t="array" ref="U41">_xlfn.IFS($AD41=$AX$8,STL!$U$3,$AD41=$AX$9,STL!$U$4,$AD41=$AX$10,STL!$U$5,$AD41=$AX$11,STL!$U$6,$AD41=$AX$12,STL!$U$7,$AD41=$AX$13,STL!$U$8,$AD41=$AX$14,STL!$U$9,$AD41=$AX$15,STL!$U$10,$AD41=$AX$16,STL!$U$11,$AD41=$AX$17,STL!$U$12,$AD41=$AX$18,STL!$U$13,$AD41=$AX$19,STL!$U$14,$AD41=$AX$20,STL!$U$15,$AD41=$AX$21,STL!$U$16,$AD41=$AX$22,STL!$U$17,$AD41=$AX$23,STL!$U$18,$AD41=$AX$24,STL!$U$19,$AD41=$AX$25,STL!$U$20,$AD41=$AX$26,STL!$U$21,$AD41=$AX$27,STL!$U$22,$AD41=$AX$28,STL!$U$23,$AD41=$AX$29,STL!$U$24,$AD41=$AX$30,STL!$U$25,$AD41=$AX$31,STL!$U$26,$AD41=$AX$32,STL!$U$27,$AD41=$AX$33,STL!$U$28,$AD41=$AX$34,STL!$U$29,$AD41=$AX$35,STL!$U$30,$AD41=$AX$36,STL!$U$31,$AD41=$AX$37,STL!$U$32,$AD41=$AX$38,STL!$U$33,$AD41=$AX$39,STL!$U$34,$AD41=$AX$40,STL!$U$35,$AD41=$AX$41,STL!$U$36,$AD41=$AX$42,STL!$U$37,$AD41=$AX$43,STL!$U$38,$AD41=$AX$44,STL!$U$39,$AD41=$AX$45,STL!$U$40,$AD41=$AX$46,STL!$U$41,$AD41=$AX$47,STL!$U$42,$AD41=$AX$48,STL!$U$43,$AD41=$AX$49,STL!$U$44)</f>
        <v>1.248</v>
      </c>
      <c r="V41" s="2" cm="1">
        <f t="array" ref="V41">_xlfn.IFS($AD41=$AX$8,STL!$V$3,$AD41=$AX$9,STL!$V$4,$AD41=$AX$10,STL!$V$5,$AD41=$AX$11,STL!$V$6,$AD41=$AX$12,STL!$V$7,$AD41=$AX$13,STL!$V$8,$AD41=$AX$14,STL!$V$9,$AD41=$AX$15,STL!$V$10,$AD41=$AX$16,STL!$V$11,$AD41=$AX$17,STL!$V$12,$AD41=$AX$18,STL!$V$13,$AD41=$AX$19,STL!$V$14,$AD41=$AX$20,STL!$V$15,$AD41=$AX$21,STL!$V$16,$AD41=$AX$22,STL!$V$17,$AD41=$AX$23,STL!$V$18,$AD41=$AX$24,STL!$V$19,$AD41=$AX$25,STL!$V$20,$AD41=$AX$26,STL!$V$21,$AD41=$AX$27,STL!$V$22,$AD41=$AX$28,STL!$V$23,$AD41=$AX$29,STL!$V$24,$AD41=$AX$30,STL!$V$25,$AD41=$AX$31,STL!$V$26,$AD41=$AX$32,STL!$V$27,$AD41=$AX$33,STL!$V$28,$AD41=$AX$34,STL!$V$29,$AD41=$AX$35,STL!$V$30,$AD41=$AX$36,STL!$V$31,$AD41=$AX$37,STL!$V$32,$AD41=$AX$38,STL!$V$33,$AD41=$AX$39,STL!$V$34,$AD41=$AX$40,STL!$V$35,$AD41=$AX$41,STL!$V$36,$AD41=$AX$42,STL!$V$37,$AD41=$AX$43,STL!$V$38,$AD41=$AX$44,STL!$V$39,$AD41=$AX$45,STL!$V$40,$AD41=$AX$46,STL!$V$41,$AD41=$AX$47,STL!$V$42,$AD41=$AX$48,STL!$V$43,$AD41=$AX$49,STL!$V$44)</f>
        <v>186.07899999999998</v>
      </c>
      <c r="W41" s="2" t="s">
        <v>95</v>
      </c>
      <c r="X41" s="2">
        <v>0.2</v>
      </c>
      <c r="Y41" s="2" t="s">
        <v>33</v>
      </c>
      <c r="Z41" s="2" t="s">
        <v>34</v>
      </c>
      <c r="AA41" s="2" t="s">
        <v>35</v>
      </c>
      <c r="AB41" s="2">
        <v>5155.9731689999999</v>
      </c>
      <c r="AC41" s="2">
        <v>5.1559730000000004</v>
      </c>
      <c r="AD41" s="2">
        <v>6</v>
      </c>
      <c r="AE41" s="10" t="s">
        <v>307</v>
      </c>
      <c r="AF41" s="2">
        <f t="shared" si="0"/>
        <v>18414.189285714288</v>
      </c>
      <c r="AG41" s="2" cm="1">
        <f t="array" ref="AG41">_xlfn.IFS(D41="I",MIN('Datos pp I Región'!$K$7:$K$9),D41="II",MIN('Datos pp II Región'!$K$7:$K$9),D41="III",MIN('Datos pp III Región'!$K$7:$K$9),D41="IV",MIN('Datos pp IV Región'!$K$7:$K$9),D41="V",MIN('Datos pp V Región'!$K$7:$K$9),D41="RM",MIN('Datos pp RM'!$K$7:$K$9),D41="VI",MIN('Datos pp VI Región'!$K$7:$K$9))</f>
        <v>2</v>
      </c>
      <c r="AH41" s="2" cm="1">
        <f t="array" ref="AH41">_xlfn.IFS(Z41="Pavimentado",1-(AG41/(4*365)),Z41="No Pavimentado",1-(AG41/365))</f>
        <v>0.99863013698630132</v>
      </c>
      <c r="AI41" s="2" cm="1">
        <f t="array" ref="AI41">_xlfn.IFS(Z41="Pavimentado",8,Z41="No Pavimentado",R41)</f>
        <v>8</v>
      </c>
      <c r="AJ41" s="2">
        <v>0.62</v>
      </c>
      <c r="AK41" s="2">
        <v>0.15</v>
      </c>
      <c r="AL41" s="2">
        <v>1.5</v>
      </c>
      <c r="AM41" s="2">
        <v>0.15</v>
      </c>
      <c r="AN41" s="2"/>
      <c r="AO41" s="2" cm="1">
        <f t="array" ref="AO41">_xlfn.IFS($Z41=$AU$3,AJ41*(($X41)^(0.91))*(AI41*1.1023)^(1.02),$Z41=$AU$4,AL41*281.9*((8.5/12)^0.9)*(AI41/2.72)^0.45)</f>
        <v>1.3201600184669013</v>
      </c>
      <c r="AP41" s="2" cm="1">
        <f t="array" ref="AP41">_xlfn.IFS($Z41=$AU$3,AK41*(($X41)^(0.91))*(AI41*1.1023)^1.02,$Z41=$AU$4,AM41*281.9*((8.5/12)^0.9)*(AI41/2.72)^0.45)</f>
        <v>0.31939355285489546</v>
      </c>
      <c r="AQ41" s="2" cm="1">
        <f t="array" ref="AQ41">_xlfn.IFS(Z41=$AU$3,(AF41*AO41*AH41)/1000000,Z41=$AU$4,(AF41*AH41*AO41*(1-AN41))/1000000)</f>
        <v>2.427637554081381E-2</v>
      </c>
      <c r="AR41" s="2" cm="1">
        <f t="array" ref="AR41">_xlfn.IFS(Z41=$AU$3,(AF41*AP41*AH41)/1000000,Z41=$AU$4,(AF41*AH41*AP41*(1-AN41))/1000000)</f>
        <v>5.8733166631001147E-3</v>
      </c>
      <c r="AT41" s="40">
        <v>34</v>
      </c>
      <c r="AX41" s="40">
        <v>34</v>
      </c>
    </row>
    <row r="42" spans="1:50" ht="43.2" x14ac:dyDescent="0.3">
      <c r="A42" s="2">
        <v>6</v>
      </c>
      <c r="B42" t="s">
        <v>21</v>
      </c>
      <c r="C42" s="3" t="s">
        <v>74</v>
      </c>
      <c r="D42" t="s">
        <v>75</v>
      </c>
      <c r="E42" s="3" t="s">
        <v>87</v>
      </c>
      <c r="F42" s="2" t="s">
        <v>88</v>
      </c>
      <c r="G42" s="2" t="s">
        <v>89</v>
      </c>
      <c r="H42" s="2" t="s">
        <v>79</v>
      </c>
      <c r="I42" s="2" t="s">
        <v>28</v>
      </c>
      <c r="J42" s="2" t="s">
        <v>90</v>
      </c>
      <c r="K42" s="2" t="s">
        <v>29</v>
      </c>
      <c r="L42" s="4">
        <v>46227</v>
      </c>
      <c r="M42" s="2" t="s">
        <v>30</v>
      </c>
      <c r="N42" s="2" t="s">
        <v>80</v>
      </c>
      <c r="O42" s="2">
        <v>50000</v>
      </c>
      <c r="P42" s="2" cm="1">
        <f t="array" ref="P42">_xlfn.IFS(AD42=$AT$8,STL!$P$3,AD42=$AT$9,STL!$P$4,AD42=$AT$10,STL!$P$5,AD42=$AT$11,STL!$P$6,AD42=$AT$12,STL!$P$7,AD42=$AT$13,STL!$P$8,AD42=$AT$14,STL!$P$9,AD42=$AT$15,STL!$P$10,AD42=$AT$16,STL!$P$11,AD42=$AT$17,STL!$P$12,AD42=$AT$18,STL!$P$13,AD42=$AT$19,STL!$P$14,AD42=$AT$20,STL!$P$15,AD42=$AT$21,STL!$P$16,AD42=$AT$22,STL!$P$17,AD42=$AT$23,STL!$P$18,AD42=$AT$24,STL!$P$19,AD42=$AT$25,STL!$P$20,AD42=$AT$26,STL!$P$21,AD42=$AT$27,STL!$P$22,AD42=$AT$28,STL!$P$23,AD42=$AT$29,STL!$P$24,AD42=$AT$30,STL!$P$25,AD42=$AT$31,STL!$P$26,AD42=$AT$32,STL!$P$27,AD42=$AT$33,STL!$P$28,AD42=$AT$34,STL!$P$29,AD42=$AT$35,STL!$P$30,AD42=$AT$36,STL!$P$31,AD42=$AT$37,STL!$P$32,AD42=$AT$38,STL!$P$33,AD42=$AT$39,STL!$P$34,AD42=$AT$40,STL!$P$35,AD42=$AT$41,STL!$P$36,AD42=$AT$42,STL!$P$37,AD42=$AT$43,STL!$P$38,AD42=$AT$44,STL!$P$39,AD42=$AT$45,STL!$P$40,AD42=$AT$46,STL!$P$41,AD42=$AT$47,STL!$P$42,AD42=$AT$48,STL!$P$43,AD42=$AT$49,STL!$P$44)</f>
        <v>8.3350000000000009</v>
      </c>
      <c r="Q42" s="2">
        <f>STL!$Q$3</f>
        <v>28</v>
      </c>
      <c r="R42" s="42">
        <f>STL!$R$3</f>
        <v>36.335000000000001</v>
      </c>
      <c r="S42" s="43" cm="1">
        <f t="array" ref="S42">_xlfn.IFS(A42=$AT$8,STL!$S$3,A42=$AT$9,STL!$S$4,A42=$AT$10,STL!$S$5,A42=$AT$11,STL!$S$6,A42=$AT$12,STL!$S$7,A42=$AT$13,STL!$S$8,A42=$AT$14,STL!$S$9,A42=$AT$15,STL!$S$10,A42=$AT$16,STL!$S$11,A42=$AT$17,STL!$S$12,A42=$AT$18,STL!$S$13,A42=$AT$19,STL!$S$14,A42=$AT$20,STL!$S$15,A42=$AT$21,STL!$S$16,A42=$AT$22,STL!$S$17,A42=$AT$23,STL!$S$18,A42=$AT$24,STL!$S$19,A42=$AT$25,STL!$S$20,A42=$AT$26,STL!$S$21,A42=$AT$27,STL!$S$22,A42=$AT$28,STL!$S$23,A42=$AT$29,STL!$S$24,A42=$AT$30,STL!$S$25,A42=$AT$31,STL!$S$26,A42=$AT$32,STL!$S$27,A42=$AT$33,STL!$S$28,A42=$AT$34,STL!$S$29,A42=$AT$35,STL!$S$30,A42=$AT$36,STL!$S$31,A42=$AT$37,STL!$S$32,A42=$AT$38,STL!$S$33,A42=$AT$39,STL!$S$34,A42=$AT$40,STL!$S$35,A42=$AT$41,STL!$S$36,A42=$AT$42,STL!$S$37,A42=$AT$43,STL!$S$38,A42=$AT$44,STL!$S$39,A42=$AT$45,STL!$S$40,A42=$AT$46,STL!$S$41,A42=$AT$47,STL!$S$42,A42=$AT$48,STL!$S$43,A42=$AT$49,STL!$S$44)</f>
        <v>1785.7142857142858</v>
      </c>
      <c r="T42" s="2" cm="1">
        <f t="array" ref="T42">_xlfn.IFS(AD42=$AX$8,STL!$T$3,AD42=$AX$9,STL!$T$4,AD42=$AX$10,STL!$T$5,AD42=$AX$11,STL!$T$6,AD42=$AX$12,STL!$T$7,AD42=$AX$13,STL!$T$8,AD42=$AX$14,STL!$T$9,AD42=$AX$15,STL!$T$10,AD42=$AX$16,STL!$T$11,AD42=$AX$17,STL!$T$12,AD42=$AX$18,STL!$T$13,AD42=$AX$19,STL!$T$14,AD42=$AX$20,STL!$T$15,AD42=$AX$21,STL!$T$16,AD42=$AX$22,STL!$T$17,AD42=$AX$23,STL!$T$18,AD42=$AX$24,STL!$T$19,AD42=$AX$25,STL!$T$20,AD42=$AX$26,STL!$T$21,AD42=$AX$27,STL!$T$22,AD42=$AX$28,STL!$T$23,AD42=$AX$29,STL!$T$24,AD42=$AX$30,STL!$T$25,AD42=$AX$31,STL!$T$26,AD42=$AX$32,STL!$T$27,AD42=$AX$33,STL!$T$28,AD42=$AX$34,STL!$T$29,AD42=$AX$35,STL!$T$30,AD42=$AX$36,STL!$T$31,AD42=$AX$37,STL!$T$32,AD42=$AX$38,STL!$T$33,AD42=$AX$39,STL!$T$34,AD42=$AX$40,STL!$T$35,AD42=$AX$41,STL!$T$36,AD42=$AX$42,STL!$T$37,AD42=$AX$43,STL!$T$38,AD42=$AX$44,STL!$T$39,AD42=$AX$45,STL!$T$40,AD42=$AX$46,STL!$T$41,AD42=$AX$47,STL!$T$42,AD42=$AX$48,STL!$T$43,AD42=$AX$49,STL!$T$44)</f>
        <v>184.83099999999999</v>
      </c>
      <c r="U42" s="2" cm="1">
        <f t="array" ref="U42">_xlfn.IFS($AD42=$AX$8,STL!$U$3,$AD42=$AX$9,STL!$U$4,$AD42=$AX$10,STL!$U$5,$AD42=$AX$11,STL!$U$6,$AD42=$AX$12,STL!$U$7,$AD42=$AX$13,STL!$U$8,$AD42=$AX$14,STL!$U$9,$AD42=$AX$15,STL!$U$10,$AD42=$AX$16,STL!$U$11,$AD42=$AX$17,STL!$U$12,$AD42=$AX$18,STL!$U$13,$AD42=$AX$19,STL!$U$14,$AD42=$AX$20,STL!$U$15,$AD42=$AX$21,STL!$U$16,$AD42=$AX$22,STL!$U$17,$AD42=$AX$23,STL!$U$18,$AD42=$AX$24,STL!$U$19,$AD42=$AX$25,STL!$U$20,$AD42=$AX$26,STL!$U$21,$AD42=$AX$27,STL!$U$22,$AD42=$AX$28,STL!$U$23,$AD42=$AX$29,STL!$U$24,$AD42=$AX$30,STL!$U$25,$AD42=$AX$31,STL!$U$26,$AD42=$AX$32,STL!$U$27,$AD42=$AX$33,STL!$U$28,$AD42=$AX$34,STL!$U$29,$AD42=$AX$35,STL!$U$30,$AD42=$AX$36,STL!$U$31,$AD42=$AX$37,STL!$U$32,$AD42=$AX$38,STL!$U$33,$AD42=$AX$39,STL!$U$34,$AD42=$AX$40,STL!$U$35,$AD42=$AX$41,STL!$U$36,$AD42=$AX$42,STL!$U$37,$AD42=$AX$43,STL!$U$38,$AD42=$AX$44,STL!$U$39,$AD42=$AX$45,STL!$U$40,$AD42=$AX$46,STL!$U$41,$AD42=$AX$47,STL!$U$42,$AD42=$AX$48,STL!$U$43,$AD42=$AX$49,STL!$U$44)</f>
        <v>1.248</v>
      </c>
      <c r="V42" s="2" cm="1">
        <f t="array" ref="V42">_xlfn.IFS($AD42=$AX$8,STL!$V$3,$AD42=$AX$9,STL!$V$4,$AD42=$AX$10,STL!$V$5,$AD42=$AX$11,STL!$V$6,$AD42=$AX$12,STL!$V$7,$AD42=$AX$13,STL!$V$8,$AD42=$AX$14,STL!$V$9,$AD42=$AX$15,STL!$V$10,$AD42=$AX$16,STL!$V$11,$AD42=$AX$17,STL!$V$12,$AD42=$AX$18,STL!$V$13,$AD42=$AX$19,STL!$V$14,$AD42=$AX$20,STL!$V$15,$AD42=$AX$21,STL!$V$16,$AD42=$AX$22,STL!$V$17,$AD42=$AX$23,STL!$V$18,$AD42=$AX$24,STL!$V$19,$AD42=$AX$25,STL!$V$20,$AD42=$AX$26,STL!$V$21,$AD42=$AX$27,STL!$V$22,$AD42=$AX$28,STL!$V$23,$AD42=$AX$29,STL!$V$24,$AD42=$AX$30,STL!$V$25,$AD42=$AX$31,STL!$V$26,$AD42=$AX$32,STL!$V$27,$AD42=$AX$33,STL!$V$28,$AD42=$AX$34,STL!$V$29,$AD42=$AX$35,STL!$V$30,$AD42=$AX$36,STL!$V$31,$AD42=$AX$37,STL!$V$32,$AD42=$AX$38,STL!$V$33,$AD42=$AX$39,STL!$V$34,$AD42=$AX$40,STL!$V$35,$AD42=$AX$41,STL!$V$36,$AD42=$AX$42,STL!$V$37,$AD42=$AX$43,STL!$V$38,$AD42=$AX$44,STL!$V$39,$AD42=$AX$45,STL!$V$40,$AD42=$AX$46,STL!$V$41,$AD42=$AX$47,STL!$V$42,$AD42=$AX$48,STL!$V$43,$AD42=$AX$49,STL!$V$44)</f>
        <v>186.07899999999998</v>
      </c>
      <c r="W42" s="2" t="s">
        <v>96</v>
      </c>
      <c r="X42" s="2">
        <v>0.2</v>
      </c>
      <c r="Y42" s="2" t="s">
        <v>33</v>
      </c>
      <c r="Z42" s="2" t="s">
        <v>34</v>
      </c>
      <c r="AA42" s="2" t="s">
        <v>35</v>
      </c>
      <c r="AB42" s="2">
        <v>12987.257462</v>
      </c>
      <c r="AC42" s="2">
        <v>12.987257</v>
      </c>
      <c r="AD42" s="2">
        <v>6</v>
      </c>
      <c r="AE42" s="10" t="s">
        <v>307</v>
      </c>
      <c r="AF42" s="2">
        <f t="shared" si="0"/>
        <v>46383.060714285712</v>
      </c>
      <c r="AG42" s="2" cm="1">
        <f t="array" ref="AG42">_xlfn.IFS(D42="I",MIN('Datos pp I Región'!$K$7:$K$9),D42="II",MIN('Datos pp II Región'!$K$7:$K$9),D42="III",MIN('Datos pp III Región'!$K$7:$K$9),D42="IV",MIN('Datos pp IV Región'!$K$7:$K$9),D42="V",MIN('Datos pp V Región'!$K$7:$K$9),D42="RM",MIN('Datos pp RM'!$K$7:$K$9),D42="VI",MIN('Datos pp VI Región'!$K$7:$K$9))</f>
        <v>2</v>
      </c>
      <c r="AH42" s="2" cm="1">
        <f t="array" ref="AH42">_xlfn.IFS(Z42="Pavimentado",1-(AG42/(4*365)),Z42="No Pavimentado",1-(AG42/365))</f>
        <v>0.99863013698630132</v>
      </c>
      <c r="AI42" s="2" cm="1">
        <f t="array" ref="AI42">_xlfn.IFS(Z42="Pavimentado",8,Z42="No Pavimentado",R42)</f>
        <v>8</v>
      </c>
      <c r="AJ42" s="2">
        <v>0.62</v>
      </c>
      <c r="AK42" s="2">
        <v>0.15</v>
      </c>
      <c r="AL42" s="2">
        <v>1.5</v>
      </c>
      <c r="AM42" s="2">
        <v>0.15</v>
      </c>
      <c r="AN42" s="2"/>
      <c r="AO42" s="2" cm="1">
        <f t="array" ref="AO42">_xlfn.IFS($Z42=$AU$3,AJ42*(($X42)^(0.91))*(AI42*1.1023)^(1.02),$Z42=$AU$4,AL42*281.9*((8.5/12)^0.9)*(AI42/2.72)^0.45)</f>
        <v>1.3201600184669013</v>
      </c>
      <c r="AP42" s="2" cm="1">
        <f t="array" ref="AP42">_xlfn.IFS($Z42=$AU$3,AK42*(($X42)^(0.91))*(AI42*1.1023)^1.02,$Z42=$AU$4,AM42*281.9*((8.5/12)^0.9)*(AI42/2.72)^0.45)</f>
        <v>0.31939355285489546</v>
      </c>
      <c r="AQ42" s="2" cm="1">
        <f t="array" ref="AQ42">_xlfn.IFS(Z42=$AU$3,(AF42*AO42*AH42)/1000000,Z42=$AU$4,(AF42*AH42*AO42*(1-AN42))/1000000)</f>
        <v>6.1149181381877464E-2</v>
      </c>
      <c r="AR42" s="2" cm="1">
        <f t="array" ref="AR42">_xlfn.IFS(Z42=$AU$3,(AF42*AP42*AH42)/1000000,Z42=$AU$4,(AF42*AH42*AP42*(1-AN42))/1000000)</f>
        <v>1.4794156785938093E-2</v>
      </c>
      <c r="AT42" s="40">
        <v>35</v>
      </c>
      <c r="AX42" s="40">
        <v>35</v>
      </c>
    </row>
    <row r="43" spans="1:50" ht="43.2" x14ac:dyDescent="0.3">
      <c r="A43" s="2">
        <v>6</v>
      </c>
      <c r="B43" t="s">
        <v>21</v>
      </c>
      <c r="C43" s="3" t="s">
        <v>74</v>
      </c>
      <c r="D43" t="s">
        <v>75</v>
      </c>
      <c r="E43" s="3" t="s">
        <v>87</v>
      </c>
      <c r="F43" s="2" t="s">
        <v>88</v>
      </c>
      <c r="G43" s="2" t="s">
        <v>89</v>
      </c>
      <c r="H43" s="2" t="s">
        <v>79</v>
      </c>
      <c r="I43" s="2" t="s">
        <v>28</v>
      </c>
      <c r="J43" s="2" t="s">
        <v>90</v>
      </c>
      <c r="K43" s="2" t="s">
        <v>29</v>
      </c>
      <c r="L43" s="4">
        <v>46227</v>
      </c>
      <c r="M43" s="2" t="s">
        <v>30</v>
      </c>
      <c r="N43" s="2" t="s">
        <v>80</v>
      </c>
      <c r="O43" s="2">
        <v>50000</v>
      </c>
      <c r="P43" s="2" cm="1">
        <f t="array" ref="P43">_xlfn.IFS(AD43=$AT$8,STL!$P$3,AD43=$AT$9,STL!$P$4,AD43=$AT$10,STL!$P$5,AD43=$AT$11,STL!$P$6,AD43=$AT$12,STL!$P$7,AD43=$AT$13,STL!$P$8,AD43=$AT$14,STL!$P$9,AD43=$AT$15,STL!$P$10,AD43=$AT$16,STL!$P$11,AD43=$AT$17,STL!$P$12,AD43=$AT$18,STL!$P$13,AD43=$AT$19,STL!$P$14,AD43=$AT$20,STL!$P$15,AD43=$AT$21,STL!$P$16,AD43=$AT$22,STL!$P$17,AD43=$AT$23,STL!$P$18,AD43=$AT$24,STL!$P$19,AD43=$AT$25,STL!$P$20,AD43=$AT$26,STL!$P$21,AD43=$AT$27,STL!$P$22,AD43=$AT$28,STL!$P$23,AD43=$AT$29,STL!$P$24,AD43=$AT$30,STL!$P$25,AD43=$AT$31,STL!$P$26,AD43=$AT$32,STL!$P$27,AD43=$AT$33,STL!$P$28,AD43=$AT$34,STL!$P$29,AD43=$AT$35,STL!$P$30,AD43=$AT$36,STL!$P$31,AD43=$AT$37,STL!$P$32,AD43=$AT$38,STL!$P$33,AD43=$AT$39,STL!$P$34,AD43=$AT$40,STL!$P$35,AD43=$AT$41,STL!$P$36,AD43=$AT$42,STL!$P$37,AD43=$AT$43,STL!$P$38,AD43=$AT$44,STL!$P$39,AD43=$AT$45,STL!$P$40,AD43=$AT$46,STL!$P$41,AD43=$AT$47,STL!$P$42,AD43=$AT$48,STL!$P$43,AD43=$AT$49,STL!$P$44)</f>
        <v>8.3350000000000009</v>
      </c>
      <c r="Q43" s="2">
        <f>STL!$Q$3</f>
        <v>28</v>
      </c>
      <c r="R43" s="42">
        <f>STL!$R$3</f>
        <v>36.335000000000001</v>
      </c>
      <c r="S43" s="43" cm="1">
        <f t="array" ref="S43">_xlfn.IFS(A43=$AT$8,STL!$S$3,A43=$AT$9,STL!$S$4,A43=$AT$10,STL!$S$5,A43=$AT$11,STL!$S$6,A43=$AT$12,STL!$S$7,A43=$AT$13,STL!$S$8,A43=$AT$14,STL!$S$9,A43=$AT$15,STL!$S$10,A43=$AT$16,STL!$S$11,A43=$AT$17,STL!$S$12,A43=$AT$18,STL!$S$13,A43=$AT$19,STL!$S$14,A43=$AT$20,STL!$S$15,A43=$AT$21,STL!$S$16,A43=$AT$22,STL!$S$17,A43=$AT$23,STL!$S$18,A43=$AT$24,STL!$S$19,A43=$AT$25,STL!$S$20,A43=$AT$26,STL!$S$21,A43=$AT$27,STL!$S$22,A43=$AT$28,STL!$S$23,A43=$AT$29,STL!$S$24,A43=$AT$30,STL!$S$25,A43=$AT$31,STL!$S$26,A43=$AT$32,STL!$S$27,A43=$AT$33,STL!$S$28,A43=$AT$34,STL!$S$29,A43=$AT$35,STL!$S$30,A43=$AT$36,STL!$S$31,A43=$AT$37,STL!$S$32,A43=$AT$38,STL!$S$33,A43=$AT$39,STL!$S$34,A43=$AT$40,STL!$S$35,A43=$AT$41,STL!$S$36,A43=$AT$42,STL!$S$37,A43=$AT$43,STL!$S$38,A43=$AT$44,STL!$S$39,A43=$AT$45,STL!$S$40,A43=$AT$46,STL!$S$41,A43=$AT$47,STL!$S$42,A43=$AT$48,STL!$S$43,A43=$AT$49,STL!$S$44)</f>
        <v>1785.7142857142858</v>
      </c>
      <c r="T43" s="2" cm="1">
        <f t="array" ref="T43">_xlfn.IFS(AD43=$AX$8,STL!$T$3,AD43=$AX$9,STL!$T$4,AD43=$AX$10,STL!$T$5,AD43=$AX$11,STL!$T$6,AD43=$AX$12,STL!$T$7,AD43=$AX$13,STL!$T$8,AD43=$AX$14,STL!$T$9,AD43=$AX$15,STL!$T$10,AD43=$AX$16,STL!$T$11,AD43=$AX$17,STL!$T$12,AD43=$AX$18,STL!$T$13,AD43=$AX$19,STL!$T$14,AD43=$AX$20,STL!$T$15,AD43=$AX$21,STL!$T$16,AD43=$AX$22,STL!$T$17,AD43=$AX$23,STL!$T$18,AD43=$AX$24,STL!$T$19,AD43=$AX$25,STL!$T$20,AD43=$AX$26,STL!$T$21,AD43=$AX$27,STL!$T$22,AD43=$AX$28,STL!$T$23,AD43=$AX$29,STL!$T$24,AD43=$AX$30,STL!$T$25,AD43=$AX$31,STL!$T$26,AD43=$AX$32,STL!$T$27,AD43=$AX$33,STL!$T$28,AD43=$AX$34,STL!$T$29,AD43=$AX$35,STL!$T$30,AD43=$AX$36,STL!$T$31,AD43=$AX$37,STL!$T$32,AD43=$AX$38,STL!$T$33,AD43=$AX$39,STL!$T$34,AD43=$AX$40,STL!$T$35,AD43=$AX$41,STL!$T$36,AD43=$AX$42,STL!$T$37,AD43=$AX$43,STL!$T$38,AD43=$AX$44,STL!$T$39,AD43=$AX$45,STL!$T$40,AD43=$AX$46,STL!$T$41,AD43=$AX$47,STL!$T$42,AD43=$AX$48,STL!$T$43,AD43=$AX$49,STL!$T$44)</f>
        <v>184.83099999999999</v>
      </c>
      <c r="U43" s="2" cm="1">
        <f t="array" ref="U43">_xlfn.IFS($AD43=$AX$8,STL!$U$3,$AD43=$AX$9,STL!$U$4,$AD43=$AX$10,STL!$U$5,$AD43=$AX$11,STL!$U$6,$AD43=$AX$12,STL!$U$7,$AD43=$AX$13,STL!$U$8,$AD43=$AX$14,STL!$U$9,$AD43=$AX$15,STL!$U$10,$AD43=$AX$16,STL!$U$11,$AD43=$AX$17,STL!$U$12,$AD43=$AX$18,STL!$U$13,$AD43=$AX$19,STL!$U$14,$AD43=$AX$20,STL!$U$15,$AD43=$AX$21,STL!$U$16,$AD43=$AX$22,STL!$U$17,$AD43=$AX$23,STL!$U$18,$AD43=$AX$24,STL!$U$19,$AD43=$AX$25,STL!$U$20,$AD43=$AX$26,STL!$U$21,$AD43=$AX$27,STL!$U$22,$AD43=$AX$28,STL!$U$23,$AD43=$AX$29,STL!$U$24,$AD43=$AX$30,STL!$U$25,$AD43=$AX$31,STL!$U$26,$AD43=$AX$32,STL!$U$27,$AD43=$AX$33,STL!$U$28,$AD43=$AX$34,STL!$U$29,$AD43=$AX$35,STL!$U$30,$AD43=$AX$36,STL!$U$31,$AD43=$AX$37,STL!$U$32,$AD43=$AX$38,STL!$U$33,$AD43=$AX$39,STL!$U$34,$AD43=$AX$40,STL!$U$35,$AD43=$AX$41,STL!$U$36,$AD43=$AX$42,STL!$U$37,$AD43=$AX$43,STL!$U$38,$AD43=$AX$44,STL!$U$39,$AD43=$AX$45,STL!$U$40,$AD43=$AX$46,STL!$U$41,$AD43=$AX$47,STL!$U$42,$AD43=$AX$48,STL!$U$43,$AD43=$AX$49,STL!$U$44)</f>
        <v>1.248</v>
      </c>
      <c r="V43" s="2" cm="1">
        <f t="array" ref="V43">_xlfn.IFS($AD43=$AX$8,STL!$V$3,$AD43=$AX$9,STL!$V$4,$AD43=$AX$10,STL!$V$5,$AD43=$AX$11,STL!$V$6,$AD43=$AX$12,STL!$V$7,$AD43=$AX$13,STL!$V$8,$AD43=$AX$14,STL!$V$9,$AD43=$AX$15,STL!$V$10,$AD43=$AX$16,STL!$V$11,$AD43=$AX$17,STL!$V$12,$AD43=$AX$18,STL!$V$13,$AD43=$AX$19,STL!$V$14,$AD43=$AX$20,STL!$V$15,$AD43=$AX$21,STL!$V$16,$AD43=$AX$22,STL!$V$17,$AD43=$AX$23,STL!$V$18,$AD43=$AX$24,STL!$V$19,$AD43=$AX$25,STL!$V$20,$AD43=$AX$26,STL!$V$21,$AD43=$AX$27,STL!$V$22,$AD43=$AX$28,STL!$V$23,$AD43=$AX$29,STL!$V$24,$AD43=$AX$30,STL!$V$25,$AD43=$AX$31,STL!$V$26,$AD43=$AX$32,STL!$V$27,$AD43=$AX$33,STL!$V$28,$AD43=$AX$34,STL!$V$29,$AD43=$AX$35,STL!$V$30,$AD43=$AX$36,STL!$V$31,$AD43=$AX$37,STL!$V$32,$AD43=$AX$38,STL!$V$33,$AD43=$AX$39,STL!$V$34,$AD43=$AX$40,STL!$V$35,$AD43=$AX$41,STL!$V$36,$AD43=$AX$42,STL!$V$37,$AD43=$AX$43,STL!$V$38,$AD43=$AX$44,STL!$V$39,$AD43=$AX$45,STL!$V$40,$AD43=$AX$46,STL!$V$41,$AD43=$AX$47,STL!$V$42,$AD43=$AX$48,STL!$V$43,$AD43=$AX$49,STL!$V$44)</f>
        <v>186.07899999999998</v>
      </c>
      <c r="W43" s="2" t="s">
        <v>97</v>
      </c>
      <c r="X43" s="2">
        <v>0.2</v>
      </c>
      <c r="Y43" s="2" t="s">
        <v>33</v>
      </c>
      <c r="Z43" s="2" t="s">
        <v>34</v>
      </c>
      <c r="AA43" s="2" t="s">
        <v>35</v>
      </c>
      <c r="AB43" s="2">
        <v>19659.800995000001</v>
      </c>
      <c r="AC43" s="2">
        <v>19.659801000000002</v>
      </c>
      <c r="AD43" s="2">
        <v>6</v>
      </c>
      <c r="AE43" s="10" t="s">
        <v>307</v>
      </c>
      <c r="AF43" s="2">
        <f t="shared" si="0"/>
        <v>70213.575000000012</v>
      </c>
      <c r="AG43" s="2" cm="1">
        <f t="array" ref="AG43">_xlfn.IFS(D43="I",MIN('Datos pp I Región'!$K$7:$K$9),D43="II",MIN('Datos pp II Región'!$K$7:$K$9),D43="III",MIN('Datos pp III Región'!$K$7:$K$9),D43="IV",MIN('Datos pp IV Región'!$K$7:$K$9),D43="V",MIN('Datos pp V Región'!$K$7:$K$9),D43="RM",MIN('Datos pp RM'!$K$7:$K$9),D43="VI",MIN('Datos pp VI Región'!$K$7:$K$9))</f>
        <v>2</v>
      </c>
      <c r="AH43" s="2" cm="1">
        <f t="array" ref="AH43">_xlfn.IFS(Z43="Pavimentado",1-(AG43/(4*365)),Z43="No Pavimentado",1-(AG43/365))</f>
        <v>0.99863013698630132</v>
      </c>
      <c r="AI43" s="2" cm="1">
        <f t="array" ref="AI43">_xlfn.IFS(Z43="Pavimentado",8,Z43="No Pavimentado",R43)</f>
        <v>8</v>
      </c>
      <c r="AJ43" s="2">
        <v>0.62</v>
      </c>
      <c r="AK43" s="2">
        <v>0.15</v>
      </c>
      <c r="AL43" s="2">
        <v>1.5</v>
      </c>
      <c r="AM43" s="2">
        <v>0.15</v>
      </c>
      <c r="AN43" s="2"/>
      <c r="AO43" s="2" cm="1">
        <f t="array" ref="AO43">_xlfn.IFS($Z43=$AU$3,AJ43*(($X43)^(0.91))*(AI43*1.1023)^(1.02),$Z43=$AU$4,AL43*281.9*((8.5/12)^0.9)*(AI43/2.72)^0.45)</f>
        <v>1.3201600184669013</v>
      </c>
      <c r="AP43" s="2" cm="1">
        <f t="array" ref="AP43">_xlfn.IFS($Z43=$AU$3,AK43*(($X43)^(0.91))*(AI43*1.1023)^1.02,$Z43=$AU$4,AM43*281.9*((8.5/12)^0.9)*(AI43/2.72)^0.45)</f>
        <v>0.31939355285489546</v>
      </c>
      <c r="AQ43" s="2" cm="1">
        <f t="array" ref="AQ43">_xlfn.IFS(Z43=$AU$3,(AF43*AO43*AH43)/1000000,Z43=$AU$4,(AF43*AH43*AO43*(1-AN43))/1000000)</f>
        <v>9.256617754469755E-2</v>
      </c>
      <c r="AR43" s="2" cm="1">
        <f t="array" ref="AR43">_xlfn.IFS(Z43=$AU$3,(AF43*AP43*AH43)/1000000,Z43=$AU$4,(AF43*AH43*AP43*(1-AN43))/1000000)</f>
        <v>2.2395042954362308E-2</v>
      </c>
      <c r="AT43" s="40">
        <v>36</v>
      </c>
      <c r="AX43" s="40">
        <v>36</v>
      </c>
    </row>
    <row r="44" spans="1:50" ht="43.2" x14ac:dyDescent="0.3">
      <c r="A44" s="2">
        <v>6</v>
      </c>
      <c r="B44" t="s">
        <v>21</v>
      </c>
      <c r="C44" s="3" t="s">
        <v>74</v>
      </c>
      <c r="D44" t="s">
        <v>75</v>
      </c>
      <c r="E44" s="3" t="s">
        <v>87</v>
      </c>
      <c r="F44" s="2" t="s">
        <v>88</v>
      </c>
      <c r="G44" s="2" t="s">
        <v>89</v>
      </c>
      <c r="H44" s="2" t="s">
        <v>79</v>
      </c>
      <c r="I44" s="2" t="s">
        <v>28</v>
      </c>
      <c r="J44" s="2" t="s">
        <v>90</v>
      </c>
      <c r="K44" s="2" t="s">
        <v>29</v>
      </c>
      <c r="L44" s="4">
        <v>46227</v>
      </c>
      <c r="M44" s="2" t="s">
        <v>30</v>
      </c>
      <c r="N44" s="2" t="s">
        <v>80</v>
      </c>
      <c r="O44" s="2">
        <v>50000</v>
      </c>
      <c r="P44" s="2" cm="1">
        <f t="array" ref="P44">_xlfn.IFS(AD44=$AT$8,STL!$P$3,AD44=$AT$9,STL!$P$4,AD44=$AT$10,STL!$P$5,AD44=$AT$11,STL!$P$6,AD44=$AT$12,STL!$P$7,AD44=$AT$13,STL!$P$8,AD44=$AT$14,STL!$P$9,AD44=$AT$15,STL!$P$10,AD44=$AT$16,STL!$P$11,AD44=$AT$17,STL!$P$12,AD44=$AT$18,STL!$P$13,AD44=$AT$19,STL!$P$14,AD44=$AT$20,STL!$P$15,AD44=$AT$21,STL!$P$16,AD44=$AT$22,STL!$P$17,AD44=$AT$23,STL!$P$18,AD44=$AT$24,STL!$P$19,AD44=$AT$25,STL!$P$20,AD44=$AT$26,STL!$P$21,AD44=$AT$27,STL!$P$22,AD44=$AT$28,STL!$P$23,AD44=$AT$29,STL!$P$24,AD44=$AT$30,STL!$P$25,AD44=$AT$31,STL!$P$26,AD44=$AT$32,STL!$P$27,AD44=$AT$33,STL!$P$28,AD44=$AT$34,STL!$P$29,AD44=$AT$35,STL!$P$30,AD44=$AT$36,STL!$P$31,AD44=$AT$37,STL!$P$32,AD44=$AT$38,STL!$P$33,AD44=$AT$39,STL!$P$34,AD44=$AT$40,STL!$P$35,AD44=$AT$41,STL!$P$36,AD44=$AT$42,STL!$P$37,AD44=$AT$43,STL!$P$38,AD44=$AT$44,STL!$P$39,AD44=$AT$45,STL!$P$40,AD44=$AT$46,STL!$P$41,AD44=$AT$47,STL!$P$42,AD44=$AT$48,STL!$P$43,AD44=$AT$49,STL!$P$44)</f>
        <v>8.3350000000000009</v>
      </c>
      <c r="Q44" s="2">
        <f>STL!$Q$3</f>
        <v>28</v>
      </c>
      <c r="R44" s="42">
        <f>STL!$R$3</f>
        <v>36.335000000000001</v>
      </c>
      <c r="S44" s="43" cm="1">
        <f t="array" ref="S44">_xlfn.IFS(A44=$AT$8,STL!$S$3,A44=$AT$9,STL!$S$4,A44=$AT$10,STL!$S$5,A44=$AT$11,STL!$S$6,A44=$AT$12,STL!$S$7,A44=$AT$13,STL!$S$8,A44=$AT$14,STL!$S$9,A44=$AT$15,STL!$S$10,A44=$AT$16,STL!$S$11,A44=$AT$17,STL!$S$12,A44=$AT$18,STL!$S$13,A44=$AT$19,STL!$S$14,A44=$AT$20,STL!$S$15,A44=$AT$21,STL!$S$16,A44=$AT$22,STL!$S$17,A44=$AT$23,STL!$S$18,A44=$AT$24,STL!$S$19,A44=$AT$25,STL!$S$20,A44=$AT$26,STL!$S$21,A44=$AT$27,STL!$S$22,A44=$AT$28,STL!$S$23,A44=$AT$29,STL!$S$24,A44=$AT$30,STL!$S$25,A44=$AT$31,STL!$S$26,A44=$AT$32,STL!$S$27,A44=$AT$33,STL!$S$28,A44=$AT$34,STL!$S$29,A44=$AT$35,STL!$S$30,A44=$AT$36,STL!$S$31,A44=$AT$37,STL!$S$32,A44=$AT$38,STL!$S$33,A44=$AT$39,STL!$S$34,A44=$AT$40,STL!$S$35,A44=$AT$41,STL!$S$36,A44=$AT$42,STL!$S$37,A44=$AT$43,STL!$S$38,A44=$AT$44,STL!$S$39,A44=$AT$45,STL!$S$40,A44=$AT$46,STL!$S$41,A44=$AT$47,STL!$S$42,A44=$AT$48,STL!$S$43,A44=$AT$49,STL!$S$44)</f>
        <v>1785.7142857142858</v>
      </c>
      <c r="T44" s="2" cm="1">
        <f t="array" ref="T44">_xlfn.IFS(AD44=$AX$8,STL!$T$3,AD44=$AX$9,STL!$T$4,AD44=$AX$10,STL!$T$5,AD44=$AX$11,STL!$T$6,AD44=$AX$12,STL!$T$7,AD44=$AX$13,STL!$T$8,AD44=$AX$14,STL!$T$9,AD44=$AX$15,STL!$T$10,AD44=$AX$16,STL!$T$11,AD44=$AX$17,STL!$T$12,AD44=$AX$18,STL!$T$13,AD44=$AX$19,STL!$T$14,AD44=$AX$20,STL!$T$15,AD44=$AX$21,STL!$T$16,AD44=$AX$22,STL!$T$17,AD44=$AX$23,STL!$T$18,AD44=$AX$24,STL!$T$19,AD44=$AX$25,STL!$T$20,AD44=$AX$26,STL!$T$21,AD44=$AX$27,STL!$T$22,AD44=$AX$28,STL!$T$23,AD44=$AX$29,STL!$T$24,AD44=$AX$30,STL!$T$25,AD44=$AX$31,STL!$T$26,AD44=$AX$32,STL!$T$27,AD44=$AX$33,STL!$T$28,AD44=$AX$34,STL!$T$29,AD44=$AX$35,STL!$T$30,AD44=$AX$36,STL!$T$31,AD44=$AX$37,STL!$T$32,AD44=$AX$38,STL!$T$33,AD44=$AX$39,STL!$T$34,AD44=$AX$40,STL!$T$35,AD44=$AX$41,STL!$T$36,AD44=$AX$42,STL!$T$37,AD44=$AX$43,STL!$T$38,AD44=$AX$44,STL!$T$39,AD44=$AX$45,STL!$T$40,AD44=$AX$46,STL!$T$41,AD44=$AX$47,STL!$T$42,AD44=$AX$48,STL!$T$43,AD44=$AX$49,STL!$T$44)</f>
        <v>184.83099999999999</v>
      </c>
      <c r="U44" s="2" cm="1">
        <f t="array" ref="U44">_xlfn.IFS($AD44=$AX$8,STL!$U$3,$AD44=$AX$9,STL!$U$4,$AD44=$AX$10,STL!$U$5,$AD44=$AX$11,STL!$U$6,$AD44=$AX$12,STL!$U$7,$AD44=$AX$13,STL!$U$8,$AD44=$AX$14,STL!$U$9,$AD44=$AX$15,STL!$U$10,$AD44=$AX$16,STL!$U$11,$AD44=$AX$17,STL!$U$12,$AD44=$AX$18,STL!$U$13,$AD44=$AX$19,STL!$U$14,$AD44=$AX$20,STL!$U$15,$AD44=$AX$21,STL!$U$16,$AD44=$AX$22,STL!$U$17,$AD44=$AX$23,STL!$U$18,$AD44=$AX$24,STL!$U$19,$AD44=$AX$25,STL!$U$20,$AD44=$AX$26,STL!$U$21,$AD44=$AX$27,STL!$U$22,$AD44=$AX$28,STL!$U$23,$AD44=$AX$29,STL!$U$24,$AD44=$AX$30,STL!$U$25,$AD44=$AX$31,STL!$U$26,$AD44=$AX$32,STL!$U$27,$AD44=$AX$33,STL!$U$28,$AD44=$AX$34,STL!$U$29,$AD44=$AX$35,STL!$U$30,$AD44=$AX$36,STL!$U$31,$AD44=$AX$37,STL!$U$32,$AD44=$AX$38,STL!$U$33,$AD44=$AX$39,STL!$U$34,$AD44=$AX$40,STL!$U$35,$AD44=$AX$41,STL!$U$36,$AD44=$AX$42,STL!$U$37,$AD44=$AX$43,STL!$U$38,$AD44=$AX$44,STL!$U$39,$AD44=$AX$45,STL!$U$40,$AD44=$AX$46,STL!$U$41,$AD44=$AX$47,STL!$U$42,$AD44=$AX$48,STL!$U$43,$AD44=$AX$49,STL!$U$44)</f>
        <v>1.248</v>
      </c>
      <c r="V44" s="2" cm="1">
        <f t="array" ref="V44">_xlfn.IFS($AD44=$AX$8,STL!$V$3,$AD44=$AX$9,STL!$V$4,$AD44=$AX$10,STL!$V$5,$AD44=$AX$11,STL!$V$6,$AD44=$AX$12,STL!$V$7,$AD44=$AX$13,STL!$V$8,$AD44=$AX$14,STL!$V$9,$AD44=$AX$15,STL!$V$10,$AD44=$AX$16,STL!$V$11,$AD44=$AX$17,STL!$V$12,$AD44=$AX$18,STL!$V$13,$AD44=$AX$19,STL!$V$14,$AD44=$AX$20,STL!$V$15,$AD44=$AX$21,STL!$V$16,$AD44=$AX$22,STL!$V$17,$AD44=$AX$23,STL!$V$18,$AD44=$AX$24,STL!$V$19,$AD44=$AX$25,STL!$V$20,$AD44=$AX$26,STL!$V$21,$AD44=$AX$27,STL!$V$22,$AD44=$AX$28,STL!$V$23,$AD44=$AX$29,STL!$V$24,$AD44=$AX$30,STL!$V$25,$AD44=$AX$31,STL!$V$26,$AD44=$AX$32,STL!$V$27,$AD44=$AX$33,STL!$V$28,$AD44=$AX$34,STL!$V$29,$AD44=$AX$35,STL!$V$30,$AD44=$AX$36,STL!$V$31,$AD44=$AX$37,STL!$V$32,$AD44=$AX$38,STL!$V$33,$AD44=$AX$39,STL!$V$34,$AD44=$AX$40,STL!$V$35,$AD44=$AX$41,STL!$V$36,$AD44=$AX$42,STL!$V$37,$AD44=$AX$43,STL!$V$38,$AD44=$AX$44,STL!$V$39,$AD44=$AX$45,STL!$V$40,$AD44=$AX$46,STL!$V$41,$AD44=$AX$47,STL!$V$42,$AD44=$AX$48,STL!$V$43,$AD44=$AX$49,STL!$V$44)</f>
        <v>186.07899999999998</v>
      </c>
      <c r="W44" s="2" t="s">
        <v>98</v>
      </c>
      <c r="X44" s="2">
        <v>0.2</v>
      </c>
      <c r="Y44" s="2" t="s">
        <v>33</v>
      </c>
      <c r="Z44" s="2" t="s">
        <v>34</v>
      </c>
      <c r="AA44" s="2" t="s">
        <v>35</v>
      </c>
      <c r="AB44" s="2">
        <v>16489.146922</v>
      </c>
      <c r="AC44" s="2">
        <v>16.489146999999999</v>
      </c>
      <c r="AD44" s="2">
        <v>6</v>
      </c>
      <c r="AE44" s="10" t="s">
        <v>307</v>
      </c>
      <c r="AF44" s="2">
        <f t="shared" si="0"/>
        <v>58889.810714285712</v>
      </c>
      <c r="AG44" s="2" cm="1">
        <f t="array" ref="AG44">_xlfn.IFS(D44="I",MIN('Datos pp I Región'!$K$7:$K$9),D44="II",MIN('Datos pp II Región'!$K$7:$K$9),D44="III",MIN('Datos pp III Región'!$K$7:$K$9),D44="IV",MIN('Datos pp IV Región'!$K$7:$K$9),D44="V",MIN('Datos pp V Región'!$K$7:$K$9),D44="RM",MIN('Datos pp RM'!$K$7:$K$9),D44="VI",MIN('Datos pp VI Región'!$K$7:$K$9))</f>
        <v>2</v>
      </c>
      <c r="AH44" s="2" cm="1">
        <f t="array" ref="AH44">_xlfn.IFS(Z44="Pavimentado",1-(AG44/(4*365)),Z44="No Pavimentado",1-(AG44/365))</f>
        <v>0.99863013698630132</v>
      </c>
      <c r="AI44" s="2" cm="1">
        <f t="array" ref="AI44">_xlfn.IFS(Z44="Pavimentado",8,Z44="No Pavimentado",R44)</f>
        <v>8</v>
      </c>
      <c r="AJ44" s="2">
        <v>0.62</v>
      </c>
      <c r="AK44" s="2">
        <v>0.15</v>
      </c>
      <c r="AL44" s="2">
        <v>1.5</v>
      </c>
      <c r="AM44" s="2">
        <v>0.15</v>
      </c>
      <c r="AN44" s="2"/>
      <c r="AO44" s="2" cm="1">
        <f t="array" ref="AO44">_xlfn.IFS($Z44=$AU$3,AJ44*(($X44)^(0.91))*(AI44*1.1023)^(1.02),$Z44=$AU$4,AL44*281.9*((8.5/12)^0.9)*(AI44/2.72)^0.45)</f>
        <v>1.3201600184669013</v>
      </c>
      <c r="AP44" s="2" cm="1">
        <f t="array" ref="AP44">_xlfn.IFS($Z44=$AU$3,AK44*(($X44)^(0.91))*(AI44*1.1023)^1.02,$Z44=$AU$4,AM44*281.9*((8.5/12)^0.9)*(AI44/2.72)^0.45)</f>
        <v>0.31939355285489546</v>
      </c>
      <c r="AQ44" s="2" cm="1">
        <f t="array" ref="AQ44">_xlfn.IFS(Z44=$AU$3,(AF44*AO44*AH44)/1000000,Z44=$AU$4,(AF44*AH44*AO44*(1-AN44))/1000000)</f>
        <v>7.7637475006111026E-2</v>
      </c>
      <c r="AR44" s="2" cm="1">
        <f t="array" ref="AR44">_xlfn.IFS(Z44=$AU$3,(AF44*AP44*AH44)/1000000,Z44=$AU$4,(AF44*AH44*AP44*(1-AN44))/1000000)</f>
        <v>1.8783260082123634E-2</v>
      </c>
      <c r="AT44" s="40">
        <v>37</v>
      </c>
      <c r="AX44" s="40">
        <v>37</v>
      </c>
    </row>
    <row r="45" spans="1:50" ht="43.2" x14ac:dyDescent="0.3">
      <c r="A45" s="2">
        <v>6</v>
      </c>
      <c r="B45" t="s">
        <v>21</v>
      </c>
      <c r="C45" s="3" t="s">
        <v>74</v>
      </c>
      <c r="D45" t="s">
        <v>75</v>
      </c>
      <c r="E45" s="3" t="s">
        <v>87</v>
      </c>
      <c r="F45" s="2" t="s">
        <v>88</v>
      </c>
      <c r="G45" s="2" t="s">
        <v>89</v>
      </c>
      <c r="H45" s="2" t="s">
        <v>79</v>
      </c>
      <c r="I45" s="2" t="s">
        <v>28</v>
      </c>
      <c r="J45" s="2" t="s">
        <v>90</v>
      </c>
      <c r="K45" s="2" t="s">
        <v>29</v>
      </c>
      <c r="L45" s="4">
        <v>46227</v>
      </c>
      <c r="M45" s="2" t="s">
        <v>30</v>
      </c>
      <c r="N45" s="2" t="s">
        <v>80</v>
      </c>
      <c r="O45" s="2">
        <v>50000</v>
      </c>
      <c r="P45" s="2" cm="1">
        <f t="array" ref="P45">_xlfn.IFS(AD45=$AT$8,STL!$P$3,AD45=$AT$9,STL!$P$4,AD45=$AT$10,STL!$P$5,AD45=$AT$11,STL!$P$6,AD45=$AT$12,STL!$P$7,AD45=$AT$13,STL!$P$8,AD45=$AT$14,STL!$P$9,AD45=$AT$15,STL!$P$10,AD45=$AT$16,STL!$P$11,AD45=$AT$17,STL!$P$12,AD45=$AT$18,STL!$P$13,AD45=$AT$19,STL!$P$14,AD45=$AT$20,STL!$P$15,AD45=$AT$21,STL!$P$16,AD45=$AT$22,STL!$P$17,AD45=$AT$23,STL!$P$18,AD45=$AT$24,STL!$P$19,AD45=$AT$25,STL!$P$20,AD45=$AT$26,STL!$P$21,AD45=$AT$27,STL!$P$22,AD45=$AT$28,STL!$P$23,AD45=$AT$29,STL!$P$24,AD45=$AT$30,STL!$P$25,AD45=$AT$31,STL!$P$26,AD45=$AT$32,STL!$P$27,AD45=$AT$33,STL!$P$28,AD45=$AT$34,STL!$P$29,AD45=$AT$35,STL!$P$30,AD45=$AT$36,STL!$P$31,AD45=$AT$37,STL!$P$32,AD45=$AT$38,STL!$P$33,AD45=$AT$39,STL!$P$34,AD45=$AT$40,STL!$P$35,AD45=$AT$41,STL!$P$36,AD45=$AT$42,STL!$P$37,AD45=$AT$43,STL!$P$38,AD45=$AT$44,STL!$P$39,AD45=$AT$45,STL!$P$40,AD45=$AT$46,STL!$P$41,AD45=$AT$47,STL!$P$42,AD45=$AT$48,STL!$P$43,AD45=$AT$49,STL!$P$44)</f>
        <v>8.3350000000000009</v>
      </c>
      <c r="Q45" s="2">
        <f>STL!$Q$3</f>
        <v>28</v>
      </c>
      <c r="R45" s="42">
        <f>STL!$R$3</f>
        <v>36.335000000000001</v>
      </c>
      <c r="S45" s="43" cm="1">
        <f t="array" ref="S45">_xlfn.IFS(A45=$AT$8,STL!$S$3,A45=$AT$9,STL!$S$4,A45=$AT$10,STL!$S$5,A45=$AT$11,STL!$S$6,A45=$AT$12,STL!$S$7,A45=$AT$13,STL!$S$8,A45=$AT$14,STL!$S$9,A45=$AT$15,STL!$S$10,A45=$AT$16,STL!$S$11,A45=$AT$17,STL!$S$12,A45=$AT$18,STL!$S$13,A45=$AT$19,STL!$S$14,A45=$AT$20,STL!$S$15,A45=$AT$21,STL!$S$16,A45=$AT$22,STL!$S$17,A45=$AT$23,STL!$S$18,A45=$AT$24,STL!$S$19,A45=$AT$25,STL!$S$20,A45=$AT$26,STL!$S$21,A45=$AT$27,STL!$S$22,A45=$AT$28,STL!$S$23,A45=$AT$29,STL!$S$24,A45=$AT$30,STL!$S$25,A45=$AT$31,STL!$S$26,A45=$AT$32,STL!$S$27,A45=$AT$33,STL!$S$28,A45=$AT$34,STL!$S$29,A45=$AT$35,STL!$S$30,A45=$AT$36,STL!$S$31,A45=$AT$37,STL!$S$32,A45=$AT$38,STL!$S$33,A45=$AT$39,STL!$S$34,A45=$AT$40,STL!$S$35,A45=$AT$41,STL!$S$36,A45=$AT$42,STL!$S$37,A45=$AT$43,STL!$S$38,A45=$AT$44,STL!$S$39,A45=$AT$45,STL!$S$40,A45=$AT$46,STL!$S$41,A45=$AT$47,STL!$S$42,A45=$AT$48,STL!$S$43,A45=$AT$49,STL!$S$44)</f>
        <v>1785.7142857142858</v>
      </c>
      <c r="T45" s="2" cm="1">
        <f t="array" ref="T45">_xlfn.IFS(AD45=$AX$8,STL!$T$3,AD45=$AX$9,STL!$T$4,AD45=$AX$10,STL!$T$5,AD45=$AX$11,STL!$T$6,AD45=$AX$12,STL!$T$7,AD45=$AX$13,STL!$T$8,AD45=$AX$14,STL!$T$9,AD45=$AX$15,STL!$T$10,AD45=$AX$16,STL!$T$11,AD45=$AX$17,STL!$T$12,AD45=$AX$18,STL!$T$13,AD45=$AX$19,STL!$T$14,AD45=$AX$20,STL!$T$15,AD45=$AX$21,STL!$T$16,AD45=$AX$22,STL!$T$17,AD45=$AX$23,STL!$T$18,AD45=$AX$24,STL!$T$19,AD45=$AX$25,STL!$T$20,AD45=$AX$26,STL!$T$21,AD45=$AX$27,STL!$T$22,AD45=$AX$28,STL!$T$23,AD45=$AX$29,STL!$T$24,AD45=$AX$30,STL!$T$25,AD45=$AX$31,STL!$T$26,AD45=$AX$32,STL!$T$27,AD45=$AX$33,STL!$T$28,AD45=$AX$34,STL!$T$29,AD45=$AX$35,STL!$T$30,AD45=$AX$36,STL!$T$31,AD45=$AX$37,STL!$T$32,AD45=$AX$38,STL!$T$33,AD45=$AX$39,STL!$T$34,AD45=$AX$40,STL!$T$35,AD45=$AX$41,STL!$T$36,AD45=$AX$42,STL!$T$37,AD45=$AX$43,STL!$T$38,AD45=$AX$44,STL!$T$39,AD45=$AX$45,STL!$T$40,AD45=$AX$46,STL!$T$41,AD45=$AX$47,STL!$T$42,AD45=$AX$48,STL!$T$43,AD45=$AX$49,STL!$T$44)</f>
        <v>184.83099999999999</v>
      </c>
      <c r="U45" s="2" cm="1">
        <f t="array" ref="U45">_xlfn.IFS($AD45=$AX$8,STL!$U$3,$AD45=$AX$9,STL!$U$4,$AD45=$AX$10,STL!$U$5,$AD45=$AX$11,STL!$U$6,$AD45=$AX$12,STL!$U$7,$AD45=$AX$13,STL!$U$8,$AD45=$AX$14,STL!$U$9,$AD45=$AX$15,STL!$U$10,$AD45=$AX$16,STL!$U$11,$AD45=$AX$17,STL!$U$12,$AD45=$AX$18,STL!$U$13,$AD45=$AX$19,STL!$U$14,$AD45=$AX$20,STL!$U$15,$AD45=$AX$21,STL!$U$16,$AD45=$AX$22,STL!$U$17,$AD45=$AX$23,STL!$U$18,$AD45=$AX$24,STL!$U$19,$AD45=$AX$25,STL!$U$20,$AD45=$AX$26,STL!$U$21,$AD45=$AX$27,STL!$U$22,$AD45=$AX$28,STL!$U$23,$AD45=$AX$29,STL!$U$24,$AD45=$AX$30,STL!$U$25,$AD45=$AX$31,STL!$U$26,$AD45=$AX$32,STL!$U$27,$AD45=$AX$33,STL!$U$28,$AD45=$AX$34,STL!$U$29,$AD45=$AX$35,STL!$U$30,$AD45=$AX$36,STL!$U$31,$AD45=$AX$37,STL!$U$32,$AD45=$AX$38,STL!$U$33,$AD45=$AX$39,STL!$U$34,$AD45=$AX$40,STL!$U$35,$AD45=$AX$41,STL!$U$36,$AD45=$AX$42,STL!$U$37,$AD45=$AX$43,STL!$U$38,$AD45=$AX$44,STL!$U$39,$AD45=$AX$45,STL!$U$40,$AD45=$AX$46,STL!$U$41,$AD45=$AX$47,STL!$U$42,$AD45=$AX$48,STL!$U$43,$AD45=$AX$49,STL!$U$44)</f>
        <v>1.248</v>
      </c>
      <c r="V45" s="2" cm="1">
        <f t="array" ref="V45">_xlfn.IFS($AD45=$AX$8,STL!$V$3,$AD45=$AX$9,STL!$V$4,$AD45=$AX$10,STL!$V$5,$AD45=$AX$11,STL!$V$6,$AD45=$AX$12,STL!$V$7,$AD45=$AX$13,STL!$V$8,$AD45=$AX$14,STL!$V$9,$AD45=$AX$15,STL!$V$10,$AD45=$AX$16,STL!$V$11,$AD45=$AX$17,STL!$V$12,$AD45=$AX$18,STL!$V$13,$AD45=$AX$19,STL!$V$14,$AD45=$AX$20,STL!$V$15,$AD45=$AX$21,STL!$V$16,$AD45=$AX$22,STL!$V$17,$AD45=$AX$23,STL!$V$18,$AD45=$AX$24,STL!$V$19,$AD45=$AX$25,STL!$V$20,$AD45=$AX$26,STL!$V$21,$AD45=$AX$27,STL!$V$22,$AD45=$AX$28,STL!$V$23,$AD45=$AX$29,STL!$V$24,$AD45=$AX$30,STL!$V$25,$AD45=$AX$31,STL!$V$26,$AD45=$AX$32,STL!$V$27,$AD45=$AX$33,STL!$V$28,$AD45=$AX$34,STL!$V$29,$AD45=$AX$35,STL!$V$30,$AD45=$AX$36,STL!$V$31,$AD45=$AX$37,STL!$V$32,$AD45=$AX$38,STL!$V$33,$AD45=$AX$39,STL!$V$34,$AD45=$AX$40,STL!$V$35,$AD45=$AX$41,STL!$V$36,$AD45=$AX$42,STL!$V$37,$AD45=$AX$43,STL!$V$38,$AD45=$AX$44,STL!$V$39,$AD45=$AX$45,STL!$V$40,$AD45=$AX$46,STL!$V$41,$AD45=$AX$47,STL!$V$42,$AD45=$AX$48,STL!$V$43,$AD45=$AX$49,STL!$V$44)</f>
        <v>186.07899999999998</v>
      </c>
      <c r="W45" s="2" t="s">
        <v>99</v>
      </c>
      <c r="X45" s="2">
        <v>0.2</v>
      </c>
      <c r="Y45" s="2" t="s">
        <v>33</v>
      </c>
      <c r="Z45" s="2" t="s">
        <v>34</v>
      </c>
      <c r="AA45" s="2" t="s">
        <v>35</v>
      </c>
      <c r="AB45" s="2">
        <v>2339.2840999999999</v>
      </c>
      <c r="AC45" s="2">
        <v>2.3392840000000001</v>
      </c>
      <c r="AD45" s="2">
        <v>6</v>
      </c>
      <c r="AE45" s="10" t="s">
        <v>307</v>
      </c>
      <c r="AF45" s="2">
        <f t="shared" si="0"/>
        <v>8354.5857142857149</v>
      </c>
      <c r="AG45" s="2" cm="1">
        <f t="array" ref="AG45">_xlfn.IFS(D45="I",MIN('Datos pp I Región'!$K$7:$K$9),D45="II",MIN('Datos pp II Región'!$K$7:$K$9),D45="III",MIN('Datos pp III Región'!$K$7:$K$9),D45="IV",MIN('Datos pp IV Región'!$K$7:$K$9),D45="V",MIN('Datos pp V Región'!$K$7:$K$9),D45="RM",MIN('Datos pp RM'!$K$7:$K$9),D45="VI",MIN('Datos pp VI Región'!$K$7:$K$9))</f>
        <v>2</v>
      </c>
      <c r="AH45" s="2" cm="1">
        <f t="array" ref="AH45">_xlfn.IFS(Z45="Pavimentado",1-(AG45/(4*365)),Z45="No Pavimentado",1-(AG45/365))</f>
        <v>0.99863013698630132</v>
      </c>
      <c r="AI45" s="2" cm="1">
        <f t="array" ref="AI45">_xlfn.IFS(Z45="Pavimentado",8,Z45="No Pavimentado",R45)</f>
        <v>8</v>
      </c>
      <c r="AJ45" s="2">
        <v>0.62</v>
      </c>
      <c r="AK45" s="2">
        <v>0.15</v>
      </c>
      <c r="AL45" s="2">
        <v>1.5</v>
      </c>
      <c r="AM45" s="2">
        <v>0.15</v>
      </c>
      <c r="AN45" s="2"/>
      <c r="AO45" s="2" cm="1">
        <f t="array" ref="AO45">_xlfn.IFS($Z45=$AU$3,AJ45*(($X45)^(0.91))*(AI45*1.1023)^(1.02),$Z45=$AU$4,AL45*281.9*((8.5/12)^0.9)*(AI45/2.72)^0.45)</f>
        <v>1.3201600184669013</v>
      </c>
      <c r="AP45" s="2" cm="1">
        <f t="array" ref="AP45">_xlfn.IFS($Z45=$AU$3,AK45*(($X45)^(0.91))*(AI45*1.1023)^1.02,$Z45=$AU$4,AM45*281.9*((8.5/12)^0.9)*(AI45/2.72)^0.45)</f>
        <v>0.31939355285489546</v>
      </c>
      <c r="AQ45" s="2" cm="1">
        <f t="array" ref="AQ45">_xlfn.IFS(Z45=$AU$3,(AF45*AO45*AH45)/1000000,Z45=$AU$4,(AF45*AH45*AO45*(1-AN45))/1000000)</f>
        <v>1.1014281277387817E-2</v>
      </c>
      <c r="AR45" s="2" cm="1">
        <f t="array" ref="AR45">_xlfn.IFS(Z45=$AU$3,(AF45*AP45*AH45)/1000000,Z45=$AU$4,(AF45*AH45*AP45*(1-AN45))/1000000)</f>
        <v>2.6647454703357613E-3</v>
      </c>
      <c r="AT45" s="40">
        <v>38</v>
      </c>
      <c r="AX45" s="40">
        <v>38</v>
      </c>
    </row>
    <row r="46" spans="1:50" ht="43.2" x14ac:dyDescent="0.3">
      <c r="A46" s="2">
        <v>6</v>
      </c>
      <c r="B46" t="s">
        <v>21</v>
      </c>
      <c r="C46" s="3" t="s">
        <v>74</v>
      </c>
      <c r="D46" t="s">
        <v>75</v>
      </c>
      <c r="E46" s="3" t="s">
        <v>87</v>
      </c>
      <c r="F46" s="2" t="s">
        <v>88</v>
      </c>
      <c r="G46" s="2" t="s">
        <v>89</v>
      </c>
      <c r="H46" s="2" t="s">
        <v>79</v>
      </c>
      <c r="I46" s="2" t="s">
        <v>28</v>
      </c>
      <c r="J46" s="2" t="s">
        <v>90</v>
      </c>
      <c r="K46" s="2" t="s">
        <v>29</v>
      </c>
      <c r="L46" s="4">
        <v>46227</v>
      </c>
      <c r="M46" s="2" t="s">
        <v>30</v>
      </c>
      <c r="N46" s="2" t="s">
        <v>80</v>
      </c>
      <c r="O46" s="2">
        <v>50000</v>
      </c>
      <c r="P46" s="2" cm="1">
        <f t="array" ref="P46">_xlfn.IFS(AD46=$AT$8,STL!$P$3,AD46=$AT$9,STL!$P$4,AD46=$AT$10,STL!$P$5,AD46=$AT$11,STL!$P$6,AD46=$AT$12,STL!$P$7,AD46=$AT$13,STL!$P$8,AD46=$AT$14,STL!$P$9,AD46=$AT$15,STL!$P$10,AD46=$AT$16,STL!$P$11,AD46=$AT$17,STL!$P$12,AD46=$AT$18,STL!$P$13,AD46=$AT$19,STL!$P$14,AD46=$AT$20,STL!$P$15,AD46=$AT$21,STL!$P$16,AD46=$AT$22,STL!$P$17,AD46=$AT$23,STL!$P$18,AD46=$AT$24,STL!$P$19,AD46=$AT$25,STL!$P$20,AD46=$AT$26,STL!$P$21,AD46=$AT$27,STL!$P$22,AD46=$AT$28,STL!$P$23,AD46=$AT$29,STL!$P$24,AD46=$AT$30,STL!$P$25,AD46=$AT$31,STL!$P$26,AD46=$AT$32,STL!$P$27,AD46=$AT$33,STL!$P$28,AD46=$AT$34,STL!$P$29,AD46=$AT$35,STL!$P$30,AD46=$AT$36,STL!$P$31,AD46=$AT$37,STL!$P$32,AD46=$AT$38,STL!$P$33,AD46=$AT$39,STL!$P$34,AD46=$AT$40,STL!$P$35,AD46=$AT$41,STL!$P$36,AD46=$AT$42,STL!$P$37,AD46=$AT$43,STL!$P$38,AD46=$AT$44,STL!$P$39,AD46=$AT$45,STL!$P$40,AD46=$AT$46,STL!$P$41,AD46=$AT$47,STL!$P$42,AD46=$AT$48,STL!$P$43,AD46=$AT$49,STL!$P$44)</f>
        <v>8.3350000000000009</v>
      </c>
      <c r="Q46" s="2">
        <f>STL!$Q$3</f>
        <v>28</v>
      </c>
      <c r="R46" s="42">
        <f>STL!$R$3</f>
        <v>36.335000000000001</v>
      </c>
      <c r="S46" s="43" cm="1">
        <f t="array" ref="S46">_xlfn.IFS(A46=$AT$8,STL!$S$3,A46=$AT$9,STL!$S$4,A46=$AT$10,STL!$S$5,A46=$AT$11,STL!$S$6,A46=$AT$12,STL!$S$7,A46=$AT$13,STL!$S$8,A46=$AT$14,STL!$S$9,A46=$AT$15,STL!$S$10,A46=$AT$16,STL!$S$11,A46=$AT$17,STL!$S$12,A46=$AT$18,STL!$S$13,A46=$AT$19,STL!$S$14,A46=$AT$20,STL!$S$15,A46=$AT$21,STL!$S$16,A46=$AT$22,STL!$S$17,A46=$AT$23,STL!$S$18,A46=$AT$24,STL!$S$19,A46=$AT$25,STL!$S$20,A46=$AT$26,STL!$S$21,A46=$AT$27,STL!$S$22,A46=$AT$28,STL!$S$23,A46=$AT$29,STL!$S$24,A46=$AT$30,STL!$S$25,A46=$AT$31,STL!$S$26,A46=$AT$32,STL!$S$27,A46=$AT$33,STL!$S$28,A46=$AT$34,STL!$S$29,A46=$AT$35,STL!$S$30,A46=$AT$36,STL!$S$31,A46=$AT$37,STL!$S$32,A46=$AT$38,STL!$S$33,A46=$AT$39,STL!$S$34,A46=$AT$40,STL!$S$35,A46=$AT$41,STL!$S$36,A46=$AT$42,STL!$S$37,A46=$AT$43,STL!$S$38,A46=$AT$44,STL!$S$39,A46=$AT$45,STL!$S$40,A46=$AT$46,STL!$S$41,A46=$AT$47,STL!$S$42,A46=$AT$48,STL!$S$43,A46=$AT$49,STL!$S$44)</f>
        <v>1785.7142857142858</v>
      </c>
      <c r="T46" s="2" cm="1">
        <f t="array" ref="T46">_xlfn.IFS(AD46=$AX$8,STL!$T$3,AD46=$AX$9,STL!$T$4,AD46=$AX$10,STL!$T$5,AD46=$AX$11,STL!$T$6,AD46=$AX$12,STL!$T$7,AD46=$AX$13,STL!$T$8,AD46=$AX$14,STL!$T$9,AD46=$AX$15,STL!$T$10,AD46=$AX$16,STL!$T$11,AD46=$AX$17,STL!$T$12,AD46=$AX$18,STL!$T$13,AD46=$AX$19,STL!$T$14,AD46=$AX$20,STL!$T$15,AD46=$AX$21,STL!$T$16,AD46=$AX$22,STL!$T$17,AD46=$AX$23,STL!$T$18,AD46=$AX$24,STL!$T$19,AD46=$AX$25,STL!$T$20,AD46=$AX$26,STL!$T$21,AD46=$AX$27,STL!$T$22,AD46=$AX$28,STL!$T$23,AD46=$AX$29,STL!$T$24,AD46=$AX$30,STL!$T$25,AD46=$AX$31,STL!$T$26,AD46=$AX$32,STL!$T$27,AD46=$AX$33,STL!$T$28,AD46=$AX$34,STL!$T$29,AD46=$AX$35,STL!$T$30,AD46=$AX$36,STL!$T$31,AD46=$AX$37,STL!$T$32,AD46=$AX$38,STL!$T$33,AD46=$AX$39,STL!$T$34,AD46=$AX$40,STL!$T$35,AD46=$AX$41,STL!$T$36,AD46=$AX$42,STL!$T$37,AD46=$AX$43,STL!$T$38,AD46=$AX$44,STL!$T$39,AD46=$AX$45,STL!$T$40,AD46=$AX$46,STL!$T$41,AD46=$AX$47,STL!$T$42,AD46=$AX$48,STL!$T$43,AD46=$AX$49,STL!$T$44)</f>
        <v>184.83099999999999</v>
      </c>
      <c r="U46" s="2" cm="1">
        <f t="array" ref="U46">_xlfn.IFS($AD46=$AX$8,STL!$U$3,$AD46=$AX$9,STL!$U$4,$AD46=$AX$10,STL!$U$5,$AD46=$AX$11,STL!$U$6,$AD46=$AX$12,STL!$U$7,$AD46=$AX$13,STL!$U$8,$AD46=$AX$14,STL!$U$9,$AD46=$AX$15,STL!$U$10,$AD46=$AX$16,STL!$U$11,$AD46=$AX$17,STL!$U$12,$AD46=$AX$18,STL!$U$13,$AD46=$AX$19,STL!$U$14,$AD46=$AX$20,STL!$U$15,$AD46=$AX$21,STL!$U$16,$AD46=$AX$22,STL!$U$17,$AD46=$AX$23,STL!$U$18,$AD46=$AX$24,STL!$U$19,$AD46=$AX$25,STL!$U$20,$AD46=$AX$26,STL!$U$21,$AD46=$AX$27,STL!$U$22,$AD46=$AX$28,STL!$U$23,$AD46=$AX$29,STL!$U$24,$AD46=$AX$30,STL!$U$25,$AD46=$AX$31,STL!$U$26,$AD46=$AX$32,STL!$U$27,$AD46=$AX$33,STL!$U$28,$AD46=$AX$34,STL!$U$29,$AD46=$AX$35,STL!$U$30,$AD46=$AX$36,STL!$U$31,$AD46=$AX$37,STL!$U$32,$AD46=$AX$38,STL!$U$33,$AD46=$AX$39,STL!$U$34,$AD46=$AX$40,STL!$U$35,$AD46=$AX$41,STL!$U$36,$AD46=$AX$42,STL!$U$37,$AD46=$AX$43,STL!$U$38,$AD46=$AX$44,STL!$U$39,$AD46=$AX$45,STL!$U$40,$AD46=$AX$46,STL!$U$41,$AD46=$AX$47,STL!$U$42,$AD46=$AX$48,STL!$U$43,$AD46=$AX$49,STL!$U$44)</f>
        <v>1.248</v>
      </c>
      <c r="V46" s="2" cm="1">
        <f t="array" ref="V46">_xlfn.IFS($AD46=$AX$8,STL!$V$3,$AD46=$AX$9,STL!$V$4,$AD46=$AX$10,STL!$V$5,$AD46=$AX$11,STL!$V$6,$AD46=$AX$12,STL!$V$7,$AD46=$AX$13,STL!$V$8,$AD46=$AX$14,STL!$V$9,$AD46=$AX$15,STL!$V$10,$AD46=$AX$16,STL!$V$11,$AD46=$AX$17,STL!$V$12,$AD46=$AX$18,STL!$V$13,$AD46=$AX$19,STL!$V$14,$AD46=$AX$20,STL!$V$15,$AD46=$AX$21,STL!$V$16,$AD46=$AX$22,STL!$V$17,$AD46=$AX$23,STL!$V$18,$AD46=$AX$24,STL!$V$19,$AD46=$AX$25,STL!$V$20,$AD46=$AX$26,STL!$V$21,$AD46=$AX$27,STL!$V$22,$AD46=$AX$28,STL!$V$23,$AD46=$AX$29,STL!$V$24,$AD46=$AX$30,STL!$V$25,$AD46=$AX$31,STL!$V$26,$AD46=$AX$32,STL!$V$27,$AD46=$AX$33,STL!$V$28,$AD46=$AX$34,STL!$V$29,$AD46=$AX$35,STL!$V$30,$AD46=$AX$36,STL!$V$31,$AD46=$AX$37,STL!$V$32,$AD46=$AX$38,STL!$V$33,$AD46=$AX$39,STL!$V$34,$AD46=$AX$40,STL!$V$35,$AD46=$AX$41,STL!$V$36,$AD46=$AX$42,STL!$V$37,$AD46=$AX$43,STL!$V$38,$AD46=$AX$44,STL!$V$39,$AD46=$AX$45,STL!$V$40,$AD46=$AX$46,STL!$V$41,$AD46=$AX$47,STL!$V$42,$AD46=$AX$48,STL!$V$43,$AD46=$AX$49,STL!$V$44)</f>
        <v>186.07899999999998</v>
      </c>
      <c r="W46" s="2" t="s">
        <v>100</v>
      </c>
      <c r="X46" s="2">
        <v>0.2</v>
      </c>
      <c r="Y46" s="2" t="s">
        <v>33</v>
      </c>
      <c r="Z46" s="2" t="s">
        <v>34</v>
      </c>
      <c r="AA46" s="2" t="s">
        <v>35</v>
      </c>
      <c r="AB46" s="2">
        <v>1700.383959</v>
      </c>
      <c r="AC46" s="2">
        <v>1.7003839999999999</v>
      </c>
      <c r="AD46" s="2">
        <v>6</v>
      </c>
      <c r="AE46" s="10" t="s">
        <v>307</v>
      </c>
      <c r="AF46" s="2">
        <f t="shared" si="0"/>
        <v>6072.8</v>
      </c>
      <c r="AG46" s="2" cm="1">
        <f t="array" ref="AG46">_xlfn.IFS(D46="I",MIN('Datos pp I Región'!$K$7:$K$9),D46="II",MIN('Datos pp II Región'!$K$7:$K$9),D46="III",MIN('Datos pp III Región'!$K$7:$K$9),D46="IV",MIN('Datos pp IV Región'!$K$7:$K$9),D46="V",MIN('Datos pp V Región'!$K$7:$K$9),D46="RM",MIN('Datos pp RM'!$K$7:$K$9),D46="VI",MIN('Datos pp VI Región'!$K$7:$K$9))</f>
        <v>2</v>
      </c>
      <c r="AH46" s="2" cm="1">
        <f t="array" ref="AH46">_xlfn.IFS(Z46="Pavimentado",1-(AG46/(4*365)),Z46="No Pavimentado",1-(AG46/365))</f>
        <v>0.99863013698630132</v>
      </c>
      <c r="AI46" s="2" cm="1">
        <f t="array" ref="AI46">_xlfn.IFS(Z46="Pavimentado",8,Z46="No Pavimentado",R46)</f>
        <v>8</v>
      </c>
      <c r="AJ46" s="2">
        <v>0.62</v>
      </c>
      <c r="AK46" s="2">
        <v>0.15</v>
      </c>
      <c r="AL46" s="2">
        <v>1.5</v>
      </c>
      <c r="AM46" s="2">
        <v>0.15</v>
      </c>
      <c r="AN46" s="2"/>
      <c r="AO46" s="2" cm="1">
        <f t="array" ref="AO46">_xlfn.IFS($Z46=$AU$3,AJ46*(($X46)^(0.91))*(AI46*1.1023)^(1.02),$Z46=$AU$4,AL46*281.9*((8.5/12)^0.9)*(AI46/2.72)^0.45)</f>
        <v>1.3201600184669013</v>
      </c>
      <c r="AP46" s="2" cm="1">
        <f t="array" ref="AP46">_xlfn.IFS($Z46=$AU$3,AK46*(($X46)^(0.91))*(AI46*1.1023)^1.02,$Z46=$AU$4,AM46*281.9*((8.5/12)^0.9)*(AI46/2.72)^0.45)</f>
        <v>0.31939355285489546</v>
      </c>
      <c r="AQ46" s="2" cm="1">
        <f t="array" ref="AQ46">_xlfn.IFS(Z46=$AU$3,(AF46*AO46*AH46)/1000000,Z46=$AU$4,(AF46*AH46*AO46*(1-AN46))/1000000)</f>
        <v>8.0060854755428582E-3</v>
      </c>
      <c r="AR46" s="2" cm="1">
        <f t="array" ref="AR46">_xlfn.IFS(Z46=$AU$3,(AF46*AP46*AH46)/1000000,Z46=$AU$4,(AF46*AH46*AP46*(1-AN46))/1000000)</f>
        <v>1.9369561634377884E-3</v>
      </c>
      <c r="AT46" s="40">
        <v>39</v>
      </c>
      <c r="AX46" s="40">
        <v>39</v>
      </c>
    </row>
    <row r="47" spans="1:50" ht="57.6" x14ac:dyDescent="0.3">
      <c r="A47" s="2">
        <v>7</v>
      </c>
      <c r="B47" t="s">
        <v>21</v>
      </c>
      <c r="C47" s="3" t="s">
        <v>74</v>
      </c>
      <c r="D47" t="s">
        <v>75</v>
      </c>
      <c r="E47" s="3" t="s">
        <v>101</v>
      </c>
      <c r="F47" s="2" t="s">
        <v>102</v>
      </c>
      <c r="G47" s="2" t="s">
        <v>103</v>
      </c>
      <c r="H47" s="2" t="s">
        <v>79</v>
      </c>
      <c r="I47" s="2" t="s">
        <v>28</v>
      </c>
      <c r="J47" s="2" t="s">
        <v>104</v>
      </c>
      <c r="K47" s="2" t="s">
        <v>29</v>
      </c>
      <c r="L47" s="4">
        <v>46227</v>
      </c>
      <c r="M47" s="2" t="s">
        <v>30</v>
      </c>
      <c r="N47" s="2" t="s">
        <v>80</v>
      </c>
      <c r="O47" s="2">
        <v>230851</v>
      </c>
      <c r="P47" s="2" cm="1">
        <f t="array" ref="P47">_xlfn.IFS(AD47=$AT$8,STL!$P$3,AD47=$AT$9,STL!$P$4,AD47=$AT$10,STL!$P$5,AD47=$AT$11,STL!$P$6,AD47=$AT$12,STL!$P$7,AD47=$AT$13,STL!$P$8,AD47=$AT$14,STL!$P$9,AD47=$AT$15,STL!$P$10,AD47=$AT$16,STL!$P$11,AD47=$AT$17,STL!$P$12,AD47=$AT$18,STL!$P$13,AD47=$AT$19,STL!$P$14,AD47=$AT$20,STL!$P$15,AD47=$AT$21,STL!$P$16,AD47=$AT$22,STL!$P$17,AD47=$AT$23,STL!$P$18,AD47=$AT$24,STL!$P$19,AD47=$AT$25,STL!$P$20,AD47=$AT$26,STL!$P$21,AD47=$AT$27,STL!$P$22,AD47=$AT$28,STL!$P$23,AD47=$AT$29,STL!$P$24,AD47=$AT$30,STL!$P$25,AD47=$AT$31,STL!$P$26,AD47=$AT$32,STL!$P$27,AD47=$AT$33,STL!$P$28,AD47=$AT$34,STL!$P$29,AD47=$AT$35,STL!$P$30,AD47=$AT$36,STL!$P$31,AD47=$AT$37,STL!$P$32,AD47=$AT$38,STL!$P$33,AD47=$AT$39,STL!$P$34,AD47=$AT$40,STL!$P$35,AD47=$AT$41,STL!$P$36,AD47=$AT$42,STL!$P$37,AD47=$AT$43,STL!$P$38,AD47=$AT$44,STL!$P$39,AD47=$AT$45,STL!$P$40,AD47=$AT$46,STL!$P$41,AD47=$AT$47,STL!$P$42,AD47=$AT$48,STL!$P$43,AD47=$AT$49,STL!$P$44)</f>
        <v>8.3350000000000009</v>
      </c>
      <c r="Q47" s="2">
        <f>STL!$Q$3</f>
        <v>28</v>
      </c>
      <c r="R47" s="42">
        <f>STL!$R$3</f>
        <v>36.335000000000001</v>
      </c>
      <c r="S47" s="43" cm="1">
        <f t="array" ref="S47">_xlfn.IFS(A47=$AT$8,STL!$S$3,A47=$AT$9,STL!$S$4,A47=$AT$10,STL!$S$5,A47=$AT$11,STL!$S$6,A47=$AT$12,STL!$S$7,A47=$AT$13,STL!$S$8,A47=$AT$14,STL!$S$9,A47=$AT$15,STL!$S$10,A47=$AT$16,STL!$S$11,A47=$AT$17,STL!$S$12,A47=$AT$18,STL!$S$13,A47=$AT$19,STL!$S$14,A47=$AT$20,STL!$S$15,A47=$AT$21,STL!$S$16,A47=$AT$22,STL!$S$17,A47=$AT$23,STL!$S$18,A47=$AT$24,STL!$S$19,A47=$AT$25,STL!$S$20,A47=$AT$26,STL!$S$21,A47=$AT$27,STL!$S$22,A47=$AT$28,STL!$S$23,A47=$AT$29,STL!$S$24,A47=$AT$30,STL!$S$25,A47=$AT$31,STL!$S$26,A47=$AT$32,STL!$S$27,A47=$AT$33,STL!$S$28,A47=$AT$34,STL!$S$29,A47=$AT$35,STL!$S$30,A47=$AT$36,STL!$S$31,A47=$AT$37,STL!$S$32,A47=$AT$38,STL!$S$33,A47=$AT$39,STL!$S$34,A47=$AT$40,STL!$S$35,A47=$AT$41,STL!$S$36,A47=$AT$42,STL!$S$37,A47=$AT$43,STL!$S$38,A47=$AT$44,STL!$S$39,A47=$AT$45,STL!$S$40,A47=$AT$46,STL!$S$41,A47=$AT$47,STL!$S$42,A47=$AT$48,STL!$S$43,A47=$AT$49,STL!$S$44)</f>
        <v>8244.6785714285706</v>
      </c>
      <c r="T47" s="2" cm="1">
        <f t="array" ref="T47">_xlfn.IFS(AD47=$AX$8,STL!$T$3,AD47=$AX$9,STL!$T$4,AD47=$AX$10,STL!$T$5,AD47=$AX$11,STL!$T$6,AD47=$AX$12,STL!$T$7,AD47=$AX$13,STL!$T$8,AD47=$AX$14,STL!$T$9,AD47=$AX$15,STL!$T$10,AD47=$AX$16,STL!$T$11,AD47=$AX$17,STL!$T$12,AD47=$AX$18,STL!$T$13,AD47=$AX$19,STL!$T$14,AD47=$AX$20,STL!$T$15,AD47=$AX$21,STL!$T$16,AD47=$AX$22,STL!$T$17,AD47=$AX$23,STL!$T$18,AD47=$AX$24,STL!$T$19,AD47=$AX$25,STL!$T$20,AD47=$AX$26,STL!$T$21,AD47=$AX$27,STL!$T$22,AD47=$AX$28,STL!$T$23,AD47=$AX$29,STL!$T$24,AD47=$AX$30,STL!$T$25,AD47=$AX$31,STL!$T$26,AD47=$AX$32,STL!$T$27,AD47=$AX$33,STL!$T$28,AD47=$AX$34,STL!$T$29,AD47=$AX$35,STL!$T$30,AD47=$AX$36,STL!$T$31,AD47=$AX$37,STL!$T$32,AD47=$AX$38,STL!$T$33,AD47=$AX$39,STL!$T$34,AD47=$AX$40,STL!$T$35,AD47=$AX$41,STL!$T$36,AD47=$AX$42,STL!$T$37,AD47=$AX$43,STL!$T$38,AD47=$AX$44,STL!$T$39,AD47=$AX$45,STL!$T$40,AD47=$AX$46,STL!$T$41,AD47=$AX$47,STL!$T$42,AD47=$AX$48,STL!$T$43,AD47=$AX$49,STL!$T$44)</f>
        <v>532.46699999999998</v>
      </c>
      <c r="U47" s="2" cm="1">
        <f t="array" ref="U47">_xlfn.IFS($AD47=$AX$8,STL!$U$3,$AD47=$AX$9,STL!$U$4,$AD47=$AX$10,STL!$U$5,$AD47=$AX$11,STL!$U$6,$AD47=$AX$12,STL!$U$7,$AD47=$AX$13,STL!$U$8,$AD47=$AX$14,STL!$U$9,$AD47=$AX$15,STL!$U$10,$AD47=$AX$16,STL!$U$11,$AD47=$AX$17,STL!$U$12,$AD47=$AX$18,STL!$U$13,$AD47=$AX$19,STL!$U$14,$AD47=$AX$20,STL!$U$15,$AD47=$AX$21,STL!$U$16,$AD47=$AX$22,STL!$U$17,$AD47=$AX$23,STL!$U$18,$AD47=$AX$24,STL!$U$19,$AD47=$AX$25,STL!$U$20,$AD47=$AX$26,STL!$U$21,$AD47=$AX$27,STL!$U$22,$AD47=$AX$28,STL!$U$23,$AD47=$AX$29,STL!$U$24,$AD47=$AX$30,STL!$U$25,$AD47=$AX$31,STL!$U$26,$AD47=$AX$32,STL!$U$27,$AD47=$AX$33,STL!$U$28,$AD47=$AX$34,STL!$U$29,$AD47=$AX$35,STL!$U$30,$AD47=$AX$36,STL!$U$31,$AD47=$AX$37,STL!$U$32,$AD47=$AX$38,STL!$U$33,$AD47=$AX$39,STL!$U$34,$AD47=$AX$40,STL!$U$35,$AD47=$AX$41,STL!$U$36,$AD47=$AX$42,STL!$U$37,$AD47=$AX$43,STL!$U$38,$AD47=$AX$44,STL!$U$39,$AD47=$AX$45,STL!$U$40,$AD47=$AX$46,STL!$U$41,$AD47=$AX$47,STL!$U$42,$AD47=$AX$48,STL!$U$43,$AD47=$AX$49,STL!$U$44)</f>
        <v>1.248</v>
      </c>
      <c r="V47" s="2" cm="1">
        <f t="array" ref="V47">_xlfn.IFS($AD47=$AX$8,STL!$V$3,$AD47=$AX$9,STL!$V$4,$AD47=$AX$10,STL!$V$5,$AD47=$AX$11,STL!$V$6,$AD47=$AX$12,STL!$V$7,$AD47=$AX$13,STL!$V$8,$AD47=$AX$14,STL!$V$9,$AD47=$AX$15,STL!$V$10,$AD47=$AX$16,STL!$V$11,$AD47=$AX$17,STL!$V$12,$AD47=$AX$18,STL!$V$13,$AD47=$AX$19,STL!$V$14,$AD47=$AX$20,STL!$V$15,$AD47=$AX$21,STL!$V$16,$AD47=$AX$22,STL!$V$17,$AD47=$AX$23,STL!$V$18,$AD47=$AX$24,STL!$V$19,$AD47=$AX$25,STL!$V$20,$AD47=$AX$26,STL!$V$21,$AD47=$AX$27,STL!$V$22,$AD47=$AX$28,STL!$V$23,$AD47=$AX$29,STL!$V$24,$AD47=$AX$30,STL!$V$25,$AD47=$AX$31,STL!$V$26,$AD47=$AX$32,STL!$V$27,$AD47=$AX$33,STL!$V$28,$AD47=$AX$34,STL!$V$29,$AD47=$AX$35,STL!$V$30,$AD47=$AX$36,STL!$V$31,$AD47=$AX$37,STL!$V$32,$AD47=$AX$38,STL!$V$33,$AD47=$AX$39,STL!$V$34,$AD47=$AX$40,STL!$V$35,$AD47=$AX$41,STL!$V$36,$AD47=$AX$42,STL!$V$37,$AD47=$AX$43,STL!$V$38,$AD47=$AX$44,STL!$V$39,$AD47=$AX$45,STL!$V$40,$AD47=$AX$46,STL!$V$41,$AD47=$AX$47,STL!$V$42,$AD47=$AX$48,STL!$V$43,$AD47=$AX$49,STL!$V$44)</f>
        <v>533.71500000000003</v>
      </c>
      <c r="W47" s="2" t="s">
        <v>105</v>
      </c>
      <c r="X47" s="2">
        <v>0.2</v>
      </c>
      <c r="Y47" s="2" t="s">
        <v>33</v>
      </c>
      <c r="Z47" s="2" t="s">
        <v>34</v>
      </c>
      <c r="AA47" s="2" t="s">
        <v>35</v>
      </c>
      <c r="AB47" s="2">
        <v>1700.369408</v>
      </c>
      <c r="AC47" s="2">
        <v>1.700369</v>
      </c>
      <c r="AD47" s="2">
        <v>7</v>
      </c>
      <c r="AE47" s="10" t="s">
        <v>307</v>
      </c>
      <c r="AF47" s="2">
        <f t="shared" si="0"/>
        <v>28037.991715642856</v>
      </c>
      <c r="AG47" s="2" cm="1">
        <f t="array" ref="AG47">_xlfn.IFS(D47="I",MIN('Datos pp I Región'!$K$7:$K$9),D47="II",MIN('Datos pp II Región'!$K$7:$K$9),D47="III",MIN('Datos pp III Región'!$K$7:$K$9),D47="IV",MIN('Datos pp IV Región'!$K$7:$K$9),D47="V",MIN('Datos pp V Región'!$K$7:$K$9),D47="RM",MIN('Datos pp RM'!$K$7:$K$9),D47="VI",MIN('Datos pp VI Región'!$K$7:$K$9))</f>
        <v>2</v>
      </c>
      <c r="AH47" s="2" cm="1">
        <f t="array" ref="AH47">_xlfn.IFS(Z47="Pavimentado",1-(AG47/(4*365)),Z47="No Pavimentado",1-(AG47/365))</f>
        <v>0.99863013698630132</v>
      </c>
      <c r="AI47" s="2" cm="1">
        <f t="array" ref="AI47">_xlfn.IFS(Z47="Pavimentado",8,Z47="No Pavimentado",R47)</f>
        <v>8</v>
      </c>
      <c r="AJ47" s="2">
        <v>0.62</v>
      </c>
      <c r="AK47" s="2">
        <v>0.15</v>
      </c>
      <c r="AL47" s="2">
        <v>1.5</v>
      </c>
      <c r="AM47" s="2">
        <v>0.15</v>
      </c>
      <c r="AN47" s="2"/>
      <c r="AO47" s="2" cm="1">
        <f t="array" ref="AO47">_xlfn.IFS($Z47=$AU$3,AJ47*(($X47)^(0.91))*(AI47*1.1023)^(1.02),$Z47=$AU$4,AL47*281.9*((8.5/12)^0.9)*(AI47/2.72)^0.45)</f>
        <v>1.3201600184669013</v>
      </c>
      <c r="AP47" s="2" cm="1">
        <f t="array" ref="AP47">_xlfn.IFS($Z47=$AU$3,AK47*(($X47)^(0.91))*(AI47*1.1023)^1.02,$Z47=$AU$4,AM47*281.9*((8.5/12)^0.9)*(AI47/2.72)^0.45)</f>
        <v>0.31939355285489546</v>
      </c>
      <c r="AQ47" s="2" cm="1">
        <f t="array" ref="AQ47">_xlfn.IFS(Z47=$AU$3,(AF47*AO47*AH47)/1000000,Z47=$AU$4,(AF47*AH47*AO47*(1-AN47))/1000000)</f>
        <v>3.6963930680740227E-2</v>
      </c>
      <c r="AR47" s="2" cm="1">
        <f t="array" ref="AR47">_xlfn.IFS(Z47=$AU$3,(AF47*AP47*AH47)/1000000,Z47=$AU$4,(AF47*AH47*AP47*(1-AN47))/1000000)</f>
        <v>8.9428864550177966E-3</v>
      </c>
      <c r="AT47" s="40">
        <v>40</v>
      </c>
      <c r="AX47" s="40">
        <v>40</v>
      </c>
    </row>
    <row r="48" spans="1:50" ht="57.6" x14ac:dyDescent="0.3">
      <c r="A48" s="2">
        <v>7</v>
      </c>
      <c r="B48" t="s">
        <v>21</v>
      </c>
      <c r="C48" s="3" t="s">
        <v>74</v>
      </c>
      <c r="D48" t="s">
        <v>75</v>
      </c>
      <c r="E48" s="3" t="s">
        <v>101</v>
      </c>
      <c r="F48" s="2" t="s">
        <v>102</v>
      </c>
      <c r="G48" s="2" t="s">
        <v>103</v>
      </c>
      <c r="H48" s="2" t="s">
        <v>79</v>
      </c>
      <c r="I48" s="2" t="s">
        <v>28</v>
      </c>
      <c r="J48" s="2" t="s">
        <v>104</v>
      </c>
      <c r="K48" s="2" t="s">
        <v>29</v>
      </c>
      <c r="L48" s="4">
        <v>46227</v>
      </c>
      <c r="M48" s="2" t="s">
        <v>30</v>
      </c>
      <c r="N48" s="2" t="s">
        <v>80</v>
      </c>
      <c r="O48" s="2">
        <v>230851</v>
      </c>
      <c r="P48" s="2" cm="1">
        <f t="array" ref="P48">_xlfn.IFS(AD48=$AT$8,STL!$P$3,AD48=$AT$9,STL!$P$4,AD48=$AT$10,STL!$P$5,AD48=$AT$11,STL!$P$6,AD48=$AT$12,STL!$P$7,AD48=$AT$13,STL!$P$8,AD48=$AT$14,STL!$P$9,AD48=$AT$15,STL!$P$10,AD48=$AT$16,STL!$P$11,AD48=$AT$17,STL!$P$12,AD48=$AT$18,STL!$P$13,AD48=$AT$19,STL!$P$14,AD48=$AT$20,STL!$P$15,AD48=$AT$21,STL!$P$16,AD48=$AT$22,STL!$P$17,AD48=$AT$23,STL!$P$18,AD48=$AT$24,STL!$P$19,AD48=$AT$25,STL!$P$20,AD48=$AT$26,STL!$P$21,AD48=$AT$27,STL!$P$22,AD48=$AT$28,STL!$P$23,AD48=$AT$29,STL!$P$24,AD48=$AT$30,STL!$P$25,AD48=$AT$31,STL!$P$26,AD48=$AT$32,STL!$P$27,AD48=$AT$33,STL!$P$28,AD48=$AT$34,STL!$P$29,AD48=$AT$35,STL!$P$30,AD48=$AT$36,STL!$P$31,AD48=$AT$37,STL!$P$32,AD48=$AT$38,STL!$P$33,AD48=$AT$39,STL!$P$34,AD48=$AT$40,STL!$P$35,AD48=$AT$41,STL!$P$36,AD48=$AT$42,STL!$P$37,AD48=$AT$43,STL!$P$38,AD48=$AT$44,STL!$P$39,AD48=$AT$45,STL!$P$40,AD48=$AT$46,STL!$P$41,AD48=$AT$47,STL!$P$42,AD48=$AT$48,STL!$P$43,AD48=$AT$49,STL!$P$44)</f>
        <v>8.3350000000000009</v>
      </c>
      <c r="Q48" s="2">
        <f>STL!$Q$3</f>
        <v>28</v>
      </c>
      <c r="R48" s="42">
        <f>STL!$R$3</f>
        <v>36.335000000000001</v>
      </c>
      <c r="S48" s="43" cm="1">
        <f t="array" ref="S48">_xlfn.IFS(A48=$AT$8,STL!$S$3,A48=$AT$9,STL!$S$4,A48=$AT$10,STL!$S$5,A48=$AT$11,STL!$S$6,A48=$AT$12,STL!$S$7,A48=$AT$13,STL!$S$8,A48=$AT$14,STL!$S$9,A48=$AT$15,STL!$S$10,A48=$AT$16,STL!$S$11,A48=$AT$17,STL!$S$12,A48=$AT$18,STL!$S$13,A48=$AT$19,STL!$S$14,A48=$AT$20,STL!$S$15,A48=$AT$21,STL!$S$16,A48=$AT$22,STL!$S$17,A48=$AT$23,STL!$S$18,A48=$AT$24,STL!$S$19,A48=$AT$25,STL!$S$20,A48=$AT$26,STL!$S$21,A48=$AT$27,STL!$S$22,A48=$AT$28,STL!$S$23,A48=$AT$29,STL!$S$24,A48=$AT$30,STL!$S$25,A48=$AT$31,STL!$S$26,A48=$AT$32,STL!$S$27,A48=$AT$33,STL!$S$28,A48=$AT$34,STL!$S$29,A48=$AT$35,STL!$S$30,A48=$AT$36,STL!$S$31,A48=$AT$37,STL!$S$32,A48=$AT$38,STL!$S$33,A48=$AT$39,STL!$S$34,A48=$AT$40,STL!$S$35,A48=$AT$41,STL!$S$36,A48=$AT$42,STL!$S$37,A48=$AT$43,STL!$S$38,A48=$AT$44,STL!$S$39,A48=$AT$45,STL!$S$40,A48=$AT$46,STL!$S$41,A48=$AT$47,STL!$S$42,A48=$AT$48,STL!$S$43,A48=$AT$49,STL!$S$44)</f>
        <v>8244.6785714285706</v>
      </c>
      <c r="T48" s="2" cm="1">
        <f t="array" ref="T48">_xlfn.IFS(AD48=$AX$8,STL!$T$3,AD48=$AX$9,STL!$T$4,AD48=$AX$10,STL!$T$5,AD48=$AX$11,STL!$T$6,AD48=$AX$12,STL!$T$7,AD48=$AX$13,STL!$T$8,AD48=$AX$14,STL!$T$9,AD48=$AX$15,STL!$T$10,AD48=$AX$16,STL!$T$11,AD48=$AX$17,STL!$T$12,AD48=$AX$18,STL!$T$13,AD48=$AX$19,STL!$T$14,AD48=$AX$20,STL!$T$15,AD48=$AX$21,STL!$T$16,AD48=$AX$22,STL!$T$17,AD48=$AX$23,STL!$T$18,AD48=$AX$24,STL!$T$19,AD48=$AX$25,STL!$T$20,AD48=$AX$26,STL!$T$21,AD48=$AX$27,STL!$T$22,AD48=$AX$28,STL!$T$23,AD48=$AX$29,STL!$T$24,AD48=$AX$30,STL!$T$25,AD48=$AX$31,STL!$T$26,AD48=$AX$32,STL!$T$27,AD48=$AX$33,STL!$T$28,AD48=$AX$34,STL!$T$29,AD48=$AX$35,STL!$T$30,AD48=$AX$36,STL!$T$31,AD48=$AX$37,STL!$T$32,AD48=$AX$38,STL!$T$33,AD48=$AX$39,STL!$T$34,AD48=$AX$40,STL!$T$35,AD48=$AX$41,STL!$T$36,AD48=$AX$42,STL!$T$37,AD48=$AX$43,STL!$T$38,AD48=$AX$44,STL!$T$39,AD48=$AX$45,STL!$T$40,AD48=$AX$46,STL!$T$41,AD48=$AX$47,STL!$T$42,AD48=$AX$48,STL!$T$43,AD48=$AX$49,STL!$T$44)</f>
        <v>532.46699999999998</v>
      </c>
      <c r="U48" s="2" cm="1">
        <f t="array" ref="U48">_xlfn.IFS($AD48=$AX$8,STL!$U$3,$AD48=$AX$9,STL!$U$4,$AD48=$AX$10,STL!$U$5,$AD48=$AX$11,STL!$U$6,$AD48=$AX$12,STL!$U$7,$AD48=$AX$13,STL!$U$8,$AD48=$AX$14,STL!$U$9,$AD48=$AX$15,STL!$U$10,$AD48=$AX$16,STL!$U$11,$AD48=$AX$17,STL!$U$12,$AD48=$AX$18,STL!$U$13,$AD48=$AX$19,STL!$U$14,$AD48=$AX$20,STL!$U$15,$AD48=$AX$21,STL!$U$16,$AD48=$AX$22,STL!$U$17,$AD48=$AX$23,STL!$U$18,$AD48=$AX$24,STL!$U$19,$AD48=$AX$25,STL!$U$20,$AD48=$AX$26,STL!$U$21,$AD48=$AX$27,STL!$U$22,$AD48=$AX$28,STL!$U$23,$AD48=$AX$29,STL!$U$24,$AD48=$AX$30,STL!$U$25,$AD48=$AX$31,STL!$U$26,$AD48=$AX$32,STL!$U$27,$AD48=$AX$33,STL!$U$28,$AD48=$AX$34,STL!$U$29,$AD48=$AX$35,STL!$U$30,$AD48=$AX$36,STL!$U$31,$AD48=$AX$37,STL!$U$32,$AD48=$AX$38,STL!$U$33,$AD48=$AX$39,STL!$U$34,$AD48=$AX$40,STL!$U$35,$AD48=$AX$41,STL!$U$36,$AD48=$AX$42,STL!$U$37,$AD48=$AX$43,STL!$U$38,$AD48=$AX$44,STL!$U$39,$AD48=$AX$45,STL!$U$40,$AD48=$AX$46,STL!$U$41,$AD48=$AX$47,STL!$U$42,$AD48=$AX$48,STL!$U$43,$AD48=$AX$49,STL!$U$44)</f>
        <v>1.248</v>
      </c>
      <c r="V48" s="2" cm="1">
        <f t="array" ref="V48">_xlfn.IFS($AD48=$AX$8,STL!$V$3,$AD48=$AX$9,STL!$V$4,$AD48=$AX$10,STL!$V$5,$AD48=$AX$11,STL!$V$6,$AD48=$AX$12,STL!$V$7,$AD48=$AX$13,STL!$V$8,$AD48=$AX$14,STL!$V$9,$AD48=$AX$15,STL!$V$10,$AD48=$AX$16,STL!$V$11,$AD48=$AX$17,STL!$V$12,$AD48=$AX$18,STL!$V$13,$AD48=$AX$19,STL!$V$14,$AD48=$AX$20,STL!$V$15,$AD48=$AX$21,STL!$V$16,$AD48=$AX$22,STL!$V$17,$AD48=$AX$23,STL!$V$18,$AD48=$AX$24,STL!$V$19,$AD48=$AX$25,STL!$V$20,$AD48=$AX$26,STL!$V$21,$AD48=$AX$27,STL!$V$22,$AD48=$AX$28,STL!$V$23,$AD48=$AX$29,STL!$V$24,$AD48=$AX$30,STL!$V$25,$AD48=$AX$31,STL!$V$26,$AD48=$AX$32,STL!$V$27,$AD48=$AX$33,STL!$V$28,$AD48=$AX$34,STL!$V$29,$AD48=$AX$35,STL!$V$30,$AD48=$AX$36,STL!$V$31,$AD48=$AX$37,STL!$V$32,$AD48=$AX$38,STL!$V$33,$AD48=$AX$39,STL!$V$34,$AD48=$AX$40,STL!$V$35,$AD48=$AX$41,STL!$V$36,$AD48=$AX$42,STL!$V$37,$AD48=$AX$43,STL!$V$38,$AD48=$AX$44,STL!$V$39,$AD48=$AX$45,STL!$V$40,$AD48=$AX$46,STL!$V$41,$AD48=$AX$47,STL!$V$42,$AD48=$AX$48,STL!$V$43,$AD48=$AX$49,STL!$V$44)</f>
        <v>533.71500000000003</v>
      </c>
      <c r="W48" s="2" t="s">
        <v>106</v>
      </c>
      <c r="X48" s="2">
        <v>0.2</v>
      </c>
      <c r="Y48" s="2" t="s">
        <v>33</v>
      </c>
      <c r="Z48" s="2" t="s">
        <v>34</v>
      </c>
      <c r="AA48" s="2" t="s">
        <v>35</v>
      </c>
      <c r="AB48" s="2">
        <v>2339.2764200000001</v>
      </c>
      <c r="AC48" s="2">
        <v>2.3392759999999999</v>
      </c>
      <c r="AD48" s="2">
        <v>7</v>
      </c>
      <c r="AE48" s="10" t="s">
        <v>307</v>
      </c>
      <c r="AF48" s="2">
        <f t="shared" si="0"/>
        <v>38573.157419714284</v>
      </c>
      <c r="AG48" s="2" cm="1">
        <f t="array" ref="AG48">_xlfn.IFS(D48="I",MIN('Datos pp I Región'!$K$7:$K$9),D48="II",MIN('Datos pp II Región'!$K$7:$K$9),D48="III",MIN('Datos pp III Región'!$K$7:$K$9),D48="IV",MIN('Datos pp IV Región'!$K$7:$K$9),D48="V",MIN('Datos pp V Región'!$K$7:$K$9),D48="RM",MIN('Datos pp RM'!$K$7:$K$9),D48="VI",MIN('Datos pp VI Región'!$K$7:$K$9))</f>
        <v>2</v>
      </c>
      <c r="AH48" s="2" cm="1">
        <f t="array" ref="AH48">_xlfn.IFS(Z48="Pavimentado",1-(AG48/(4*365)),Z48="No Pavimentado",1-(AG48/365))</f>
        <v>0.99863013698630132</v>
      </c>
      <c r="AI48" s="2" cm="1">
        <f t="array" ref="AI48">_xlfn.IFS(Z48="Pavimentado",8,Z48="No Pavimentado",R48)</f>
        <v>8</v>
      </c>
      <c r="AJ48" s="2">
        <v>0.62</v>
      </c>
      <c r="AK48" s="2">
        <v>0.15</v>
      </c>
      <c r="AL48" s="2">
        <v>1.5</v>
      </c>
      <c r="AM48" s="2">
        <v>0.15</v>
      </c>
      <c r="AN48" s="2"/>
      <c r="AO48" s="2" cm="1">
        <f t="array" ref="AO48">_xlfn.IFS($Z48=$AU$3,AJ48*(($X48)^(0.91))*(AI48*1.1023)^(1.02),$Z48=$AU$4,AL48*281.9*((8.5/12)^0.9)*(AI48/2.72)^0.45)</f>
        <v>1.3201600184669013</v>
      </c>
      <c r="AP48" s="2" cm="1">
        <f t="array" ref="AP48">_xlfn.IFS($Z48=$AU$3,AK48*(($X48)^(0.91))*(AI48*1.1023)^1.02,$Z48=$AU$4,AM48*281.9*((8.5/12)^0.9)*(AI48/2.72)^0.45)</f>
        <v>0.31939355285489546</v>
      </c>
      <c r="AQ48" s="2" cm="1">
        <f t="array" ref="AQ48">_xlfn.IFS(Z48=$AU$3,(AF48*AO48*AH48)/1000000,Z48=$AU$4,(AF48*AH48*AO48*(1-AN48))/1000000)</f>
        <v>5.0852983033164732E-2</v>
      </c>
      <c r="AR48" s="2" cm="1">
        <f t="array" ref="AR48">_xlfn.IFS(Z48=$AU$3,(AF48*AP48*AH48)/1000000,Z48=$AU$4,(AF48*AH48*AP48*(1-AN48))/1000000)</f>
        <v>1.2303141056410821E-2</v>
      </c>
      <c r="AT48" s="40">
        <v>41</v>
      </c>
      <c r="AX48" s="40">
        <v>41</v>
      </c>
    </row>
    <row r="49" spans="1:50" ht="57.6" x14ac:dyDescent="0.3">
      <c r="A49" s="2">
        <v>7</v>
      </c>
      <c r="B49" t="s">
        <v>21</v>
      </c>
      <c r="C49" s="3" t="s">
        <v>74</v>
      </c>
      <c r="D49" t="s">
        <v>75</v>
      </c>
      <c r="E49" s="3" t="s">
        <v>101</v>
      </c>
      <c r="F49" s="2" t="s">
        <v>102</v>
      </c>
      <c r="G49" s="2" t="s">
        <v>103</v>
      </c>
      <c r="H49" s="2" t="s">
        <v>79</v>
      </c>
      <c r="I49" s="2" t="s">
        <v>28</v>
      </c>
      <c r="J49" s="2" t="s">
        <v>104</v>
      </c>
      <c r="K49" s="2" t="s">
        <v>29</v>
      </c>
      <c r="L49" s="4">
        <v>46227</v>
      </c>
      <c r="M49" s="2" t="s">
        <v>30</v>
      </c>
      <c r="N49" s="2" t="s">
        <v>80</v>
      </c>
      <c r="O49" s="2">
        <v>230851</v>
      </c>
      <c r="P49" s="2" cm="1">
        <f t="array" ref="P49">_xlfn.IFS(AD49=$AT$8,STL!$P$3,AD49=$AT$9,STL!$P$4,AD49=$AT$10,STL!$P$5,AD49=$AT$11,STL!$P$6,AD49=$AT$12,STL!$P$7,AD49=$AT$13,STL!$P$8,AD49=$AT$14,STL!$P$9,AD49=$AT$15,STL!$P$10,AD49=$AT$16,STL!$P$11,AD49=$AT$17,STL!$P$12,AD49=$AT$18,STL!$P$13,AD49=$AT$19,STL!$P$14,AD49=$AT$20,STL!$P$15,AD49=$AT$21,STL!$P$16,AD49=$AT$22,STL!$P$17,AD49=$AT$23,STL!$P$18,AD49=$AT$24,STL!$P$19,AD49=$AT$25,STL!$P$20,AD49=$AT$26,STL!$P$21,AD49=$AT$27,STL!$P$22,AD49=$AT$28,STL!$P$23,AD49=$AT$29,STL!$P$24,AD49=$AT$30,STL!$P$25,AD49=$AT$31,STL!$P$26,AD49=$AT$32,STL!$P$27,AD49=$AT$33,STL!$P$28,AD49=$AT$34,STL!$P$29,AD49=$AT$35,STL!$P$30,AD49=$AT$36,STL!$P$31,AD49=$AT$37,STL!$P$32,AD49=$AT$38,STL!$P$33,AD49=$AT$39,STL!$P$34,AD49=$AT$40,STL!$P$35,AD49=$AT$41,STL!$P$36,AD49=$AT$42,STL!$P$37,AD49=$AT$43,STL!$P$38,AD49=$AT$44,STL!$P$39,AD49=$AT$45,STL!$P$40,AD49=$AT$46,STL!$P$41,AD49=$AT$47,STL!$P$42,AD49=$AT$48,STL!$P$43,AD49=$AT$49,STL!$P$44)</f>
        <v>8.3350000000000009</v>
      </c>
      <c r="Q49" s="2">
        <f>STL!$Q$3</f>
        <v>28</v>
      </c>
      <c r="R49" s="42">
        <f>STL!$R$3</f>
        <v>36.335000000000001</v>
      </c>
      <c r="S49" s="43" cm="1">
        <f t="array" ref="S49">_xlfn.IFS(A49=$AT$8,STL!$S$3,A49=$AT$9,STL!$S$4,A49=$AT$10,STL!$S$5,A49=$AT$11,STL!$S$6,A49=$AT$12,STL!$S$7,A49=$AT$13,STL!$S$8,A49=$AT$14,STL!$S$9,A49=$AT$15,STL!$S$10,A49=$AT$16,STL!$S$11,A49=$AT$17,STL!$S$12,A49=$AT$18,STL!$S$13,A49=$AT$19,STL!$S$14,A49=$AT$20,STL!$S$15,A49=$AT$21,STL!$S$16,A49=$AT$22,STL!$S$17,A49=$AT$23,STL!$S$18,A49=$AT$24,STL!$S$19,A49=$AT$25,STL!$S$20,A49=$AT$26,STL!$S$21,A49=$AT$27,STL!$S$22,A49=$AT$28,STL!$S$23,A49=$AT$29,STL!$S$24,A49=$AT$30,STL!$S$25,A49=$AT$31,STL!$S$26,A49=$AT$32,STL!$S$27,A49=$AT$33,STL!$S$28,A49=$AT$34,STL!$S$29,A49=$AT$35,STL!$S$30,A49=$AT$36,STL!$S$31,A49=$AT$37,STL!$S$32,A49=$AT$38,STL!$S$33,A49=$AT$39,STL!$S$34,A49=$AT$40,STL!$S$35,A49=$AT$41,STL!$S$36,A49=$AT$42,STL!$S$37,A49=$AT$43,STL!$S$38,A49=$AT$44,STL!$S$39,A49=$AT$45,STL!$S$40,A49=$AT$46,STL!$S$41,A49=$AT$47,STL!$S$42,A49=$AT$48,STL!$S$43,A49=$AT$49,STL!$S$44)</f>
        <v>8244.6785714285706</v>
      </c>
      <c r="T49" s="2" cm="1">
        <f t="array" ref="T49">_xlfn.IFS(AD49=$AX$8,STL!$T$3,AD49=$AX$9,STL!$T$4,AD49=$AX$10,STL!$T$5,AD49=$AX$11,STL!$T$6,AD49=$AX$12,STL!$T$7,AD49=$AX$13,STL!$T$8,AD49=$AX$14,STL!$T$9,AD49=$AX$15,STL!$T$10,AD49=$AX$16,STL!$T$11,AD49=$AX$17,STL!$T$12,AD49=$AX$18,STL!$T$13,AD49=$AX$19,STL!$T$14,AD49=$AX$20,STL!$T$15,AD49=$AX$21,STL!$T$16,AD49=$AX$22,STL!$T$17,AD49=$AX$23,STL!$T$18,AD49=$AX$24,STL!$T$19,AD49=$AX$25,STL!$T$20,AD49=$AX$26,STL!$T$21,AD49=$AX$27,STL!$T$22,AD49=$AX$28,STL!$T$23,AD49=$AX$29,STL!$T$24,AD49=$AX$30,STL!$T$25,AD49=$AX$31,STL!$T$26,AD49=$AX$32,STL!$T$27,AD49=$AX$33,STL!$T$28,AD49=$AX$34,STL!$T$29,AD49=$AX$35,STL!$T$30,AD49=$AX$36,STL!$T$31,AD49=$AX$37,STL!$T$32,AD49=$AX$38,STL!$T$33,AD49=$AX$39,STL!$T$34,AD49=$AX$40,STL!$T$35,AD49=$AX$41,STL!$T$36,AD49=$AX$42,STL!$T$37,AD49=$AX$43,STL!$T$38,AD49=$AX$44,STL!$T$39,AD49=$AX$45,STL!$T$40,AD49=$AX$46,STL!$T$41,AD49=$AX$47,STL!$T$42,AD49=$AX$48,STL!$T$43,AD49=$AX$49,STL!$T$44)</f>
        <v>532.46699999999998</v>
      </c>
      <c r="U49" s="2" cm="1">
        <f t="array" ref="U49">_xlfn.IFS($AD49=$AX$8,STL!$U$3,$AD49=$AX$9,STL!$U$4,$AD49=$AX$10,STL!$U$5,$AD49=$AX$11,STL!$U$6,$AD49=$AX$12,STL!$U$7,$AD49=$AX$13,STL!$U$8,$AD49=$AX$14,STL!$U$9,$AD49=$AX$15,STL!$U$10,$AD49=$AX$16,STL!$U$11,$AD49=$AX$17,STL!$U$12,$AD49=$AX$18,STL!$U$13,$AD49=$AX$19,STL!$U$14,$AD49=$AX$20,STL!$U$15,$AD49=$AX$21,STL!$U$16,$AD49=$AX$22,STL!$U$17,$AD49=$AX$23,STL!$U$18,$AD49=$AX$24,STL!$U$19,$AD49=$AX$25,STL!$U$20,$AD49=$AX$26,STL!$U$21,$AD49=$AX$27,STL!$U$22,$AD49=$AX$28,STL!$U$23,$AD49=$AX$29,STL!$U$24,$AD49=$AX$30,STL!$U$25,$AD49=$AX$31,STL!$U$26,$AD49=$AX$32,STL!$U$27,$AD49=$AX$33,STL!$U$28,$AD49=$AX$34,STL!$U$29,$AD49=$AX$35,STL!$U$30,$AD49=$AX$36,STL!$U$31,$AD49=$AX$37,STL!$U$32,$AD49=$AX$38,STL!$U$33,$AD49=$AX$39,STL!$U$34,$AD49=$AX$40,STL!$U$35,$AD49=$AX$41,STL!$U$36,$AD49=$AX$42,STL!$U$37,$AD49=$AX$43,STL!$U$38,$AD49=$AX$44,STL!$U$39,$AD49=$AX$45,STL!$U$40,$AD49=$AX$46,STL!$U$41,$AD49=$AX$47,STL!$U$42,$AD49=$AX$48,STL!$U$43,$AD49=$AX$49,STL!$U$44)</f>
        <v>1.248</v>
      </c>
      <c r="V49" s="2" cm="1">
        <f t="array" ref="V49">_xlfn.IFS($AD49=$AX$8,STL!$V$3,$AD49=$AX$9,STL!$V$4,$AD49=$AX$10,STL!$V$5,$AD49=$AX$11,STL!$V$6,$AD49=$AX$12,STL!$V$7,$AD49=$AX$13,STL!$V$8,$AD49=$AX$14,STL!$V$9,$AD49=$AX$15,STL!$V$10,$AD49=$AX$16,STL!$V$11,$AD49=$AX$17,STL!$V$12,$AD49=$AX$18,STL!$V$13,$AD49=$AX$19,STL!$V$14,$AD49=$AX$20,STL!$V$15,$AD49=$AX$21,STL!$V$16,$AD49=$AX$22,STL!$V$17,$AD49=$AX$23,STL!$V$18,$AD49=$AX$24,STL!$V$19,$AD49=$AX$25,STL!$V$20,$AD49=$AX$26,STL!$V$21,$AD49=$AX$27,STL!$V$22,$AD49=$AX$28,STL!$V$23,$AD49=$AX$29,STL!$V$24,$AD49=$AX$30,STL!$V$25,$AD49=$AX$31,STL!$V$26,$AD49=$AX$32,STL!$V$27,$AD49=$AX$33,STL!$V$28,$AD49=$AX$34,STL!$V$29,$AD49=$AX$35,STL!$V$30,$AD49=$AX$36,STL!$V$31,$AD49=$AX$37,STL!$V$32,$AD49=$AX$38,STL!$V$33,$AD49=$AX$39,STL!$V$34,$AD49=$AX$40,STL!$V$35,$AD49=$AX$41,STL!$V$36,$AD49=$AX$42,STL!$V$37,$AD49=$AX$43,STL!$V$38,$AD49=$AX$44,STL!$V$39,$AD49=$AX$45,STL!$V$40,$AD49=$AX$46,STL!$V$41,$AD49=$AX$47,STL!$V$42,$AD49=$AX$48,STL!$V$43,$AD49=$AX$49,STL!$V$44)</f>
        <v>533.71500000000003</v>
      </c>
      <c r="W49" s="2" t="s">
        <v>107</v>
      </c>
      <c r="X49" s="2">
        <v>0.2</v>
      </c>
      <c r="Y49" s="2" t="s">
        <v>33</v>
      </c>
      <c r="Z49" s="2" t="s">
        <v>34</v>
      </c>
      <c r="AA49" s="2" t="s">
        <v>35</v>
      </c>
      <c r="AB49" s="2">
        <v>16489.085727000001</v>
      </c>
      <c r="AC49" s="2">
        <v>16.489086</v>
      </c>
      <c r="AD49" s="2">
        <v>7</v>
      </c>
      <c r="AE49" s="10" t="s">
        <v>307</v>
      </c>
      <c r="AF49" s="2">
        <f t="shared" si="0"/>
        <v>271894.42801328568</v>
      </c>
      <c r="AG49" s="2" cm="1">
        <f t="array" ref="AG49">_xlfn.IFS(D49="I",MIN('Datos pp I Región'!$K$7:$K$9),D49="II",MIN('Datos pp II Región'!$K$7:$K$9),D49="III",MIN('Datos pp III Región'!$K$7:$K$9),D49="IV",MIN('Datos pp IV Región'!$K$7:$K$9),D49="V",MIN('Datos pp V Región'!$K$7:$K$9),D49="RM",MIN('Datos pp RM'!$K$7:$K$9),D49="VI",MIN('Datos pp VI Región'!$K$7:$K$9))</f>
        <v>2</v>
      </c>
      <c r="AH49" s="2" cm="1">
        <f t="array" ref="AH49">_xlfn.IFS(Z49="Pavimentado",1-(AG49/(4*365)),Z49="No Pavimentado",1-(AG49/365))</f>
        <v>0.99863013698630132</v>
      </c>
      <c r="AI49" s="2" cm="1">
        <f t="array" ref="AI49">_xlfn.IFS(Z49="Pavimentado",8,Z49="No Pavimentado",R49)</f>
        <v>8</v>
      </c>
      <c r="AJ49" s="2">
        <v>0.62</v>
      </c>
      <c r="AK49" s="2">
        <v>0.15</v>
      </c>
      <c r="AL49" s="2">
        <v>1.5</v>
      </c>
      <c r="AM49" s="2">
        <v>0.15</v>
      </c>
      <c r="AN49" s="2"/>
      <c r="AO49" s="2" cm="1">
        <f t="array" ref="AO49">_xlfn.IFS($Z49=$AU$3,AJ49*(($X49)^(0.91))*(AI49*1.1023)^(1.02),$Z49=$AU$4,AL49*281.9*((8.5/12)^0.9)*(AI49/2.72)^0.45)</f>
        <v>1.3201600184669013</v>
      </c>
      <c r="AP49" s="2" cm="1">
        <f t="array" ref="AP49">_xlfn.IFS($Z49=$AU$3,AK49*(($X49)^(0.91))*(AI49*1.1023)^1.02,$Z49=$AU$4,AM49*281.9*((8.5/12)^0.9)*(AI49/2.72)^0.45)</f>
        <v>0.31939355285489546</v>
      </c>
      <c r="AQ49" s="2" cm="1">
        <f t="array" ref="AQ49">_xlfn.IFS(Z49=$AU$3,(AF49*AO49*AH49)/1000000,Z49=$AU$4,(AF49*AH49*AO49*(1-AN49))/1000000)</f>
        <v>0.35845244878774207</v>
      </c>
      <c r="AR49" s="2" cm="1">
        <f t="array" ref="AR49">_xlfn.IFS(Z49=$AU$3,(AF49*AP49*AH49)/1000000,Z49=$AU$4,(AF49*AH49*AP49*(1-AN49))/1000000)</f>
        <v>8.6722366642195639E-2</v>
      </c>
      <c r="AT49" s="40">
        <v>42</v>
      </c>
      <c r="AX49" s="40">
        <v>42</v>
      </c>
    </row>
    <row r="50" spans="1:50" ht="57.6" x14ac:dyDescent="0.3">
      <c r="A50" s="2">
        <v>7</v>
      </c>
      <c r="B50" t="s">
        <v>21</v>
      </c>
      <c r="C50" s="3" t="s">
        <v>74</v>
      </c>
      <c r="D50" t="s">
        <v>75</v>
      </c>
      <c r="E50" s="3" t="s">
        <v>101</v>
      </c>
      <c r="F50" s="2" t="s">
        <v>102</v>
      </c>
      <c r="G50" s="2" t="s">
        <v>103</v>
      </c>
      <c r="H50" s="2" t="s">
        <v>79</v>
      </c>
      <c r="I50" s="2" t="s">
        <v>28</v>
      </c>
      <c r="J50" s="2" t="s">
        <v>104</v>
      </c>
      <c r="K50" s="2" t="s">
        <v>29</v>
      </c>
      <c r="L50" s="4">
        <v>46227</v>
      </c>
      <c r="M50" s="2" t="s">
        <v>30</v>
      </c>
      <c r="N50" s="2" t="s">
        <v>80</v>
      </c>
      <c r="O50" s="2">
        <v>230851</v>
      </c>
      <c r="P50" s="2" cm="1">
        <f t="array" ref="P50">_xlfn.IFS(AD50=$AT$8,STL!$P$3,AD50=$AT$9,STL!$P$4,AD50=$AT$10,STL!$P$5,AD50=$AT$11,STL!$P$6,AD50=$AT$12,STL!$P$7,AD50=$AT$13,STL!$P$8,AD50=$AT$14,STL!$P$9,AD50=$AT$15,STL!$P$10,AD50=$AT$16,STL!$P$11,AD50=$AT$17,STL!$P$12,AD50=$AT$18,STL!$P$13,AD50=$AT$19,STL!$P$14,AD50=$AT$20,STL!$P$15,AD50=$AT$21,STL!$P$16,AD50=$AT$22,STL!$P$17,AD50=$AT$23,STL!$P$18,AD50=$AT$24,STL!$P$19,AD50=$AT$25,STL!$P$20,AD50=$AT$26,STL!$P$21,AD50=$AT$27,STL!$P$22,AD50=$AT$28,STL!$P$23,AD50=$AT$29,STL!$P$24,AD50=$AT$30,STL!$P$25,AD50=$AT$31,STL!$P$26,AD50=$AT$32,STL!$P$27,AD50=$AT$33,STL!$P$28,AD50=$AT$34,STL!$P$29,AD50=$AT$35,STL!$P$30,AD50=$AT$36,STL!$P$31,AD50=$AT$37,STL!$P$32,AD50=$AT$38,STL!$P$33,AD50=$AT$39,STL!$P$34,AD50=$AT$40,STL!$P$35,AD50=$AT$41,STL!$P$36,AD50=$AT$42,STL!$P$37,AD50=$AT$43,STL!$P$38,AD50=$AT$44,STL!$P$39,AD50=$AT$45,STL!$P$40,AD50=$AT$46,STL!$P$41,AD50=$AT$47,STL!$P$42,AD50=$AT$48,STL!$P$43,AD50=$AT$49,STL!$P$44)</f>
        <v>8.3350000000000009</v>
      </c>
      <c r="Q50" s="2">
        <f>STL!$Q$3</f>
        <v>28</v>
      </c>
      <c r="R50" s="42">
        <f>STL!$R$3</f>
        <v>36.335000000000001</v>
      </c>
      <c r="S50" s="43" cm="1">
        <f t="array" ref="S50">_xlfn.IFS(A50=$AT$8,STL!$S$3,A50=$AT$9,STL!$S$4,A50=$AT$10,STL!$S$5,A50=$AT$11,STL!$S$6,A50=$AT$12,STL!$S$7,A50=$AT$13,STL!$S$8,A50=$AT$14,STL!$S$9,A50=$AT$15,STL!$S$10,A50=$AT$16,STL!$S$11,A50=$AT$17,STL!$S$12,A50=$AT$18,STL!$S$13,A50=$AT$19,STL!$S$14,A50=$AT$20,STL!$S$15,A50=$AT$21,STL!$S$16,A50=$AT$22,STL!$S$17,A50=$AT$23,STL!$S$18,A50=$AT$24,STL!$S$19,A50=$AT$25,STL!$S$20,A50=$AT$26,STL!$S$21,A50=$AT$27,STL!$S$22,A50=$AT$28,STL!$S$23,A50=$AT$29,STL!$S$24,A50=$AT$30,STL!$S$25,A50=$AT$31,STL!$S$26,A50=$AT$32,STL!$S$27,A50=$AT$33,STL!$S$28,A50=$AT$34,STL!$S$29,A50=$AT$35,STL!$S$30,A50=$AT$36,STL!$S$31,A50=$AT$37,STL!$S$32,A50=$AT$38,STL!$S$33,A50=$AT$39,STL!$S$34,A50=$AT$40,STL!$S$35,A50=$AT$41,STL!$S$36,A50=$AT$42,STL!$S$37,A50=$AT$43,STL!$S$38,A50=$AT$44,STL!$S$39,A50=$AT$45,STL!$S$40,A50=$AT$46,STL!$S$41,A50=$AT$47,STL!$S$42,A50=$AT$48,STL!$S$43,A50=$AT$49,STL!$S$44)</f>
        <v>8244.6785714285706</v>
      </c>
      <c r="T50" s="2" cm="1">
        <f t="array" ref="T50">_xlfn.IFS(AD50=$AX$8,STL!$T$3,AD50=$AX$9,STL!$T$4,AD50=$AX$10,STL!$T$5,AD50=$AX$11,STL!$T$6,AD50=$AX$12,STL!$T$7,AD50=$AX$13,STL!$T$8,AD50=$AX$14,STL!$T$9,AD50=$AX$15,STL!$T$10,AD50=$AX$16,STL!$T$11,AD50=$AX$17,STL!$T$12,AD50=$AX$18,STL!$T$13,AD50=$AX$19,STL!$T$14,AD50=$AX$20,STL!$T$15,AD50=$AX$21,STL!$T$16,AD50=$AX$22,STL!$T$17,AD50=$AX$23,STL!$T$18,AD50=$AX$24,STL!$T$19,AD50=$AX$25,STL!$T$20,AD50=$AX$26,STL!$T$21,AD50=$AX$27,STL!$T$22,AD50=$AX$28,STL!$T$23,AD50=$AX$29,STL!$T$24,AD50=$AX$30,STL!$T$25,AD50=$AX$31,STL!$T$26,AD50=$AX$32,STL!$T$27,AD50=$AX$33,STL!$T$28,AD50=$AX$34,STL!$T$29,AD50=$AX$35,STL!$T$30,AD50=$AX$36,STL!$T$31,AD50=$AX$37,STL!$T$32,AD50=$AX$38,STL!$T$33,AD50=$AX$39,STL!$T$34,AD50=$AX$40,STL!$T$35,AD50=$AX$41,STL!$T$36,AD50=$AX$42,STL!$T$37,AD50=$AX$43,STL!$T$38,AD50=$AX$44,STL!$T$39,AD50=$AX$45,STL!$T$40,AD50=$AX$46,STL!$T$41,AD50=$AX$47,STL!$T$42,AD50=$AX$48,STL!$T$43,AD50=$AX$49,STL!$T$44)</f>
        <v>532.46699999999998</v>
      </c>
      <c r="U50" s="2" cm="1">
        <f t="array" ref="U50">_xlfn.IFS($AD50=$AX$8,STL!$U$3,$AD50=$AX$9,STL!$U$4,$AD50=$AX$10,STL!$U$5,$AD50=$AX$11,STL!$U$6,$AD50=$AX$12,STL!$U$7,$AD50=$AX$13,STL!$U$8,$AD50=$AX$14,STL!$U$9,$AD50=$AX$15,STL!$U$10,$AD50=$AX$16,STL!$U$11,$AD50=$AX$17,STL!$U$12,$AD50=$AX$18,STL!$U$13,$AD50=$AX$19,STL!$U$14,$AD50=$AX$20,STL!$U$15,$AD50=$AX$21,STL!$U$16,$AD50=$AX$22,STL!$U$17,$AD50=$AX$23,STL!$U$18,$AD50=$AX$24,STL!$U$19,$AD50=$AX$25,STL!$U$20,$AD50=$AX$26,STL!$U$21,$AD50=$AX$27,STL!$U$22,$AD50=$AX$28,STL!$U$23,$AD50=$AX$29,STL!$U$24,$AD50=$AX$30,STL!$U$25,$AD50=$AX$31,STL!$U$26,$AD50=$AX$32,STL!$U$27,$AD50=$AX$33,STL!$U$28,$AD50=$AX$34,STL!$U$29,$AD50=$AX$35,STL!$U$30,$AD50=$AX$36,STL!$U$31,$AD50=$AX$37,STL!$U$32,$AD50=$AX$38,STL!$U$33,$AD50=$AX$39,STL!$U$34,$AD50=$AX$40,STL!$U$35,$AD50=$AX$41,STL!$U$36,$AD50=$AX$42,STL!$U$37,$AD50=$AX$43,STL!$U$38,$AD50=$AX$44,STL!$U$39,$AD50=$AX$45,STL!$U$40,$AD50=$AX$46,STL!$U$41,$AD50=$AX$47,STL!$U$42,$AD50=$AX$48,STL!$U$43,$AD50=$AX$49,STL!$U$44)</f>
        <v>1.248</v>
      </c>
      <c r="V50" s="2" cm="1">
        <f t="array" ref="V50">_xlfn.IFS($AD50=$AX$8,STL!$V$3,$AD50=$AX$9,STL!$V$4,$AD50=$AX$10,STL!$V$5,$AD50=$AX$11,STL!$V$6,$AD50=$AX$12,STL!$V$7,$AD50=$AX$13,STL!$V$8,$AD50=$AX$14,STL!$V$9,$AD50=$AX$15,STL!$V$10,$AD50=$AX$16,STL!$V$11,$AD50=$AX$17,STL!$V$12,$AD50=$AX$18,STL!$V$13,$AD50=$AX$19,STL!$V$14,$AD50=$AX$20,STL!$V$15,$AD50=$AX$21,STL!$V$16,$AD50=$AX$22,STL!$V$17,$AD50=$AX$23,STL!$V$18,$AD50=$AX$24,STL!$V$19,$AD50=$AX$25,STL!$V$20,$AD50=$AX$26,STL!$V$21,$AD50=$AX$27,STL!$V$22,$AD50=$AX$28,STL!$V$23,$AD50=$AX$29,STL!$V$24,$AD50=$AX$30,STL!$V$25,$AD50=$AX$31,STL!$V$26,$AD50=$AX$32,STL!$V$27,$AD50=$AX$33,STL!$V$28,$AD50=$AX$34,STL!$V$29,$AD50=$AX$35,STL!$V$30,$AD50=$AX$36,STL!$V$31,$AD50=$AX$37,STL!$V$32,$AD50=$AX$38,STL!$V$33,$AD50=$AX$39,STL!$V$34,$AD50=$AX$40,STL!$V$35,$AD50=$AX$41,STL!$V$36,$AD50=$AX$42,STL!$V$37,$AD50=$AX$43,STL!$V$38,$AD50=$AX$44,STL!$V$39,$AD50=$AX$45,STL!$V$40,$AD50=$AX$46,STL!$V$41,$AD50=$AX$47,STL!$V$42,$AD50=$AX$48,STL!$V$43,$AD50=$AX$49,STL!$V$44)</f>
        <v>533.71500000000003</v>
      </c>
      <c r="W50" s="2" t="s">
        <v>108</v>
      </c>
      <c r="X50" s="2">
        <v>0.2</v>
      </c>
      <c r="Y50" s="2" t="s">
        <v>33</v>
      </c>
      <c r="Z50" s="2" t="s">
        <v>34</v>
      </c>
      <c r="AA50" s="2" t="s">
        <v>35</v>
      </c>
      <c r="AB50" s="2">
        <v>22477.319019999999</v>
      </c>
      <c r="AC50" s="2">
        <v>22.477319000000001</v>
      </c>
      <c r="AD50" s="2">
        <v>7</v>
      </c>
      <c r="AE50" s="10" t="s">
        <v>307</v>
      </c>
      <c r="AF50" s="2">
        <f t="shared" si="0"/>
        <v>370636.54060492857</v>
      </c>
      <c r="AG50" s="2" cm="1">
        <f t="array" ref="AG50">_xlfn.IFS(D50="I",MIN('Datos pp I Región'!$K$7:$K$9),D50="II",MIN('Datos pp II Región'!$K$7:$K$9),D50="III",MIN('Datos pp III Región'!$K$7:$K$9),D50="IV",MIN('Datos pp IV Región'!$K$7:$K$9),D50="V",MIN('Datos pp V Región'!$K$7:$K$9),D50="RM",MIN('Datos pp RM'!$K$7:$K$9),D50="VI",MIN('Datos pp VI Región'!$K$7:$K$9))</f>
        <v>2</v>
      </c>
      <c r="AH50" s="2" cm="1">
        <f t="array" ref="AH50">_xlfn.IFS(Z50="Pavimentado",1-(AG50/(4*365)),Z50="No Pavimentado",1-(AG50/365))</f>
        <v>0.99863013698630132</v>
      </c>
      <c r="AI50" s="2" cm="1">
        <f t="array" ref="AI50">_xlfn.IFS(Z50="Pavimentado",8,Z50="No Pavimentado",R50)</f>
        <v>8</v>
      </c>
      <c r="AJ50" s="2">
        <v>0.62</v>
      </c>
      <c r="AK50" s="2">
        <v>0.15</v>
      </c>
      <c r="AL50" s="2">
        <v>1.5</v>
      </c>
      <c r="AM50" s="2">
        <v>0.15</v>
      </c>
      <c r="AN50" s="2"/>
      <c r="AO50" s="2" cm="1">
        <f t="array" ref="AO50">_xlfn.IFS($Z50=$AU$3,AJ50*(($X50)^(0.91))*(AI50*1.1023)^(1.02),$Z50=$AU$4,AL50*281.9*((8.5/12)^0.9)*(AI50/2.72)^0.45)</f>
        <v>1.3201600184669013</v>
      </c>
      <c r="AP50" s="2" cm="1">
        <f t="array" ref="AP50">_xlfn.IFS($Z50=$AU$3,AK50*(($X50)^(0.91))*(AI50*1.1023)^1.02,$Z50=$AU$4,AM50*281.9*((8.5/12)^0.9)*(AI50/2.72)^0.45)</f>
        <v>0.31939355285489546</v>
      </c>
      <c r="AQ50" s="2" cm="1">
        <f t="array" ref="AQ50">_xlfn.IFS(Z50=$AU$3,(AF50*AO50*AH50)/1000000,Z50=$AU$4,(AF50*AH50*AO50*(1-AN50))/1000000)</f>
        <v>0.48862926894390885</v>
      </c>
      <c r="AR50" s="2" cm="1">
        <f t="array" ref="AR50">_xlfn.IFS(Z50=$AU$3,(AF50*AP50*AH50)/1000000,Z50=$AU$4,(AF50*AH50*AP50*(1-AN50))/1000000)</f>
        <v>0.11821675861546178</v>
      </c>
    </row>
    <row r="51" spans="1:50" ht="57.6" x14ac:dyDescent="0.3">
      <c r="A51" s="2">
        <v>7</v>
      </c>
      <c r="B51" t="s">
        <v>21</v>
      </c>
      <c r="C51" s="3" t="s">
        <v>74</v>
      </c>
      <c r="D51" t="s">
        <v>75</v>
      </c>
      <c r="E51" s="3" t="s">
        <v>101</v>
      </c>
      <c r="F51" s="2" t="s">
        <v>102</v>
      </c>
      <c r="G51" s="2" t="s">
        <v>103</v>
      </c>
      <c r="H51" s="2" t="s">
        <v>79</v>
      </c>
      <c r="I51" s="2" t="s">
        <v>28</v>
      </c>
      <c r="J51" s="2" t="s">
        <v>104</v>
      </c>
      <c r="K51" s="2" t="s">
        <v>29</v>
      </c>
      <c r="L51" s="4">
        <v>46227</v>
      </c>
      <c r="M51" s="2" t="s">
        <v>30</v>
      </c>
      <c r="N51" s="2" t="s">
        <v>80</v>
      </c>
      <c r="O51" s="2">
        <v>230851</v>
      </c>
      <c r="P51" s="2" cm="1">
        <f t="array" ref="P51">_xlfn.IFS(AD51=$AT$8,STL!$P$3,AD51=$AT$9,STL!$P$4,AD51=$AT$10,STL!$P$5,AD51=$AT$11,STL!$P$6,AD51=$AT$12,STL!$P$7,AD51=$AT$13,STL!$P$8,AD51=$AT$14,STL!$P$9,AD51=$AT$15,STL!$P$10,AD51=$AT$16,STL!$P$11,AD51=$AT$17,STL!$P$12,AD51=$AT$18,STL!$P$13,AD51=$AT$19,STL!$P$14,AD51=$AT$20,STL!$P$15,AD51=$AT$21,STL!$P$16,AD51=$AT$22,STL!$P$17,AD51=$AT$23,STL!$P$18,AD51=$AT$24,STL!$P$19,AD51=$AT$25,STL!$P$20,AD51=$AT$26,STL!$P$21,AD51=$AT$27,STL!$P$22,AD51=$AT$28,STL!$P$23,AD51=$AT$29,STL!$P$24,AD51=$AT$30,STL!$P$25,AD51=$AT$31,STL!$P$26,AD51=$AT$32,STL!$P$27,AD51=$AT$33,STL!$P$28,AD51=$AT$34,STL!$P$29,AD51=$AT$35,STL!$P$30,AD51=$AT$36,STL!$P$31,AD51=$AT$37,STL!$P$32,AD51=$AT$38,STL!$P$33,AD51=$AT$39,STL!$P$34,AD51=$AT$40,STL!$P$35,AD51=$AT$41,STL!$P$36,AD51=$AT$42,STL!$P$37,AD51=$AT$43,STL!$P$38,AD51=$AT$44,STL!$P$39,AD51=$AT$45,STL!$P$40,AD51=$AT$46,STL!$P$41,AD51=$AT$47,STL!$P$42,AD51=$AT$48,STL!$P$43,AD51=$AT$49,STL!$P$44)</f>
        <v>8.3350000000000009</v>
      </c>
      <c r="Q51" s="2">
        <f>STL!$Q$3</f>
        <v>28</v>
      </c>
      <c r="R51" s="42">
        <f>STL!$R$3</f>
        <v>36.335000000000001</v>
      </c>
      <c r="S51" s="43" cm="1">
        <f t="array" ref="S51">_xlfn.IFS(A51=$AT$8,STL!$S$3,A51=$AT$9,STL!$S$4,A51=$AT$10,STL!$S$5,A51=$AT$11,STL!$S$6,A51=$AT$12,STL!$S$7,A51=$AT$13,STL!$S$8,A51=$AT$14,STL!$S$9,A51=$AT$15,STL!$S$10,A51=$AT$16,STL!$S$11,A51=$AT$17,STL!$S$12,A51=$AT$18,STL!$S$13,A51=$AT$19,STL!$S$14,A51=$AT$20,STL!$S$15,A51=$AT$21,STL!$S$16,A51=$AT$22,STL!$S$17,A51=$AT$23,STL!$S$18,A51=$AT$24,STL!$S$19,A51=$AT$25,STL!$S$20,A51=$AT$26,STL!$S$21,A51=$AT$27,STL!$S$22,A51=$AT$28,STL!$S$23,A51=$AT$29,STL!$S$24,A51=$AT$30,STL!$S$25,A51=$AT$31,STL!$S$26,A51=$AT$32,STL!$S$27,A51=$AT$33,STL!$S$28,A51=$AT$34,STL!$S$29,A51=$AT$35,STL!$S$30,A51=$AT$36,STL!$S$31,A51=$AT$37,STL!$S$32,A51=$AT$38,STL!$S$33,A51=$AT$39,STL!$S$34,A51=$AT$40,STL!$S$35,A51=$AT$41,STL!$S$36,A51=$AT$42,STL!$S$37,A51=$AT$43,STL!$S$38,A51=$AT$44,STL!$S$39,A51=$AT$45,STL!$S$40,A51=$AT$46,STL!$S$41,A51=$AT$47,STL!$S$42,A51=$AT$48,STL!$S$43,A51=$AT$49,STL!$S$44)</f>
        <v>8244.6785714285706</v>
      </c>
      <c r="T51" s="2" cm="1">
        <f t="array" ref="T51">_xlfn.IFS(AD51=$AX$8,STL!$T$3,AD51=$AX$9,STL!$T$4,AD51=$AX$10,STL!$T$5,AD51=$AX$11,STL!$T$6,AD51=$AX$12,STL!$T$7,AD51=$AX$13,STL!$T$8,AD51=$AX$14,STL!$T$9,AD51=$AX$15,STL!$T$10,AD51=$AX$16,STL!$T$11,AD51=$AX$17,STL!$T$12,AD51=$AX$18,STL!$T$13,AD51=$AX$19,STL!$T$14,AD51=$AX$20,STL!$T$15,AD51=$AX$21,STL!$T$16,AD51=$AX$22,STL!$T$17,AD51=$AX$23,STL!$T$18,AD51=$AX$24,STL!$T$19,AD51=$AX$25,STL!$T$20,AD51=$AX$26,STL!$T$21,AD51=$AX$27,STL!$T$22,AD51=$AX$28,STL!$T$23,AD51=$AX$29,STL!$T$24,AD51=$AX$30,STL!$T$25,AD51=$AX$31,STL!$T$26,AD51=$AX$32,STL!$T$27,AD51=$AX$33,STL!$T$28,AD51=$AX$34,STL!$T$29,AD51=$AX$35,STL!$T$30,AD51=$AX$36,STL!$T$31,AD51=$AX$37,STL!$T$32,AD51=$AX$38,STL!$T$33,AD51=$AX$39,STL!$T$34,AD51=$AX$40,STL!$T$35,AD51=$AX$41,STL!$T$36,AD51=$AX$42,STL!$T$37,AD51=$AX$43,STL!$T$38,AD51=$AX$44,STL!$T$39,AD51=$AX$45,STL!$T$40,AD51=$AX$46,STL!$T$41,AD51=$AX$47,STL!$T$42,AD51=$AX$48,STL!$T$43,AD51=$AX$49,STL!$T$44)</f>
        <v>532.46699999999998</v>
      </c>
      <c r="U51" s="2" cm="1">
        <f t="array" ref="U51">_xlfn.IFS($AD51=$AX$8,STL!$U$3,$AD51=$AX$9,STL!$U$4,$AD51=$AX$10,STL!$U$5,$AD51=$AX$11,STL!$U$6,$AD51=$AX$12,STL!$U$7,$AD51=$AX$13,STL!$U$8,$AD51=$AX$14,STL!$U$9,$AD51=$AX$15,STL!$U$10,$AD51=$AX$16,STL!$U$11,$AD51=$AX$17,STL!$U$12,$AD51=$AX$18,STL!$U$13,$AD51=$AX$19,STL!$U$14,$AD51=$AX$20,STL!$U$15,$AD51=$AX$21,STL!$U$16,$AD51=$AX$22,STL!$U$17,$AD51=$AX$23,STL!$U$18,$AD51=$AX$24,STL!$U$19,$AD51=$AX$25,STL!$U$20,$AD51=$AX$26,STL!$U$21,$AD51=$AX$27,STL!$U$22,$AD51=$AX$28,STL!$U$23,$AD51=$AX$29,STL!$U$24,$AD51=$AX$30,STL!$U$25,$AD51=$AX$31,STL!$U$26,$AD51=$AX$32,STL!$U$27,$AD51=$AX$33,STL!$U$28,$AD51=$AX$34,STL!$U$29,$AD51=$AX$35,STL!$U$30,$AD51=$AX$36,STL!$U$31,$AD51=$AX$37,STL!$U$32,$AD51=$AX$38,STL!$U$33,$AD51=$AX$39,STL!$U$34,$AD51=$AX$40,STL!$U$35,$AD51=$AX$41,STL!$U$36,$AD51=$AX$42,STL!$U$37,$AD51=$AX$43,STL!$U$38,$AD51=$AX$44,STL!$U$39,$AD51=$AX$45,STL!$U$40,$AD51=$AX$46,STL!$U$41,$AD51=$AX$47,STL!$U$42,$AD51=$AX$48,STL!$U$43,$AD51=$AX$49,STL!$U$44)</f>
        <v>1.248</v>
      </c>
      <c r="V51" s="2" cm="1">
        <f t="array" ref="V51">_xlfn.IFS($AD51=$AX$8,STL!$V$3,$AD51=$AX$9,STL!$V$4,$AD51=$AX$10,STL!$V$5,$AD51=$AX$11,STL!$V$6,$AD51=$AX$12,STL!$V$7,$AD51=$AX$13,STL!$V$8,$AD51=$AX$14,STL!$V$9,$AD51=$AX$15,STL!$V$10,$AD51=$AX$16,STL!$V$11,$AD51=$AX$17,STL!$V$12,$AD51=$AX$18,STL!$V$13,$AD51=$AX$19,STL!$V$14,$AD51=$AX$20,STL!$V$15,$AD51=$AX$21,STL!$V$16,$AD51=$AX$22,STL!$V$17,$AD51=$AX$23,STL!$V$18,$AD51=$AX$24,STL!$V$19,$AD51=$AX$25,STL!$V$20,$AD51=$AX$26,STL!$V$21,$AD51=$AX$27,STL!$V$22,$AD51=$AX$28,STL!$V$23,$AD51=$AX$29,STL!$V$24,$AD51=$AX$30,STL!$V$25,$AD51=$AX$31,STL!$V$26,$AD51=$AX$32,STL!$V$27,$AD51=$AX$33,STL!$V$28,$AD51=$AX$34,STL!$V$29,$AD51=$AX$35,STL!$V$30,$AD51=$AX$36,STL!$V$31,$AD51=$AX$37,STL!$V$32,$AD51=$AX$38,STL!$V$33,$AD51=$AX$39,STL!$V$34,$AD51=$AX$40,STL!$V$35,$AD51=$AX$41,STL!$V$36,$AD51=$AX$42,STL!$V$37,$AD51=$AX$43,STL!$V$38,$AD51=$AX$44,STL!$V$39,$AD51=$AX$45,STL!$V$40,$AD51=$AX$46,STL!$V$41,$AD51=$AX$47,STL!$V$42,$AD51=$AX$48,STL!$V$43,$AD51=$AX$49,STL!$V$44)</f>
        <v>533.71500000000003</v>
      </c>
      <c r="W51" s="2" t="s">
        <v>109</v>
      </c>
      <c r="X51" s="2">
        <v>0.2</v>
      </c>
      <c r="Y51" s="2" t="s">
        <v>33</v>
      </c>
      <c r="Z51" s="2" t="s">
        <v>34</v>
      </c>
      <c r="AA51" s="2" t="s">
        <v>35</v>
      </c>
      <c r="AB51" s="2">
        <v>33014.511782000001</v>
      </c>
      <c r="AC51" s="2">
        <v>33.014512000000003</v>
      </c>
      <c r="AD51" s="2">
        <v>7</v>
      </c>
      <c r="AE51" s="10" t="s">
        <v>307</v>
      </c>
      <c r="AF51" s="2">
        <f t="shared" si="0"/>
        <v>544388.07926514291</v>
      </c>
      <c r="AG51" s="2" cm="1">
        <f t="array" ref="AG51">_xlfn.IFS(D51="I",MIN('Datos pp I Región'!$K$7:$K$9),D51="II",MIN('Datos pp II Región'!$K$7:$K$9),D51="III",MIN('Datos pp III Región'!$K$7:$K$9),D51="IV",MIN('Datos pp IV Región'!$K$7:$K$9),D51="V",MIN('Datos pp V Región'!$K$7:$K$9),D51="RM",MIN('Datos pp RM'!$K$7:$K$9),D51="VI",MIN('Datos pp VI Región'!$K$7:$K$9))</f>
        <v>2</v>
      </c>
      <c r="AH51" s="2" cm="1">
        <f t="array" ref="AH51">_xlfn.IFS(Z51="Pavimentado",1-(AG51/(4*365)),Z51="No Pavimentado",1-(AG51/365))</f>
        <v>0.99863013698630132</v>
      </c>
      <c r="AI51" s="2" cm="1">
        <f t="array" ref="AI51">_xlfn.IFS(Z51="Pavimentado",8,Z51="No Pavimentado",R51)</f>
        <v>8</v>
      </c>
      <c r="AJ51" s="2">
        <v>0.62</v>
      </c>
      <c r="AK51" s="2">
        <v>0.15</v>
      </c>
      <c r="AL51" s="2">
        <v>1.5</v>
      </c>
      <c r="AM51" s="2">
        <v>0.15</v>
      </c>
      <c r="AN51" s="2"/>
      <c r="AO51" s="2" cm="1">
        <f t="array" ref="AO51">_xlfn.IFS($Z51=$AU$3,AJ51*(($X51)^(0.91))*(AI51*1.1023)^(1.02),$Z51=$AU$4,AL51*281.9*((8.5/12)^0.9)*(AI51/2.72)^0.45)</f>
        <v>1.3201600184669013</v>
      </c>
      <c r="AP51" s="2" cm="1">
        <f t="array" ref="AP51">_xlfn.IFS($Z51=$AU$3,AK51*(($X51)^(0.91))*(AI51*1.1023)^1.02,$Z51=$AU$4,AM51*281.9*((8.5/12)^0.9)*(AI51/2.72)^0.45)</f>
        <v>0.31939355285489546</v>
      </c>
      <c r="AQ51" s="2" cm="1">
        <f t="array" ref="AQ51">_xlfn.IFS(Z51=$AU$3,(AF51*AO51*AH51)/1000000,Z51=$AU$4,(AF51*AH51*AO51*(1-AN51))/1000000)</f>
        <v>0.71769488447887886</v>
      </c>
      <c r="AR51" s="2" cm="1">
        <f t="array" ref="AR51">_xlfn.IFS(Z51=$AU$3,(AF51*AP51*AH51)/1000000,Z51=$AU$4,(AF51*AH51*AP51*(1-AN51))/1000000)</f>
        <v>0.17363585914811583</v>
      </c>
    </row>
    <row r="52" spans="1:50" ht="57.6" x14ac:dyDescent="0.3">
      <c r="A52" s="2">
        <v>7</v>
      </c>
      <c r="B52" t="s">
        <v>21</v>
      </c>
      <c r="C52" s="3" t="s">
        <v>74</v>
      </c>
      <c r="D52" t="s">
        <v>75</v>
      </c>
      <c r="E52" s="3" t="s">
        <v>101</v>
      </c>
      <c r="F52" s="2" t="s">
        <v>102</v>
      </c>
      <c r="G52" s="2" t="s">
        <v>103</v>
      </c>
      <c r="H52" s="2" t="s">
        <v>79</v>
      </c>
      <c r="I52" s="2" t="s">
        <v>28</v>
      </c>
      <c r="J52" s="2" t="s">
        <v>104</v>
      </c>
      <c r="K52" s="2" t="s">
        <v>29</v>
      </c>
      <c r="L52" s="4">
        <v>46227</v>
      </c>
      <c r="M52" s="2" t="s">
        <v>30</v>
      </c>
      <c r="N52" s="2" t="s">
        <v>80</v>
      </c>
      <c r="O52" s="2">
        <v>230851</v>
      </c>
      <c r="P52" s="2" cm="1">
        <f t="array" ref="P52">_xlfn.IFS(AD52=$AT$8,STL!$P$3,AD52=$AT$9,STL!$P$4,AD52=$AT$10,STL!$P$5,AD52=$AT$11,STL!$P$6,AD52=$AT$12,STL!$P$7,AD52=$AT$13,STL!$P$8,AD52=$AT$14,STL!$P$9,AD52=$AT$15,STL!$P$10,AD52=$AT$16,STL!$P$11,AD52=$AT$17,STL!$P$12,AD52=$AT$18,STL!$P$13,AD52=$AT$19,STL!$P$14,AD52=$AT$20,STL!$P$15,AD52=$AT$21,STL!$P$16,AD52=$AT$22,STL!$P$17,AD52=$AT$23,STL!$P$18,AD52=$AT$24,STL!$P$19,AD52=$AT$25,STL!$P$20,AD52=$AT$26,STL!$P$21,AD52=$AT$27,STL!$P$22,AD52=$AT$28,STL!$P$23,AD52=$AT$29,STL!$P$24,AD52=$AT$30,STL!$P$25,AD52=$AT$31,STL!$P$26,AD52=$AT$32,STL!$P$27,AD52=$AT$33,STL!$P$28,AD52=$AT$34,STL!$P$29,AD52=$AT$35,STL!$P$30,AD52=$AT$36,STL!$P$31,AD52=$AT$37,STL!$P$32,AD52=$AT$38,STL!$P$33,AD52=$AT$39,STL!$P$34,AD52=$AT$40,STL!$P$35,AD52=$AT$41,STL!$P$36,AD52=$AT$42,STL!$P$37,AD52=$AT$43,STL!$P$38,AD52=$AT$44,STL!$P$39,AD52=$AT$45,STL!$P$40,AD52=$AT$46,STL!$P$41,AD52=$AT$47,STL!$P$42,AD52=$AT$48,STL!$P$43,AD52=$AT$49,STL!$P$44)</f>
        <v>8.3350000000000009</v>
      </c>
      <c r="Q52" s="2">
        <f>STL!$Q$3</f>
        <v>28</v>
      </c>
      <c r="R52" s="42">
        <f>STL!$R$3</f>
        <v>36.335000000000001</v>
      </c>
      <c r="S52" s="43" cm="1">
        <f t="array" ref="S52">_xlfn.IFS(A52=$AT$8,STL!$S$3,A52=$AT$9,STL!$S$4,A52=$AT$10,STL!$S$5,A52=$AT$11,STL!$S$6,A52=$AT$12,STL!$S$7,A52=$AT$13,STL!$S$8,A52=$AT$14,STL!$S$9,A52=$AT$15,STL!$S$10,A52=$AT$16,STL!$S$11,A52=$AT$17,STL!$S$12,A52=$AT$18,STL!$S$13,A52=$AT$19,STL!$S$14,A52=$AT$20,STL!$S$15,A52=$AT$21,STL!$S$16,A52=$AT$22,STL!$S$17,A52=$AT$23,STL!$S$18,A52=$AT$24,STL!$S$19,A52=$AT$25,STL!$S$20,A52=$AT$26,STL!$S$21,A52=$AT$27,STL!$S$22,A52=$AT$28,STL!$S$23,A52=$AT$29,STL!$S$24,A52=$AT$30,STL!$S$25,A52=$AT$31,STL!$S$26,A52=$AT$32,STL!$S$27,A52=$AT$33,STL!$S$28,A52=$AT$34,STL!$S$29,A52=$AT$35,STL!$S$30,A52=$AT$36,STL!$S$31,A52=$AT$37,STL!$S$32,A52=$AT$38,STL!$S$33,A52=$AT$39,STL!$S$34,A52=$AT$40,STL!$S$35,A52=$AT$41,STL!$S$36,A52=$AT$42,STL!$S$37,A52=$AT$43,STL!$S$38,A52=$AT$44,STL!$S$39,A52=$AT$45,STL!$S$40,A52=$AT$46,STL!$S$41,A52=$AT$47,STL!$S$42,A52=$AT$48,STL!$S$43,A52=$AT$49,STL!$S$44)</f>
        <v>8244.6785714285706</v>
      </c>
      <c r="T52" s="2" cm="1">
        <f t="array" ref="T52">_xlfn.IFS(AD52=$AX$8,STL!$T$3,AD52=$AX$9,STL!$T$4,AD52=$AX$10,STL!$T$5,AD52=$AX$11,STL!$T$6,AD52=$AX$12,STL!$T$7,AD52=$AX$13,STL!$T$8,AD52=$AX$14,STL!$T$9,AD52=$AX$15,STL!$T$10,AD52=$AX$16,STL!$T$11,AD52=$AX$17,STL!$T$12,AD52=$AX$18,STL!$T$13,AD52=$AX$19,STL!$T$14,AD52=$AX$20,STL!$T$15,AD52=$AX$21,STL!$T$16,AD52=$AX$22,STL!$T$17,AD52=$AX$23,STL!$T$18,AD52=$AX$24,STL!$T$19,AD52=$AX$25,STL!$T$20,AD52=$AX$26,STL!$T$21,AD52=$AX$27,STL!$T$22,AD52=$AX$28,STL!$T$23,AD52=$AX$29,STL!$T$24,AD52=$AX$30,STL!$T$25,AD52=$AX$31,STL!$T$26,AD52=$AX$32,STL!$T$27,AD52=$AX$33,STL!$T$28,AD52=$AX$34,STL!$T$29,AD52=$AX$35,STL!$T$30,AD52=$AX$36,STL!$T$31,AD52=$AX$37,STL!$T$32,AD52=$AX$38,STL!$T$33,AD52=$AX$39,STL!$T$34,AD52=$AX$40,STL!$T$35,AD52=$AX$41,STL!$T$36,AD52=$AX$42,STL!$T$37,AD52=$AX$43,STL!$T$38,AD52=$AX$44,STL!$T$39,AD52=$AX$45,STL!$T$40,AD52=$AX$46,STL!$T$41,AD52=$AX$47,STL!$T$42,AD52=$AX$48,STL!$T$43,AD52=$AX$49,STL!$T$44)</f>
        <v>532.46699999999998</v>
      </c>
      <c r="U52" s="2" cm="1">
        <f t="array" ref="U52">_xlfn.IFS($AD52=$AX$8,STL!$U$3,$AD52=$AX$9,STL!$U$4,$AD52=$AX$10,STL!$U$5,$AD52=$AX$11,STL!$U$6,$AD52=$AX$12,STL!$U$7,$AD52=$AX$13,STL!$U$8,$AD52=$AX$14,STL!$U$9,$AD52=$AX$15,STL!$U$10,$AD52=$AX$16,STL!$U$11,$AD52=$AX$17,STL!$U$12,$AD52=$AX$18,STL!$U$13,$AD52=$AX$19,STL!$U$14,$AD52=$AX$20,STL!$U$15,$AD52=$AX$21,STL!$U$16,$AD52=$AX$22,STL!$U$17,$AD52=$AX$23,STL!$U$18,$AD52=$AX$24,STL!$U$19,$AD52=$AX$25,STL!$U$20,$AD52=$AX$26,STL!$U$21,$AD52=$AX$27,STL!$U$22,$AD52=$AX$28,STL!$U$23,$AD52=$AX$29,STL!$U$24,$AD52=$AX$30,STL!$U$25,$AD52=$AX$31,STL!$U$26,$AD52=$AX$32,STL!$U$27,$AD52=$AX$33,STL!$U$28,$AD52=$AX$34,STL!$U$29,$AD52=$AX$35,STL!$U$30,$AD52=$AX$36,STL!$U$31,$AD52=$AX$37,STL!$U$32,$AD52=$AX$38,STL!$U$33,$AD52=$AX$39,STL!$U$34,$AD52=$AX$40,STL!$U$35,$AD52=$AX$41,STL!$U$36,$AD52=$AX$42,STL!$U$37,$AD52=$AX$43,STL!$U$38,$AD52=$AX$44,STL!$U$39,$AD52=$AX$45,STL!$U$40,$AD52=$AX$46,STL!$U$41,$AD52=$AX$47,STL!$U$42,$AD52=$AX$48,STL!$U$43,$AD52=$AX$49,STL!$U$44)</f>
        <v>1.248</v>
      </c>
      <c r="V52" s="2" cm="1">
        <f t="array" ref="V52">_xlfn.IFS($AD52=$AX$8,STL!$V$3,$AD52=$AX$9,STL!$V$4,$AD52=$AX$10,STL!$V$5,$AD52=$AX$11,STL!$V$6,$AD52=$AX$12,STL!$V$7,$AD52=$AX$13,STL!$V$8,$AD52=$AX$14,STL!$V$9,$AD52=$AX$15,STL!$V$10,$AD52=$AX$16,STL!$V$11,$AD52=$AX$17,STL!$V$12,$AD52=$AX$18,STL!$V$13,$AD52=$AX$19,STL!$V$14,$AD52=$AX$20,STL!$V$15,$AD52=$AX$21,STL!$V$16,$AD52=$AX$22,STL!$V$17,$AD52=$AX$23,STL!$V$18,$AD52=$AX$24,STL!$V$19,$AD52=$AX$25,STL!$V$20,$AD52=$AX$26,STL!$V$21,$AD52=$AX$27,STL!$V$22,$AD52=$AX$28,STL!$V$23,$AD52=$AX$29,STL!$V$24,$AD52=$AX$30,STL!$V$25,$AD52=$AX$31,STL!$V$26,$AD52=$AX$32,STL!$V$27,$AD52=$AX$33,STL!$V$28,$AD52=$AX$34,STL!$V$29,$AD52=$AX$35,STL!$V$30,$AD52=$AX$36,STL!$V$31,$AD52=$AX$37,STL!$V$32,$AD52=$AX$38,STL!$V$33,$AD52=$AX$39,STL!$V$34,$AD52=$AX$40,STL!$V$35,$AD52=$AX$41,STL!$V$36,$AD52=$AX$42,STL!$V$37,$AD52=$AX$43,STL!$V$38,$AD52=$AX$44,STL!$V$39,$AD52=$AX$45,STL!$V$40,$AD52=$AX$46,STL!$V$41,$AD52=$AX$47,STL!$V$42,$AD52=$AX$48,STL!$V$43,$AD52=$AX$49,STL!$V$44)</f>
        <v>533.71500000000003</v>
      </c>
      <c r="W52" s="2" t="s">
        <v>110</v>
      </c>
      <c r="X52" s="2">
        <v>0.03</v>
      </c>
      <c r="Y52" s="2" t="s">
        <v>33</v>
      </c>
      <c r="Z52" s="2" t="s">
        <v>34</v>
      </c>
      <c r="AA52" s="2" t="s">
        <v>35</v>
      </c>
      <c r="AB52" s="2">
        <v>12588.474096</v>
      </c>
      <c r="AC52" s="2">
        <v>12.588474</v>
      </c>
      <c r="AD52" s="2">
        <v>7</v>
      </c>
      <c r="AE52" s="10" t="s">
        <v>307</v>
      </c>
      <c r="AF52" s="2">
        <f t="shared" si="0"/>
        <v>207575.84366957139</v>
      </c>
      <c r="AG52" s="2" cm="1">
        <f t="array" ref="AG52">_xlfn.IFS(D52="I",MIN('Datos pp I Región'!$K$7:$K$9),D52="II",MIN('Datos pp II Región'!$K$7:$K$9),D52="III",MIN('Datos pp III Región'!$K$7:$K$9),D52="IV",MIN('Datos pp IV Región'!$K$7:$K$9),D52="V",MIN('Datos pp V Región'!$K$7:$K$9),D52="RM",MIN('Datos pp RM'!$K$7:$K$9),D52="VI",MIN('Datos pp VI Región'!$K$7:$K$9))</f>
        <v>2</v>
      </c>
      <c r="AH52" s="2" cm="1">
        <f t="array" ref="AH52">_xlfn.IFS(Z52="Pavimentado",1-(AG52/(4*365)),Z52="No Pavimentado",1-(AG52/365))</f>
        <v>0.99863013698630132</v>
      </c>
      <c r="AI52" s="2" cm="1">
        <f t="array" ref="AI52">_xlfn.IFS(Z52="Pavimentado",8,Z52="No Pavimentado",R52)</f>
        <v>8</v>
      </c>
      <c r="AJ52" s="2">
        <v>0.62</v>
      </c>
      <c r="AK52" s="2">
        <v>0.15</v>
      </c>
      <c r="AL52" s="2">
        <v>1.5</v>
      </c>
      <c r="AM52" s="2">
        <v>0.15</v>
      </c>
      <c r="AN52" s="2"/>
      <c r="AO52" s="2" cm="1">
        <f t="array" ref="AO52">_xlfn.IFS($Z52=$AU$3,AJ52*(($X52)^(0.91))*(AI52*1.1023)^(1.02),$Z52=$AU$4,AL52*281.9*((8.5/12)^0.9)*(AI52/2.72)^0.45)</f>
        <v>0.23489275495793649</v>
      </c>
      <c r="AP52" s="2" cm="1">
        <f t="array" ref="AP52">_xlfn.IFS($Z52=$AU$3,AK52*(($X52)^(0.91))*(AI52*1.1023)^1.02,$Z52=$AU$4,AM52*281.9*((8.5/12)^0.9)*(AI52/2.72)^0.45)</f>
        <v>5.6828892328533019E-2</v>
      </c>
      <c r="AQ52" s="2" cm="1">
        <f t="array" ref="AQ52">_xlfn.IFS(Z52=$AU$3,(AF52*AO52*AH52)/1000000,Z52=$AU$4,(AF52*AH52*AO52*(1-AN52))/1000000)</f>
        <v>4.8691269916808402E-2</v>
      </c>
      <c r="AR52" s="2" cm="1">
        <f t="array" ref="AR52">_xlfn.IFS(Z52=$AU$3,(AF52*AP52*AH52)/1000000,Z52=$AU$4,(AF52*AH52*AP52*(1-AN52))/1000000)</f>
        <v>1.1780145947614937E-2</v>
      </c>
    </row>
    <row r="53" spans="1:50" ht="57.6" x14ac:dyDescent="0.3">
      <c r="A53" s="2">
        <v>7</v>
      </c>
      <c r="B53" t="s">
        <v>21</v>
      </c>
      <c r="C53" s="3" t="s">
        <v>74</v>
      </c>
      <c r="D53" t="s">
        <v>75</v>
      </c>
      <c r="E53" s="3" t="s">
        <v>101</v>
      </c>
      <c r="F53" s="2" t="s">
        <v>102</v>
      </c>
      <c r="G53" s="2" t="s">
        <v>103</v>
      </c>
      <c r="H53" s="2" t="s">
        <v>79</v>
      </c>
      <c r="I53" s="2" t="s">
        <v>28</v>
      </c>
      <c r="J53" s="2" t="s">
        <v>104</v>
      </c>
      <c r="K53" s="2" t="s">
        <v>29</v>
      </c>
      <c r="L53" s="4">
        <v>46227</v>
      </c>
      <c r="M53" s="2" t="s">
        <v>30</v>
      </c>
      <c r="N53" s="2" t="s">
        <v>80</v>
      </c>
      <c r="O53" s="2">
        <v>230851</v>
      </c>
      <c r="P53" s="2" cm="1">
        <f t="array" ref="P53">_xlfn.IFS(AD53=$AT$8,STL!$P$3,AD53=$AT$9,STL!$P$4,AD53=$AT$10,STL!$P$5,AD53=$AT$11,STL!$P$6,AD53=$AT$12,STL!$P$7,AD53=$AT$13,STL!$P$8,AD53=$AT$14,STL!$P$9,AD53=$AT$15,STL!$P$10,AD53=$AT$16,STL!$P$11,AD53=$AT$17,STL!$P$12,AD53=$AT$18,STL!$P$13,AD53=$AT$19,STL!$P$14,AD53=$AT$20,STL!$P$15,AD53=$AT$21,STL!$P$16,AD53=$AT$22,STL!$P$17,AD53=$AT$23,STL!$P$18,AD53=$AT$24,STL!$P$19,AD53=$AT$25,STL!$P$20,AD53=$AT$26,STL!$P$21,AD53=$AT$27,STL!$P$22,AD53=$AT$28,STL!$P$23,AD53=$AT$29,STL!$P$24,AD53=$AT$30,STL!$P$25,AD53=$AT$31,STL!$P$26,AD53=$AT$32,STL!$P$27,AD53=$AT$33,STL!$P$28,AD53=$AT$34,STL!$P$29,AD53=$AT$35,STL!$P$30,AD53=$AT$36,STL!$P$31,AD53=$AT$37,STL!$P$32,AD53=$AT$38,STL!$P$33,AD53=$AT$39,STL!$P$34,AD53=$AT$40,STL!$P$35,AD53=$AT$41,STL!$P$36,AD53=$AT$42,STL!$P$37,AD53=$AT$43,STL!$P$38,AD53=$AT$44,STL!$P$39,AD53=$AT$45,STL!$P$40,AD53=$AT$46,STL!$P$41,AD53=$AT$47,STL!$P$42,AD53=$AT$48,STL!$P$43,AD53=$AT$49,STL!$P$44)</f>
        <v>8.3350000000000009</v>
      </c>
      <c r="Q53" s="2">
        <f>STL!$Q$3</f>
        <v>28</v>
      </c>
      <c r="R53" s="42">
        <f>STL!$R$3</f>
        <v>36.335000000000001</v>
      </c>
      <c r="S53" s="43" cm="1">
        <f t="array" ref="S53">_xlfn.IFS(A53=$AT$8,STL!$S$3,A53=$AT$9,STL!$S$4,A53=$AT$10,STL!$S$5,A53=$AT$11,STL!$S$6,A53=$AT$12,STL!$S$7,A53=$AT$13,STL!$S$8,A53=$AT$14,STL!$S$9,A53=$AT$15,STL!$S$10,A53=$AT$16,STL!$S$11,A53=$AT$17,STL!$S$12,A53=$AT$18,STL!$S$13,A53=$AT$19,STL!$S$14,A53=$AT$20,STL!$S$15,A53=$AT$21,STL!$S$16,A53=$AT$22,STL!$S$17,A53=$AT$23,STL!$S$18,A53=$AT$24,STL!$S$19,A53=$AT$25,STL!$S$20,A53=$AT$26,STL!$S$21,A53=$AT$27,STL!$S$22,A53=$AT$28,STL!$S$23,A53=$AT$29,STL!$S$24,A53=$AT$30,STL!$S$25,A53=$AT$31,STL!$S$26,A53=$AT$32,STL!$S$27,A53=$AT$33,STL!$S$28,A53=$AT$34,STL!$S$29,A53=$AT$35,STL!$S$30,A53=$AT$36,STL!$S$31,A53=$AT$37,STL!$S$32,A53=$AT$38,STL!$S$33,A53=$AT$39,STL!$S$34,A53=$AT$40,STL!$S$35,A53=$AT$41,STL!$S$36,A53=$AT$42,STL!$S$37,A53=$AT$43,STL!$S$38,A53=$AT$44,STL!$S$39,A53=$AT$45,STL!$S$40,A53=$AT$46,STL!$S$41,A53=$AT$47,STL!$S$42,A53=$AT$48,STL!$S$43,A53=$AT$49,STL!$S$44)</f>
        <v>8244.6785714285706</v>
      </c>
      <c r="T53" s="2" cm="1">
        <f t="array" ref="T53">_xlfn.IFS(AD53=$AX$8,STL!$T$3,AD53=$AX$9,STL!$T$4,AD53=$AX$10,STL!$T$5,AD53=$AX$11,STL!$T$6,AD53=$AX$12,STL!$T$7,AD53=$AX$13,STL!$T$8,AD53=$AX$14,STL!$T$9,AD53=$AX$15,STL!$T$10,AD53=$AX$16,STL!$T$11,AD53=$AX$17,STL!$T$12,AD53=$AX$18,STL!$T$13,AD53=$AX$19,STL!$T$14,AD53=$AX$20,STL!$T$15,AD53=$AX$21,STL!$T$16,AD53=$AX$22,STL!$T$17,AD53=$AX$23,STL!$T$18,AD53=$AX$24,STL!$T$19,AD53=$AX$25,STL!$T$20,AD53=$AX$26,STL!$T$21,AD53=$AX$27,STL!$T$22,AD53=$AX$28,STL!$T$23,AD53=$AX$29,STL!$T$24,AD53=$AX$30,STL!$T$25,AD53=$AX$31,STL!$T$26,AD53=$AX$32,STL!$T$27,AD53=$AX$33,STL!$T$28,AD53=$AX$34,STL!$T$29,AD53=$AX$35,STL!$T$30,AD53=$AX$36,STL!$T$31,AD53=$AX$37,STL!$T$32,AD53=$AX$38,STL!$T$33,AD53=$AX$39,STL!$T$34,AD53=$AX$40,STL!$T$35,AD53=$AX$41,STL!$T$36,AD53=$AX$42,STL!$T$37,AD53=$AX$43,STL!$T$38,AD53=$AX$44,STL!$T$39,AD53=$AX$45,STL!$T$40,AD53=$AX$46,STL!$T$41,AD53=$AX$47,STL!$T$42,AD53=$AX$48,STL!$T$43,AD53=$AX$49,STL!$T$44)</f>
        <v>532.46699999999998</v>
      </c>
      <c r="U53" s="2" cm="1">
        <f t="array" ref="U53">_xlfn.IFS($AD53=$AX$8,STL!$U$3,$AD53=$AX$9,STL!$U$4,$AD53=$AX$10,STL!$U$5,$AD53=$AX$11,STL!$U$6,$AD53=$AX$12,STL!$U$7,$AD53=$AX$13,STL!$U$8,$AD53=$AX$14,STL!$U$9,$AD53=$AX$15,STL!$U$10,$AD53=$AX$16,STL!$U$11,$AD53=$AX$17,STL!$U$12,$AD53=$AX$18,STL!$U$13,$AD53=$AX$19,STL!$U$14,$AD53=$AX$20,STL!$U$15,$AD53=$AX$21,STL!$U$16,$AD53=$AX$22,STL!$U$17,$AD53=$AX$23,STL!$U$18,$AD53=$AX$24,STL!$U$19,$AD53=$AX$25,STL!$U$20,$AD53=$AX$26,STL!$U$21,$AD53=$AX$27,STL!$U$22,$AD53=$AX$28,STL!$U$23,$AD53=$AX$29,STL!$U$24,$AD53=$AX$30,STL!$U$25,$AD53=$AX$31,STL!$U$26,$AD53=$AX$32,STL!$U$27,$AD53=$AX$33,STL!$U$28,$AD53=$AX$34,STL!$U$29,$AD53=$AX$35,STL!$U$30,$AD53=$AX$36,STL!$U$31,$AD53=$AX$37,STL!$U$32,$AD53=$AX$38,STL!$U$33,$AD53=$AX$39,STL!$U$34,$AD53=$AX$40,STL!$U$35,$AD53=$AX$41,STL!$U$36,$AD53=$AX$42,STL!$U$37,$AD53=$AX$43,STL!$U$38,$AD53=$AX$44,STL!$U$39,$AD53=$AX$45,STL!$U$40,$AD53=$AX$46,STL!$U$41,$AD53=$AX$47,STL!$U$42,$AD53=$AX$48,STL!$U$43,$AD53=$AX$49,STL!$U$44)</f>
        <v>1.248</v>
      </c>
      <c r="V53" s="2" cm="1">
        <f t="array" ref="V53">_xlfn.IFS($AD53=$AX$8,STL!$V$3,$AD53=$AX$9,STL!$V$4,$AD53=$AX$10,STL!$V$5,$AD53=$AX$11,STL!$V$6,$AD53=$AX$12,STL!$V$7,$AD53=$AX$13,STL!$V$8,$AD53=$AX$14,STL!$V$9,$AD53=$AX$15,STL!$V$10,$AD53=$AX$16,STL!$V$11,$AD53=$AX$17,STL!$V$12,$AD53=$AX$18,STL!$V$13,$AD53=$AX$19,STL!$V$14,$AD53=$AX$20,STL!$V$15,$AD53=$AX$21,STL!$V$16,$AD53=$AX$22,STL!$V$17,$AD53=$AX$23,STL!$V$18,$AD53=$AX$24,STL!$V$19,$AD53=$AX$25,STL!$V$20,$AD53=$AX$26,STL!$V$21,$AD53=$AX$27,STL!$V$22,$AD53=$AX$28,STL!$V$23,$AD53=$AX$29,STL!$V$24,$AD53=$AX$30,STL!$V$25,$AD53=$AX$31,STL!$V$26,$AD53=$AX$32,STL!$V$27,$AD53=$AX$33,STL!$V$28,$AD53=$AX$34,STL!$V$29,$AD53=$AX$35,STL!$V$30,$AD53=$AX$36,STL!$V$31,$AD53=$AX$37,STL!$V$32,$AD53=$AX$38,STL!$V$33,$AD53=$AX$39,STL!$V$34,$AD53=$AX$40,STL!$V$35,$AD53=$AX$41,STL!$V$36,$AD53=$AX$42,STL!$V$37,$AD53=$AX$43,STL!$V$38,$AD53=$AX$44,STL!$V$39,$AD53=$AX$45,STL!$V$40,$AD53=$AX$46,STL!$V$41,$AD53=$AX$47,STL!$V$42,$AD53=$AX$48,STL!$V$43,$AD53=$AX$49,STL!$V$44)</f>
        <v>533.71500000000003</v>
      </c>
      <c r="W53" s="2" t="s">
        <v>111</v>
      </c>
      <c r="X53" s="2">
        <v>0.2</v>
      </c>
      <c r="Y53" s="2" t="s">
        <v>33</v>
      </c>
      <c r="Z53" s="2" t="s">
        <v>34</v>
      </c>
      <c r="AA53" s="2" t="s">
        <v>35</v>
      </c>
      <c r="AB53" s="2">
        <v>17174.510854</v>
      </c>
      <c r="AC53" s="2">
        <v>17.174510999999999</v>
      </c>
      <c r="AD53" s="2">
        <v>7</v>
      </c>
      <c r="AE53" s="10" t="s">
        <v>307</v>
      </c>
      <c r="AF53" s="2">
        <f t="shared" si="0"/>
        <v>283196.64563292853</v>
      </c>
      <c r="AG53" s="2" cm="1">
        <f t="array" ref="AG53">_xlfn.IFS(D53="I",MIN('Datos pp I Región'!$K$7:$K$9),D53="II",MIN('Datos pp II Región'!$K$7:$K$9),D53="III",MIN('Datos pp III Región'!$K$7:$K$9),D53="IV",MIN('Datos pp IV Región'!$K$7:$K$9),D53="V",MIN('Datos pp V Región'!$K$7:$K$9),D53="RM",MIN('Datos pp RM'!$K$7:$K$9),D53="VI",MIN('Datos pp VI Región'!$K$7:$K$9))</f>
        <v>2</v>
      </c>
      <c r="AH53" s="2" cm="1">
        <f t="array" ref="AH53">_xlfn.IFS(Z53="Pavimentado",1-(AG53/(4*365)),Z53="No Pavimentado",1-(AG53/365))</f>
        <v>0.99863013698630132</v>
      </c>
      <c r="AI53" s="2" cm="1">
        <f t="array" ref="AI53">_xlfn.IFS(Z53="Pavimentado",8,Z53="No Pavimentado",R53)</f>
        <v>8</v>
      </c>
      <c r="AJ53" s="2">
        <v>0.62</v>
      </c>
      <c r="AK53" s="2">
        <v>0.15</v>
      </c>
      <c r="AL53" s="2">
        <v>1.5</v>
      </c>
      <c r="AM53" s="2">
        <v>0.15</v>
      </c>
      <c r="AN53" s="2"/>
      <c r="AO53" s="2" cm="1">
        <f t="array" ref="AO53">_xlfn.IFS($Z53=$AU$3,AJ53*(($X53)^(0.91))*(AI53*1.1023)^(1.02),$Z53=$AU$4,AL53*281.9*((8.5/12)^0.9)*(AI53/2.72)^0.45)</f>
        <v>1.3201600184669013</v>
      </c>
      <c r="AP53" s="2" cm="1">
        <f t="array" ref="AP53">_xlfn.IFS($Z53=$AU$3,AK53*(($X53)^(0.91))*(AI53*1.1023)^1.02,$Z53=$AU$4,AM53*281.9*((8.5/12)^0.9)*(AI53/2.72)^0.45)</f>
        <v>0.31939355285489546</v>
      </c>
      <c r="AQ53" s="2" cm="1">
        <f t="array" ref="AQ53">_xlfn.IFS(Z53=$AU$3,(AF53*AO53*AH53)/1000000,Z53=$AU$4,(AF53*AH53*AO53*(1-AN53))/1000000)</f>
        <v>0.37335274524506767</v>
      </c>
      <c r="AR53" s="2" cm="1">
        <f t="array" ref="AR53">_xlfn.IFS(Z53=$AU$3,(AF53*AP53*AH53)/1000000,Z53=$AU$4,(AF53*AH53*AP53*(1-AN53))/1000000)</f>
        <v>9.0327277075419599E-2</v>
      </c>
    </row>
    <row r="54" spans="1:50" ht="57.6" x14ac:dyDescent="0.3">
      <c r="A54" s="2">
        <v>7</v>
      </c>
      <c r="B54" t="s">
        <v>21</v>
      </c>
      <c r="C54" s="3" t="s">
        <v>74</v>
      </c>
      <c r="D54" t="s">
        <v>75</v>
      </c>
      <c r="E54" s="3" t="s">
        <v>101</v>
      </c>
      <c r="F54" s="2" t="s">
        <v>102</v>
      </c>
      <c r="G54" s="2" t="s">
        <v>103</v>
      </c>
      <c r="H54" s="2" t="s">
        <v>79</v>
      </c>
      <c r="I54" s="2" t="s">
        <v>28</v>
      </c>
      <c r="J54" s="2" t="s">
        <v>104</v>
      </c>
      <c r="K54" s="2" t="s">
        <v>29</v>
      </c>
      <c r="L54" s="4">
        <v>46227</v>
      </c>
      <c r="M54" s="2" t="s">
        <v>30</v>
      </c>
      <c r="N54" s="2" t="s">
        <v>80</v>
      </c>
      <c r="O54" s="2">
        <v>230851</v>
      </c>
      <c r="P54" s="2" cm="1">
        <f t="array" ref="P54">_xlfn.IFS(AD54=$AT$8,STL!$P$3,AD54=$AT$9,STL!$P$4,AD54=$AT$10,STL!$P$5,AD54=$AT$11,STL!$P$6,AD54=$AT$12,STL!$P$7,AD54=$AT$13,STL!$P$8,AD54=$AT$14,STL!$P$9,AD54=$AT$15,STL!$P$10,AD54=$AT$16,STL!$P$11,AD54=$AT$17,STL!$P$12,AD54=$AT$18,STL!$P$13,AD54=$AT$19,STL!$P$14,AD54=$AT$20,STL!$P$15,AD54=$AT$21,STL!$P$16,AD54=$AT$22,STL!$P$17,AD54=$AT$23,STL!$P$18,AD54=$AT$24,STL!$P$19,AD54=$AT$25,STL!$P$20,AD54=$AT$26,STL!$P$21,AD54=$AT$27,STL!$P$22,AD54=$AT$28,STL!$P$23,AD54=$AT$29,STL!$P$24,AD54=$AT$30,STL!$P$25,AD54=$AT$31,STL!$P$26,AD54=$AT$32,STL!$P$27,AD54=$AT$33,STL!$P$28,AD54=$AT$34,STL!$P$29,AD54=$AT$35,STL!$P$30,AD54=$AT$36,STL!$P$31,AD54=$AT$37,STL!$P$32,AD54=$AT$38,STL!$P$33,AD54=$AT$39,STL!$P$34,AD54=$AT$40,STL!$P$35,AD54=$AT$41,STL!$P$36,AD54=$AT$42,STL!$P$37,AD54=$AT$43,STL!$P$38,AD54=$AT$44,STL!$P$39,AD54=$AT$45,STL!$P$40,AD54=$AT$46,STL!$P$41,AD54=$AT$47,STL!$P$42,AD54=$AT$48,STL!$P$43,AD54=$AT$49,STL!$P$44)</f>
        <v>8.3350000000000009</v>
      </c>
      <c r="Q54" s="2">
        <f>STL!$Q$3</f>
        <v>28</v>
      </c>
      <c r="R54" s="42">
        <f>STL!$R$3</f>
        <v>36.335000000000001</v>
      </c>
      <c r="S54" s="43" cm="1">
        <f t="array" ref="S54">_xlfn.IFS(A54=$AT$8,STL!$S$3,A54=$AT$9,STL!$S$4,A54=$AT$10,STL!$S$5,A54=$AT$11,STL!$S$6,A54=$AT$12,STL!$S$7,A54=$AT$13,STL!$S$8,A54=$AT$14,STL!$S$9,A54=$AT$15,STL!$S$10,A54=$AT$16,STL!$S$11,A54=$AT$17,STL!$S$12,A54=$AT$18,STL!$S$13,A54=$AT$19,STL!$S$14,A54=$AT$20,STL!$S$15,A54=$AT$21,STL!$S$16,A54=$AT$22,STL!$S$17,A54=$AT$23,STL!$S$18,A54=$AT$24,STL!$S$19,A54=$AT$25,STL!$S$20,A54=$AT$26,STL!$S$21,A54=$AT$27,STL!$S$22,A54=$AT$28,STL!$S$23,A54=$AT$29,STL!$S$24,A54=$AT$30,STL!$S$25,A54=$AT$31,STL!$S$26,A54=$AT$32,STL!$S$27,A54=$AT$33,STL!$S$28,A54=$AT$34,STL!$S$29,A54=$AT$35,STL!$S$30,A54=$AT$36,STL!$S$31,A54=$AT$37,STL!$S$32,A54=$AT$38,STL!$S$33,A54=$AT$39,STL!$S$34,A54=$AT$40,STL!$S$35,A54=$AT$41,STL!$S$36,A54=$AT$42,STL!$S$37,A54=$AT$43,STL!$S$38,A54=$AT$44,STL!$S$39,A54=$AT$45,STL!$S$40,A54=$AT$46,STL!$S$41,A54=$AT$47,STL!$S$42,A54=$AT$48,STL!$S$43,A54=$AT$49,STL!$S$44)</f>
        <v>8244.6785714285706</v>
      </c>
      <c r="T54" s="2" cm="1">
        <f t="array" ref="T54">_xlfn.IFS(AD54=$AX$8,STL!$T$3,AD54=$AX$9,STL!$T$4,AD54=$AX$10,STL!$T$5,AD54=$AX$11,STL!$T$6,AD54=$AX$12,STL!$T$7,AD54=$AX$13,STL!$T$8,AD54=$AX$14,STL!$T$9,AD54=$AX$15,STL!$T$10,AD54=$AX$16,STL!$T$11,AD54=$AX$17,STL!$T$12,AD54=$AX$18,STL!$T$13,AD54=$AX$19,STL!$T$14,AD54=$AX$20,STL!$T$15,AD54=$AX$21,STL!$T$16,AD54=$AX$22,STL!$T$17,AD54=$AX$23,STL!$T$18,AD54=$AX$24,STL!$T$19,AD54=$AX$25,STL!$T$20,AD54=$AX$26,STL!$T$21,AD54=$AX$27,STL!$T$22,AD54=$AX$28,STL!$T$23,AD54=$AX$29,STL!$T$24,AD54=$AX$30,STL!$T$25,AD54=$AX$31,STL!$T$26,AD54=$AX$32,STL!$T$27,AD54=$AX$33,STL!$T$28,AD54=$AX$34,STL!$T$29,AD54=$AX$35,STL!$T$30,AD54=$AX$36,STL!$T$31,AD54=$AX$37,STL!$T$32,AD54=$AX$38,STL!$T$33,AD54=$AX$39,STL!$T$34,AD54=$AX$40,STL!$T$35,AD54=$AX$41,STL!$T$36,AD54=$AX$42,STL!$T$37,AD54=$AX$43,STL!$T$38,AD54=$AX$44,STL!$T$39,AD54=$AX$45,STL!$T$40,AD54=$AX$46,STL!$T$41,AD54=$AX$47,STL!$T$42,AD54=$AX$48,STL!$T$43,AD54=$AX$49,STL!$T$44)</f>
        <v>532.46699999999998</v>
      </c>
      <c r="U54" s="2" cm="1">
        <f t="array" ref="U54">_xlfn.IFS($AD54=$AX$8,STL!$U$3,$AD54=$AX$9,STL!$U$4,$AD54=$AX$10,STL!$U$5,$AD54=$AX$11,STL!$U$6,$AD54=$AX$12,STL!$U$7,$AD54=$AX$13,STL!$U$8,$AD54=$AX$14,STL!$U$9,$AD54=$AX$15,STL!$U$10,$AD54=$AX$16,STL!$U$11,$AD54=$AX$17,STL!$U$12,$AD54=$AX$18,STL!$U$13,$AD54=$AX$19,STL!$U$14,$AD54=$AX$20,STL!$U$15,$AD54=$AX$21,STL!$U$16,$AD54=$AX$22,STL!$U$17,$AD54=$AX$23,STL!$U$18,$AD54=$AX$24,STL!$U$19,$AD54=$AX$25,STL!$U$20,$AD54=$AX$26,STL!$U$21,$AD54=$AX$27,STL!$U$22,$AD54=$AX$28,STL!$U$23,$AD54=$AX$29,STL!$U$24,$AD54=$AX$30,STL!$U$25,$AD54=$AX$31,STL!$U$26,$AD54=$AX$32,STL!$U$27,$AD54=$AX$33,STL!$U$28,$AD54=$AX$34,STL!$U$29,$AD54=$AX$35,STL!$U$30,$AD54=$AX$36,STL!$U$31,$AD54=$AX$37,STL!$U$32,$AD54=$AX$38,STL!$U$33,$AD54=$AX$39,STL!$U$34,$AD54=$AX$40,STL!$U$35,$AD54=$AX$41,STL!$U$36,$AD54=$AX$42,STL!$U$37,$AD54=$AX$43,STL!$U$38,$AD54=$AX$44,STL!$U$39,$AD54=$AX$45,STL!$U$40,$AD54=$AX$46,STL!$U$41,$AD54=$AX$47,STL!$U$42,$AD54=$AX$48,STL!$U$43,$AD54=$AX$49,STL!$U$44)</f>
        <v>1.248</v>
      </c>
      <c r="V54" s="2" cm="1">
        <f t="array" ref="V54">_xlfn.IFS($AD54=$AX$8,STL!$V$3,$AD54=$AX$9,STL!$V$4,$AD54=$AX$10,STL!$V$5,$AD54=$AX$11,STL!$V$6,$AD54=$AX$12,STL!$V$7,$AD54=$AX$13,STL!$V$8,$AD54=$AX$14,STL!$V$9,$AD54=$AX$15,STL!$V$10,$AD54=$AX$16,STL!$V$11,$AD54=$AX$17,STL!$V$12,$AD54=$AX$18,STL!$V$13,$AD54=$AX$19,STL!$V$14,$AD54=$AX$20,STL!$V$15,$AD54=$AX$21,STL!$V$16,$AD54=$AX$22,STL!$V$17,$AD54=$AX$23,STL!$V$18,$AD54=$AX$24,STL!$V$19,$AD54=$AX$25,STL!$V$20,$AD54=$AX$26,STL!$V$21,$AD54=$AX$27,STL!$V$22,$AD54=$AX$28,STL!$V$23,$AD54=$AX$29,STL!$V$24,$AD54=$AX$30,STL!$V$25,$AD54=$AX$31,STL!$V$26,$AD54=$AX$32,STL!$V$27,$AD54=$AX$33,STL!$V$28,$AD54=$AX$34,STL!$V$29,$AD54=$AX$35,STL!$V$30,$AD54=$AX$36,STL!$V$31,$AD54=$AX$37,STL!$V$32,$AD54=$AX$38,STL!$V$33,$AD54=$AX$39,STL!$V$34,$AD54=$AX$40,STL!$V$35,$AD54=$AX$41,STL!$V$36,$AD54=$AX$42,STL!$V$37,$AD54=$AX$43,STL!$V$38,$AD54=$AX$44,STL!$V$39,$AD54=$AX$45,STL!$V$40,$AD54=$AX$46,STL!$V$41,$AD54=$AX$47,STL!$V$42,$AD54=$AX$48,STL!$V$43,$AD54=$AX$49,STL!$V$44)</f>
        <v>533.71500000000003</v>
      </c>
      <c r="W54" s="2" t="s">
        <v>112</v>
      </c>
      <c r="X54" s="2">
        <v>0.2</v>
      </c>
      <c r="Y54" s="2" t="s">
        <v>33</v>
      </c>
      <c r="Z54" s="2" t="s">
        <v>34</v>
      </c>
      <c r="AA54" s="2" t="s">
        <v>35</v>
      </c>
      <c r="AB54" s="2">
        <v>4451.8454069999998</v>
      </c>
      <c r="AC54" s="2">
        <v>4.4518449999999996</v>
      </c>
      <c r="AD54" s="2">
        <v>7</v>
      </c>
      <c r="AE54" s="10" t="s">
        <v>307</v>
      </c>
      <c r="AF54" s="2">
        <f t="shared" si="0"/>
        <v>73408.06214964285</v>
      </c>
      <c r="AG54" s="2" cm="1">
        <f t="array" ref="AG54">_xlfn.IFS(D54="I",MIN('Datos pp I Región'!$K$7:$K$9),D54="II",MIN('Datos pp II Región'!$K$7:$K$9),D54="III",MIN('Datos pp III Región'!$K$7:$K$9),D54="IV",MIN('Datos pp IV Región'!$K$7:$K$9),D54="V",MIN('Datos pp V Región'!$K$7:$K$9),D54="RM",MIN('Datos pp RM'!$K$7:$K$9),D54="VI",MIN('Datos pp VI Región'!$K$7:$K$9))</f>
        <v>2</v>
      </c>
      <c r="AH54" s="2" cm="1">
        <f t="array" ref="AH54">_xlfn.IFS(Z54="Pavimentado",1-(AG54/(4*365)),Z54="No Pavimentado",1-(AG54/365))</f>
        <v>0.99863013698630132</v>
      </c>
      <c r="AI54" s="2" cm="1">
        <f t="array" ref="AI54">_xlfn.IFS(Z54="Pavimentado",8,Z54="No Pavimentado",R54)</f>
        <v>8</v>
      </c>
      <c r="AJ54" s="2">
        <v>0.62</v>
      </c>
      <c r="AK54" s="2">
        <v>0.15</v>
      </c>
      <c r="AL54" s="2">
        <v>1.5</v>
      </c>
      <c r="AM54" s="2">
        <v>0.15</v>
      </c>
      <c r="AN54" s="2"/>
      <c r="AO54" s="2" cm="1">
        <f t="array" ref="AO54">_xlfn.IFS($Z54=$AU$3,AJ54*(($X54)^(0.91))*(AI54*1.1023)^(1.02),$Z54=$AU$4,AL54*281.9*((8.5/12)^0.9)*(AI54/2.72)^0.45)</f>
        <v>1.3201600184669013</v>
      </c>
      <c r="AP54" s="2" cm="1">
        <f t="array" ref="AP54">_xlfn.IFS($Z54=$AU$3,AK54*(($X54)^(0.91))*(AI54*1.1023)^1.02,$Z54=$AU$4,AM54*281.9*((8.5/12)^0.9)*(AI54/2.72)^0.45)</f>
        <v>0.31939355285489546</v>
      </c>
      <c r="AQ54" s="2" cm="1">
        <f t="array" ref="AQ54">_xlfn.IFS(Z54=$AU$3,(AF54*AO54*AH54)/1000000,Z54=$AU$4,(AF54*AH54*AO54*(1-AN54))/1000000)</f>
        <v>9.6777634725991823E-2</v>
      </c>
      <c r="AR54" s="2" cm="1">
        <f t="array" ref="AR54">_xlfn.IFS(Z54=$AU$3,(AF54*AP54*AH54)/1000000,Z54=$AU$4,(AF54*AH54*AP54*(1-AN54))/1000000)</f>
        <v>2.3413943885320598E-2</v>
      </c>
    </row>
    <row r="55" spans="1:50" ht="57.6" x14ac:dyDescent="0.3">
      <c r="A55" s="2">
        <v>7</v>
      </c>
      <c r="B55" t="s">
        <v>21</v>
      </c>
      <c r="C55" s="3" t="s">
        <v>74</v>
      </c>
      <c r="D55" t="s">
        <v>75</v>
      </c>
      <c r="E55" s="3" t="s">
        <v>101</v>
      </c>
      <c r="F55" s="2" t="s">
        <v>102</v>
      </c>
      <c r="G55" s="2" t="s">
        <v>103</v>
      </c>
      <c r="H55" s="2" t="s">
        <v>79</v>
      </c>
      <c r="I55" s="2" t="s">
        <v>28</v>
      </c>
      <c r="J55" s="2" t="s">
        <v>104</v>
      </c>
      <c r="K55" s="2" t="s">
        <v>29</v>
      </c>
      <c r="L55" s="4">
        <v>46227</v>
      </c>
      <c r="M55" s="2" t="s">
        <v>30</v>
      </c>
      <c r="N55" s="2" t="s">
        <v>80</v>
      </c>
      <c r="O55" s="2">
        <v>230851</v>
      </c>
      <c r="P55" s="2" cm="1">
        <f t="array" ref="P55">_xlfn.IFS(AD55=$AT$8,STL!$P$3,AD55=$AT$9,STL!$P$4,AD55=$AT$10,STL!$P$5,AD55=$AT$11,STL!$P$6,AD55=$AT$12,STL!$P$7,AD55=$AT$13,STL!$P$8,AD55=$AT$14,STL!$P$9,AD55=$AT$15,STL!$P$10,AD55=$AT$16,STL!$P$11,AD55=$AT$17,STL!$P$12,AD55=$AT$18,STL!$P$13,AD55=$AT$19,STL!$P$14,AD55=$AT$20,STL!$P$15,AD55=$AT$21,STL!$P$16,AD55=$AT$22,STL!$P$17,AD55=$AT$23,STL!$P$18,AD55=$AT$24,STL!$P$19,AD55=$AT$25,STL!$P$20,AD55=$AT$26,STL!$P$21,AD55=$AT$27,STL!$P$22,AD55=$AT$28,STL!$P$23,AD55=$AT$29,STL!$P$24,AD55=$AT$30,STL!$P$25,AD55=$AT$31,STL!$P$26,AD55=$AT$32,STL!$P$27,AD55=$AT$33,STL!$P$28,AD55=$AT$34,STL!$P$29,AD55=$AT$35,STL!$P$30,AD55=$AT$36,STL!$P$31,AD55=$AT$37,STL!$P$32,AD55=$AT$38,STL!$P$33,AD55=$AT$39,STL!$P$34,AD55=$AT$40,STL!$P$35,AD55=$AT$41,STL!$P$36,AD55=$AT$42,STL!$P$37,AD55=$AT$43,STL!$P$38,AD55=$AT$44,STL!$P$39,AD55=$AT$45,STL!$P$40,AD55=$AT$46,STL!$P$41,AD55=$AT$47,STL!$P$42,AD55=$AT$48,STL!$P$43,AD55=$AT$49,STL!$P$44)</f>
        <v>8.3350000000000009</v>
      </c>
      <c r="Q55" s="2">
        <f>STL!$Q$3</f>
        <v>28</v>
      </c>
      <c r="R55" s="42">
        <f>STL!$R$3</f>
        <v>36.335000000000001</v>
      </c>
      <c r="S55" s="43" cm="1">
        <f t="array" ref="S55">_xlfn.IFS(A55=$AT$8,STL!$S$3,A55=$AT$9,STL!$S$4,A55=$AT$10,STL!$S$5,A55=$AT$11,STL!$S$6,A55=$AT$12,STL!$S$7,A55=$AT$13,STL!$S$8,A55=$AT$14,STL!$S$9,A55=$AT$15,STL!$S$10,A55=$AT$16,STL!$S$11,A55=$AT$17,STL!$S$12,A55=$AT$18,STL!$S$13,A55=$AT$19,STL!$S$14,A55=$AT$20,STL!$S$15,A55=$AT$21,STL!$S$16,A55=$AT$22,STL!$S$17,A55=$AT$23,STL!$S$18,A55=$AT$24,STL!$S$19,A55=$AT$25,STL!$S$20,A55=$AT$26,STL!$S$21,A55=$AT$27,STL!$S$22,A55=$AT$28,STL!$S$23,A55=$AT$29,STL!$S$24,A55=$AT$30,STL!$S$25,A55=$AT$31,STL!$S$26,A55=$AT$32,STL!$S$27,A55=$AT$33,STL!$S$28,A55=$AT$34,STL!$S$29,A55=$AT$35,STL!$S$30,A55=$AT$36,STL!$S$31,A55=$AT$37,STL!$S$32,A55=$AT$38,STL!$S$33,A55=$AT$39,STL!$S$34,A55=$AT$40,STL!$S$35,A55=$AT$41,STL!$S$36,A55=$AT$42,STL!$S$37,A55=$AT$43,STL!$S$38,A55=$AT$44,STL!$S$39,A55=$AT$45,STL!$S$40,A55=$AT$46,STL!$S$41,A55=$AT$47,STL!$S$42,A55=$AT$48,STL!$S$43,A55=$AT$49,STL!$S$44)</f>
        <v>8244.6785714285706</v>
      </c>
      <c r="T55" s="2" cm="1">
        <f t="array" ref="T55">_xlfn.IFS(AD55=$AX$8,STL!$T$3,AD55=$AX$9,STL!$T$4,AD55=$AX$10,STL!$T$5,AD55=$AX$11,STL!$T$6,AD55=$AX$12,STL!$T$7,AD55=$AX$13,STL!$T$8,AD55=$AX$14,STL!$T$9,AD55=$AX$15,STL!$T$10,AD55=$AX$16,STL!$T$11,AD55=$AX$17,STL!$T$12,AD55=$AX$18,STL!$T$13,AD55=$AX$19,STL!$T$14,AD55=$AX$20,STL!$T$15,AD55=$AX$21,STL!$T$16,AD55=$AX$22,STL!$T$17,AD55=$AX$23,STL!$T$18,AD55=$AX$24,STL!$T$19,AD55=$AX$25,STL!$T$20,AD55=$AX$26,STL!$T$21,AD55=$AX$27,STL!$T$22,AD55=$AX$28,STL!$T$23,AD55=$AX$29,STL!$T$24,AD55=$AX$30,STL!$T$25,AD55=$AX$31,STL!$T$26,AD55=$AX$32,STL!$T$27,AD55=$AX$33,STL!$T$28,AD55=$AX$34,STL!$T$29,AD55=$AX$35,STL!$T$30,AD55=$AX$36,STL!$T$31,AD55=$AX$37,STL!$T$32,AD55=$AX$38,STL!$T$33,AD55=$AX$39,STL!$T$34,AD55=$AX$40,STL!$T$35,AD55=$AX$41,STL!$T$36,AD55=$AX$42,STL!$T$37,AD55=$AX$43,STL!$T$38,AD55=$AX$44,STL!$T$39,AD55=$AX$45,STL!$T$40,AD55=$AX$46,STL!$T$41,AD55=$AX$47,STL!$T$42,AD55=$AX$48,STL!$T$43,AD55=$AX$49,STL!$T$44)</f>
        <v>532.46699999999998</v>
      </c>
      <c r="U55" s="2" cm="1">
        <f t="array" ref="U55">_xlfn.IFS($AD55=$AX$8,STL!$U$3,$AD55=$AX$9,STL!$U$4,$AD55=$AX$10,STL!$U$5,$AD55=$AX$11,STL!$U$6,$AD55=$AX$12,STL!$U$7,$AD55=$AX$13,STL!$U$8,$AD55=$AX$14,STL!$U$9,$AD55=$AX$15,STL!$U$10,$AD55=$AX$16,STL!$U$11,$AD55=$AX$17,STL!$U$12,$AD55=$AX$18,STL!$U$13,$AD55=$AX$19,STL!$U$14,$AD55=$AX$20,STL!$U$15,$AD55=$AX$21,STL!$U$16,$AD55=$AX$22,STL!$U$17,$AD55=$AX$23,STL!$U$18,$AD55=$AX$24,STL!$U$19,$AD55=$AX$25,STL!$U$20,$AD55=$AX$26,STL!$U$21,$AD55=$AX$27,STL!$U$22,$AD55=$AX$28,STL!$U$23,$AD55=$AX$29,STL!$U$24,$AD55=$AX$30,STL!$U$25,$AD55=$AX$31,STL!$U$26,$AD55=$AX$32,STL!$U$27,$AD55=$AX$33,STL!$U$28,$AD55=$AX$34,STL!$U$29,$AD55=$AX$35,STL!$U$30,$AD55=$AX$36,STL!$U$31,$AD55=$AX$37,STL!$U$32,$AD55=$AX$38,STL!$U$33,$AD55=$AX$39,STL!$U$34,$AD55=$AX$40,STL!$U$35,$AD55=$AX$41,STL!$U$36,$AD55=$AX$42,STL!$U$37,$AD55=$AX$43,STL!$U$38,$AD55=$AX$44,STL!$U$39,$AD55=$AX$45,STL!$U$40,$AD55=$AX$46,STL!$U$41,$AD55=$AX$47,STL!$U$42,$AD55=$AX$48,STL!$U$43,$AD55=$AX$49,STL!$U$44)</f>
        <v>1.248</v>
      </c>
      <c r="V55" s="2" cm="1">
        <f t="array" ref="V55">_xlfn.IFS($AD55=$AX$8,STL!$V$3,$AD55=$AX$9,STL!$V$4,$AD55=$AX$10,STL!$V$5,$AD55=$AX$11,STL!$V$6,$AD55=$AX$12,STL!$V$7,$AD55=$AX$13,STL!$V$8,$AD55=$AX$14,STL!$V$9,$AD55=$AX$15,STL!$V$10,$AD55=$AX$16,STL!$V$11,$AD55=$AX$17,STL!$V$12,$AD55=$AX$18,STL!$V$13,$AD55=$AX$19,STL!$V$14,$AD55=$AX$20,STL!$V$15,$AD55=$AX$21,STL!$V$16,$AD55=$AX$22,STL!$V$17,$AD55=$AX$23,STL!$V$18,$AD55=$AX$24,STL!$V$19,$AD55=$AX$25,STL!$V$20,$AD55=$AX$26,STL!$V$21,$AD55=$AX$27,STL!$V$22,$AD55=$AX$28,STL!$V$23,$AD55=$AX$29,STL!$V$24,$AD55=$AX$30,STL!$V$25,$AD55=$AX$31,STL!$V$26,$AD55=$AX$32,STL!$V$27,$AD55=$AX$33,STL!$V$28,$AD55=$AX$34,STL!$V$29,$AD55=$AX$35,STL!$V$30,$AD55=$AX$36,STL!$V$31,$AD55=$AX$37,STL!$V$32,$AD55=$AX$38,STL!$V$33,$AD55=$AX$39,STL!$V$34,$AD55=$AX$40,STL!$V$35,$AD55=$AX$41,STL!$V$36,$AD55=$AX$42,STL!$V$37,$AD55=$AX$43,STL!$V$38,$AD55=$AX$44,STL!$V$39,$AD55=$AX$45,STL!$V$40,$AD55=$AX$46,STL!$V$41,$AD55=$AX$47,STL!$V$42,$AD55=$AX$48,STL!$V$43,$AD55=$AX$49,STL!$V$44)</f>
        <v>533.71500000000003</v>
      </c>
      <c r="W55" s="2" t="s">
        <v>113</v>
      </c>
      <c r="X55" s="2">
        <v>0.03</v>
      </c>
      <c r="Y55" s="2" t="s">
        <v>33</v>
      </c>
      <c r="Z55" s="2" t="s">
        <v>34</v>
      </c>
      <c r="AA55" s="2" t="s">
        <v>35</v>
      </c>
      <c r="AB55" s="2">
        <v>413189.79190100002</v>
      </c>
      <c r="AC55" s="2">
        <v>413.18979200000001</v>
      </c>
      <c r="AD55" s="2">
        <v>7</v>
      </c>
      <c r="AE55" s="10" t="s">
        <v>307</v>
      </c>
      <c r="AF55" s="2">
        <f t="shared" si="0"/>
        <v>6813234.0480708564</v>
      </c>
      <c r="AG55" s="2" cm="1">
        <f t="array" ref="AG55">_xlfn.IFS(D55="I",MIN('Datos pp I Región'!$K$7:$K$9),D55="II",MIN('Datos pp II Región'!$K$7:$K$9),D55="III",MIN('Datos pp III Región'!$K$7:$K$9),D55="IV",MIN('Datos pp IV Región'!$K$7:$K$9),D55="V",MIN('Datos pp V Región'!$K$7:$K$9),D55="RM",MIN('Datos pp RM'!$K$7:$K$9),D55="VI",MIN('Datos pp VI Región'!$K$7:$K$9))</f>
        <v>2</v>
      </c>
      <c r="AH55" s="2" cm="1">
        <f t="array" ref="AH55">_xlfn.IFS(Z55="Pavimentado",1-(AG55/(4*365)),Z55="No Pavimentado",1-(AG55/365))</f>
        <v>0.99863013698630132</v>
      </c>
      <c r="AI55" s="2" cm="1">
        <f t="array" ref="AI55">_xlfn.IFS(Z55="Pavimentado",8,Z55="No Pavimentado",R55)</f>
        <v>8</v>
      </c>
      <c r="AJ55" s="2">
        <v>0.62</v>
      </c>
      <c r="AK55" s="2">
        <v>0.15</v>
      </c>
      <c r="AL55" s="2">
        <v>1.5</v>
      </c>
      <c r="AM55" s="2">
        <v>0.15</v>
      </c>
      <c r="AN55" s="2"/>
      <c r="AO55" s="2" cm="1">
        <f t="array" ref="AO55">_xlfn.IFS($Z55=$AU$3,AJ55*(($X55)^(0.91))*(AI55*1.1023)^(1.02),$Z55=$AU$4,AL55*281.9*((8.5/12)^0.9)*(AI55/2.72)^0.45)</f>
        <v>0.23489275495793649</v>
      </c>
      <c r="AP55" s="2" cm="1">
        <f t="array" ref="AP55">_xlfn.IFS($Z55=$AU$3,AK55*(($X55)^(0.91))*(AI55*1.1023)^1.02,$Z55=$AU$4,AM55*281.9*((8.5/12)^0.9)*(AI55/2.72)^0.45)</f>
        <v>5.6828892328533019E-2</v>
      </c>
      <c r="AQ55" s="2" cm="1">
        <f t="array" ref="AQ55">_xlfn.IFS(Z55=$AU$3,(AF55*AO55*AH55)/1000000,Z55=$AU$4,(AF55*AH55*AO55*(1-AN55))/1000000)</f>
        <v>1.5981870152920779</v>
      </c>
      <c r="AR55" s="2" cm="1">
        <f t="array" ref="AR55">_xlfn.IFS(Z55=$AU$3,(AF55*AP55*AH55)/1000000,Z55=$AU$4,(AF55*AH55*AP55*(1-AN55))/1000000)</f>
        <v>0.38665814886098659</v>
      </c>
    </row>
    <row r="56" spans="1:50" ht="57.6" x14ac:dyDescent="0.3">
      <c r="A56" s="2">
        <v>8</v>
      </c>
      <c r="B56" t="s">
        <v>21</v>
      </c>
      <c r="C56" s="3" t="s">
        <v>74</v>
      </c>
      <c r="D56" t="s">
        <v>75</v>
      </c>
      <c r="E56" s="3" t="s">
        <v>114</v>
      </c>
      <c r="F56" s="2" t="s">
        <v>115</v>
      </c>
      <c r="G56" s="2" t="s">
        <v>116</v>
      </c>
      <c r="H56" s="2" t="s">
        <v>79</v>
      </c>
      <c r="I56" s="2" t="s">
        <v>28</v>
      </c>
      <c r="J56" s="2" t="s">
        <v>104</v>
      </c>
      <c r="K56" s="2" t="s">
        <v>29</v>
      </c>
      <c r="L56" s="4">
        <v>46227</v>
      </c>
      <c r="M56" s="2" t="s">
        <v>30</v>
      </c>
      <c r="N56" s="2" t="s">
        <v>80</v>
      </c>
      <c r="O56" s="2">
        <v>230851</v>
      </c>
      <c r="P56" s="2" cm="1">
        <f t="array" ref="P56">_xlfn.IFS(AD56=$AT$8,STL!$P$3,AD56=$AT$9,STL!$P$4,AD56=$AT$10,STL!$P$5,AD56=$AT$11,STL!$P$6,AD56=$AT$12,STL!$P$7,AD56=$AT$13,STL!$P$8,AD56=$AT$14,STL!$P$9,AD56=$AT$15,STL!$P$10,AD56=$AT$16,STL!$P$11,AD56=$AT$17,STL!$P$12,AD56=$AT$18,STL!$P$13,AD56=$AT$19,STL!$P$14,AD56=$AT$20,STL!$P$15,AD56=$AT$21,STL!$P$16,AD56=$AT$22,STL!$P$17,AD56=$AT$23,STL!$P$18,AD56=$AT$24,STL!$P$19,AD56=$AT$25,STL!$P$20,AD56=$AT$26,STL!$P$21,AD56=$AT$27,STL!$P$22,AD56=$AT$28,STL!$P$23,AD56=$AT$29,STL!$P$24,AD56=$AT$30,STL!$P$25,AD56=$AT$31,STL!$P$26,AD56=$AT$32,STL!$P$27,AD56=$AT$33,STL!$P$28,AD56=$AT$34,STL!$P$29,AD56=$AT$35,STL!$P$30,AD56=$AT$36,STL!$P$31,AD56=$AT$37,STL!$P$32,AD56=$AT$38,STL!$P$33,AD56=$AT$39,STL!$P$34,AD56=$AT$40,STL!$P$35,AD56=$AT$41,STL!$P$36,AD56=$AT$42,STL!$P$37,AD56=$AT$43,STL!$P$38,AD56=$AT$44,STL!$P$39,AD56=$AT$45,STL!$P$40,AD56=$AT$46,STL!$P$41,AD56=$AT$47,STL!$P$42,AD56=$AT$48,STL!$P$43,AD56=$AT$49,STL!$P$44)</f>
        <v>8.3350000000000009</v>
      </c>
      <c r="Q56" s="2">
        <f>STL!$Q$3</f>
        <v>28</v>
      </c>
      <c r="R56" s="42">
        <f>STL!$R$3</f>
        <v>36.335000000000001</v>
      </c>
      <c r="S56" s="43" cm="1">
        <f t="array" ref="S56">_xlfn.IFS(A56=$AT$8,STL!$S$3,A56=$AT$9,STL!$S$4,A56=$AT$10,STL!$S$5,A56=$AT$11,STL!$S$6,A56=$AT$12,STL!$S$7,A56=$AT$13,STL!$S$8,A56=$AT$14,STL!$S$9,A56=$AT$15,STL!$S$10,A56=$AT$16,STL!$S$11,A56=$AT$17,STL!$S$12,A56=$AT$18,STL!$S$13,A56=$AT$19,STL!$S$14,A56=$AT$20,STL!$S$15,A56=$AT$21,STL!$S$16,A56=$AT$22,STL!$S$17,A56=$AT$23,STL!$S$18,A56=$AT$24,STL!$S$19,A56=$AT$25,STL!$S$20,A56=$AT$26,STL!$S$21,A56=$AT$27,STL!$S$22,A56=$AT$28,STL!$S$23,A56=$AT$29,STL!$S$24,A56=$AT$30,STL!$S$25,A56=$AT$31,STL!$S$26,A56=$AT$32,STL!$S$27,A56=$AT$33,STL!$S$28,A56=$AT$34,STL!$S$29,A56=$AT$35,STL!$S$30,A56=$AT$36,STL!$S$31,A56=$AT$37,STL!$S$32,A56=$AT$38,STL!$S$33,A56=$AT$39,STL!$S$34,A56=$AT$40,STL!$S$35,A56=$AT$41,STL!$S$36,A56=$AT$42,STL!$S$37,A56=$AT$43,STL!$S$38,A56=$AT$44,STL!$S$39,A56=$AT$45,STL!$S$40,A56=$AT$46,STL!$S$41,A56=$AT$47,STL!$S$42,A56=$AT$48,STL!$S$43,A56=$AT$49,STL!$S$44)</f>
        <v>8244.6785714285706</v>
      </c>
      <c r="T56" s="2" cm="1">
        <f t="array" ref="T56">_xlfn.IFS(AD56=$AX$8,STL!$T$3,AD56=$AX$9,STL!$T$4,AD56=$AX$10,STL!$T$5,AD56=$AX$11,STL!$T$6,AD56=$AX$12,STL!$T$7,AD56=$AX$13,STL!$T$8,AD56=$AX$14,STL!$T$9,AD56=$AX$15,STL!$T$10,AD56=$AX$16,STL!$T$11,AD56=$AX$17,STL!$T$12,AD56=$AX$18,STL!$T$13,AD56=$AX$19,STL!$T$14,AD56=$AX$20,STL!$T$15,AD56=$AX$21,STL!$T$16,AD56=$AX$22,STL!$T$17,AD56=$AX$23,STL!$T$18,AD56=$AX$24,STL!$T$19,AD56=$AX$25,STL!$T$20,AD56=$AX$26,STL!$T$21,AD56=$AX$27,STL!$T$22,AD56=$AX$28,STL!$T$23,AD56=$AX$29,STL!$T$24,AD56=$AX$30,STL!$T$25,AD56=$AX$31,STL!$T$26,AD56=$AX$32,STL!$T$27,AD56=$AX$33,STL!$T$28,AD56=$AX$34,STL!$T$29,AD56=$AX$35,STL!$T$30,AD56=$AX$36,STL!$T$31,AD56=$AX$37,STL!$T$32,AD56=$AX$38,STL!$T$33,AD56=$AX$39,STL!$T$34,AD56=$AX$40,STL!$T$35,AD56=$AX$41,STL!$T$36,AD56=$AX$42,STL!$T$37,AD56=$AX$43,STL!$T$38,AD56=$AX$44,STL!$T$39,AD56=$AX$45,STL!$T$40,AD56=$AX$46,STL!$T$41,AD56=$AX$47,STL!$T$42,AD56=$AX$48,STL!$T$43,AD56=$AX$49,STL!$T$44)</f>
        <v>432.38299999999998</v>
      </c>
      <c r="U56" s="2" cm="1">
        <f t="array" ref="U56">_xlfn.IFS($AD56=$AX$8,STL!$U$3,$AD56=$AX$9,STL!$U$4,$AD56=$AX$10,STL!$U$5,$AD56=$AX$11,STL!$U$6,$AD56=$AX$12,STL!$U$7,$AD56=$AX$13,STL!$U$8,$AD56=$AX$14,STL!$U$9,$AD56=$AX$15,STL!$U$10,$AD56=$AX$16,STL!$U$11,$AD56=$AX$17,STL!$U$12,$AD56=$AX$18,STL!$U$13,$AD56=$AX$19,STL!$U$14,$AD56=$AX$20,STL!$U$15,$AD56=$AX$21,STL!$U$16,$AD56=$AX$22,STL!$U$17,$AD56=$AX$23,STL!$U$18,$AD56=$AX$24,STL!$U$19,$AD56=$AX$25,STL!$U$20,$AD56=$AX$26,STL!$U$21,$AD56=$AX$27,STL!$U$22,$AD56=$AX$28,STL!$U$23,$AD56=$AX$29,STL!$U$24,$AD56=$AX$30,STL!$U$25,$AD56=$AX$31,STL!$U$26,$AD56=$AX$32,STL!$U$27,$AD56=$AX$33,STL!$U$28,$AD56=$AX$34,STL!$U$29,$AD56=$AX$35,STL!$U$30,$AD56=$AX$36,STL!$U$31,$AD56=$AX$37,STL!$U$32,$AD56=$AX$38,STL!$U$33,$AD56=$AX$39,STL!$U$34,$AD56=$AX$40,STL!$U$35,$AD56=$AX$41,STL!$U$36,$AD56=$AX$42,STL!$U$37,$AD56=$AX$43,STL!$U$38,$AD56=$AX$44,STL!$U$39,$AD56=$AX$45,STL!$U$40,$AD56=$AX$46,STL!$U$41,$AD56=$AX$47,STL!$U$42,$AD56=$AX$48,STL!$U$43,$AD56=$AX$49,STL!$U$44)</f>
        <v>1.248</v>
      </c>
      <c r="V56" s="2" cm="1">
        <f t="array" ref="V56">_xlfn.IFS($AD56=$AX$8,STL!$V$3,$AD56=$AX$9,STL!$V$4,$AD56=$AX$10,STL!$V$5,$AD56=$AX$11,STL!$V$6,$AD56=$AX$12,STL!$V$7,$AD56=$AX$13,STL!$V$8,$AD56=$AX$14,STL!$V$9,$AD56=$AX$15,STL!$V$10,$AD56=$AX$16,STL!$V$11,$AD56=$AX$17,STL!$V$12,$AD56=$AX$18,STL!$V$13,$AD56=$AX$19,STL!$V$14,$AD56=$AX$20,STL!$V$15,$AD56=$AX$21,STL!$V$16,$AD56=$AX$22,STL!$V$17,$AD56=$AX$23,STL!$V$18,$AD56=$AX$24,STL!$V$19,$AD56=$AX$25,STL!$V$20,$AD56=$AX$26,STL!$V$21,$AD56=$AX$27,STL!$V$22,$AD56=$AX$28,STL!$V$23,$AD56=$AX$29,STL!$V$24,$AD56=$AX$30,STL!$V$25,$AD56=$AX$31,STL!$V$26,$AD56=$AX$32,STL!$V$27,$AD56=$AX$33,STL!$V$28,$AD56=$AX$34,STL!$V$29,$AD56=$AX$35,STL!$V$30,$AD56=$AX$36,STL!$V$31,$AD56=$AX$37,STL!$V$32,$AD56=$AX$38,STL!$V$33,$AD56=$AX$39,STL!$V$34,$AD56=$AX$40,STL!$V$35,$AD56=$AX$41,STL!$V$36,$AD56=$AX$42,STL!$V$37,$AD56=$AX$43,STL!$V$38,$AD56=$AX$44,STL!$V$39,$AD56=$AX$45,STL!$V$40,$AD56=$AX$46,STL!$V$41,$AD56=$AX$47,STL!$V$42,$AD56=$AX$48,STL!$V$43,$AD56=$AX$49,STL!$V$44)</f>
        <v>433.63099999999997</v>
      </c>
      <c r="W56" s="2" t="s">
        <v>117</v>
      </c>
      <c r="X56" s="2">
        <v>0.03</v>
      </c>
      <c r="Y56" s="2" t="s">
        <v>33</v>
      </c>
      <c r="Z56" s="2" t="s">
        <v>34</v>
      </c>
      <c r="AA56" s="2" t="s">
        <v>35</v>
      </c>
      <c r="AB56" s="2">
        <v>380596.055238</v>
      </c>
      <c r="AC56" s="2">
        <v>380.59605499999998</v>
      </c>
      <c r="AD56" s="2">
        <v>8</v>
      </c>
      <c r="AE56" s="10" t="s">
        <v>307</v>
      </c>
      <c r="AF56" s="2">
        <f t="shared" si="0"/>
        <v>6275784.2780574989</v>
      </c>
      <c r="AG56" s="2" cm="1">
        <f t="array" ref="AG56">_xlfn.IFS(D56="I",MIN('Datos pp I Región'!$K$7:$K$9),D56="II",MIN('Datos pp II Región'!$K$7:$K$9),D56="III",MIN('Datos pp III Región'!$K$7:$K$9),D56="IV",MIN('Datos pp IV Región'!$K$7:$K$9),D56="V",MIN('Datos pp V Región'!$K$7:$K$9),D56="RM",MIN('Datos pp RM'!$K$7:$K$9),D56="VI",MIN('Datos pp VI Región'!$K$7:$K$9))</f>
        <v>2</v>
      </c>
      <c r="AH56" s="2" cm="1">
        <f t="array" ref="AH56">_xlfn.IFS(Z56="Pavimentado",1-(AG56/(4*365)),Z56="No Pavimentado",1-(AG56/365))</f>
        <v>0.99863013698630132</v>
      </c>
      <c r="AI56" s="2" cm="1">
        <f t="array" ref="AI56">_xlfn.IFS(Z56="Pavimentado",8,Z56="No Pavimentado",R56)</f>
        <v>8</v>
      </c>
      <c r="AJ56" s="2">
        <v>0.62</v>
      </c>
      <c r="AK56" s="2">
        <v>0.15</v>
      </c>
      <c r="AL56" s="2">
        <v>1.5</v>
      </c>
      <c r="AM56" s="2">
        <v>0.15</v>
      </c>
      <c r="AN56" s="2"/>
      <c r="AO56" s="2" cm="1">
        <f t="array" ref="AO56">_xlfn.IFS($Z56=$AU$3,AJ56*(($X56)^(0.91))*(AI56*1.1023)^(1.02),$Z56=$AU$4,AL56*281.9*((8.5/12)^0.9)*(AI56/2.72)^0.45)</f>
        <v>0.23489275495793649</v>
      </c>
      <c r="AP56" s="2" cm="1">
        <f t="array" ref="AP56">_xlfn.IFS($Z56=$AU$3,AK56*(($X56)^(0.91))*(AI56*1.1023)^1.02,$Z56=$AU$4,AM56*281.9*((8.5/12)^0.9)*(AI56/2.72)^0.45)</f>
        <v>5.6828892328533019E-2</v>
      </c>
      <c r="AQ56" s="2" cm="1">
        <f t="array" ref="AQ56">_xlfn.IFS(Z56=$AU$3,(AF56*AO56*AH56)/1000000,Z56=$AU$4,(AF56*AH56*AO56*(1-AN56))/1000000)</f>
        <v>1.4721168938568294</v>
      </c>
      <c r="AR56" s="2" cm="1">
        <f t="array" ref="AR56">_xlfn.IFS(Z56=$AU$3,(AF56*AP56*AH56)/1000000,Z56=$AU$4,(AF56*AH56*AP56*(1-AN56))/1000000)</f>
        <v>0.35615731302987808</v>
      </c>
    </row>
    <row r="57" spans="1:50" ht="57.6" x14ac:dyDescent="0.3">
      <c r="A57" s="2">
        <v>8</v>
      </c>
      <c r="B57" t="s">
        <v>21</v>
      </c>
      <c r="C57" s="3" t="s">
        <v>74</v>
      </c>
      <c r="D57" t="s">
        <v>75</v>
      </c>
      <c r="E57" s="3" t="s">
        <v>114</v>
      </c>
      <c r="F57" s="2" t="s">
        <v>115</v>
      </c>
      <c r="G57" s="2" t="s">
        <v>116</v>
      </c>
      <c r="H57" s="2" t="s">
        <v>79</v>
      </c>
      <c r="I57" s="2" t="s">
        <v>28</v>
      </c>
      <c r="J57" s="2" t="s">
        <v>104</v>
      </c>
      <c r="K57" s="2" t="s">
        <v>29</v>
      </c>
      <c r="L57" s="4">
        <v>46227</v>
      </c>
      <c r="M57" s="2" t="s">
        <v>30</v>
      </c>
      <c r="N57" s="2" t="s">
        <v>80</v>
      </c>
      <c r="O57" s="2">
        <v>230851</v>
      </c>
      <c r="P57" s="2" cm="1">
        <f t="array" ref="P57">_xlfn.IFS(AD57=$AT$8,STL!$P$3,AD57=$AT$9,STL!$P$4,AD57=$AT$10,STL!$P$5,AD57=$AT$11,STL!$P$6,AD57=$AT$12,STL!$P$7,AD57=$AT$13,STL!$P$8,AD57=$AT$14,STL!$P$9,AD57=$AT$15,STL!$P$10,AD57=$AT$16,STL!$P$11,AD57=$AT$17,STL!$P$12,AD57=$AT$18,STL!$P$13,AD57=$AT$19,STL!$P$14,AD57=$AT$20,STL!$P$15,AD57=$AT$21,STL!$P$16,AD57=$AT$22,STL!$P$17,AD57=$AT$23,STL!$P$18,AD57=$AT$24,STL!$P$19,AD57=$AT$25,STL!$P$20,AD57=$AT$26,STL!$P$21,AD57=$AT$27,STL!$P$22,AD57=$AT$28,STL!$P$23,AD57=$AT$29,STL!$P$24,AD57=$AT$30,STL!$P$25,AD57=$AT$31,STL!$P$26,AD57=$AT$32,STL!$P$27,AD57=$AT$33,STL!$P$28,AD57=$AT$34,STL!$P$29,AD57=$AT$35,STL!$P$30,AD57=$AT$36,STL!$P$31,AD57=$AT$37,STL!$P$32,AD57=$AT$38,STL!$P$33,AD57=$AT$39,STL!$P$34,AD57=$AT$40,STL!$P$35,AD57=$AT$41,STL!$P$36,AD57=$AT$42,STL!$P$37,AD57=$AT$43,STL!$P$38,AD57=$AT$44,STL!$P$39,AD57=$AT$45,STL!$P$40,AD57=$AT$46,STL!$P$41,AD57=$AT$47,STL!$P$42,AD57=$AT$48,STL!$P$43,AD57=$AT$49,STL!$P$44)</f>
        <v>8.3350000000000009</v>
      </c>
      <c r="Q57" s="2">
        <f>STL!$Q$3</f>
        <v>28</v>
      </c>
      <c r="R57" s="42">
        <f>STL!$R$3</f>
        <v>36.335000000000001</v>
      </c>
      <c r="S57" s="43" cm="1">
        <f t="array" ref="S57">_xlfn.IFS(A57=$AT$8,STL!$S$3,A57=$AT$9,STL!$S$4,A57=$AT$10,STL!$S$5,A57=$AT$11,STL!$S$6,A57=$AT$12,STL!$S$7,A57=$AT$13,STL!$S$8,A57=$AT$14,STL!$S$9,A57=$AT$15,STL!$S$10,A57=$AT$16,STL!$S$11,A57=$AT$17,STL!$S$12,A57=$AT$18,STL!$S$13,A57=$AT$19,STL!$S$14,A57=$AT$20,STL!$S$15,A57=$AT$21,STL!$S$16,A57=$AT$22,STL!$S$17,A57=$AT$23,STL!$S$18,A57=$AT$24,STL!$S$19,A57=$AT$25,STL!$S$20,A57=$AT$26,STL!$S$21,A57=$AT$27,STL!$S$22,A57=$AT$28,STL!$S$23,A57=$AT$29,STL!$S$24,A57=$AT$30,STL!$S$25,A57=$AT$31,STL!$S$26,A57=$AT$32,STL!$S$27,A57=$AT$33,STL!$S$28,A57=$AT$34,STL!$S$29,A57=$AT$35,STL!$S$30,A57=$AT$36,STL!$S$31,A57=$AT$37,STL!$S$32,A57=$AT$38,STL!$S$33,A57=$AT$39,STL!$S$34,A57=$AT$40,STL!$S$35,A57=$AT$41,STL!$S$36,A57=$AT$42,STL!$S$37,A57=$AT$43,STL!$S$38,A57=$AT$44,STL!$S$39,A57=$AT$45,STL!$S$40,A57=$AT$46,STL!$S$41,A57=$AT$47,STL!$S$42,A57=$AT$48,STL!$S$43,A57=$AT$49,STL!$S$44)</f>
        <v>8244.6785714285706</v>
      </c>
      <c r="T57" s="2" cm="1">
        <f t="array" ref="T57">_xlfn.IFS(AD57=$AX$8,STL!$T$3,AD57=$AX$9,STL!$T$4,AD57=$AX$10,STL!$T$5,AD57=$AX$11,STL!$T$6,AD57=$AX$12,STL!$T$7,AD57=$AX$13,STL!$T$8,AD57=$AX$14,STL!$T$9,AD57=$AX$15,STL!$T$10,AD57=$AX$16,STL!$T$11,AD57=$AX$17,STL!$T$12,AD57=$AX$18,STL!$T$13,AD57=$AX$19,STL!$T$14,AD57=$AX$20,STL!$T$15,AD57=$AX$21,STL!$T$16,AD57=$AX$22,STL!$T$17,AD57=$AX$23,STL!$T$18,AD57=$AX$24,STL!$T$19,AD57=$AX$25,STL!$T$20,AD57=$AX$26,STL!$T$21,AD57=$AX$27,STL!$T$22,AD57=$AX$28,STL!$T$23,AD57=$AX$29,STL!$T$24,AD57=$AX$30,STL!$T$25,AD57=$AX$31,STL!$T$26,AD57=$AX$32,STL!$T$27,AD57=$AX$33,STL!$T$28,AD57=$AX$34,STL!$T$29,AD57=$AX$35,STL!$T$30,AD57=$AX$36,STL!$T$31,AD57=$AX$37,STL!$T$32,AD57=$AX$38,STL!$T$33,AD57=$AX$39,STL!$T$34,AD57=$AX$40,STL!$T$35,AD57=$AX$41,STL!$T$36,AD57=$AX$42,STL!$T$37,AD57=$AX$43,STL!$T$38,AD57=$AX$44,STL!$T$39,AD57=$AX$45,STL!$T$40,AD57=$AX$46,STL!$T$41,AD57=$AX$47,STL!$T$42,AD57=$AX$48,STL!$T$43,AD57=$AX$49,STL!$T$44)</f>
        <v>432.38299999999998</v>
      </c>
      <c r="U57" s="2" cm="1">
        <f t="array" ref="U57">_xlfn.IFS($AD57=$AX$8,STL!$U$3,$AD57=$AX$9,STL!$U$4,$AD57=$AX$10,STL!$U$5,$AD57=$AX$11,STL!$U$6,$AD57=$AX$12,STL!$U$7,$AD57=$AX$13,STL!$U$8,$AD57=$AX$14,STL!$U$9,$AD57=$AX$15,STL!$U$10,$AD57=$AX$16,STL!$U$11,$AD57=$AX$17,STL!$U$12,$AD57=$AX$18,STL!$U$13,$AD57=$AX$19,STL!$U$14,$AD57=$AX$20,STL!$U$15,$AD57=$AX$21,STL!$U$16,$AD57=$AX$22,STL!$U$17,$AD57=$AX$23,STL!$U$18,$AD57=$AX$24,STL!$U$19,$AD57=$AX$25,STL!$U$20,$AD57=$AX$26,STL!$U$21,$AD57=$AX$27,STL!$U$22,$AD57=$AX$28,STL!$U$23,$AD57=$AX$29,STL!$U$24,$AD57=$AX$30,STL!$U$25,$AD57=$AX$31,STL!$U$26,$AD57=$AX$32,STL!$U$27,$AD57=$AX$33,STL!$U$28,$AD57=$AX$34,STL!$U$29,$AD57=$AX$35,STL!$U$30,$AD57=$AX$36,STL!$U$31,$AD57=$AX$37,STL!$U$32,$AD57=$AX$38,STL!$U$33,$AD57=$AX$39,STL!$U$34,$AD57=$AX$40,STL!$U$35,$AD57=$AX$41,STL!$U$36,$AD57=$AX$42,STL!$U$37,$AD57=$AX$43,STL!$U$38,$AD57=$AX$44,STL!$U$39,$AD57=$AX$45,STL!$U$40,$AD57=$AX$46,STL!$U$41,$AD57=$AX$47,STL!$U$42,$AD57=$AX$48,STL!$U$43,$AD57=$AX$49,STL!$U$44)</f>
        <v>1.248</v>
      </c>
      <c r="V57" s="2" cm="1">
        <f t="array" ref="V57">_xlfn.IFS($AD57=$AX$8,STL!$V$3,$AD57=$AX$9,STL!$V$4,$AD57=$AX$10,STL!$V$5,$AD57=$AX$11,STL!$V$6,$AD57=$AX$12,STL!$V$7,$AD57=$AX$13,STL!$V$8,$AD57=$AX$14,STL!$V$9,$AD57=$AX$15,STL!$V$10,$AD57=$AX$16,STL!$V$11,$AD57=$AX$17,STL!$V$12,$AD57=$AX$18,STL!$V$13,$AD57=$AX$19,STL!$V$14,$AD57=$AX$20,STL!$V$15,$AD57=$AX$21,STL!$V$16,$AD57=$AX$22,STL!$V$17,$AD57=$AX$23,STL!$V$18,$AD57=$AX$24,STL!$V$19,$AD57=$AX$25,STL!$V$20,$AD57=$AX$26,STL!$V$21,$AD57=$AX$27,STL!$V$22,$AD57=$AX$28,STL!$V$23,$AD57=$AX$29,STL!$V$24,$AD57=$AX$30,STL!$V$25,$AD57=$AX$31,STL!$V$26,$AD57=$AX$32,STL!$V$27,$AD57=$AX$33,STL!$V$28,$AD57=$AX$34,STL!$V$29,$AD57=$AX$35,STL!$V$30,$AD57=$AX$36,STL!$V$31,$AD57=$AX$37,STL!$V$32,$AD57=$AX$38,STL!$V$33,$AD57=$AX$39,STL!$V$34,$AD57=$AX$40,STL!$V$35,$AD57=$AX$41,STL!$V$36,$AD57=$AX$42,STL!$V$37,$AD57=$AX$43,STL!$V$38,$AD57=$AX$44,STL!$V$39,$AD57=$AX$45,STL!$V$40,$AD57=$AX$46,STL!$V$41,$AD57=$AX$47,STL!$V$42,$AD57=$AX$48,STL!$V$43,$AD57=$AX$49,STL!$V$44)</f>
        <v>433.63099999999997</v>
      </c>
      <c r="W57" s="2" t="s">
        <v>118</v>
      </c>
      <c r="X57" s="2">
        <v>0.2</v>
      </c>
      <c r="Y57" s="2" t="s">
        <v>33</v>
      </c>
      <c r="Z57" s="2" t="s">
        <v>34</v>
      </c>
      <c r="AA57" s="2" t="s">
        <v>35</v>
      </c>
      <c r="AB57" s="2">
        <v>22477.319019999999</v>
      </c>
      <c r="AC57" s="2">
        <v>22.477319000000001</v>
      </c>
      <c r="AD57" s="2">
        <v>8</v>
      </c>
      <c r="AE57" s="10" t="s">
        <v>307</v>
      </c>
      <c r="AF57" s="2">
        <f>IF(AE57="Si",AC57*S57*2,AC57*S57)</f>
        <v>370636.54060492857</v>
      </c>
      <c r="AG57" s="2" cm="1">
        <f t="array" ref="AG57">_xlfn.IFS(D57="I",MIN('Datos pp I Región'!$K$7:$K$9),D57="II",MIN('Datos pp II Región'!$K$7:$K$9),D57="III",MIN('Datos pp III Región'!$K$7:$K$9),D57="IV",MIN('Datos pp IV Región'!$K$7:$K$9),D57="V",MIN('Datos pp V Región'!$K$7:$K$9),D57="RM",MIN('Datos pp RM'!$K$7:$K$9),D57="VI",MIN('Datos pp VI Región'!$K$7:$K$9))</f>
        <v>2</v>
      </c>
      <c r="AH57" s="2" cm="1">
        <f t="array" ref="AH57">_xlfn.IFS(Z57="Pavimentado",1-(AG57/(4*365)),Z57="No Pavimentado",1-(AG57/365))</f>
        <v>0.99863013698630132</v>
      </c>
      <c r="AI57" s="2" cm="1">
        <f t="array" ref="AI57">_xlfn.IFS(Z57="Pavimentado",8,Z57="No Pavimentado",R57)</f>
        <v>8</v>
      </c>
      <c r="AJ57" s="2">
        <v>0.62</v>
      </c>
      <c r="AK57" s="2">
        <v>0.15</v>
      </c>
      <c r="AL57" s="2">
        <v>1.5</v>
      </c>
      <c r="AM57" s="2">
        <v>0.15</v>
      </c>
      <c r="AN57" s="2"/>
      <c r="AO57" s="2" cm="1">
        <f t="array" ref="AO57">_xlfn.IFS($Z57=$AU$3,AJ57*(($X57)^(0.91))*(AI57*1.1023)^(1.02),$Z57=$AU$4,AL57*281.9*((8.5/12)^0.9)*(AI57/2.72)^0.45)</f>
        <v>1.3201600184669013</v>
      </c>
      <c r="AP57" s="2" cm="1">
        <f t="array" ref="AP57">_xlfn.IFS($Z57=$AU$3,AK57*(($X57)^(0.91))*(AI57*1.1023)^1.02,$Z57=$AU$4,AM57*281.9*((8.5/12)^0.9)*(AI57/2.72)^0.45)</f>
        <v>0.31939355285489546</v>
      </c>
      <c r="AQ57" s="2" cm="1">
        <f t="array" ref="AQ57">_xlfn.IFS(Z57=$AU$3,(AF57*AO57*AH57)/1000000,Z57=$AU$4,(AF57*AH57*AO57*(1-AN57))/1000000)</f>
        <v>0.48862926894390885</v>
      </c>
      <c r="AR57" s="2" cm="1">
        <f t="array" ref="AR57">_xlfn.IFS(Z57=$AU$3,(AF57*AP57*AH57)/1000000,Z57=$AU$4,(AF57*AH57*AP57*(1-AN57))/1000000)</f>
        <v>0.11821675861546178</v>
      </c>
    </row>
    <row r="58" spans="1:50" ht="57.6" x14ac:dyDescent="0.3">
      <c r="A58" s="2">
        <v>8</v>
      </c>
      <c r="B58" t="s">
        <v>21</v>
      </c>
      <c r="C58" s="3" t="s">
        <v>74</v>
      </c>
      <c r="D58" t="s">
        <v>75</v>
      </c>
      <c r="E58" s="3" t="s">
        <v>114</v>
      </c>
      <c r="F58" s="2" t="s">
        <v>115</v>
      </c>
      <c r="G58" s="2" t="s">
        <v>116</v>
      </c>
      <c r="H58" s="2" t="s">
        <v>79</v>
      </c>
      <c r="I58" s="2" t="s">
        <v>28</v>
      </c>
      <c r="J58" s="2" t="s">
        <v>104</v>
      </c>
      <c r="K58" s="2" t="s">
        <v>29</v>
      </c>
      <c r="L58" s="4">
        <v>46227</v>
      </c>
      <c r="M58" s="2" t="s">
        <v>30</v>
      </c>
      <c r="N58" s="2" t="s">
        <v>80</v>
      </c>
      <c r="O58" s="2">
        <v>230851</v>
      </c>
      <c r="P58" s="2" cm="1">
        <f t="array" ref="P58">_xlfn.IFS(AD58=$AT$8,STL!$P$3,AD58=$AT$9,STL!$P$4,AD58=$AT$10,STL!$P$5,AD58=$AT$11,STL!$P$6,AD58=$AT$12,STL!$P$7,AD58=$AT$13,STL!$P$8,AD58=$AT$14,STL!$P$9,AD58=$AT$15,STL!$P$10,AD58=$AT$16,STL!$P$11,AD58=$AT$17,STL!$P$12,AD58=$AT$18,STL!$P$13,AD58=$AT$19,STL!$P$14,AD58=$AT$20,STL!$P$15,AD58=$AT$21,STL!$P$16,AD58=$AT$22,STL!$P$17,AD58=$AT$23,STL!$P$18,AD58=$AT$24,STL!$P$19,AD58=$AT$25,STL!$P$20,AD58=$AT$26,STL!$P$21,AD58=$AT$27,STL!$P$22,AD58=$AT$28,STL!$P$23,AD58=$AT$29,STL!$P$24,AD58=$AT$30,STL!$P$25,AD58=$AT$31,STL!$P$26,AD58=$AT$32,STL!$P$27,AD58=$AT$33,STL!$P$28,AD58=$AT$34,STL!$P$29,AD58=$AT$35,STL!$P$30,AD58=$AT$36,STL!$P$31,AD58=$AT$37,STL!$P$32,AD58=$AT$38,STL!$P$33,AD58=$AT$39,STL!$P$34,AD58=$AT$40,STL!$P$35,AD58=$AT$41,STL!$P$36,AD58=$AT$42,STL!$P$37,AD58=$AT$43,STL!$P$38,AD58=$AT$44,STL!$P$39,AD58=$AT$45,STL!$P$40,AD58=$AT$46,STL!$P$41,AD58=$AT$47,STL!$P$42,AD58=$AT$48,STL!$P$43,AD58=$AT$49,STL!$P$44)</f>
        <v>8.3350000000000009</v>
      </c>
      <c r="Q58" s="2">
        <f>STL!$Q$3</f>
        <v>28</v>
      </c>
      <c r="R58" s="42">
        <f>STL!$R$3</f>
        <v>36.335000000000001</v>
      </c>
      <c r="S58" s="43" cm="1">
        <f t="array" ref="S58">_xlfn.IFS(A58=$AT$8,STL!$S$3,A58=$AT$9,STL!$S$4,A58=$AT$10,STL!$S$5,A58=$AT$11,STL!$S$6,A58=$AT$12,STL!$S$7,A58=$AT$13,STL!$S$8,A58=$AT$14,STL!$S$9,A58=$AT$15,STL!$S$10,A58=$AT$16,STL!$S$11,A58=$AT$17,STL!$S$12,A58=$AT$18,STL!$S$13,A58=$AT$19,STL!$S$14,A58=$AT$20,STL!$S$15,A58=$AT$21,STL!$S$16,A58=$AT$22,STL!$S$17,A58=$AT$23,STL!$S$18,A58=$AT$24,STL!$S$19,A58=$AT$25,STL!$S$20,A58=$AT$26,STL!$S$21,A58=$AT$27,STL!$S$22,A58=$AT$28,STL!$S$23,A58=$AT$29,STL!$S$24,A58=$AT$30,STL!$S$25,A58=$AT$31,STL!$S$26,A58=$AT$32,STL!$S$27,A58=$AT$33,STL!$S$28,A58=$AT$34,STL!$S$29,A58=$AT$35,STL!$S$30,A58=$AT$36,STL!$S$31,A58=$AT$37,STL!$S$32,A58=$AT$38,STL!$S$33,A58=$AT$39,STL!$S$34,A58=$AT$40,STL!$S$35,A58=$AT$41,STL!$S$36,A58=$AT$42,STL!$S$37,A58=$AT$43,STL!$S$38,A58=$AT$44,STL!$S$39,A58=$AT$45,STL!$S$40,A58=$AT$46,STL!$S$41,A58=$AT$47,STL!$S$42,A58=$AT$48,STL!$S$43,A58=$AT$49,STL!$S$44)</f>
        <v>8244.6785714285706</v>
      </c>
      <c r="T58" s="2" cm="1">
        <f t="array" ref="T58">_xlfn.IFS(AD58=$AX$8,STL!$T$3,AD58=$AX$9,STL!$T$4,AD58=$AX$10,STL!$T$5,AD58=$AX$11,STL!$T$6,AD58=$AX$12,STL!$T$7,AD58=$AX$13,STL!$T$8,AD58=$AX$14,STL!$T$9,AD58=$AX$15,STL!$T$10,AD58=$AX$16,STL!$T$11,AD58=$AX$17,STL!$T$12,AD58=$AX$18,STL!$T$13,AD58=$AX$19,STL!$T$14,AD58=$AX$20,STL!$T$15,AD58=$AX$21,STL!$T$16,AD58=$AX$22,STL!$T$17,AD58=$AX$23,STL!$T$18,AD58=$AX$24,STL!$T$19,AD58=$AX$25,STL!$T$20,AD58=$AX$26,STL!$T$21,AD58=$AX$27,STL!$T$22,AD58=$AX$28,STL!$T$23,AD58=$AX$29,STL!$T$24,AD58=$AX$30,STL!$T$25,AD58=$AX$31,STL!$T$26,AD58=$AX$32,STL!$T$27,AD58=$AX$33,STL!$T$28,AD58=$AX$34,STL!$T$29,AD58=$AX$35,STL!$T$30,AD58=$AX$36,STL!$T$31,AD58=$AX$37,STL!$T$32,AD58=$AX$38,STL!$T$33,AD58=$AX$39,STL!$T$34,AD58=$AX$40,STL!$T$35,AD58=$AX$41,STL!$T$36,AD58=$AX$42,STL!$T$37,AD58=$AX$43,STL!$T$38,AD58=$AX$44,STL!$T$39,AD58=$AX$45,STL!$T$40,AD58=$AX$46,STL!$T$41,AD58=$AX$47,STL!$T$42,AD58=$AX$48,STL!$T$43,AD58=$AX$49,STL!$T$44)</f>
        <v>432.38299999999998</v>
      </c>
      <c r="U58" s="2" cm="1">
        <f t="array" ref="U58">_xlfn.IFS($AD58=$AX$8,STL!$U$3,$AD58=$AX$9,STL!$U$4,$AD58=$AX$10,STL!$U$5,$AD58=$AX$11,STL!$U$6,$AD58=$AX$12,STL!$U$7,$AD58=$AX$13,STL!$U$8,$AD58=$AX$14,STL!$U$9,$AD58=$AX$15,STL!$U$10,$AD58=$AX$16,STL!$U$11,$AD58=$AX$17,STL!$U$12,$AD58=$AX$18,STL!$U$13,$AD58=$AX$19,STL!$U$14,$AD58=$AX$20,STL!$U$15,$AD58=$AX$21,STL!$U$16,$AD58=$AX$22,STL!$U$17,$AD58=$AX$23,STL!$U$18,$AD58=$AX$24,STL!$U$19,$AD58=$AX$25,STL!$U$20,$AD58=$AX$26,STL!$U$21,$AD58=$AX$27,STL!$U$22,$AD58=$AX$28,STL!$U$23,$AD58=$AX$29,STL!$U$24,$AD58=$AX$30,STL!$U$25,$AD58=$AX$31,STL!$U$26,$AD58=$AX$32,STL!$U$27,$AD58=$AX$33,STL!$U$28,$AD58=$AX$34,STL!$U$29,$AD58=$AX$35,STL!$U$30,$AD58=$AX$36,STL!$U$31,$AD58=$AX$37,STL!$U$32,$AD58=$AX$38,STL!$U$33,$AD58=$AX$39,STL!$U$34,$AD58=$AX$40,STL!$U$35,$AD58=$AX$41,STL!$U$36,$AD58=$AX$42,STL!$U$37,$AD58=$AX$43,STL!$U$38,$AD58=$AX$44,STL!$U$39,$AD58=$AX$45,STL!$U$40,$AD58=$AX$46,STL!$U$41,$AD58=$AX$47,STL!$U$42,$AD58=$AX$48,STL!$U$43,$AD58=$AX$49,STL!$U$44)</f>
        <v>1.248</v>
      </c>
      <c r="V58" s="2" cm="1">
        <f t="array" ref="V58">_xlfn.IFS($AD58=$AX$8,STL!$V$3,$AD58=$AX$9,STL!$V$4,$AD58=$AX$10,STL!$V$5,$AD58=$AX$11,STL!$V$6,$AD58=$AX$12,STL!$V$7,$AD58=$AX$13,STL!$V$8,$AD58=$AX$14,STL!$V$9,$AD58=$AX$15,STL!$V$10,$AD58=$AX$16,STL!$V$11,$AD58=$AX$17,STL!$V$12,$AD58=$AX$18,STL!$V$13,$AD58=$AX$19,STL!$V$14,$AD58=$AX$20,STL!$V$15,$AD58=$AX$21,STL!$V$16,$AD58=$AX$22,STL!$V$17,$AD58=$AX$23,STL!$V$18,$AD58=$AX$24,STL!$V$19,$AD58=$AX$25,STL!$V$20,$AD58=$AX$26,STL!$V$21,$AD58=$AX$27,STL!$V$22,$AD58=$AX$28,STL!$V$23,$AD58=$AX$29,STL!$V$24,$AD58=$AX$30,STL!$V$25,$AD58=$AX$31,STL!$V$26,$AD58=$AX$32,STL!$V$27,$AD58=$AX$33,STL!$V$28,$AD58=$AX$34,STL!$V$29,$AD58=$AX$35,STL!$V$30,$AD58=$AX$36,STL!$V$31,$AD58=$AX$37,STL!$V$32,$AD58=$AX$38,STL!$V$33,$AD58=$AX$39,STL!$V$34,$AD58=$AX$40,STL!$V$35,$AD58=$AX$41,STL!$V$36,$AD58=$AX$42,STL!$V$37,$AD58=$AX$43,STL!$V$38,$AD58=$AX$44,STL!$V$39,$AD58=$AX$45,STL!$V$40,$AD58=$AX$46,STL!$V$41,$AD58=$AX$47,STL!$V$42,$AD58=$AX$48,STL!$V$43,$AD58=$AX$49,STL!$V$44)</f>
        <v>433.63099999999997</v>
      </c>
      <c r="W58" s="2" t="s">
        <v>119</v>
      </c>
      <c r="X58" s="2">
        <v>0.2</v>
      </c>
      <c r="Y58" s="2" t="s">
        <v>33</v>
      </c>
      <c r="Z58" s="2" t="s">
        <v>34</v>
      </c>
      <c r="AA58" s="2" t="s">
        <v>35</v>
      </c>
      <c r="AB58" s="2">
        <v>2339.2764200000001</v>
      </c>
      <c r="AC58" s="2">
        <v>2.3392759999999999</v>
      </c>
      <c r="AD58" s="2">
        <v>8</v>
      </c>
      <c r="AE58" s="10" t="s">
        <v>307</v>
      </c>
      <c r="AF58" s="2">
        <f t="shared" ref="AF58" si="1">IF(AE58="Si",AC58*S58*2,AC58*S58)</f>
        <v>38573.157419714284</v>
      </c>
      <c r="AG58" s="2" cm="1">
        <f t="array" ref="AG58">_xlfn.IFS(D58="I",MIN('Datos pp I Región'!$K$7:$K$9),D58="II",MIN('Datos pp II Región'!$K$7:$K$9),D58="III",MIN('Datos pp III Región'!$K$7:$K$9),D58="IV",MIN('Datos pp IV Región'!$K$7:$K$9),D58="V",MIN('Datos pp V Región'!$K$7:$K$9),D58="RM",MIN('Datos pp RM'!$K$7:$K$9),D58="VI",MIN('Datos pp VI Región'!$K$7:$K$9))</f>
        <v>2</v>
      </c>
      <c r="AH58" s="2" cm="1">
        <f t="array" ref="AH58">_xlfn.IFS(Z58="Pavimentado",1-(AG58/(4*365)),Z58="No Pavimentado",1-(AG58/365))</f>
        <v>0.99863013698630132</v>
      </c>
      <c r="AI58" s="2" cm="1">
        <f t="array" ref="AI58">_xlfn.IFS(Z58="Pavimentado",8,Z58="No Pavimentado",R58)</f>
        <v>8</v>
      </c>
      <c r="AJ58" s="2">
        <v>0.62</v>
      </c>
      <c r="AK58" s="2">
        <v>0.15</v>
      </c>
      <c r="AL58" s="2">
        <v>1.5</v>
      </c>
      <c r="AM58" s="2">
        <v>0.15</v>
      </c>
      <c r="AN58" s="2"/>
      <c r="AO58" s="2" cm="1">
        <f t="array" ref="AO58">_xlfn.IFS($Z58=$AU$3,AJ58*(($X58)^(0.91))*(AI58*1.1023)^(1.02),$Z58=$AU$4,AL58*281.9*((8.5/12)^0.9)*(AI58/2.72)^0.45)</f>
        <v>1.3201600184669013</v>
      </c>
      <c r="AP58" s="2" cm="1">
        <f t="array" ref="AP58">_xlfn.IFS($Z58=$AU$3,AK58*(($X58)^(0.91))*(AI58*1.1023)^1.02,$Z58=$AU$4,AM58*281.9*((8.5/12)^0.9)*(AI58/2.72)^0.45)</f>
        <v>0.31939355285489546</v>
      </c>
      <c r="AQ58" s="2" cm="1">
        <f t="array" ref="AQ58">_xlfn.IFS(Z58=$AU$3,(AF58*AO58*AH58)/1000000,Z58=$AU$4,(AF58*AH58*AO58*(1-AN58))/1000000)</f>
        <v>5.0852983033164732E-2</v>
      </c>
      <c r="AR58" s="2" cm="1">
        <f t="array" ref="AR58">_xlfn.IFS(Z58=$AU$3,(AF58*AP58*AH58)/1000000,Z58=$AU$4,(AF58*AH58*AP58*(1-AN58))/1000000)</f>
        <v>1.2303141056410821E-2</v>
      </c>
    </row>
    <row r="59" spans="1:50" ht="57.6" x14ac:dyDescent="0.3">
      <c r="A59" s="2">
        <v>8</v>
      </c>
      <c r="B59" t="s">
        <v>21</v>
      </c>
      <c r="C59" s="3" t="s">
        <v>74</v>
      </c>
      <c r="D59" t="s">
        <v>75</v>
      </c>
      <c r="E59" s="3" t="s">
        <v>114</v>
      </c>
      <c r="F59" s="2" t="s">
        <v>115</v>
      </c>
      <c r="G59" s="2" t="s">
        <v>116</v>
      </c>
      <c r="H59" s="2" t="s">
        <v>79</v>
      </c>
      <c r="I59" s="2" t="s">
        <v>28</v>
      </c>
      <c r="J59" s="2" t="s">
        <v>104</v>
      </c>
      <c r="K59" s="2" t="s">
        <v>29</v>
      </c>
      <c r="L59" s="4">
        <v>46227</v>
      </c>
      <c r="M59" s="2" t="s">
        <v>30</v>
      </c>
      <c r="N59" s="2" t="s">
        <v>80</v>
      </c>
      <c r="O59" s="2">
        <v>230851</v>
      </c>
      <c r="P59" s="2" cm="1">
        <f t="array" ref="P59">_xlfn.IFS(AD59=$AT$8,STL!$P$3,AD59=$AT$9,STL!$P$4,AD59=$AT$10,STL!$P$5,AD59=$AT$11,STL!$P$6,AD59=$AT$12,STL!$P$7,AD59=$AT$13,STL!$P$8,AD59=$AT$14,STL!$P$9,AD59=$AT$15,STL!$P$10,AD59=$AT$16,STL!$P$11,AD59=$AT$17,STL!$P$12,AD59=$AT$18,STL!$P$13,AD59=$AT$19,STL!$P$14,AD59=$AT$20,STL!$P$15,AD59=$AT$21,STL!$P$16,AD59=$AT$22,STL!$P$17,AD59=$AT$23,STL!$P$18,AD59=$AT$24,STL!$P$19,AD59=$AT$25,STL!$P$20,AD59=$AT$26,STL!$P$21,AD59=$AT$27,STL!$P$22,AD59=$AT$28,STL!$P$23,AD59=$AT$29,STL!$P$24,AD59=$AT$30,STL!$P$25,AD59=$AT$31,STL!$P$26,AD59=$AT$32,STL!$P$27,AD59=$AT$33,STL!$P$28,AD59=$AT$34,STL!$P$29,AD59=$AT$35,STL!$P$30,AD59=$AT$36,STL!$P$31,AD59=$AT$37,STL!$P$32,AD59=$AT$38,STL!$P$33,AD59=$AT$39,STL!$P$34,AD59=$AT$40,STL!$P$35,AD59=$AT$41,STL!$P$36,AD59=$AT$42,STL!$P$37,AD59=$AT$43,STL!$P$38,AD59=$AT$44,STL!$P$39,AD59=$AT$45,STL!$P$40,AD59=$AT$46,STL!$P$41,AD59=$AT$47,STL!$P$42,AD59=$AT$48,STL!$P$43,AD59=$AT$49,STL!$P$44)</f>
        <v>8.3350000000000009</v>
      </c>
      <c r="Q59" s="2">
        <f>STL!$Q$3</f>
        <v>28</v>
      </c>
      <c r="R59" s="42">
        <f>STL!$R$3</f>
        <v>36.335000000000001</v>
      </c>
      <c r="S59" s="43" cm="1">
        <f t="array" ref="S59">_xlfn.IFS(A59=$AT$8,STL!$S$3,A59=$AT$9,STL!$S$4,A59=$AT$10,STL!$S$5,A59=$AT$11,STL!$S$6,A59=$AT$12,STL!$S$7,A59=$AT$13,STL!$S$8,A59=$AT$14,STL!$S$9,A59=$AT$15,STL!$S$10,A59=$AT$16,STL!$S$11,A59=$AT$17,STL!$S$12,A59=$AT$18,STL!$S$13,A59=$AT$19,STL!$S$14,A59=$AT$20,STL!$S$15,A59=$AT$21,STL!$S$16,A59=$AT$22,STL!$S$17,A59=$AT$23,STL!$S$18,A59=$AT$24,STL!$S$19,A59=$AT$25,STL!$S$20,A59=$AT$26,STL!$S$21,A59=$AT$27,STL!$S$22,A59=$AT$28,STL!$S$23,A59=$AT$29,STL!$S$24,A59=$AT$30,STL!$S$25,A59=$AT$31,STL!$S$26,A59=$AT$32,STL!$S$27,A59=$AT$33,STL!$S$28,A59=$AT$34,STL!$S$29,A59=$AT$35,STL!$S$30,A59=$AT$36,STL!$S$31,A59=$AT$37,STL!$S$32,A59=$AT$38,STL!$S$33,A59=$AT$39,STL!$S$34,A59=$AT$40,STL!$S$35,A59=$AT$41,STL!$S$36,A59=$AT$42,STL!$S$37,A59=$AT$43,STL!$S$38,A59=$AT$44,STL!$S$39,A59=$AT$45,STL!$S$40,A59=$AT$46,STL!$S$41,A59=$AT$47,STL!$S$42,A59=$AT$48,STL!$S$43,A59=$AT$49,STL!$S$44)</f>
        <v>8244.6785714285706</v>
      </c>
      <c r="T59" s="2" cm="1">
        <f t="array" ref="T59">_xlfn.IFS(AD59=$AX$8,STL!$T$3,AD59=$AX$9,STL!$T$4,AD59=$AX$10,STL!$T$5,AD59=$AX$11,STL!$T$6,AD59=$AX$12,STL!$T$7,AD59=$AX$13,STL!$T$8,AD59=$AX$14,STL!$T$9,AD59=$AX$15,STL!$T$10,AD59=$AX$16,STL!$T$11,AD59=$AX$17,STL!$T$12,AD59=$AX$18,STL!$T$13,AD59=$AX$19,STL!$T$14,AD59=$AX$20,STL!$T$15,AD59=$AX$21,STL!$T$16,AD59=$AX$22,STL!$T$17,AD59=$AX$23,STL!$T$18,AD59=$AX$24,STL!$T$19,AD59=$AX$25,STL!$T$20,AD59=$AX$26,STL!$T$21,AD59=$AX$27,STL!$T$22,AD59=$AX$28,STL!$T$23,AD59=$AX$29,STL!$T$24,AD59=$AX$30,STL!$T$25,AD59=$AX$31,STL!$T$26,AD59=$AX$32,STL!$T$27,AD59=$AX$33,STL!$T$28,AD59=$AX$34,STL!$T$29,AD59=$AX$35,STL!$T$30,AD59=$AX$36,STL!$T$31,AD59=$AX$37,STL!$T$32,AD59=$AX$38,STL!$T$33,AD59=$AX$39,STL!$T$34,AD59=$AX$40,STL!$T$35,AD59=$AX$41,STL!$T$36,AD59=$AX$42,STL!$T$37,AD59=$AX$43,STL!$T$38,AD59=$AX$44,STL!$T$39,AD59=$AX$45,STL!$T$40,AD59=$AX$46,STL!$T$41,AD59=$AX$47,STL!$T$42,AD59=$AX$48,STL!$T$43,AD59=$AX$49,STL!$T$44)</f>
        <v>432.38299999999998</v>
      </c>
      <c r="U59" s="2" cm="1">
        <f t="array" ref="U59">_xlfn.IFS($AD59=$AX$8,STL!$U$3,$AD59=$AX$9,STL!$U$4,$AD59=$AX$10,STL!$U$5,$AD59=$AX$11,STL!$U$6,$AD59=$AX$12,STL!$U$7,$AD59=$AX$13,STL!$U$8,$AD59=$AX$14,STL!$U$9,$AD59=$AX$15,STL!$U$10,$AD59=$AX$16,STL!$U$11,$AD59=$AX$17,STL!$U$12,$AD59=$AX$18,STL!$U$13,$AD59=$AX$19,STL!$U$14,$AD59=$AX$20,STL!$U$15,$AD59=$AX$21,STL!$U$16,$AD59=$AX$22,STL!$U$17,$AD59=$AX$23,STL!$U$18,$AD59=$AX$24,STL!$U$19,$AD59=$AX$25,STL!$U$20,$AD59=$AX$26,STL!$U$21,$AD59=$AX$27,STL!$U$22,$AD59=$AX$28,STL!$U$23,$AD59=$AX$29,STL!$U$24,$AD59=$AX$30,STL!$U$25,$AD59=$AX$31,STL!$U$26,$AD59=$AX$32,STL!$U$27,$AD59=$AX$33,STL!$U$28,$AD59=$AX$34,STL!$U$29,$AD59=$AX$35,STL!$U$30,$AD59=$AX$36,STL!$U$31,$AD59=$AX$37,STL!$U$32,$AD59=$AX$38,STL!$U$33,$AD59=$AX$39,STL!$U$34,$AD59=$AX$40,STL!$U$35,$AD59=$AX$41,STL!$U$36,$AD59=$AX$42,STL!$U$37,$AD59=$AX$43,STL!$U$38,$AD59=$AX$44,STL!$U$39,$AD59=$AX$45,STL!$U$40,$AD59=$AX$46,STL!$U$41,$AD59=$AX$47,STL!$U$42,$AD59=$AX$48,STL!$U$43,$AD59=$AX$49,STL!$U$44)</f>
        <v>1.248</v>
      </c>
      <c r="V59" s="2" cm="1">
        <f t="array" ref="V59">_xlfn.IFS($AD59=$AX$8,STL!$V$3,$AD59=$AX$9,STL!$V$4,$AD59=$AX$10,STL!$V$5,$AD59=$AX$11,STL!$V$6,$AD59=$AX$12,STL!$V$7,$AD59=$AX$13,STL!$V$8,$AD59=$AX$14,STL!$V$9,$AD59=$AX$15,STL!$V$10,$AD59=$AX$16,STL!$V$11,$AD59=$AX$17,STL!$V$12,$AD59=$AX$18,STL!$V$13,$AD59=$AX$19,STL!$V$14,$AD59=$AX$20,STL!$V$15,$AD59=$AX$21,STL!$V$16,$AD59=$AX$22,STL!$V$17,$AD59=$AX$23,STL!$V$18,$AD59=$AX$24,STL!$V$19,$AD59=$AX$25,STL!$V$20,$AD59=$AX$26,STL!$V$21,$AD59=$AX$27,STL!$V$22,$AD59=$AX$28,STL!$V$23,$AD59=$AX$29,STL!$V$24,$AD59=$AX$30,STL!$V$25,$AD59=$AX$31,STL!$V$26,$AD59=$AX$32,STL!$V$27,$AD59=$AX$33,STL!$V$28,$AD59=$AX$34,STL!$V$29,$AD59=$AX$35,STL!$V$30,$AD59=$AX$36,STL!$V$31,$AD59=$AX$37,STL!$V$32,$AD59=$AX$38,STL!$V$33,$AD59=$AX$39,STL!$V$34,$AD59=$AX$40,STL!$V$35,$AD59=$AX$41,STL!$V$36,$AD59=$AX$42,STL!$V$37,$AD59=$AX$43,STL!$V$38,$AD59=$AX$44,STL!$V$39,$AD59=$AX$45,STL!$V$40,$AD59=$AX$46,STL!$V$41,$AD59=$AX$47,STL!$V$42,$AD59=$AX$48,STL!$V$43,$AD59=$AX$49,STL!$V$44)</f>
        <v>433.63099999999997</v>
      </c>
      <c r="W59" s="2" t="s">
        <v>120</v>
      </c>
      <c r="X59" s="2">
        <v>0.2</v>
      </c>
      <c r="Y59" s="2" t="s">
        <v>33</v>
      </c>
      <c r="Z59" s="2" t="s">
        <v>34</v>
      </c>
      <c r="AA59" s="2" t="s">
        <v>35</v>
      </c>
      <c r="AB59" s="2">
        <v>1700.369408</v>
      </c>
      <c r="AC59" s="2">
        <v>1.700369</v>
      </c>
      <c r="AD59" s="2">
        <v>8</v>
      </c>
      <c r="AE59" s="10" t="s">
        <v>307</v>
      </c>
      <c r="AF59" s="2">
        <f>IF(AE59="Si",AC59*S59*2,AC59*S59)</f>
        <v>28037.991715642856</v>
      </c>
      <c r="AG59" s="2" cm="1">
        <f t="array" ref="AG59">_xlfn.IFS(D59="I",MIN('Datos pp I Región'!$K$7:$K$9),D59="II",MIN('Datos pp II Región'!$K$7:$K$9),D59="III",MIN('Datos pp III Región'!$K$7:$K$9),D59="IV",MIN('Datos pp IV Región'!$K$7:$K$9),D59="V",MIN('Datos pp V Región'!$K$7:$K$9),D59="RM",MIN('Datos pp RM'!$K$7:$K$9),D59="VI",MIN('Datos pp VI Región'!$K$7:$K$9))</f>
        <v>2</v>
      </c>
      <c r="AH59" s="2" cm="1">
        <f t="array" ref="AH59">_xlfn.IFS(Z59="Pavimentado",1-(AG59/(4*365)),Z59="No Pavimentado",1-(AG59/365))</f>
        <v>0.99863013698630132</v>
      </c>
      <c r="AI59" s="2" cm="1">
        <f t="array" ref="AI59">_xlfn.IFS(Z59="Pavimentado",8,Z59="No Pavimentado",R59)</f>
        <v>8</v>
      </c>
      <c r="AJ59" s="2">
        <v>0.62</v>
      </c>
      <c r="AK59" s="2">
        <v>0.15</v>
      </c>
      <c r="AL59" s="2">
        <v>1.5</v>
      </c>
      <c r="AM59" s="2">
        <v>0.15</v>
      </c>
      <c r="AN59" s="2"/>
      <c r="AO59" s="2" cm="1">
        <f t="array" ref="AO59">_xlfn.IFS($Z59=$AU$3,AJ59*(($X59)^(0.91))*(AI59*1.1023)^(1.02),$Z59=$AU$4,AL59*281.9*((8.5/12)^0.9)*(AI59/2.72)^0.45)</f>
        <v>1.3201600184669013</v>
      </c>
      <c r="AP59" s="2" cm="1">
        <f t="array" ref="AP59">_xlfn.IFS($Z59=$AU$3,AK59*(($X59)^(0.91))*(AI59*1.1023)^1.02,$Z59=$AU$4,AM59*281.9*((8.5/12)^0.9)*(AI59/2.72)^0.45)</f>
        <v>0.31939355285489546</v>
      </c>
      <c r="AQ59" s="2" cm="1">
        <f t="array" ref="AQ59">_xlfn.IFS(Z59=$AU$3,(AF59*AO59*AH59)/1000000,Z59=$AU$4,(AF59*AH59*AO59*(1-AN59))/1000000)</f>
        <v>3.6963930680740227E-2</v>
      </c>
      <c r="AR59" s="2" cm="1">
        <f t="array" ref="AR59">_xlfn.IFS(Z59=$AU$3,(AF59*AP59*AH59)/1000000,Z59=$AU$4,(AF59*AH59*AP59*(1-AN59))/1000000)</f>
        <v>8.9428864550177966E-3</v>
      </c>
    </row>
    <row r="60" spans="1:50" ht="57.6" x14ac:dyDescent="0.3">
      <c r="A60" s="2">
        <v>8</v>
      </c>
      <c r="B60" t="s">
        <v>21</v>
      </c>
      <c r="C60" s="3" t="s">
        <v>74</v>
      </c>
      <c r="D60" t="s">
        <v>75</v>
      </c>
      <c r="E60" s="3" t="s">
        <v>114</v>
      </c>
      <c r="F60" s="2" t="s">
        <v>115</v>
      </c>
      <c r="G60" s="2" t="s">
        <v>116</v>
      </c>
      <c r="H60" s="2" t="s">
        <v>79</v>
      </c>
      <c r="I60" s="2" t="s">
        <v>28</v>
      </c>
      <c r="J60" s="2" t="s">
        <v>104</v>
      </c>
      <c r="K60" s="2" t="s">
        <v>29</v>
      </c>
      <c r="L60" s="4">
        <v>46227</v>
      </c>
      <c r="M60" s="2" t="s">
        <v>30</v>
      </c>
      <c r="N60" s="2" t="s">
        <v>80</v>
      </c>
      <c r="O60" s="2">
        <v>230851</v>
      </c>
      <c r="P60" s="2" cm="1">
        <f t="array" ref="P60">_xlfn.IFS(AD60=$AT$8,STL!$P$3,AD60=$AT$9,STL!$P$4,AD60=$AT$10,STL!$P$5,AD60=$AT$11,STL!$P$6,AD60=$AT$12,STL!$P$7,AD60=$AT$13,STL!$P$8,AD60=$AT$14,STL!$P$9,AD60=$AT$15,STL!$P$10,AD60=$AT$16,STL!$P$11,AD60=$AT$17,STL!$P$12,AD60=$AT$18,STL!$P$13,AD60=$AT$19,STL!$P$14,AD60=$AT$20,STL!$P$15,AD60=$AT$21,STL!$P$16,AD60=$AT$22,STL!$P$17,AD60=$AT$23,STL!$P$18,AD60=$AT$24,STL!$P$19,AD60=$AT$25,STL!$P$20,AD60=$AT$26,STL!$P$21,AD60=$AT$27,STL!$P$22,AD60=$AT$28,STL!$P$23,AD60=$AT$29,STL!$P$24,AD60=$AT$30,STL!$P$25,AD60=$AT$31,STL!$P$26,AD60=$AT$32,STL!$P$27,AD60=$AT$33,STL!$P$28,AD60=$AT$34,STL!$P$29,AD60=$AT$35,STL!$P$30,AD60=$AT$36,STL!$P$31,AD60=$AT$37,STL!$P$32,AD60=$AT$38,STL!$P$33,AD60=$AT$39,STL!$P$34,AD60=$AT$40,STL!$P$35,AD60=$AT$41,STL!$P$36,AD60=$AT$42,STL!$P$37,AD60=$AT$43,STL!$P$38,AD60=$AT$44,STL!$P$39,AD60=$AT$45,STL!$P$40,AD60=$AT$46,STL!$P$41,AD60=$AT$47,STL!$P$42,AD60=$AT$48,STL!$P$43,AD60=$AT$49,STL!$P$44)</f>
        <v>8.3350000000000009</v>
      </c>
      <c r="Q60" s="2">
        <f>STL!$Q$3</f>
        <v>28</v>
      </c>
      <c r="R60" s="42">
        <f>STL!$R$3</f>
        <v>36.335000000000001</v>
      </c>
      <c r="S60" s="43" cm="1">
        <f t="array" ref="S60">_xlfn.IFS(A60=$AT$8,STL!$S$3,A60=$AT$9,STL!$S$4,A60=$AT$10,STL!$S$5,A60=$AT$11,STL!$S$6,A60=$AT$12,STL!$S$7,A60=$AT$13,STL!$S$8,A60=$AT$14,STL!$S$9,A60=$AT$15,STL!$S$10,A60=$AT$16,STL!$S$11,A60=$AT$17,STL!$S$12,A60=$AT$18,STL!$S$13,A60=$AT$19,STL!$S$14,A60=$AT$20,STL!$S$15,A60=$AT$21,STL!$S$16,A60=$AT$22,STL!$S$17,A60=$AT$23,STL!$S$18,A60=$AT$24,STL!$S$19,A60=$AT$25,STL!$S$20,A60=$AT$26,STL!$S$21,A60=$AT$27,STL!$S$22,A60=$AT$28,STL!$S$23,A60=$AT$29,STL!$S$24,A60=$AT$30,STL!$S$25,A60=$AT$31,STL!$S$26,A60=$AT$32,STL!$S$27,A60=$AT$33,STL!$S$28,A60=$AT$34,STL!$S$29,A60=$AT$35,STL!$S$30,A60=$AT$36,STL!$S$31,A60=$AT$37,STL!$S$32,A60=$AT$38,STL!$S$33,A60=$AT$39,STL!$S$34,A60=$AT$40,STL!$S$35,A60=$AT$41,STL!$S$36,A60=$AT$42,STL!$S$37,A60=$AT$43,STL!$S$38,A60=$AT$44,STL!$S$39,A60=$AT$45,STL!$S$40,A60=$AT$46,STL!$S$41,A60=$AT$47,STL!$S$42,A60=$AT$48,STL!$S$43,A60=$AT$49,STL!$S$44)</f>
        <v>8244.6785714285706</v>
      </c>
      <c r="T60" s="2" cm="1">
        <f t="array" ref="T60">_xlfn.IFS(AD60=$AX$8,STL!$T$3,AD60=$AX$9,STL!$T$4,AD60=$AX$10,STL!$T$5,AD60=$AX$11,STL!$T$6,AD60=$AX$12,STL!$T$7,AD60=$AX$13,STL!$T$8,AD60=$AX$14,STL!$T$9,AD60=$AX$15,STL!$T$10,AD60=$AX$16,STL!$T$11,AD60=$AX$17,STL!$T$12,AD60=$AX$18,STL!$T$13,AD60=$AX$19,STL!$T$14,AD60=$AX$20,STL!$T$15,AD60=$AX$21,STL!$T$16,AD60=$AX$22,STL!$T$17,AD60=$AX$23,STL!$T$18,AD60=$AX$24,STL!$T$19,AD60=$AX$25,STL!$T$20,AD60=$AX$26,STL!$T$21,AD60=$AX$27,STL!$T$22,AD60=$AX$28,STL!$T$23,AD60=$AX$29,STL!$T$24,AD60=$AX$30,STL!$T$25,AD60=$AX$31,STL!$T$26,AD60=$AX$32,STL!$T$27,AD60=$AX$33,STL!$T$28,AD60=$AX$34,STL!$T$29,AD60=$AX$35,STL!$T$30,AD60=$AX$36,STL!$T$31,AD60=$AX$37,STL!$T$32,AD60=$AX$38,STL!$T$33,AD60=$AX$39,STL!$T$34,AD60=$AX$40,STL!$T$35,AD60=$AX$41,STL!$T$36,AD60=$AX$42,STL!$T$37,AD60=$AX$43,STL!$T$38,AD60=$AX$44,STL!$T$39,AD60=$AX$45,STL!$T$40,AD60=$AX$46,STL!$T$41,AD60=$AX$47,STL!$T$42,AD60=$AX$48,STL!$T$43,AD60=$AX$49,STL!$T$44)</f>
        <v>432.38299999999998</v>
      </c>
      <c r="U60" s="2" cm="1">
        <f t="array" ref="U60">_xlfn.IFS($AD60=$AX$8,STL!$U$3,$AD60=$AX$9,STL!$U$4,$AD60=$AX$10,STL!$U$5,$AD60=$AX$11,STL!$U$6,$AD60=$AX$12,STL!$U$7,$AD60=$AX$13,STL!$U$8,$AD60=$AX$14,STL!$U$9,$AD60=$AX$15,STL!$U$10,$AD60=$AX$16,STL!$U$11,$AD60=$AX$17,STL!$U$12,$AD60=$AX$18,STL!$U$13,$AD60=$AX$19,STL!$U$14,$AD60=$AX$20,STL!$U$15,$AD60=$AX$21,STL!$U$16,$AD60=$AX$22,STL!$U$17,$AD60=$AX$23,STL!$U$18,$AD60=$AX$24,STL!$U$19,$AD60=$AX$25,STL!$U$20,$AD60=$AX$26,STL!$U$21,$AD60=$AX$27,STL!$U$22,$AD60=$AX$28,STL!$U$23,$AD60=$AX$29,STL!$U$24,$AD60=$AX$30,STL!$U$25,$AD60=$AX$31,STL!$U$26,$AD60=$AX$32,STL!$U$27,$AD60=$AX$33,STL!$U$28,$AD60=$AX$34,STL!$U$29,$AD60=$AX$35,STL!$U$30,$AD60=$AX$36,STL!$U$31,$AD60=$AX$37,STL!$U$32,$AD60=$AX$38,STL!$U$33,$AD60=$AX$39,STL!$U$34,$AD60=$AX$40,STL!$U$35,$AD60=$AX$41,STL!$U$36,$AD60=$AX$42,STL!$U$37,$AD60=$AX$43,STL!$U$38,$AD60=$AX$44,STL!$U$39,$AD60=$AX$45,STL!$U$40,$AD60=$AX$46,STL!$U$41,$AD60=$AX$47,STL!$U$42,$AD60=$AX$48,STL!$U$43,$AD60=$AX$49,STL!$U$44)</f>
        <v>1.248</v>
      </c>
      <c r="V60" s="2" cm="1">
        <f t="array" ref="V60">_xlfn.IFS($AD60=$AX$8,STL!$V$3,$AD60=$AX$9,STL!$V$4,$AD60=$AX$10,STL!$V$5,$AD60=$AX$11,STL!$V$6,$AD60=$AX$12,STL!$V$7,$AD60=$AX$13,STL!$V$8,$AD60=$AX$14,STL!$V$9,$AD60=$AX$15,STL!$V$10,$AD60=$AX$16,STL!$V$11,$AD60=$AX$17,STL!$V$12,$AD60=$AX$18,STL!$V$13,$AD60=$AX$19,STL!$V$14,$AD60=$AX$20,STL!$V$15,$AD60=$AX$21,STL!$V$16,$AD60=$AX$22,STL!$V$17,$AD60=$AX$23,STL!$V$18,$AD60=$AX$24,STL!$V$19,$AD60=$AX$25,STL!$V$20,$AD60=$AX$26,STL!$V$21,$AD60=$AX$27,STL!$V$22,$AD60=$AX$28,STL!$V$23,$AD60=$AX$29,STL!$V$24,$AD60=$AX$30,STL!$V$25,$AD60=$AX$31,STL!$V$26,$AD60=$AX$32,STL!$V$27,$AD60=$AX$33,STL!$V$28,$AD60=$AX$34,STL!$V$29,$AD60=$AX$35,STL!$V$30,$AD60=$AX$36,STL!$V$31,$AD60=$AX$37,STL!$V$32,$AD60=$AX$38,STL!$V$33,$AD60=$AX$39,STL!$V$34,$AD60=$AX$40,STL!$V$35,$AD60=$AX$41,STL!$V$36,$AD60=$AX$42,STL!$V$37,$AD60=$AX$43,STL!$V$38,$AD60=$AX$44,STL!$V$39,$AD60=$AX$45,STL!$V$40,$AD60=$AX$46,STL!$V$41,$AD60=$AX$47,STL!$V$42,$AD60=$AX$48,STL!$V$43,$AD60=$AX$49,STL!$V$44)</f>
        <v>433.63099999999997</v>
      </c>
      <c r="W60" s="2" t="s">
        <v>121</v>
      </c>
      <c r="X60" s="2">
        <v>0.2</v>
      </c>
      <c r="Y60" s="2" t="s">
        <v>33</v>
      </c>
      <c r="Z60" s="2" t="s">
        <v>34</v>
      </c>
      <c r="AA60" s="2" t="s">
        <v>35</v>
      </c>
      <c r="AB60" s="2">
        <v>16489.085727000001</v>
      </c>
      <c r="AC60" s="2">
        <v>16.489086</v>
      </c>
      <c r="AD60" s="2">
        <v>8</v>
      </c>
      <c r="AE60" s="10" t="s">
        <v>307</v>
      </c>
      <c r="AF60" s="2">
        <f t="shared" ref="AF60:AF123" si="2">IF(AE60="Si",AC60*S60*2,AC60*S60)</f>
        <v>271894.42801328568</v>
      </c>
      <c r="AG60" s="2" cm="1">
        <f t="array" ref="AG60">_xlfn.IFS(D60="I",MIN('Datos pp I Región'!$K$7:$K$9),D60="II",MIN('Datos pp II Región'!$K$7:$K$9),D60="III",MIN('Datos pp III Región'!$K$7:$K$9),D60="IV",MIN('Datos pp IV Región'!$K$7:$K$9),D60="V",MIN('Datos pp V Región'!$K$7:$K$9),D60="RM",MIN('Datos pp RM'!$K$7:$K$9),D60="VI",MIN('Datos pp VI Región'!$K$7:$K$9))</f>
        <v>2</v>
      </c>
      <c r="AH60" s="2" cm="1">
        <f t="array" ref="AH60">_xlfn.IFS(Z60="Pavimentado",1-(AG60/(4*365)),Z60="No Pavimentado",1-(AG60/365))</f>
        <v>0.99863013698630132</v>
      </c>
      <c r="AI60" s="2" cm="1">
        <f t="array" ref="AI60">_xlfn.IFS(Z60="Pavimentado",8,Z60="No Pavimentado",R60)</f>
        <v>8</v>
      </c>
      <c r="AJ60" s="2">
        <v>0.62</v>
      </c>
      <c r="AK60" s="2">
        <v>0.15</v>
      </c>
      <c r="AL60" s="2">
        <v>1.5</v>
      </c>
      <c r="AM60" s="2">
        <v>0.15</v>
      </c>
      <c r="AN60" s="2"/>
      <c r="AO60" s="2" cm="1">
        <f t="array" ref="AO60">_xlfn.IFS($Z60=$AU$3,AJ60*(($X60)^(0.91))*(AI60*1.1023)^(1.02),$Z60=$AU$4,AL60*281.9*((8.5/12)^0.9)*(AI60/2.72)^0.45)</f>
        <v>1.3201600184669013</v>
      </c>
      <c r="AP60" s="2" cm="1">
        <f t="array" ref="AP60">_xlfn.IFS($Z60=$AU$3,AK60*(($X60)^(0.91))*(AI60*1.1023)^1.02,$Z60=$AU$4,AM60*281.9*((8.5/12)^0.9)*(AI60/2.72)^0.45)</f>
        <v>0.31939355285489546</v>
      </c>
      <c r="AQ60" s="2" cm="1">
        <f t="array" ref="AQ60">_xlfn.IFS(Z60=$AU$3,(AF60*AO60*AH60)/1000000,Z60=$AU$4,(AF60*AH60*AO60*(1-AN60))/1000000)</f>
        <v>0.35845244878774207</v>
      </c>
      <c r="AR60" s="2" cm="1">
        <f t="array" ref="AR60">_xlfn.IFS(Z60=$AU$3,(AF60*AP60*AH60)/1000000,Z60=$AU$4,(AF60*AH60*AP60*(1-AN60))/1000000)</f>
        <v>8.6722366642195639E-2</v>
      </c>
    </row>
    <row r="61" spans="1:50" ht="57.6" x14ac:dyDescent="0.3">
      <c r="A61" s="2">
        <v>9</v>
      </c>
      <c r="B61" t="s">
        <v>21</v>
      </c>
      <c r="C61" s="3" t="s">
        <v>74</v>
      </c>
      <c r="D61" t="s">
        <v>75</v>
      </c>
      <c r="E61" s="3" t="s">
        <v>122</v>
      </c>
      <c r="F61" s="2" t="s">
        <v>123</v>
      </c>
      <c r="G61" s="2" t="s">
        <v>124</v>
      </c>
      <c r="H61" s="2" t="s">
        <v>79</v>
      </c>
      <c r="I61" s="2" t="s">
        <v>28</v>
      </c>
      <c r="J61" s="2" t="s">
        <v>90</v>
      </c>
      <c r="K61" s="2" t="s">
        <v>29</v>
      </c>
      <c r="L61" s="4">
        <v>46227</v>
      </c>
      <c r="M61" s="2" t="s">
        <v>30</v>
      </c>
      <c r="N61" s="2" t="s">
        <v>80</v>
      </c>
      <c r="O61" s="2">
        <v>50000</v>
      </c>
      <c r="P61" s="2" cm="1">
        <f t="array" ref="P61">_xlfn.IFS(AD61=$AT$8,STL!$P$3,AD61=$AT$9,STL!$P$4,AD61=$AT$10,STL!$P$5,AD61=$AT$11,STL!$P$6,AD61=$AT$12,STL!$P$7,AD61=$AT$13,STL!$P$8,AD61=$AT$14,STL!$P$9,AD61=$AT$15,STL!$P$10,AD61=$AT$16,STL!$P$11,AD61=$AT$17,STL!$P$12,AD61=$AT$18,STL!$P$13,AD61=$AT$19,STL!$P$14,AD61=$AT$20,STL!$P$15,AD61=$AT$21,STL!$P$16,AD61=$AT$22,STL!$P$17,AD61=$AT$23,STL!$P$18,AD61=$AT$24,STL!$P$19,AD61=$AT$25,STL!$P$20,AD61=$AT$26,STL!$P$21,AD61=$AT$27,STL!$P$22,AD61=$AT$28,STL!$P$23,AD61=$AT$29,STL!$P$24,AD61=$AT$30,STL!$P$25,AD61=$AT$31,STL!$P$26,AD61=$AT$32,STL!$P$27,AD61=$AT$33,STL!$P$28,AD61=$AT$34,STL!$P$29,AD61=$AT$35,STL!$P$30,AD61=$AT$36,STL!$P$31,AD61=$AT$37,STL!$P$32,AD61=$AT$38,STL!$P$33,AD61=$AT$39,STL!$P$34,AD61=$AT$40,STL!$P$35,AD61=$AT$41,STL!$P$36,AD61=$AT$42,STL!$P$37,AD61=$AT$43,STL!$P$38,AD61=$AT$44,STL!$P$39,AD61=$AT$45,STL!$P$40,AD61=$AT$46,STL!$P$41,AD61=$AT$47,STL!$P$42,AD61=$AT$48,STL!$P$43,AD61=$AT$49,STL!$P$44)</f>
        <v>8.3350000000000009</v>
      </c>
      <c r="Q61" s="2">
        <f>STL!$Q$3</f>
        <v>28</v>
      </c>
      <c r="R61" s="42">
        <f>STL!$R$3</f>
        <v>36.335000000000001</v>
      </c>
      <c r="S61" s="43" cm="1">
        <f t="array" ref="S61">_xlfn.IFS(A61=$AT$8,STL!$S$3,A61=$AT$9,STL!$S$4,A61=$AT$10,STL!$S$5,A61=$AT$11,STL!$S$6,A61=$AT$12,STL!$S$7,A61=$AT$13,STL!$S$8,A61=$AT$14,STL!$S$9,A61=$AT$15,STL!$S$10,A61=$AT$16,STL!$S$11,A61=$AT$17,STL!$S$12,A61=$AT$18,STL!$S$13,A61=$AT$19,STL!$S$14,A61=$AT$20,STL!$S$15,A61=$AT$21,STL!$S$16,A61=$AT$22,STL!$S$17,A61=$AT$23,STL!$S$18,A61=$AT$24,STL!$S$19,A61=$AT$25,STL!$S$20,A61=$AT$26,STL!$S$21,A61=$AT$27,STL!$S$22,A61=$AT$28,STL!$S$23,A61=$AT$29,STL!$S$24,A61=$AT$30,STL!$S$25,A61=$AT$31,STL!$S$26,A61=$AT$32,STL!$S$27,A61=$AT$33,STL!$S$28,A61=$AT$34,STL!$S$29,A61=$AT$35,STL!$S$30,A61=$AT$36,STL!$S$31,A61=$AT$37,STL!$S$32,A61=$AT$38,STL!$S$33,A61=$AT$39,STL!$S$34,A61=$AT$40,STL!$S$35,A61=$AT$41,STL!$S$36,A61=$AT$42,STL!$S$37,A61=$AT$43,STL!$S$38,A61=$AT$44,STL!$S$39,A61=$AT$45,STL!$S$40,A61=$AT$46,STL!$S$41,A61=$AT$47,STL!$S$42,A61=$AT$48,STL!$S$43,A61=$AT$49,STL!$S$44)</f>
        <v>1785.7142857142858</v>
      </c>
      <c r="T61" s="2" cm="1">
        <f t="array" ref="T61">_xlfn.IFS(AD61=$AX$8,STL!$T$3,AD61=$AX$9,STL!$T$4,AD61=$AX$10,STL!$T$5,AD61=$AX$11,STL!$T$6,AD61=$AX$12,STL!$T$7,AD61=$AX$13,STL!$T$8,AD61=$AX$14,STL!$T$9,AD61=$AX$15,STL!$T$10,AD61=$AX$16,STL!$T$11,AD61=$AX$17,STL!$T$12,AD61=$AX$18,STL!$T$13,AD61=$AX$19,STL!$T$14,AD61=$AX$20,STL!$T$15,AD61=$AX$21,STL!$T$16,AD61=$AX$22,STL!$T$17,AD61=$AX$23,STL!$T$18,AD61=$AX$24,STL!$T$19,AD61=$AX$25,STL!$T$20,AD61=$AX$26,STL!$T$21,AD61=$AX$27,STL!$T$22,AD61=$AX$28,STL!$T$23,AD61=$AX$29,STL!$T$24,AD61=$AX$30,STL!$T$25,AD61=$AX$31,STL!$T$26,AD61=$AX$32,STL!$T$27,AD61=$AX$33,STL!$T$28,AD61=$AX$34,STL!$T$29,AD61=$AX$35,STL!$T$30,AD61=$AX$36,STL!$T$31,AD61=$AX$37,STL!$T$32,AD61=$AX$38,STL!$T$33,AD61=$AX$39,STL!$T$34,AD61=$AX$40,STL!$T$35,AD61=$AX$41,STL!$T$36,AD61=$AX$42,STL!$T$37,AD61=$AX$43,STL!$T$38,AD61=$AX$44,STL!$T$39,AD61=$AX$45,STL!$T$40,AD61=$AX$46,STL!$T$41,AD61=$AX$47,STL!$T$42,AD61=$AX$48,STL!$T$43,AD61=$AX$49,STL!$T$44)</f>
        <v>520.62300000000005</v>
      </c>
      <c r="U61" s="2" cm="1">
        <f t="array" ref="U61">_xlfn.IFS($AD61=$AX$8,STL!$U$3,$AD61=$AX$9,STL!$U$4,$AD61=$AX$10,STL!$U$5,$AD61=$AX$11,STL!$U$6,$AD61=$AX$12,STL!$U$7,$AD61=$AX$13,STL!$U$8,$AD61=$AX$14,STL!$U$9,$AD61=$AX$15,STL!$U$10,$AD61=$AX$16,STL!$U$11,$AD61=$AX$17,STL!$U$12,$AD61=$AX$18,STL!$U$13,$AD61=$AX$19,STL!$U$14,$AD61=$AX$20,STL!$U$15,$AD61=$AX$21,STL!$U$16,$AD61=$AX$22,STL!$U$17,$AD61=$AX$23,STL!$U$18,$AD61=$AX$24,STL!$U$19,$AD61=$AX$25,STL!$U$20,$AD61=$AX$26,STL!$U$21,$AD61=$AX$27,STL!$U$22,$AD61=$AX$28,STL!$U$23,$AD61=$AX$29,STL!$U$24,$AD61=$AX$30,STL!$U$25,$AD61=$AX$31,STL!$U$26,$AD61=$AX$32,STL!$U$27,$AD61=$AX$33,STL!$U$28,$AD61=$AX$34,STL!$U$29,$AD61=$AX$35,STL!$U$30,$AD61=$AX$36,STL!$U$31,$AD61=$AX$37,STL!$U$32,$AD61=$AX$38,STL!$U$33,$AD61=$AX$39,STL!$U$34,$AD61=$AX$40,STL!$U$35,$AD61=$AX$41,STL!$U$36,$AD61=$AX$42,STL!$U$37,$AD61=$AX$43,STL!$U$38,$AD61=$AX$44,STL!$U$39,$AD61=$AX$45,STL!$U$40,$AD61=$AX$46,STL!$U$41,$AD61=$AX$47,STL!$U$42,$AD61=$AX$48,STL!$U$43,$AD61=$AX$49,STL!$U$44)</f>
        <v>48.642000000000003</v>
      </c>
      <c r="V61" s="2" cm="1">
        <f t="array" ref="V61">_xlfn.IFS($AD61=$AX$8,STL!$V$3,$AD61=$AX$9,STL!$V$4,$AD61=$AX$10,STL!$V$5,$AD61=$AX$11,STL!$V$6,$AD61=$AX$12,STL!$V$7,$AD61=$AX$13,STL!$V$8,$AD61=$AX$14,STL!$V$9,$AD61=$AX$15,STL!$V$10,$AD61=$AX$16,STL!$V$11,$AD61=$AX$17,STL!$V$12,$AD61=$AX$18,STL!$V$13,$AD61=$AX$19,STL!$V$14,$AD61=$AX$20,STL!$V$15,$AD61=$AX$21,STL!$V$16,$AD61=$AX$22,STL!$V$17,$AD61=$AX$23,STL!$V$18,$AD61=$AX$24,STL!$V$19,$AD61=$AX$25,STL!$V$20,$AD61=$AX$26,STL!$V$21,$AD61=$AX$27,STL!$V$22,$AD61=$AX$28,STL!$V$23,$AD61=$AX$29,STL!$V$24,$AD61=$AX$30,STL!$V$25,$AD61=$AX$31,STL!$V$26,$AD61=$AX$32,STL!$V$27,$AD61=$AX$33,STL!$V$28,$AD61=$AX$34,STL!$V$29,$AD61=$AX$35,STL!$V$30,$AD61=$AX$36,STL!$V$31,$AD61=$AX$37,STL!$V$32,$AD61=$AX$38,STL!$V$33,$AD61=$AX$39,STL!$V$34,$AD61=$AX$40,STL!$V$35,$AD61=$AX$41,STL!$V$36,$AD61=$AX$42,STL!$V$37,$AD61=$AX$43,STL!$V$38,$AD61=$AX$44,STL!$V$39,$AD61=$AX$45,STL!$V$40,$AD61=$AX$46,STL!$V$41,$AD61=$AX$47,STL!$V$42,$AD61=$AX$48,STL!$V$43,$AD61=$AX$49,STL!$V$44)</f>
        <v>569.2650000000001</v>
      </c>
      <c r="W61" s="2" t="s">
        <v>125</v>
      </c>
      <c r="X61" s="2">
        <v>0.2</v>
      </c>
      <c r="Y61" s="2" t="s">
        <v>33</v>
      </c>
      <c r="Z61" s="2" t="s">
        <v>34</v>
      </c>
      <c r="AA61" s="2" t="s">
        <v>35</v>
      </c>
      <c r="AB61" s="2">
        <v>20149.707483999999</v>
      </c>
      <c r="AC61" s="2">
        <v>20.149706999999999</v>
      </c>
      <c r="AD61" s="2">
        <v>9</v>
      </c>
      <c r="AE61" s="10" t="s">
        <v>307</v>
      </c>
      <c r="AF61" s="2">
        <f t="shared" si="2"/>
        <v>71963.239285714284</v>
      </c>
      <c r="AG61" s="2" cm="1">
        <f t="array" ref="AG61">_xlfn.IFS(D61="I",MIN('Datos pp I Región'!$K$7:$K$9),D61="II",MIN('Datos pp II Región'!$K$7:$K$9),D61="III",MIN('Datos pp III Región'!$K$7:$K$9),D61="IV",MIN('Datos pp IV Región'!$K$7:$K$9),D61="V",MIN('Datos pp V Región'!$K$7:$K$9),D61="RM",MIN('Datos pp RM'!$K$7:$K$9),D61="VI",MIN('Datos pp VI Región'!$K$7:$K$9))</f>
        <v>2</v>
      </c>
      <c r="AH61" s="2" cm="1">
        <f t="array" ref="AH61">_xlfn.IFS(Z61="Pavimentado",1-(AG61/(4*365)),Z61="No Pavimentado",1-(AG61/365))</f>
        <v>0.99863013698630132</v>
      </c>
      <c r="AI61" s="2" cm="1">
        <f t="array" ref="AI61">_xlfn.IFS(Z61="Pavimentado",8,Z61="No Pavimentado",R61)</f>
        <v>8</v>
      </c>
      <c r="AJ61" s="2">
        <v>0.62</v>
      </c>
      <c r="AK61" s="2">
        <v>0.15</v>
      </c>
      <c r="AL61" s="2">
        <v>1.5</v>
      </c>
      <c r="AM61" s="2">
        <v>0.15</v>
      </c>
      <c r="AN61" s="2"/>
      <c r="AO61" s="2" cm="1">
        <f t="array" ref="AO61">_xlfn.IFS($Z61=$AU$3,AJ61*(($X61)^(0.91))*(AI61*1.1023)^(1.02),$Z61=$AU$4,AL61*281.9*((8.5/12)^0.9)*(AI61/2.72)^0.45)</f>
        <v>1.3201600184669013</v>
      </c>
      <c r="AP61" s="2" cm="1">
        <f t="array" ref="AP61">_xlfn.IFS($Z61=$AU$3,AK61*(($X61)^(0.91))*(AI61*1.1023)^1.02,$Z61=$AU$4,AM61*281.9*((8.5/12)^0.9)*(AI61/2.72)^0.45)</f>
        <v>0.31939355285489546</v>
      </c>
      <c r="AQ61" s="2" cm="1">
        <f t="array" ref="AQ61">_xlfn.IFS(Z61=$AU$3,(AF61*AO61*AH61)/1000000,Z61=$AU$4,(AF61*AH61*AO61*(1-AN61))/1000000)</f>
        <v>9.4872850220388036E-2</v>
      </c>
      <c r="AR61" s="2" cm="1">
        <f t="array" ref="AR61">_xlfn.IFS(Z61=$AU$3,(AF61*AP61*AH61)/1000000,Z61=$AU$4,(AF61*AH61*AP61*(1-AN61))/1000000)</f>
        <v>2.2953108924287421E-2</v>
      </c>
    </row>
    <row r="62" spans="1:50" ht="57.6" x14ac:dyDescent="0.3">
      <c r="A62" s="2">
        <v>9</v>
      </c>
      <c r="B62" t="s">
        <v>21</v>
      </c>
      <c r="C62" s="3" t="s">
        <v>74</v>
      </c>
      <c r="D62" t="s">
        <v>75</v>
      </c>
      <c r="E62" s="3" t="s">
        <v>122</v>
      </c>
      <c r="F62" s="2" t="s">
        <v>126</v>
      </c>
      <c r="G62" s="2" t="s">
        <v>124</v>
      </c>
      <c r="H62" s="2" t="s">
        <v>79</v>
      </c>
      <c r="I62" s="2" t="s">
        <v>28</v>
      </c>
      <c r="J62" s="2" t="s">
        <v>90</v>
      </c>
      <c r="K62" s="2" t="s">
        <v>29</v>
      </c>
      <c r="L62" s="4">
        <v>46227</v>
      </c>
      <c r="M62" s="2" t="s">
        <v>30</v>
      </c>
      <c r="N62" s="2" t="s">
        <v>80</v>
      </c>
      <c r="O62" s="2">
        <v>50000</v>
      </c>
      <c r="P62" s="2" cm="1">
        <f t="array" ref="P62">_xlfn.IFS(AD62=$AT$8,STL!$P$3,AD62=$AT$9,STL!$P$4,AD62=$AT$10,STL!$P$5,AD62=$AT$11,STL!$P$6,AD62=$AT$12,STL!$P$7,AD62=$AT$13,STL!$P$8,AD62=$AT$14,STL!$P$9,AD62=$AT$15,STL!$P$10,AD62=$AT$16,STL!$P$11,AD62=$AT$17,STL!$P$12,AD62=$AT$18,STL!$P$13,AD62=$AT$19,STL!$P$14,AD62=$AT$20,STL!$P$15,AD62=$AT$21,STL!$P$16,AD62=$AT$22,STL!$P$17,AD62=$AT$23,STL!$P$18,AD62=$AT$24,STL!$P$19,AD62=$AT$25,STL!$P$20,AD62=$AT$26,STL!$P$21,AD62=$AT$27,STL!$P$22,AD62=$AT$28,STL!$P$23,AD62=$AT$29,STL!$P$24,AD62=$AT$30,STL!$P$25,AD62=$AT$31,STL!$P$26,AD62=$AT$32,STL!$P$27,AD62=$AT$33,STL!$P$28,AD62=$AT$34,STL!$P$29,AD62=$AT$35,STL!$P$30,AD62=$AT$36,STL!$P$31,AD62=$AT$37,STL!$P$32,AD62=$AT$38,STL!$P$33,AD62=$AT$39,STL!$P$34,AD62=$AT$40,STL!$P$35,AD62=$AT$41,STL!$P$36,AD62=$AT$42,STL!$P$37,AD62=$AT$43,STL!$P$38,AD62=$AT$44,STL!$P$39,AD62=$AT$45,STL!$P$40,AD62=$AT$46,STL!$P$41,AD62=$AT$47,STL!$P$42,AD62=$AT$48,STL!$P$43,AD62=$AT$49,STL!$P$44)</f>
        <v>8.3350000000000009</v>
      </c>
      <c r="Q62" s="2">
        <f>STL!$Q$3</f>
        <v>28</v>
      </c>
      <c r="R62" s="42">
        <f>STL!$R$3</f>
        <v>36.335000000000001</v>
      </c>
      <c r="S62" s="43" cm="1">
        <f t="array" ref="S62">_xlfn.IFS(A62=$AT$8,STL!$S$3,A62=$AT$9,STL!$S$4,A62=$AT$10,STL!$S$5,A62=$AT$11,STL!$S$6,A62=$AT$12,STL!$S$7,A62=$AT$13,STL!$S$8,A62=$AT$14,STL!$S$9,A62=$AT$15,STL!$S$10,A62=$AT$16,STL!$S$11,A62=$AT$17,STL!$S$12,A62=$AT$18,STL!$S$13,A62=$AT$19,STL!$S$14,A62=$AT$20,STL!$S$15,A62=$AT$21,STL!$S$16,A62=$AT$22,STL!$S$17,A62=$AT$23,STL!$S$18,A62=$AT$24,STL!$S$19,A62=$AT$25,STL!$S$20,A62=$AT$26,STL!$S$21,A62=$AT$27,STL!$S$22,A62=$AT$28,STL!$S$23,A62=$AT$29,STL!$S$24,A62=$AT$30,STL!$S$25,A62=$AT$31,STL!$S$26,A62=$AT$32,STL!$S$27,A62=$AT$33,STL!$S$28,A62=$AT$34,STL!$S$29,A62=$AT$35,STL!$S$30,A62=$AT$36,STL!$S$31,A62=$AT$37,STL!$S$32,A62=$AT$38,STL!$S$33,A62=$AT$39,STL!$S$34,A62=$AT$40,STL!$S$35,A62=$AT$41,STL!$S$36,A62=$AT$42,STL!$S$37,A62=$AT$43,STL!$S$38,A62=$AT$44,STL!$S$39,A62=$AT$45,STL!$S$40,A62=$AT$46,STL!$S$41,A62=$AT$47,STL!$S$42,A62=$AT$48,STL!$S$43,A62=$AT$49,STL!$S$44)</f>
        <v>1785.7142857142858</v>
      </c>
      <c r="T62" s="2" cm="1">
        <f t="array" ref="T62">_xlfn.IFS(AD62=$AX$8,STL!$T$3,AD62=$AX$9,STL!$T$4,AD62=$AX$10,STL!$T$5,AD62=$AX$11,STL!$T$6,AD62=$AX$12,STL!$T$7,AD62=$AX$13,STL!$T$8,AD62=$AX$14,STL!$T$9,AD62=$AX$15,STL!$T$10,AD62=$AX$16,STL!$T$11,AD62=$AX$17,STL!$T$12,AD62=$AX$18,STL!$T$13,AD62=$AX$19,STL!$T$14,AD62=$AX$20,STL!$T$15,AD62=$AX$21,STL!$T$16,AD62=$AX$22,STL!$T$17,AD62=$AX$23,STL!$T$18,AD62=$AX$24,STL!$T$19,AD62=$AX$25,STL!$T$20,AD62=$AX$26,STL!$T$21,AD62=$AX$27,STL!$T$22,AD62=$AX$28,STL!$T$23,AD62=$AX$29,STL!$T$24,AD62=$AX$30,STL!$T$25,AD62=$AX$31,STL!$T$26,AD62=$AX$32,STL!$T$27,AD62=$AX$33,STL!$T$28,AD62=$AX$34,STL!$T$29,AD62=$AX$35,STL!$T$30,AD62=$AX$36,STL!$T$31,AD62=$AX$37,STL!$T$32,AD62=$AX$38,STL!$T$33,AD62=$AX$39,STL!$T$34,AD62=$AX$40,STL!$T$35,AD62=$AX$41,STL!$T$36,AD62=$AX$42,STL!$T$37,AD62=$AX$43,STL!$T$38,AD62=$AX$44,STL!$T$39,AD62=$AX$45,STL!$T$40,AD62=$AX$46,STL!$T$41,AD62=$AX$47,STL!$T$42,AD62=$AX$48,STL!$T$43,AD62=$AX$49,STL!$T$44)</f>
        <v>520.62300000000005</v>
      </c>
      <c r="U62" s="2" cm="1">
        <f t="array" ref="U62">_xlfn.IFS($AD62=$AX$8,STL!$U$3,$AD62=$AX$9,STL!$U$4,$AD62=$AX$10,STL!$U$5,$AD62=$AX$11,STL!$U$6,$AD62=$AX$12,STL!$U$7,$AD62=$AX$13,STL!$U$8,$AD62=$AX$14,STL!$U$9,$AD62=$AX$15,STL!$U$10,$AD62=$AX$16,STL!$U$11,$AD62=$AX$17,STL!$U$12,$AD62=$AX$18,STL!$U$13,$AD62=$AX$19,STL!$U$14,$AD62=$AX$20,STL!$U$15,$AD62=$AX$21,STL!$U$16,$AD62=$AX$22,STL!$U$17,$AD62=$AX$23,STL!$U$18,$AD62=$AX$24,STL!$U$19,$AD62=$AX$25,STL!$U$20,$AD62=$AX$26,STL!$U$21,$AD62=$AX$27,STL!$U$22,$AD62=$AX$28,STL!$U$23,$AD62=$AX$29,STL!$U$24,$AD62=$AX$30,STL!$U$25,$AD62=$AX$31,STL!$U$26,$AD62=$AX$32,STL!$U$27,$AD62=$AX$33,STL!$U$28,$AD62=$AX$34,STL!$U$29,$AD62=$AX$35,STL!$U$30,$AD62=$AX$36,STL!$U$31,$AD62=$AX$37,STL!$U$32,$AD62=$AX$38,STL!$U$33,$AD62=$AX$39,STL!$U$34,$AD62=$AX$40,STL!$U$35,$AD62=$AX$41,STL!$U$36,$AD62=$AX$42,STL!$U$37,$AD62=$AX$43,STL!$U$38,$AD62=$AX$44,STL!$U$39,$AD62=$AX$45,STL!$U$40,$AD62=$AX$46,STL!$U$41,$AD62=$AX$47,STL!$U$42,$AD62=$AX$48,STL!$U$43,$AD62=$AX$49,STL!$U$44)</f>
        <v>48.642000000000003</v>
      </c>
      <c r="V62" s="2" cm="1">
        <f t="array" ref="V62">_xlfn.IFS($AD62=$AX$8,STL!$V$3,$AD62=$AX$9,STL!$V$4,$AD62=$AX$10,STL!$V$5,$AD62=$AX$11,STL!$V$6,$AD62=$AX$12,STL!$V$7,$AD62=$AX$13,STL!$V$8,$AD62=$AX$14,STL!$V$9,$AD62=$AX$15,STL!$V$10,$AD62=$AX$16,STL!$V$11,$AD62=$AX$17,STL!$V$12,$AD62=$AX$18,STL!$V$13,$AD62=$AX$19,STL!$V$14,$AD62=$AX$20,STL!$V$15,$AD62=$AX$21,STL!$V$16,$AD62=$AX$22,STL!$V$17,$AD62=$AX$23,STL!$V$18,$AD62=$AX$24,STL!$V$19,$AD62=$AX$25,STL!$V$20,$AD62=$AX$26,STL!$V$21,$AD62=$AX$27,STL!$V$22,$AD62=$AX$28,STL!$V$23,$AD62=$AX$29,STL!$V$24,$AD62=$AX$30,STL!$V$25,$AD62=$AX$31,STL!$V$26,$AD62=$AX$32,STL!$V$27,$AD62=$AX$33,STL!$V$28,$AD62=$AX$34,STL!$V$29,$AD62=$AX$35,STL!$V$30,$AD62=$AX$36,STL!$V$31,$AD62=$AX$37,STL!$V$32,$AD62=$AX$38,STL!$V$33,$AD62=$AX$39,STL!$V$34,$AD62=$AX$40,STL!$V$35,$AD62=$AX$41,STL!$V$36,$AD62=$AX$42,STL!$V$37,$AD62=$AX$43,STL!$V$38,$AD62=$AX$44,STL!$V$39,$AD62=$AX$45,STL!$V$40,$AD62=$AX$46,STL!$V$41,$AD62=$AX$47,STL!$V$42,$AD62=$AX$48,STL!$V$43,$AD62=$AX$49,STL!$V$44)</f>
        <v>569.2650000000001</v>
      </c>
      <c r="W62" s="2" t="s">
        <v>127</v>
      </c>
      <c r="X62" s="2">
        <v>0.6</v>
      </c>
      <c r="Y62" s="2" t="s">
        <v>33</v>
      </c>
      <c r="Z62" s="2" t="s">
        <v>34</v>
      </c>
      <c r="AA62" s="2" t="s">
        <v>35</v>
      </c>
      <c r="AB62" s="2">
        <v>70114.630157000007</v>
      </c>
      <c r="AC62" s="2">
        <v>70.114630000000005</v>
      </c>
      <c r="AD62" s="2">
        <v>9</v>
      </c>
      <c r="AE62" s="10" t="s">
        <v>307</v>
      </c>
      <c r="AF62" s="2">
        <f t="shared" si="2"/>
        <v>250409.3928571429</v>
      </c>
      <c r="AG62" s="2" cm="1">
        <f t="array" ref="AG62">_xlfn.IFS(D62="I",MIN('Datos pp I Región'!$K$7:$K$9),D62="II",MIN('Datos pp II Región'!$K$7:$K$9),D62="III",MIN('Datos pp III Región'!$K$7:$K$9),D62="IV",MIN('Datos pp IV Región'!$K$7:$K$9),D62="V",MIN('Datos pp V Región'!$K$7:$K$9),D62="RM",MIN('Datos pp RM'!$K$7:$K$9),D62="VI",MIN('Datos pp VI Región'!$K$7:$K$9))</f>
        <v>2</v>
      </c>
      <c r="AH62" s="2" cm="1">
        <f t="array" ref="AH62">_xlfn.IFS(Z62="Pavimentado",1-(AG62/(4*365)),Z62="No Pavimentado",1-(AG62/365))</f>
        <v>0.99863013698630132</v>
      </c>
      <c r="AI62" s="2" cm="1">
        <f t="array" ref="AI62">_xlfn.IFS(Z62="Pavimentado",8,Z62="No Pavimentado",R62)</f>
        <v>8</v>
      </c>
      <c r="AJ62" s="2">
        <v>0.62</v>
      </c>
      <c r="AK62" s="2">
        <v>0.15</v>
      </c>
      <c r="AL62" s="2">
        <v>1.5</v>
      </c>
      <c r="AM62" s="2">
        <v>0.15</v>
      </c>
      <c r="AN62" s="2"/>
      <c r="AO62" s="2" cm="1">
        <f t="array" ref="AO62">_xlfn.IFS($Z62=$AU$3,AJ62*(($X62)^(0.91))*(AI62*1.1023)^(1.02),$Z62=$AU$4,AL62*281.9*((8.5/12)^0.9)*(AI62/2.72)^0.45)</f>
        <v>3.5876239752522978</v>
      </c>
      <c r="AP62" s="2" cm="1">
        <f t="array" ref="AP62">_xlfn.IFS($Z62=$AU$3,AK62*(($X62)^(0.91))*(AI62*1.1023)^1.02,$Z62=$AU$4,AM62*281.9*((8.5/12)^0.9)*(AI62/2.72)^0.45)</f>
        <v>0.86797354239974944</v>
      </c>
      <c r="AQ62" s="2" cm="1">
        <f t="array" ref="AQ62">_xlfn.IFS(Z62=$AU$3,(AF62*AO62*AH62)/1000000,Z62=$AU$4,(AF62*AH62*AO62*(1-AN62))/1000000)</f>
        <v>0.89714409111191395</v>
      </c>
      <c r="AR62" s="2" cm="1">
        <f t="array" ref="AR62">_xlfn.IFS(Z62=$AU$3,(AF62*AP62*AH62)/1000000,Z62=$AU$4,(AF62*AH62*AP62*(1-AN62))/1000000)</f>
        <v>0.21705098978514048</v>
      </c>
    </row>
    <row r="63" spans="1:50" ht="57.6" x14ac:dyDescent="0.3">
      <c r="A63" s="2">
        <v>9</v>
      </c>
      <c r="B63" t="s">
        <v>21</v>
      </c>
      <c r="C63" s="3" t="s">
        <v>74</v>
      </c>
      <c r="D63" t="s">
        <v>75</v>
      </c>
      <c r="E63" s="3" t="s">
        <v>122</v>
      </c>
      <c r="F63" s="2" t="s">
        <v>128</v>
      </c>
      <c r="G63" s="2" t="s">
        <v>124</v>
      </c>
      <c r="H63" s="2" t="s">
        <v>79</v>
      </c>
      <c r="I63" s="2" t="s">
        <v>28</v>
      </c>
      <c r="J63" s="2" t="s">
        <v>90</v>
      </c>
      <c r="K63" s="2" t="s">
        <v>29</v>
      </c>
      <c r="L63" s="4">
        <v>46227</v>
      </c>
      <c r="M63" s="2" t="s">
        <v>30</v>
      </c>
      <c r="N63" s="2" t="s">
        <v>80</v>
      </c>
      <c r="O63" s="2">
        <v>50000</v>
      </c>
      <c r="P63" s="2" cm="1">
        <f t="array" ref="P63">_xlfn.IFS(AD63=$AT$8,STL!$P$3,AD63=$AT$9,STL!$P$4,AD63=$AT$10,STL!$P$5,AD63=$AT$11,STL!$P$6,AD63=$AT$12,STL!$P$7,AD63=$AT$13,STL!$P$8,AD63=$AT$14,STL!$P$9,AD63=$AT$15,STL!$P$10,AD63=$AT$16,STL!$P$11,AD63=$AT$17,STL!$P$12,AD63=$AT$18,STL!$P$13,AD63=$AT$19,STL!$P$14,AD63=$AT$20,STL!$P$15,AD63=$AT$21,STL!$P$16,AD63=$AT$22,STL!$P$17,AD63=$AT$23,STL!$P$18,AD63=$AT$24,STL!$P$19,AD63=$AT$25,STL!$P$20,AD63=$AT$26,STL!$P$21,AD63=$AT$27,STL!$P$22,AD63=$AT$28,STL!$P$23,AD63=$AT$29,STL!$P$24,AD63=$AT$30,STL!$P$25,AD63=$AT$31,STL!$P$26,AD63=$AT$32,STL!$P$27,AD63=$AT$33,STL!$P$28,AD63=$AT$34,STL!$P$29,AD63=$AT$35,STL!$P$30,AD63=$AT$36,STL!$P$31,AD63=$AT$37,STL!$P$32,AD63=$AT$38,STL!$P$33,AD63=$AT$39,STL!$P$34,AD63=$AT$40,STL!$P$35,AD63=$AT$41,STL!$P$36,AD63=$AT$42,STL!$P$37,AD63=$AT$43,STL!$P$38,AD63=$AT$44,STL!$P$39,AD63=$AT$45,STL!$P$40,AD63=$AT$46,STL!$P$41,AD63=$AT$47,STL!$P$42,AD63=$AT$48,STL!$P$43,AD63=$AT$49,STL!$P$44)</f>
        <v>8.3350000000000009</v>
      </c>
      <c r="Q63" s="2">
        <f>STL!$Q$3</f>
        <v>28</v>
      </c>
      <c r="R63" s="42">
        <f>STL!$R$3</f>
        <v>36.335000000000001</v>
      </c>
      <c r="S63" s="43" cm="1">
        <f t="array" ref="S63">_xlfn.IFS(A63=$AT$8,STL!$S$3,A63=$AT$9,STL!$S$4,A63=$AT$10,STL!$S$5,A63=$AT$11,STL!$S$6,A63=$AT$12,STL!$S$7,A63=$AT$13,STL!$S$8,A63=$AT$14,STL!$S$9,A63=$AT$15,STL!$S$10,A63=$AT$16,STL!$S$11,A63=$AT$17,STL!$S$12,A63=$AT$18,STL!$S$13,A63=$AT$19,STL!$S$14,A63=$AT$20,STL!$S$15,A63=$AT$21,STL!$S$16,A63=$AT$22,STL!$S$17,A63=$AT$23,STL!$S$18,A63=$AT$24,STL!$S$19,A63=$AT$25,STL!$S$20,A63=$AT$26,STL!$S$21,A63=$AT$27,STL!$S$22,A63=$AT$28,STL!$S$23,A63=$AT$29,STL!$S$24,A63=$AT$30,STL!$S$25,A63=$AT$31,STL!$S$26,A63=$AT$32,STL!$S$27,A63=$AT$33,STL!$S$28,A63=$AT$34,STL!$S$29,A63=$AT$35,STL!$S$30,A63=$AT$36,STL!$S$31,A63=$AT$37,STL!$S$32,A63=$AT$38,STL!$S$33,A63=$AT$39,STL!$S$34,A63=$AT$40,STL!$S$35,A63=$AT$41,STL!$S$36,A63=$AT$42,STL!$S$37,A63=$AT$43,STL!$S$38,A63=$AT$44,STL!$S$39,A63=$AT$45,STL!$S$40,A63=$AT$46,STL!$S$41,A63=$AT$47,STL!$S$42,A63=$AT$48,STL!$S$43,A63=$AT$49,STL!$S$44)</f>
        <v>1785.7142857142858</v>
      </c>
      <c r="T63" s="2" cm="1">
        <f t="array" ref="T63">_xlfn.IFS(AD63=$AX$8,STL!$T$3,AD63=$AX$9,STL!$T$4,AD63=$AX$10,STL!$T$5,AD63=$AX$11,STL!$T$6,AD63=$AX$12,STL!$T$7,AD63=$AX$13,STL!$T$8,AD63=$AX$14,STL!$T$9,AD63=$AX$15,STL!$T$10,AD63=$AX$16,STL!$T$11,AD63=$AX$17,STL!$T$12,AD63=$AX$18,STL!$T$13,AD63=$AX$19,STL!$T$14,AD63=$AX$20,STL!$T$15,AD63=$AX$21,STL!$T$16,AD63=$AX$22,STL!$T$17,AD63=$AX$23,STL!$T$18,AD63=$AX$24,STL!$T$19,AD63=$AX$25,STL!$T$20,AD63=$AX$26,STL!$T$21,AD63=$AX$27,STL!$T$22,AD63=$AX$28,STL!$T$23,AD63=$AX$29,STL!$T$24,AD63=$AX$30,STL!$T$25,AD63=$AX$31,STL!$T$26,AD63=$AX$32,STL!$T$27,AD63=$AX$33,STL!$T$28,AD63=$AX$34,STL!$T$29,AD63=$AX$35,STL!$T$30,AD63=$AX$36,STL!$T$31,AD63=$AX$37,STL!$T$32,AD63=$AX$38,STL!$T$33,AD63=$AX$39,STL!$T$34,AD63=$AX$40,STL!$T$35,AD63=$AX$41,STL!$T$36,AD63=$AX$42,STL!$T$37,AD63=$AX$43,STL!$T$38,AD63=$AX$44,STL!$T$39,AD63=$AX$45,STL!$T$40,AD63=$AX$46,STL!$T$41,AD63=$AX$47,STL!$T$42,AD63=$AX$48,STL!$T$43,AD63=$AX$49,STL!$T$44)</f>
        <v>520.62300000000005</v>
      </c>
      <c r="U63" s="2" cm="1">
        <f t="array" ref="U63">_xlfn.IFS($AD63=$AX$8,STL!$U$3,$AD63=$AX$9,STL!$U$4,$AD63=$AX$10,STL!$U$5,$AD63=$AX$11,STL!$U$6,$AD63=$AX$12,STL!$U$7,$AD63=$AX$13,STL!$U$8,$AD63=$AX$14,STL!$U$9,$AD63=$AX$15,STL!$U$10,$AD63=$AX$16,STL!$U$11,$AD63=$AX$17,STL!$U$12,$AD63=$AX$18,STL!$U$13,$AD63=$AX$19,STL!$U$14,$AD63=$AX$20,STL!$U$15,$AD63=$AX$21,STL!$U$16,$AD63=$AX$22,STL!$U$17,$AD63=$AX$23,STL!$U$18,$AD63=$AX$24,STL!$U$19,$AD63=$AX$25,STL!$U$20,$AD63=$AX$26,STL!$U$21,$AD63=$AX$27,STL!$U$22,$AD63=$AX$28,STL!$U$23,$AD63=$AX$29,STL!$U$24,$AD63=$AX$30,STL!$U$25,$AD63=$AX$31,STL!$U$26,$AD63=$AX$32,STL!$U$27,$AD63=$AX$33,STL!$U$28,$AD63=$AX$34,STL!$U$29,$AD63=$AX$35,STL!$U$30,$AD63=$AX$36,STL!$U$31,$AD63=$AX$37,STL!$U$32,$AD63=$AX$38,STL!$U$33,$AD63=$AX$39,STL!$U$34,$AD63=$AX$40,STL!$U$35,$AD63=$AX$41,STL!$U$36,$AD63=$AX$42,STL!$U$37,$AD63=$AX$43,STL!$U$38,$AD63=$AX$44,STL!$U$39,$AD63=$AX$45,STL!$U$40,$AD63=$AX$46,STL!$U$41,$AD63=$AX$47,STL!$U$42,$AD63=$AX$48,STL!$U$43,$AD63=$AX$49,STL!$U$44)</f>
        <v>48.642000000000003</v>
      </c>
      <c r="V63" s="2" cm="1">
        <f t="array" ref="V63">_xlfn.IFS($AD63=$AX$8,STL!$V$3,$AD63=$AX$9,STL!$V$4,$AD63=$AX$10,STL!$V$5,$AD63=$AX$11,STL!$V$6,$AD63=$AX$12,STL!$V$7,$AD63=$AX$13,STL!$V$8,$AD63=$AX$14,STL!$V$9,$AD63=$AX$15,STL!$V$10,$AD63=$AX$16,STL!$V$11,$AD63=$AX$17,STL!$V$12,$AD63=$AX$18,STL!$V$13,$AD63=$AX$19,STL!$V$14,$AD63=$AX$20,STL!$V$15,$AD63=$AX$21,STL!$V$16,$AD63=$AX$22,STL!$V$17,$AD63=$AX$23,STL!$V$18,$AD63=$AX$24,STL!$V$19,$AD63=$AX$25,STL!$V$20,$AD63=$AX$26,STL!$V$21,$AD63=$AX$27,STL!$V$22,$AD63=$AX$28,STL!$V$23,$AD63=$AX$29,STL!$V$24,$AD63=$AX$30,STL!$V$25,$AD63=$AX$31,STL!$V$26,$AD63=$AX$32,STL!$V$27,$AD63=$AX$33,STL!$V$28,$AD63=$AX$34,STL!$V$29,$AD63=$AX$35,STL!$V$30,$AD63=$AX$36,STL!$V$31,$AD63=$AX$37,STL!$V$32,$AD63=$AX$38,STL!$V$33,$AD63=$AX$39,STL!$V$34,$AD63=$AX$40,STL!$V$35,$AD63=$AX$41,STL!$V$36,$AD63=$AX$42,STL!$V$37,$AD63=$AX$43,STL!$V$38,$AD63=$AX$44,STL!$V$39,$AD63=$AX$45,STL!$V$40,$AD63=$AX$46,STL!$V$41,$AD63=$AX$47,STL!$V$42,$AD63=$AX$48,STL!$V$43,$AD63=$AX$49,STL!$V$44)</f>
        <v>569.2650000000001</v>
      </c>
      <c r="W63" s="2" t="s">
        <v>129</v>
      </c>
      <c r="X63" s="2">
        <v>0.6</v>
      </c>
      <c r="Y63" s="2" t="s">
        <v>33</v>
      </c>
      <c r="Z63" s="2" t="s">
        <v>34</v>
      </c>
      <c r="AA63" s="2" t="s">
        <v>35</v>
      </c>
      <c r="AB63" s="2">
        <v>122314.87086</v>
      </c>
      <c r="AC63" s="2">
        <v>122.314871</v>
      </c>
      <c r="AD63" s="2">
        <v>9</v>
      </c>
      <c r="AE63" s="10" t="s">
        <v>307</v>
      </c>
      <c r="AF63" s="2">
        <f t="shared" si="2"/>
        <v>436838.82500000001</v>
      </c>
      <c r="AG63" s="2" cm="1">
        <f t="array" ref="AG63">_xlfn.IFS(D63="I",MIN('Datos pp I Región'!$K$7:$K$9),D63="II",MIN('Datos pp II Región'!$K$7:$K$9),D63="III",MIN('Datos pp III Región'!$K$7:$K$9),D63="IV",MIN('Datos pp IV Región'!$K$7:$K$9),D63="V",MIN('Datos pp V Región'!$K$7:$K$9),D63="RM",MIN('Datos pp RM'!$K$7:$K$9),D63="VI",MIN('Datos pp VI Región'!$K$7:$K$9))</f>
        <v>2</v>
      </c>
      <c r="AH63" s="2" cm="1">
        <f t="array" ref="AH63">_xlfn.IFS(Z63="Pavimentado",1-(AG63/(4*365)),Z63="No Pavimentado",1-(AG63/365))</f>
        <v>0.99863013698630132</v>
      </c>
      <c r="AI63" s="2" cm="1">
        <f t="array" ref="AI63">_xlfn.IFS(Z63="Pavimentado",8,Z63="No Pavimentado",R63)</f>
        <v>8</v>
      </c>
      <c r="AJ63" s="2">
        <v>0.62</v>
      </c>
      <c r="AK63" s="2">
        <v>0.15</v>
      </c>
      <c r="AL63" s="2">
        <v>1.5</v>
      </c>
      <c r="AM63" s="2">
        <v>0.15</v>
      </c>
      <c r="AN63" s="2"/>
      <c r="AO63" s="2" cm="1">
        <f t="array" ref="AO63">_xlfn.IFS($Z63=$AU$3,AJ63*(($X63)^(0.91))*(AI63*1.1023)^(1.02),$Z63=$AU$4,AL63*281.9*((8.5/12)^0.9)*(AI63/2.72)^0.45)</f>
        <v>3.5876239752522978</v>
      </c>
      <c r="AP63" s="2" cm="1">
        <f t="array" ref="AP63">_xlfn.IFS($Z63=$AU$3,AK63*(($X63)^(0.91))*(AI63*1.1023)^1.02,$Z63=$AU$4,AM63*281.9*((8.5/12)^0.9)*(AI63/2.72)^0.45)</f>
        <v>0.86797354239974944</v>
      </c>
      <c r="AQ63" s="2" cm="1">
        <f t="array" ref="AQ63">_xlfn.IFS(Z63=$AU$3,(AF63*AO63*AH63)/1000000,Z63=$AU$4,(AF63*AH63*AO63*(1-AN63))/1000000)</f>
        <v>1.565066574162425</v>
      </c>
      <c r="AR63" s="2" cm="1">
        <f t="array" ref="AR63">_xlfn.IFS(Z63=$AU$3,(AF63*AP63*AH63)/1000000,Z63=$AU$4,(AF63*AH63*AP63*(1-AN63))/1000000)</f>
        <v>0.37864513891026408</v>
      </c>
    </row>
    <row r="64" spans="1:50" ht="57.6" x14ac:dyDescent="0.3">
      <c r="A64" s="2">
        <v>9</v>
      </c>
      <c r="B64" t="s">
        <v>21</v>
      </c>
      <c r="C64" s="3" t="s">
        <v>74</v>
      </c>
      <c r="D64" t="s">
        <v>75</v>
      </c>
      <c r="E64" s="3" t="s">
        <v>122</v>
      </c>
      <c r="F64" s="2" t="s">
        <v>128</v>
      </c>
      <c r="G64" s="2" t="s">
        <v>124</v>
      </c>
      <c r="H64" s="2" t="s">
        <v>79</v>
      </c>
      <c r="I64" s="2" t="s">
        <v>28</v>
      </c>
      <c r="J64" s="2" t="s">
        <v>90</v>
      </c>
      <c r="K64" s="2" t="s">
        <v>29</v>
      </c>
      <c r="L64" s="4">
        <v>46227</v>
      </c>
      <c r="M64" s="2" t="s">
        <v>30</v>
      </c>
      <c r="N64" s="2" t="s">
        <v>80</v>
      </c>
      <c r="O64" s="2">
        <v>50000</v>
      </c>
      <c r="P64" s="2" cm="1">
        <f t="array" ref="P64">_xlfn.IFS(AD64=$AT$8,STL!$P$3,AD64=$AT$9,STL!$P$4,AD64=$AT$10,STL!$P$5,AD64=$AT$11,STL!$P$6,AD64=$AT$12,STL!$P$7,AD64=$AT$13,STL!$P$8,AD64=$AT$14,STL!$P$9,AD64=$AT$15,STL!$P$10,AD64=$AT$16,STL!$P$11,AD64=$AT$17,STL!$P$12,AD64=$AT$18,STL!$P$13,AD64=$AT$19,STL!$P$14,AD64=$AT$20,STL!$P$15,AD64=$AT$21,STL!$P$16,AD64=$AT$22,STL!$P$17,AD64=$AT$23,STL!$P$18,AD64=$AT$24,STL!$P$19,AD64=$AT$25,STL!$P$20,AD64=$AT$26,STL!$P$21,AD64=$AT$27,STL!$P$22,AD64=$AT$28,STL!$P$23,AD64=$AT$29,STL!$P$24,AD64=$AT$30,STL!$P$25,AD64=$AT$31,STL!$P$26,AD64=$AT$32,STL!$P$27,AD64=$AT$33,STL!$P$28,AD64=$AT$34,STL!$P$29,AD64=$AT$35,STL!$P$30,AD64=$AT$36,STL!$P$31,AD64=$AT$37,STL!$P$32,AD64=$AT$38,STL!$P$33,AD64=$AT$39,STL!$P$34,AD64=$AT$40,STL!$P$35,AD64=$AT$41,STL!$P$36,AD64=$AT$42,STL!$P$37,AD64=$AT$43,STL!$P$38,AD64=$AT$44,STL!$P$39,AD64=$AT$45,STL!$P$40,AD64=$AT$46,STL!$P$41,AD64=$AT$47,STL!$P$42,AD64=$AT$48,STL!$P$43,AD64=$AT$49,STL!$P$44)</f>
        <v>8.3350000000000009</v>
      </c>
      <c r="Q64" s="2">
        <f>STL!$Q$3</f>
        <v>28</v>
      </c>
      <c r="R64" s="42">
        <f>STL!$R$3</f>
        <v>36.335000000000001</v>
      </c>
      <c r="S64" s="43" cm="1">
        <f t="array" ref="S64">_xlfn.IFS(A64=$AT$8,STL!$S$3,A64=$AT$9,STL!$S$4,A64=$AT$10,STL!$S$5,A64=$AT$11,STL!$S$6,A64=$AT$12,STL!$S$7,A64=$AT$13,STL!$S$8,A64=$AT$14,STL!$S$9,A64=$AT$15,STL!$S$10,A64=$AT$16,STL!$S$11,A64=$AT$17,STL!$S$12,A64=$AT$18,STL!$S$13,A64=$AT$19,STL!$S$14,A64=$AT$20,STL!$S$15,A64=$AT$21,STL!$S$16,A64=$AT$22,STL!$S$17,A64=$AT$23,STL!$S$18,A64=$AT$24,STL!$S$19,A64=$AT$25,STL!$S$20,A64=$AT$26,STL!$S$21,A64=$AT$27,STL!$S$22,A64=$AT$28,STL!$S$23,A64=$AT$29,STL!$S$24,A64=$AT$30,STL!$S$25,A64=$AT$31,STL!$S$26,A64=$AT$32,STL!$S$27,A64=$AT$33,STL!$S$28,A64=$AT$34,STL!$S$29,A64=$AT$35,STL!$S$30,A64=$AT$36,STL!$S$31,A64=$AT$37,STL!$S$32,A64=$AT$38,STL!$S$33,A64=$AT$39,STL!$S$34,A64=$AT$40,STL!$S$35,A64=$AT$41,STL!$S$36,A64=$AT$42,STL!$S$37,A64=$AT$43,STL!$S$38,A64=$AT$44,STL!$S$39,A64=$AT$45,STL!$S$40,A64=$AT$46,STL!$S$41,A64=$AT$47,STL!$S$42,A64=$AT$48,STL!$S$43,A64=$AT$49,STL!$S$44)</f>
        <v>1785.7142857142858</v>
      </c>
      <c r="T64" s="2" cm="1">
        <f t="array" ref="T64">_xlfn.IFS(AD64=$AX$8,STL!$T$3,AD64=$AX$9,STL!$T$4,AD64=$AX$10,STL!$T$5,AD64=$AX$11,STL!$T$6,AD64=$AX$12,STL!$T$7,AD64=$AX$13,STL!$T$8,AD64=$AX$14,STL!$T$9,AD64=$AX$15,STL!$T$10,AD64=$AX$16,STL!$T$11,AD64=$AX$17,STL!$T$12,AD64=$AX$18,STL!$T$13,AD64=$AX$19,STL!$T$14,AD64=$AX$20,STL!$T$15,AD64=$AX$21,STL!$T$16,AD64=$AX$22,STL!$T$17,AD64=$AX$23,STL!$T$18,AD64=$AX$24,STL!$T$19,AD64=$AX$25,STL!$T$20,AD64=$AX$26,STL!$T$21,AD64=$AX$27,STL!$T$22,AD64=$AX$28,STL!$T$23,AD64=$AX$29,STL!$T$24,AD64=$AX$30,STL!$T$25,AD64=$AX$31,STL!$T$26,AD64=$AX$32,STL!$T$27,AD64=$AX$33,STL!$T$28,AD64=$AX$34,STL!$T$29,AD64=$AX$35,STL!$T$30,AD64=$AX$36,STL!$T$31,AD64=$AX$37,STL!$T$32,AD64=$AX$38,STL!$T$33,AD64=$AX$39,STL!$T$34,AD64=$AX$40,STL!$T$35,AD64=$AX$41,STL!$T$36,AD64=$AX$42,STL!$T$37,AD64=$AX$43,STL!$T$38,AD64=$AX$44,STL!$T$39,AD64=$AX$45,STL!$T$40,AD64=$AX$46,STL!$T$41,AD64=$AX$47,STL!$T$42,AD64=$AX$48,STL!$T$43,AD64=$AX$49,STL!$T$44)</f>
        <v>520.62300000000005</v>
      </c>
      <c r="U64" s="2" cm="1">
        <f t="array" ref="U64">_xlfn.IFS($AD64=$AX$8,STL!$U$3,$AD64=$AX$9,STL!$U$4,$AD64=$AX$10,STL!$U$5,$AD64=$AX$11,STL!$U$6,$AD64=$AX$12,STL!$U$7,$AD64=$AX$13,STL!$U$8,$AD64=$AX$14,STL!$U$9,$AD64=$AX$15,STL!$U$10,$AD64=$AX$16,STL!$U$11,$AD64=$AX$17,STL!$U$12,$AD64=$AX$18,STL!$U$13,$AD64=$AX$19,STL!$U$14,$AD64=$AX$20,STL!$U$15,$AD64=$AX$21,STL!$U$16,$AD64=$AX$22,STL!$U$17,$AD64=$AX$23,STL!$U$18,$AD64=$AX$24,STL!$U$19,$AD64=$AX$25,STL!$U$20,$AD64=$AX$26,STL!$U$21,$AD64=$AX$27,STL!$U$22,$AD64=$AX$28,STL!$U$23,$AD64=$AX$29,STL!$U$24,$AD64=$AX$30,STL!$U$25,$AD64=$AX$31,STL!$U$26,$AD64=$AX$32,STL!$U$27,$AD64=$AX$33,STL!$U$28,$AD64=$AX$34,STL!$U$29,$AD64=$AX$35,STL!$U$30,$AD64=$AX$36,STL!$U$31,$AD64=$AX$37,STL!$U$32,$AD64=$AX$38,STL!$U$33,$AD64=$AX$39,STL!$U$34,$AD64=$AX$40,STL!$U$35,$AD64=$AX$41,STL!$U$36,$AD64=$AX$42,STL!$U$37,$AD64=$AX$43,STL!$U$38,$AD64=$AX$44,STL!$U$39,$AD64=$AX$45,STL!$U$40,$AD64=$AX$46,STL!$U$41,$AD64=$AX$47,STL!$U$42,$AD64=$AX$48,STL!$U$43,$AD64=$AX$49,STL!$U$44)</f>
        <v>48.642000000000003</v>
      </c>
      <c r="V64" s="2" cm="1">
        <f t="array" ref="V64">_xlfn.IFS($AD64=$AX$8,STL!$V$3,$AD64=$AX$9,STL!$V$4,$AD64=$AX$10,STL!$V$5,$AD64=$AX$11,STL!$V$6,$AD64=$AX$12,STL!$V$7,$AD64=$AX$13,STL!$V$8,$AD64=$AX$14,STL!$V$9,$AD64=$AX$15,STL!$V$10,$AD64=$AX$16,STL!$V$11,$AD64=$AX$17,STL!$V$12,$AD64=$AX$18,STL!$V$13,$AD64=$AX$19,STL!$V$14,$AD64=$AX$20,STL!$V$15,$AD64=$AX$21,STL!$V$16,$AD64=$AX$22,STL!$V$17,$AD64=$AX$23,STL!$V$18,$AD64=$AX$24,STL!$V$19,$AD64=$AX$25,STL!$V$20,$AD64=$AX$26,STL!$V$21,$AD64=$AX$27,STL!$V$22,$AD64=$AX$28,STL!$V$23,$AD64=$AX$29,STL!$V$24,$AD64=$AX$30,STL!$V$25,$AD64=$AX$31,STL!$V$26,$AD64=$AX$32,STL!$V$27,$AD64=$AX$33,STL!$V$28,$AD64=$AX$34,STL!$V$29,$AD64=$AX$35,STL!$V$30,$AD64=$AX$36,STL!$V$31,$AD64=$AX$37,STL!$V$32,$AD64=$AX$38,STL!$V$33,$AD64=$AX$39,STL!$V$34,$AD64=$AX$40,STL!$V$35,$AD64=$AX$41,STL!$V$36,$AD64=$AX$42,STL!$V$37,$AD64=$AX$43,STL!$V$38,$AD64=$AX$44,STL!$V$39,$AD64=$AX$45,STL!$V$40,$AD64=$AX$46,STL!$V$41,$AD64=$AX$47,STL!$V$42,$AD64=$AX$48,STL!$V$43,$AD64=$AX$49,STL!$V$44)</f>
        <v>569.2650000000001</v>
      </c>
      <c r="W64" s="2" t="s">
        <v>130</v>
      </c>
      <c r="X64" s="2">
        <v>0.03</v>
      </c>
      <c r="Y64" s="2" t="s">
        <v>33</v>
      </c>
      <c r="Z64" s="2" t="s">
        <v>34</v>
      </c>
      <c r="AA64" s="2" t="s">
        <v>35</v>
      </c>
      <c r="AB64" s="2">
        <v>42080.245447000001</v>
      </c>
      <c r="AC64" s="2">
        <v>42.080244999999998</v>
      </c>
      <c r="AD64" s="2">
        <v>9</v>
      </c>
      <c r="AE64" s="10" t="s">
        <v>307</v>
      </c>
      <c r="AF64" s="2">
        <f t="shared" si="2"/>
        <v>150286.58928571429</v>
      </c>
      <c r="AG64" s="2" cm="1">
        <f t="array" ref="AG64">_xlfn.IFS(D64="I",MIN('Datos pp I Región'!$K$7:$K$9),D64="II",MIN('Datos pp II Región'!$K$7:$K$9),D64="III",MIN('Datos pp III Región'!$K$7:$K$9),D64="IV",MIN('Datos pp IV Región'!$K$7:$K$9),D64="V",MIN('Datos pp V Región'!$K$7:$K$9),D64="RM",MIN('Datos pp RM'!$K$7:$K$9),D64="VI",MIN('Datos pp VI Región'!$K$7:$K$9))</f>
        <v>2</v>
      </c>
      <c r="AH64" s="2" cm="1">
        <f t="array" ref="AH64">_xlfn.IFS(Z64="Pavimentado",1-(AG64/(4*365)),Z64="No Pavimentado",1-(AG64/365))</f>
        <v>0.99863013698630132</v>
      </c>
      <c r="AI64" s="2" cm="1">
        <f t="array" ref="AI64">_xlfn.IFS(Z64="Pavimentado",8,Z64="No Pavimentado",R64)</f>
        <v>8</v>
      </c>
      <c r="AJ64" s="2">
        <v>0.62</v>
      </c>
      <c r="AK64" s="2">
        <v>0.15</v>
      </c>
      <c r="AL64" s="2">
        <v>1.5</v>
      </c>
      <c r="AM64" s="2">
        <v>0.15</v>
      </c>
      <c r="AN64" s="2"/>
      <c r="AO64" s="2" cm="1">
        <f t="array" ref="AO64">_xlfn.IFS($Z64=$AU$3,AJ64*(($X64)^(0.91))*(AI64*1.1023)^(1.02),$Z64=$AU$4,AL64*281.9*((8.5/12)^0.9)*(AI64/2.72)^0.45)</f>
        <v>0.23489275495793649</v>
      </c>
      <c r="AP64" s="2" cm="1">
        <f t="array" ref="AP64">_xlfn.IFS($Z64=$AU$3,AK64*(($X64)^(0.91))*(AI64*1.1023)^1.02,$Z64=$AU$4,AM64*281.9*((8.5/12)^0.9)*(AI64/2.72)^0.45)</f>
        <v>5.6828892328533019E-2</v>
      </c>
      <c r="AQ64" s="2" cm="1">
        <f t="array" ref="AQ64">_xlfn.IFS(Z64=$AU$3,(AF64*AO64*AH64)/1000000,Z64=$AU$4,(AF64*AH64*AO64*(1-AN64))/1000000)</f>
        <v>3.525287313988134E-2</v>
      </c>
      <c r="AR64" s="2" cm="1">
        <f t="array" ref="AR64">_xlfn.IFS(Z64=$AU$3,(AF64*AP64*AH64)/1000000,Z64=$AU$4,(AF64*AH64*AP64*(1-AN64))/1000000)</f>
        <v>8.5289209209390322E-3</v>
      </c>
    </row>
    <row r="65" spans="1:44" ht="57.6" x14ac:dyDescent="0.3">
      <c r="A65" s="2">
        <v>9</v>
      </c>
      <c r="B65" t="s">
        <v>21</v>
      </c>
      <c r="C65" s="3" t="s">
        <v>74</v>
      </c>
      <c r="D65" t="s">
        <v>75</v>
      </c>
      <c r="E65" s="3" t="s">
        <v>122</v>
      </c>
      <c r="F65" s="2" t="s">
        <v>128</v>
      </c>
      <c r="G65" s="2" t="s">
        <v>124</v>
      </c>
      <c r="H65" s="2" t="s">
        <v>79</v>
      </c>
      <c r="I65" s="2" t="s">
        <v>28</v>
      </c>
      <c r="J65" s="2" t="s">
        <v>90</v>
      </c>
      <c r="K65" s="2" t="s">
        <v>29</v>
      </c>
      <c r="L65" s="4">
        <v>46227</v>
      </c>
      <c r="M65" s="2" t="s">
        <v>30</v>
      </c>
      <c r="N65" s="2" t="s">
        <v>80</v>
      </c>
      <c r="O65" s="2">
        <v>50000</v>
      </c>
      <c r="P65" s="2" cm="1">
        <f t="array" ref="P65">_xlfn.IFS(AD65=$AT$8,STL!$P$3,AD65=$AT$9,STL!$P$4,AD65=$AT$10,STL!$P$5,AD65=$AT$11,STL!$P$6,AD65=$AT$12,STL!$P$7,AD65=$AT$13,STL!$P$8,AD65=$AT$14,STL!$P$9,AD65=$AT$15,STL!$P$10,AD65=$AT$16,STL!$P$11,AD65=$AT$17,STL!$P$12,AD65=$AT$18,STL!$P$13,AD65=$AT$19,STL!$P$14,AD65=$AT$20,STL!$P$15,AD65=$AT$21,STL!$P$16,AD65=$AT$22,STL!$P$17,AD65=$AT$23,STL!$P$18,AD65=$AT$24,STL!$P$19,AD65=$AT$25,STL!$P$20,AD65=$AT$26,STL!$P$21,AD65=$AT$27,STL!$P$22,AD65=$AT$28,STL!$P$23,AD65=$AT$29,STL!$P$24,AD65=$AT$30,STL!$P$25,AD65=$AT$31,STL!$P$26,AD65=$AT$32,STL!$P$27,AD65=$AT$33,STL!$P$28,AD65=$AT$34,STL!$P$29,AD65=$AT$35,STL!$P$30,AD65=$AT$36,STL!$P$31,AD65=$AT$37,STL!$P$32,AD65=$AT$38,STL!$P$33,AD65=$AT$39,STL!$P$34,AD65=$AT$40,STL!$P$35,AD65=$AT$41,STL!$P$36,AD65=$AT$42,STL!$P$37,AD65=$AT$43,STL!$P$38,AD65=$AT$44,STL!$P$39,AD65=$AT$45,STL!$P$40,AD65=$AT$46,STL!$P$41,AD65=$AT$47,STL!$P$42,AD65=$AT$48,STL!$P$43,AD65=$AT$49,STL!$P$44)</f>
        <v>8.3350000000000009</v>
      </c>
      <c r="Q65" s="2">
        <f>STL!$Q$3</f>
        <v>28</v>
      </c>
      <c r="R65" s="42">
        <f>STL!$R$3</f>
        <v>36.335000000000001</v>
      </c>
      <c r="S65" s="43" cm="1">
        <f t="array" ref="S65">_xlfn.IFS(A65=$AT$8,STL!$S$3,A65=$AT$9,STL!$S$4,A65=$AT$10,STL!$S$5,A65=$AT$11,STL!$S$6,A65=$AT$12,STL!$S$7,A65=$AT$13,STL!$S$8,A65=$AT$14,STL!$S$9,A65=$AT$15,STL!$S$10,A65=$AT$16,STL!$S$11,A65=$AT$17,STL!$S$12,A65=$AT$18,STL!$S$13,A65=$AT$19,STL!$S$14,A65=$AT$20,STL!$S$15,A65=$AT$21,STL!$S$16,A65=$AT$22,STL!$S$17,A65=$AT$23,STL!$S$18,A65=$AT$24,STL!$S$19,A65=$AT$25,STL!$S$20,A65=$AT$26,STL!$S$21,A65=$AT$27,STL!$S$22,A65=$AT$28,STL!$S$23,A65=$AT$29,STL!$S$24,A65=$AT$30,STL!$S$25,A65=$AT$31,STL!$S$26,A65=$AT$32,STL!$S$27,A65=$AT$33,STL!$S$28,A65=$AT$34,STL!$S$29,A65=$AT$35,STL!$S$30,A65=$AT$36,STL!$S$31,A65=$AT$37,STL!$S$32,A65=$AT$38,STL!$S$33,A65=$AT$39,STL!$S$34,A65=$AT$40,STL!$S$35,A65=$AT$41,STL!$S$36,A65=$AT$42,STL!$S$37,A65=$AT$43,STL!$S$38,A65=$AT$44,STL!$S$39,A65=$AT$45,STL!$S$40,A65=$AT$46,STL!$S$41,A65=$AT$47,STL!$S$42,A65=$AT$48,STL!$S$43,A65=$AT$49,STL!$S$44)</f>
        <v>1785.7142857142858</v>
      </c>
      <c r="T65" s="2" cm="1">
        <f t="array" ref="T65">_xlfn.IFS(AD65=$AX$8,STL!$T$3,AD65=$AX$9,STL!$T$4,AD65=$AX$10,STL!$T$5,AD65=$AX$11,STL!$T$6,AD65=$AX$12,STL!$T$7,AD65=$AX$13,STL!$T$8,AD65=$AX$14,STL!$T$9,AD65=$AX$15,STL!$T$10,AD65=$AX$16,STL!$T$11,AD65=$AX$17,STL!$T$12,AD65=$AX$18,STL!$T$13,AD65=$AX$19,STL!$T$14,AD65=$AX$20,STL!$T$15,AD65=$AX$21,STL!$T$16,AD65=$AX$22,STL!$T$17,AD65=$AX$23,STL!$T$18,AD65=$AX$24,STL!$T$19,AD65=$AX$25,STL!$T$20,AD65=$AX$26,STL!$T$21,AD65=$AX$27,STL!$T$22,AD65=$AX$28,STL!$T$23,AD65=$AX$29,STL!$T$24,AD65=$AX$30,STL!$T$25,AD65=$AX$31,STL!$T$26,AD65=$AX$32,STL!$T$27,AD65=$AX$33,STL!$T$28,AD65=$AX$34,STL!$T$29,AD65=$AX$35,STL!$T$30,AD65=$AX$36,STL!$T$31,AD65=$AX$37,STL!$T$32,AD65=$AX$38,STL!$T$33,AD65=$AX$39,STL!$T$34,AD65=$AX$40,STL!$T$35,AD65=$AX$41,STL!$T$36,AD65=$AX$42,STL!$T$37,AD65=$AX$43,STL!$T$38,AD65=$AX$44,STL!$T$39,AD65=$AX$45,STL!$T$40,AD65=$AX$46,STL!$T$41,AD65=$AX$47,STL!$T$42,AD65=$AX$48,STL!$T$43,AD65=$AX$49,STL!$T$44)</f>
        <v>520.62300000000005</v>
      </c>
      <c r="U65" s="2" cm="1">
        <f t="array" ref="U65">_xlfn.IFS($AD65=$AX$8,STL!$U$3,$AD65=$AX$9,STL!$U$4,$AD65=$AX$10,STL!$U$5,$AD65=$AX$11,STL!$U$6,$AD65=$AX$12,STL!$U$7,$AD65=$AX$13,STL!$U$8,$AD65=$AX$14,STL!$U$9,$AD65=$AX$15,STL!$U$10,$AD65=$AX$16,STL!$U$11,$AD65=$AX$17,STL!$U$12,$AD65=$AX$18,STL!$U$13,$AD65=$AX$19,STL!$U$14,$AD65=$AX$20,STL!$U$15,$AD65=$AX$21,STL!$U$16,$AD65=$AX$22,STL!$U$17,$AD65=$AX$23,STL!$U$18,$AD65=$AX$24,STL!$U$19,$AD65=$AX$25,STL!$U$20,$AD65=$AX$26,STL!$U$21,$AD65=$AX$27,STL!$U$22,$AD65=$AX$28,STL!$U$23,$AD65=$AX$29,STL!$U$24,$AD65=$AX$30,STL!$U$25,$AD65=$AX$31,STL!$U$26,$AD65=$AX$32,STL!$U$27,$AD65=$AX$33,STL!$U$28,$AD65=$AX$34,STL!$U$29,$AD65=$AX$35,STL!$U$30,$AD65=$AX$36,STL!$U$31,$AD65=$AX$37,STL!$U$32,$AD65=$AX$38,STL!$U$33,$AD65=$AX$39,STL!$U$34,$AD65=$AX$40,STL!$U$35,$AD65=$AX$41,STL!$U$36,$AD65=$AX$42,STL!$U$37,$AD65=$AX$43,STL!$U$38,$AD65=$AX$44,STL!$U$39,$AD65=$AX$45,STL!$U$40,$AD65=$AX$46,STL!$U$41,$AD65=$AX$47,STL!$U$42,$AD65=$AX$48,STL!$U$43,$AD65=$AX$49,STL!$U$44)</f>
        <v>48.642000000000003</v>
      </c>
      <c r="V65" s="2" cm="1">
        <f t="array" ref="V65">_xlfn.IFS($AD65=$AX$8,STL!$V$3,$AD65=$AX$9,STL!$V$4,$AD65=$AX$10,STL!$V$5,$AD65=$AX$11,STL!$V$6,$AD65=$AX$12,STL!$V$7,$AD65=$AX$13,STL!$V$8,$AD65=$AX$14,STL!$V$9,$AD65=$AX$15,STL!$V$10,$AD65=$AX$16,STL!$V$11,$AD65=$AX$17,STL!$V$12,$AD65=$AX$18,STL!$V$13,$AD65=$AX$19,STL!$V$14,$AD65=$AX$20,STL!$V$15,$AD65=$AX$21,STL!$V$16,$AD65=$AX$22,STL!$V$17,$AD65=$AX$23,STL!$V$18,$AD65=$AX$24,STL!$V$19,$AD65=$AX$25,STL!$V$20,$AD65=$AX$26,STL!$V$21,$AD65=$AX$27,STL!$V$22,$AD65=$AX$28,STL!$V$23,$AD65=$AX$29,STL!$V$24,$AD65=$AX$30,STL!$V$25,$AD65=$AX$31,STL!$V$26,$AD65=$AX$32,STL!$V$27,$AD65=$AX$33,STL!$V$28,$AD65=$AX$34,STL!$V$29,$AD65=$AX$35,STL!$V$30,$AD65=$AX$36,STL!$V$31,$AD65=$AX$37,STL!$V$32,$AD65=$AX$38,STL!$V$33,$AD65=$AX$39,STL!$V$34,$AD65=$AX$40,STL!$V$35,$AD65=$AX$41,STL!$V$36,$AD65=$AX$42,STL!$V$37,$AD65=$AX$43,STL!$V$38,$AD65=$AX$44,STL!$V$39,$AD65=$AX$45,STL!$V$40,$AD65=$AX$46,STL!$V$41,$AD65=$AX$47,STL!$V$42,$AD65=$AX$48,STL!$V$43,$AD65=$AX$49,STL!$V$44)</f>
        <v>569.2650000000001</v>
      </c>
      <c r="W65" s="2" t="s">
        <v>131</v>
      </c>
      <c r="X65" s="2">
        <v>0.6</v>
      </c>
      <c r="Y65" s="2" t="s">
        <v>33</v>
      </c>
      <c r="Z65" s="2" t="s">
        <v>34</v>
      </c>
      <c r="AA65" s="2" t="s">
        <v>35</v>
      </c>
      <c r="AB65" s="2">
        <v>11181.292691000001</v>
      </c>
      <c r="AC65" s="2">
        <v>11.181293</v>
      </c>
      <c r="AD65" s="2">
        <v>9</v>
      </c>
      <c r="AE65" s="10" t="s">
        <v>307</v>
      </c>
      <c r="AF65" s="2">
        <f t="shared" si="2"/>
        <v>39933.189285714288</v>
      </c>
      <c r="AG65" s="2" cm="1">
        <f t="array" ref="AG65">_xlfn.IFS(D65="I",MIN('Datos pp I Región'!$K$7:$K$9),D65="II",MIN('Datos pp II Región'!$K$7:$K$9),D65="III",MIN('Datos pp III Región'!$K$7:$K$9),D65="IV",MIN('Datos pp IV Región'!$K$7:$K$9),D65="V",MIN('Datos pp V Región'!$K$7:$K$9),D65="RM",MIN('Datos pp RM'!$K$7:$K$9),D65="VI",MIN('Datos pp VI Región'!$K$7:$K$9))</f>
        <v>2</v>
      </c>
      <c r="AH65" s="2" cm="1">
        <f t="array" ref="AH65">_xlfn.IFS(Z65="Pavimentado",1-(AG65/(4*365)),Z65="No Pavimentado",1-(AG65/365))</f>
        <v>0.99863013698630132</v>
      </c>
      <c r="AI65" s="2" cm="1">
        <f t="array" ref="AI65">_xlfn.IFS(Z65="Pavimentado",8,Z65="No Pavimentado",R65)</f>
        <v>8</v>
      </c>
      <c r="AJ65" s="2">
        <v>0.62</v>
      </c>
      <c r="AK65" s="2">
        <v>0.15</v>
      </c>
      <c r="AL65" s="2">
        <v>1.5</v>
      </c>
      <c r="AM65" s="2">
        <v>0.15</v>
      </c>
      <c r="AN65" s="2"/>
      <c r="AO65" s="2" cm="1">
        <f t="array" ref="AO65">_xlfn.IFS($Z65=$AU$3,AJ65*(($X65)^(0.91))*(AI65*1.1023)^(1.02),$Z65=$AU$4,AL65*281.9*((8.5/12)^0.9)*(AI65/2.72)^0.45)</f>
        <v>3.5876239752522978</v>
      </c>
      <c r="AP65" s="2" cm="1">
        <f t="array" ref="AP65">_xlfn.IFS($Z65=$AU$3,AK65*(($X65)^(0.91))*(AI65*1.1023)^1.02,$Z65=$AU$4,AM65*281.9*((8.5/12)^0.9)*(AI65/2.72)^0.45)</f>
        <v>0.86797354239974944</v>
      </c>
      <c r="AQ65" s="2" cm="1">
        <f t="array" ref="AQ65">_xlfn.IFS(Z65=$AU$3,(AF65*AO65*AH65)/1000000,Z65=$AU$4,(AF65*AH65*AO65*(1-AN65))/1000000)</f>
        <v>0.14306901349890891</v>
      </c>
      <c r="AR65" s="2" cm="1">
        <f t="array" ref="AR65">_xlfn.IFS(Z65=$AU$3,(AF65*AP65*AH65)/1000000,Z65=$AU$4,(AF65*AH65*AP65*(1-AN65))/1000000)</f>
        <v>3.4613471007800552E-2</v>
      </c>
    </row>
    <row r="66" spans="1:44" ht="57.6" x14ac:dyDescent="0.3">
      <c r="A66" s="2">
        <v>9</v>
      </c>
      <c r="B66" t="s">
        <v>21</v>
      </c>
      <c r="C66" s="3" t="s">
        <v>74</v>
      </c>
      <c r="D66" t="s">
        <v>75</v>
      </c>
      <c r="E66" s="3" t="s">
        <v>122</v>
      </c>
      <c r="F66" s="2" t="s">
        <v>128</v>
      </c>
      <c r="G66" s="2" t="s">
        <v>124</v>
      </c>
      <c r="H66" s="2" t="s">
        <v>79</v>
      </c>
      <c r="I66" s="2" t="s">
        <v>28</v>
      </c>
      <c r="J66" s="2" t="s">
        <v>90</v>
      </c>
      <c r="K66" s="2" t="s">
        <v>29</v>
      </c>
      <c r="L66" s="4">
        <v>46227</v>
      </c>
      <c r="M66" s="2" t="s">
        <v>30</v>
      </c>
      <c r="N66" s="2" t="s">
        <v>80</v>
      </c>
      <c r="O66" s="2">
        <v>50000</v>
      </c>
      <c r="P66" s="2" cm="1">
        <f t="array" ref="P66">_xlfn.IFS(AD66=$AT$8,STL!$P$3,AD66=$AT$9,STL!$P$4,AD66=$AT$10,STL!$P$5,AD66=$AT$11,STL!$P$6,AD66=$AT$12,STL!$P$7,AD66=$AT$13,STL!$P$8,AD66=$AT$14,STL!$P$9,AD66=$AT$15,STL!$P$10,AD66=$AT$16,STL!$P$11,AD66=$AT$17,STL!$P$12,AD66=$AT$18,STL!$P$13,AD66=$AT$19,STL!$P$14,AD66=$AT$20,STL!$P$15,AD66=$AT$21,STL!$P$16,AD66=$AT$22,STL!$P$17,AD66=$AT$23,STL!$P$18,AD66=$AT$24,STL!$P$19,AD66=$AT$25,STL!$P$20,AD66=$AT$26,STL!$P$21,AD66=$AT$27,STL!$P$22,AD66=$AT$28,STL!$P$23,AD66=$AT$29,STL!$P$24,AD66=$AT$30,STL!$P$25,AD66=$AT$31,STL!$P$26,AD66=$AT$32,STL!$P$27,AD66=$AT$33,STL!$P$28,AD66=$AT$34,STL!$P$29,AD66=$AT$35,STL!$P$30,AD66=$AT$36,STL!$P$31,AD66=$AT$37,STL!$P$32,AD66=$AT$38,STL!$P$33,AD66=$AT$39,STL!$P$34,AD66=$AT$40,STL!$P$35,AD66=$AT$41,STL!$P$36,AD66=$AT$42,STL!$P$37,AD66=$AT$43,STL!$P$38,AD66=$AT$44,STL!$P$39,AD66=$AT$45,STL!$P$40,AD66=$AT$46,STL!$P$41,AD66=$AT$47,STL!$P$42,AD66=$AT$48,STL!$P$43,AD66=$AT$49,STL!$P$44)</f>
        <v>8.3350000000000009</v>
      </c>
      <c r="Q66" s="2">
        <f>STL!$Q$3</f>
        <v>28</v>
      </c>
      <c r="R66" s="42">
        <f>STL!$R$3</f>
        <v>36.335000000000001</v>
      </c>
      <c r="S66" s="43" cm="1">
        <f t="array" ref="S66">_xlfn.IFS(A66=$AT$8,STL!$S$3,A66=$AT$9,STL!$S$4,A66=$AT$10,STL!$S$5,A66=$AT$11,STL!$S$6,A66=$AT$12,STL!$S$7,A66=$AT$13,STL!$S$8,A66=$AT$14,STL!$S$9,A66=$AT$15,STL!$S$10,A66=$AT$16,STL!$S$11,A66=$AT$17,STL!$S$12,A66=$AT$18,STL!$S$13,A66=$AT$19,STL!$S$14,A66=$AT$20,STL!$S$15,A66=$AT$21,STL!$S$16,A66=$AT$22,STL!$S$17,A66=$AT$23,STL!$S$18,A66=$AT$24,STL!$S$19,A66=$AT$25,STL!$S$20,A66=$AT$26,STL!$S$21,A66=$AT$27,STL!$S$22,A66=$AT$28,STL!$S$23,A66=$AT$29,STL!$S$24,A66=$AT$30,STL!$S$25,A66=$AT$31,STL!$S$26,A66=$AT$32,STL!$S$27,A66=$AT$33,STL!$S$28,A66=$AT$34,STL!$S$29,A66=$AT$35,STL!$S$30,A66=$AT$36,STL!$S$31,A66=$AT$37,STL!$S$32,A66=$AT$38,STL!$S$33,A66=$AT$39,STL!$S$34,A66=$AT$40,STL!$S$35,A66=$AT$41,STL!$S$36,A66=$AT$42,STL!$S$37,A66=$AT$43,STL!$S$38,A66=$AT$44,STL!$S$39,A66=$AT$45,STL!$S$40,A66=$AT$46,STL!$S$41,A66=$AT$47,STL!$S$42,A66=$AT$48,STL!$S$43,A66=$AT$49,STL!$S$44)</f>
        <v>1785.7142857142858</v>
      </c>
      <c r="T66" s="2" cm="1">
        <f t="array" ref="T66">_xlfn.IFS(AD66=$AX$8,STL!$T$3,AD66=$AX$9,STL!$T$4,AD66=$AX$10,STL!$T$5,AD66=$AX$11,STL!$T$6,AD66=$AX$12,STL!$T$7,AD66=$AX$13,STL!$T$8,AD66=$AX$14,STL!$T$9,AD66=$AX$15,STL!$T$10,AD66=$AX$16,STL!$T$11,AD66=$AX$17,STL!$T$12,AD66=$AX$18,STL!$T$13,AD66=$AX$19,STL!$T$14,AD66=$AX$20,STL!$T$15,AD66=$AX$21,STL!$T$16,AD66=$AX$22,STL!$T$17,AD66=$AX$23,STL!$T$18,AD66=$AX$24,STL!$T$19,AD66=$AX$25,STL!$T$20,AD66=$AX$26,STL!$T$21,AD66=$AX$27,STL!$T$22,AD66=$AX$28,STL!$T$23,AD66=$AX$29,STL!$T$24,AD66=$AX$30,STL!$T$25,AD66=$AX$31,STL!$T$26,AD66=$AX$32,STL!$T$27,AD66=$AX$33,STL!$T$28,AD66=$AX$34,STL!$T$29,AD66=$AX$35,STL!$T$30,AD66=$AX$36,STL!$T$31,AD66=$AX$37,STL!$T$32,AD66=$AX$38,STL!$T$33,AD66=$AX$39,STL!$T$34,AD66=$AX$40,STL!$T$35,AD66=$AX$41,STL!$T$36,AD66=$AX$42,STL!$T$37,AD66=$AX$43,STL!$T$38,AD66=$AX$44,STL!$T$39,AD66=$AX$45,STL!$T$40,AD66=$AX$46,STL!$T$41,AD66=$AX$47,STL!$T$42,AD66=$AX$48,STL!$T$43,AD66=$AX$49,STL!$T$44)</f>
        <v>520.62300000000005</v>
      </c>
      <c r="U66" s="2" cm="1">
        <f t="array" ref="U66">_xlfn.IFS($AD66=$AX$8,STL!$U$3,$AD66=$AX$9,STL!$U$4,$AD66=$AX$10,STL!$U$5,$AD66=$AX$11,STL!$U$6,$AD66=$AX$12,STL!$U$7,$AD66=$AX$13,STL!$U$8,$AD66=$AX$14,STL!$U$9,$AD66=$AX$15,STL!$U$10,$AD66=$AX$16,STL!$U$11,$AD66=$AX$17,STL!$U$12,$AD66=$AX$18,STL!$U$13,$AD66=$AX$19,STL!$U$14,$AD66=$AX$20,STL!$U$15,$AD66=$AX$21,STL!$U$16,$AD66=$AX$22,STL!$U$17,$AD66=$AX$23,STL!$U$18,$AD66=$AX$24,STL!$U$19,$AD66=$AX$25,STL!$U$20,$AD66=$AX$26,STL!$U$21,$AD66=$AX$27,STL!$U$22,$AD66=$AX$28,STL!$U$23,$AD66=$AX$29,STL!$U$24,$AD66=$AX$30,STL!$U$25,$AD66=$AX$31,STL!$U$26,$AD66=$AX$32,STL!$U$27,$AD66=$AX$33,STL!$U$28,$AD66=$AX$34,STL!$U$29,$AD66=$AX$35,STL!$U$30,$AD66=$AX$36,STL!$U$31,$AD66=$AX$37,STL!$U$32,$AD66=$AX$38,STL!$U$33,$AD66=$AX$39,STL!$U$34,$AD66=$AX$40,STL!$U$35,$AD66=$AX$41,STL!$U$36,$AD66=$AX$42,STL!$U$37,$AD66=$AX$43,STL!$U$38,$AD66=$AX$44,STL!$U$39,$AD66=$AX$45,STL!$U$40,$AD66=$AX$46,STL!$U$41,$AD66=$AX$47,STL!$U$42,$AD66=$AX$48,STL!$U$43,$AD66=$AX$49,STL!$U$44)</f>
        <v>48.642000000000003</v>
      </c>
      <c r="V66" s="2" cm="1">
        <f t="array" ref="V66">_xlfn.IFS($AD66=$AX$8,STL!$V$3,$AD66=$AX$9,STL!$V$4,$AD66=$AX$10,STL!$V$5,$AD66=$AX$11,STL!$V$6,$AD66=$AX$12,STL!$V$7,$AD66=$AX$13,STL!$V$8,$AD66=$AX$14,STL!$V$9,$AD66=$AX$15,STL!$V$10,$AD66=$AX$16,STL!$V$11,$AD66=$AX$17,STL!$V$12,$AD66=$AX$18,STL!$V$13,$AD66=$AX$19,STL!$V$14,$AD66=$AX$20,STL!$V$15,$AD66=$AX$21,STL!$V$16,$AD66=$AX$22,STL!$V$17,$AD66=$AX$23,STL!$V$18,$AD66=$AX$24,STL!$V$19,$AD66=$AX$25,STL!$V$20,$AD66=$AX$26,STL!$V$21,$AD66=$AX$27,STL!$V$22,$AD66=$AX$28,STL!$V$23,$AD66=$AX$29,STL!$V$24,$AD66=$AX$30,STL!$V$25,$AD66=$AX$31,STL!$V$26,$AD66=$AX$32,STL!$V$27,$AD66=$AX$33,STL!$V$28,$AD66=$AX$34,STL!$V$29,$AD66=$AX$35,STL!$V$30,$AD66=$AX$36,STL!$V$31,$AD66=$AX$37,STL!$V$32,$AD66=$AX$38,STL!$V$33,$AD66=$AX$39,STL!$V$34,$AD66=$AX$40,STL!$V$35,$AD66=$AX$41,STL!$V$36,$AD66=$AX$42,STL!$V$37,$AD66=$AX$43,STL!$V$38,$AD66=$AX$44,STL!$V$39,$AD66=$AX$45,STL!$V$40,$AD66=$AX$46,STL!$V$41,$AD66=$AX$47,STL!$V$42,$AD66=$AX$48,STL!$V$43,$AD66=$AX$49,STL!$V$44)</f>
        <v>569.2650000000001</v>
      </c>
      <c r="W66" s="2" t="s">
        <v>132</v>
      </c>
      <c r="X66" s="2">
        <v>0.2</v>
      </c>
      <c r="Y66" s="2" t="s">
        <v>33</v>
      </c>
      <c r="Z66" s="2" t="s">
        <v>34</v>
      </c>
      <c r="AA66" s="2" t="s">
        <v>35</v>
      </c>
      <c r="AB66" s="2">
        <v>25626.720585999999</v>
      </c>
      <c r="AC66" s="2">
        <v>25.626721</v>
      </c>
      <c r="AD66" s="2">
        <v>9</v>
      </c>
      <c r="AE66" s="10" t="s">
        <v>307</v>
      </c>
      <c r="AF66" s="2">
        <f t="shared" si="2"/>
        <v>91524.003571428577</v>
      </c>
      <c r="AG66" s="2" cm="1">
        <f t="array" ref="AG66">_xlfn.IFS(D66="I",MIN('Datos pp I Región'!$K$7:$K$9),D66="II",MIN('Datos pp II Región'!$K$7:$K$9),D66="III",MIN('Datos pp III Región'!$K$7:$K$9),D66="IV",MIN('Datos pp IV Región'!$K$7:$K$9),D66="V",MIN('Datos pp V Región'!$K$7:$K$9),D66="RM",MIN('Datos pp RM'!$K$7:$K$9),D66="VI",MIN('Datos pp VI Región'!$K$7:$K$9))</f>
        <v>2</v>
      </c>
      <c r="AH66" s="2" cm="1">
        <f t="array" ref="AH66">_xlfn.IFS(Z66="Pavimentado",1-(AG66/(4*365)),Z66="No Pavimentado",1-(AG66/365))</f>
        <v>0.99863013698630132</v>
      </c>
      <c r="AI66" s="2" cm="1">
        <f t="array" ref="AI66">_xlfn.IFS(Z66="Pavimentado",8,Z66="No Pavimentado",R66)</f>
        <v>8</v>
      </c>
      <c r="AJ66" s="2">
        <v>0.62</v>
      </c>
      <c r="AK66" s="2">
        <v>0.15</v>
      </c>
      <c r="AL66" s="2">
        <v>1.5</v>
      </c>
      <c r="AM66" s="2">
        <v>0.15</v>
      </c>
      <c r="AN66" s="2"/>
      <c r="AO66" s="2" cm="1">
        <f t="array" ref="AO66">_xlfn.IFS($Z66=$AU$3,AJ66*(($X66)^(0.91))*(AI66*1.1023)^(1.02),$Z66=$AU$4,AL66*281.9*((8.5/12)^0.9)*(AI66/2.72)^0.45)</f>
        <v>1.3201600184669013</v>
      </c>
      <c r="AP66" s="2" cm="1">
        <f t="array" ref="AP66">_xlfn.IFS($Z66=$AU$3,AK66*(($X66)^(0.91))*(AI66*1.1023)^1.02,$Z66=$AU$4,AM66*281.9*((8.5/12)^0.9)*(AI66/2.72)^0.45)</f>
        <v>0.31939355285489546</v>
      </c>
      <c r="AQ66" s="2" cm="1">
        <f t="array" ref="AQ66">_xlfn.IFS(Z66=$AU$3,(AF66*AO66*AH66)/1000000,Z66=$AU$4,(AF66*AH66*AO66*(1-AN66))/1000000)</f>
        <v>0.1206608147241383</v>
      </c>
      <c r="AR66" s="2" cm="1">
        <f t="array" ref="AR66">_xlfn.IFS(Z66=$AU$3,(AF66*AP66*AH66)/1000000,Z66=$AU$4,(AF66*AH66*AP66*(1-AN66))/1000000)</f>
        <v>2.9192132594549589E-2</v>
      </c>
    </row>
    <row r="67" spans="1:44" ht="57.6" x14ac:dyDescent="0.3">
      <c r="A67" s="2">
        <v>9</v>
      </c>
      <c r="B67" t="s">
        <v>21</v>
      </c>
      <c r="C67" s="3" t="s">
        <v>74</v>
      </c>
      <c r="D67" t="s">
        <v>75</v>
      </c>
      <c r="E67" s="3" t="s">
        <v>122</v>
      </c>
      <c r="F67" s="2" t="s">
        <v>128</v>
      </c>
      <c r="G67" s="2" t="s">
        <v>124</v>
      </c>
      <c r="H67" s="2" t="s">
        <v>79</v>
      </c>
      <c r="I67" s="2" t="s">
        <v>28</v>
      </c>
      <c r="J67" s="2" t="s">
        <v>90</v>
      </c>
      <c r="K67" s="2" t="s">
        <v>29</v>
      </c>
      <c r="L67" s="4">
        <v>46227</v>
      </c>
      <c r="M67" s="2" t="s">
        <v>30</v>
      </c>
      <c r="N67" s="2" t="s">
        <v>80</v>
      </c>
      <c r="O67" s="2">
        <v>50000</v>
      </c>
      <c r="P67" s="2" cm="1">
        <f t="array" ref="P67">_xlfn.IFS(AD67=$AT$8,STL!$P$3,AD67=$AT$9,STL!$P$4,AD67=$AT$10,STL!$P$5,AD67=$AT$11,STL!$P$6,AD67=$AT$12,STL!$P$7,AD67=$AT$13,STL!$P$8,AD67=$AT$14,STL!$P$9,AD67=$AT$15,STL!$P$10,AD67=$AT$16,STL!$P$11,AD67=$AT$17,STL!$P$12,AD67=$AT$18,STL!$P$13,AD67=$AT$19,STL!$P$14,AD67=$AT$20,STL!$P$15,AD67=$AT$21,STL!$P$16,AD67=$AT$22,STL!$P$17,AD67=$AT$23,STL!$P$18,AD67=$AT$24,STL!$P$19,AD67=$AT$25,STL!$P$20,AD67=$AT$26,STL!$P$21,AD67=$AT$27,STL!$P$22,AD67=$AT$28,STL!$P$23,AD67=$AT$29,STL!$P$24,AD67=$AT$30,STL!$P$25,AD67=$AT$31,STL!$P$26,AD67=$AT$32,STL!$P$27,AD67=$AT$33,STL!$P$28,AD67=$AT$34,STL!$P$29,AD67=$AT$35,STL!$P$30,AD67=$AT$36,STL!$P$31,AD67=$AT$37,STL!$P$32,AD67=$AT$38,STL!$P$33,AD67=$AT$39,STL!$P$34,AD67=$AT$40,STL!$P$35,AD67=$AT$41,STL!$P$36,AD67=$AT$42,STL!$P$37,AD67=$AT$43,STL!$P$38,AD67=$AT$44,STL!$P$39,AD67=$AT$45,STL!$P$40,AD67=$AT$46,STL!$P$41,AD67=$AT$47,STL!$P$42,AD67=$AT$48,STL!$P$43,AD67=$AT$49,STL!$P$44)</f>
        <v>8.3350000000000009</v>
      </c>
      <c r="Q67" s="2">
        <f>STL!$Q$3</f>
        <v>28</v>
      </c>
      <c r="R67" s="42">
        <f>STL!$R$3</f>
        <v>36.335000000000001</v>
      </c>
      <c r="S67" s="43" cm="1">
        <f t="array" ref="S67">_xlfn.IFS(A67=$AT$8,STL!$S$3,A67=$AT$9,STL!$S$4,A67=$AT$10,STL!$S$5,A67=$AT$11,STL!$S$6,A67=$AT$12,STL!$S$7,A67=$AT$13,STL!$S$8,A67=$AT$14,STL!$S$9,A67=$AT$15,STL!$S$10,A67=$AT$16,STL!$S$11,A67=$AT$17,STL!$S$12,A67=$AT$18,STL!$S$13,A67=$AT$19,STL!$S$14,A67=$AT$20,STL!$S$15,A67=$AT$21,STL!$S$16,A67=$AT$22,STL!$S$17,A67=$AT$23,STL!$S$18,A67=$AT$24,STL!$S$19,A67=$AT$25,STL!$S$20,A67=$AT$26,STL!$S$21,A67=$AT$27,STL!$S$22,A67=$AT$28,STL!$S$23,A67=$AT$29,STL!$S$24,A67=$AT$30,STL!$S$25,A67=$AT$31,STL!$S$26,A67=$AT$32,STL!$S$27,A67=$AT$33,STL!$S$28,A67=$AT$34,STL!$S$29,A67=$AT$35,STL!$S$30,A67=$AT$36,STL!$S$31,A67=$AT$37,STL!$S$32,A67=$AT$38,STL!$S$33,A67=$AT$39,STL!$S$34,A67=$AT$40,STL!$S$35,A67=$AT$41,STL!$S$36,A67=$AT$42,STL!$S$37,A67=$AT$43,STL!$S$38,A67=$AT$44,STL!$S$39,A67=$AT$45,STL!$S$40,A67=$AT$46,STL!$S$41,A67=$AT$47,STL!$S$42,A67=$AT$48,STL!$S$43,A67=$AT$49,STL!$S$44)</f>
        <v>1785.7142857142858</v>
      </c>
      <c r="T67" s="2" cm="1">
        <f t="array" ref="T67">_xlfn.IFS(AD67=$AX$8,STL!$T$3,AD67=$AX$9,STL!$T$4,AD67=$AX$10,STL!$T$5,AD67=$AX$11,STL!$T$6,AD67=$AX$12,STL!$T$7,AD67=$AX$13,STL!$T$8,AD67=$AX$14,STL!$T$9,AD67=$AX$15,STL!$T$10,AD67=$AX$16,STL!$T$11,AD67=$AX$17,STL!$T$12,AD67=$AX$18,STL!$T$13,AD67=$AX$19,STL!$T$14,AD67=$AX$20,STL!$T$15,AD67=$AX$21,STL!$T$16,AD67=$AX$22,STL!$T$17,AD67=$AX$23,STL!$T$18,AD67=$AX$24,STL!$T$19,AD67=$AX$25,STL!$T$20,AD67=$AX$26,STL!$T$21,AD67=$AX$27,STL!$T$22,AD67=$AX$28,STL!$T$23,AD67=$AX$29,STL!$T$24,AD67=$AX$30,STL!$T$25,AD67=$AX$31,STL!$T$26,AD67=$AX$32,STL!$T$27,AD67=$AX$33,STL!$T$28,AD67=$AX$34,STL!$T$29,AD67=$AX$35,STL!$T$30,AD67=$AX$36,STL!$T$31,AD67=$AX$37,STL!$T$32,AD67=$AX$38,STL!$T$33,AD67=$AX$39,STL!$T$34,AD67=$AX$40,STL!$T$35,AD67=$AX$41,STL!$T$36,AD67=$AX$42,STL!$T$37,AD67=$AX$43,STL!$T$38,AD67=$AX$44,STL!$T$39,AD67=$AX$45,STL!$T$40,AD67=$AX$46,STL!$T$41,AD67=$AX$47,STL!$T$42,AD67=$AX$48,STL!$T$43,AD67=$AX$49,STL!$T$44)</f>
        <v>520.62300000000005</v>
      </c>
      <c r="U67" s="2" cm="1">
        <f t="array" ref="U67">_xlfn.IFS($AD67=$AX$8,STL!$U$3,$AD67=$AX$9,STL!$U$4,$AD67=$AX$10,STL!$U$5,$AD67=$AX$11,STL!$U$6,$AD67=$AX$12,STL!$U$7,$AD67=$AX$13,STL!$U$8,$AD67=$AX$14,STL!$U$9,$AD67=$AX$15,STL!$U$10,$AD67=$AX$16,STL!$U$11,$AD67=$AX$17,STL!$U$12,$AD67=$AX$18,STL!$U$13,$AD67=$AX$19,STL!$U$14,$AD67=$AX$20,STL!$U$15,$AD67=$AX$21,STL!$U$16,$AD67=$AX$22,STL!$U$17,$AD67=$AX$23,STL!$U$18,$AD67=$AX$24,STL!$U$19,$AD67=$AX$25,STL!$U$20,$AD67=$AX$26,STL!$U$21,$AD67=$AX$27,STL!$U$22,$AD67=$AX$28,STL!$U$23,$AD67=$AX$29,STL!$U$24,$AD67=$AX$30,STL!$U$25,$AD67=$AX$31,STL!$U$26,$AD67=$AX$32,STL!$U$27,$AD67=$AX$33,STL!$U$28,$AD67=$AX$34,STL!$U$29,$AD67=$AX$35,STL!$U$30,$AD67=$AX$36,STL!$U$31,$AD67=$AX$37,STL!$U$32,$AD67=$AX$38,STL!$U$33,$AD67=$AX$39,STL!$U$34,$AD67=$AX$40,STL!$U$35,$AD67=$AX$41,STL!$U$36,$AD67=$AX$42,STL!$U$37,$AD67=$AX$43,STL!$U$38,$AD67=$AX$44,STL!$U$39,$AD67=$AX$45,STL!$U$40,$AD67=$AX$46,STL!$U$41,$AD67=$AX$47,STL!$U$42,$AD67=$AX$48,STL!$U$43,$AD67=$AX$49,STL!$U$44)</f>
        <v>48.642000000000003</v>
      </c>
      <c r="V67" s="2" cm="1">
        <f t="array" ref="V67">_xlfn.IFS($AD67=$AX$8,STL!$V$3,$AD67=$AX$9,STL!$V$4,$AD67=$AX$10,STL!$V$5,$AD67=$AX$11,STL!$V$6,$AD67=$AX$12,STL!$V$7,$AD67=$AX$13,STL!$V$8,$AD67=$AX$14,STL!$V$9,$AD67=$AX$15,STL!$V$10,$AD67=$AX$16,STL!$V$11,$AD67=$AX$17,STL!$V$12,$AD67=$AX$18,STL!$V$13,$AD67=$AX$19,STL!$V$14,$AD67=$AX$20,STL!$V$15,$AD67=$AX$21,STL!$V$16,$AD67=$AX$22,STL!$V$17,$AD67=$AX$23,STL!$V$18,$AD67=$AX$24,STL!$V$19,$AD67=$AX$25,STL!$V$20,$AD67=$AX$26,STL!$V$21,$AD67=$AX$27,STL!$V$22,$AD67=$AX$28,STL!$V$23,$AD67=$AX$29,STL!$V$24,$AD67=$AX$30,STL!$V$25,$AD67=$AX$31,STL!$V$26,$AD67=$AX$32,STL!$V$27,$AD67=$AX$33,STL!$V$28,$AD67=$AX$34,STL!$V$29,$AD67=$AX$35,STL!$V$30,$AD67=$AX$36,STL!$V$31,$AD67=$AX$37,STL!$V$32,$AD67=$AX$38,STL!$V$33,$AD67=$AX$39,STL!$V$34,$AD67=$AX$40,STL!$V$35,$AD67=$AX$41,STL!$V$36,$AD67=$AX$42,STL!$V$37,$AD67=$AX$43,STL!$V$38,$AD67=$AX$44,STL!$V$39,$AD67=$AX$45,STL!$V$40,$AD67=$AX$46,STL!$V$41,$AD67=$AX$47,STL!$V$42,$AD67=$AX$48,STL!$V$43,$AD67=$AX$49,STL!$V$44)</f>
        <v>569.2650000000001</v>
      </c>
      <c r="W67" s="2" t="s">
        <v>133</v>
      </c>
      <c r="X67" s="2">
        <v>0.2</v>
      </c>
      <c r="Y67" s="2" t="s">
        <v>33</v>
      </c>
      <c r="Z67" s="2" t="s">
        <v>34</v>
      </c>
      <c r="AA67" s="2" t="s">
        <v>35</v>
      </c>
      <c r="AB67" s="2">
        <v>1696.8211650000001</v>
      </c>
      <c r="AC67" s="2">
        <v>1.6968209999999999</v>
      </c>
      <c r="AD67" s="2">
        <v>9</v>
      </c>
      <c r="AE67" s="10" t="s">
        <v>307</v>
      </c>
      <c r="AF67" s="2">
        <f t="shared" si="2"/>
        <v>6060.0749999999998</v>
      </c>
      <c r="AG67" s="2" cm="1">
        <f t="array" ref="AG67">_xlfn.IFS(D67="I",MIN('Datos pp I Región'!$K$7:$K$9),D67="II",MIN('Datos pp II Región'!$K$7:$K$9),D67="III",MIN('Datos pp III Región'!$K$7:$K$9),D67="IV",MIN('Datos pp IV Región'!$K$7:$K$9),D67="V",MIN('Datos pp V Región'!$K$7:$K$9),D67="RM",MIN('Datos pp RM'!$K$7:$K$9),D67="VI",MIN('Datos pp VI Región'!$K$7:$K$9))</f>
        <v>2</v>
      </c>
      <c r="AH67" s="2" cm="1">
        <f t="array" ref="AH67">_xlfn.IFS(Z67="Pavimentado",1-(AG67/(4*365)),Z67="No Pavimentado",1-(AG67/365))</f>
        <v>0.99863013698630132</v>
      </c>
      <c r="AI67" s="2" cm="1">
        <f t="array" ref="AI67">_xlfn.IFS(Z67="Pavimentado",8,Z67="No Pavimentado",R67)</f>
        <v>8</v>
      </c>
      <c r="AJ67" s="2">
        <v>0.62</v>
      </c>
      <c r="AK67" s="2">
        <v>0.15</v>
      </c>
      <c r="AL67" s="2">
        <v>1.5</v>
      </c>
      <c r="AM67" s="2">
        <v>0.15</v>
      </c>
      <c r="AN67" s="2"/>
      <c r="AO67" s="2" cm="1">
        <f t="array" ref="AO67">_xlfn.IFS($Z67=$AU$3,AJ67*(($X67)^(0.91))*(AI67*1.1023)^(1.02),$Z67=$AU$4,AL67*281.9*((8.5/12)^0.9)*(AI67/2.72)^0.45)</f>
        <v>1.3201600184669013</v>
      </c>
      <c r="AP67" s="2" cm="1">
        <f t="array" ref="AP67">_xlfn.IFS($Z67=$AU$3,AK67*(($X67)^(0.91))*(AI67*1.1023)^1.02,$Z67=$AU$4,AM67*281.9*((8.5/12)^0.9)*(AI67/2.72)^0.45)</f>
        <v>0.31939355285489546</v>
      </c>
      <c r="AQ67" s="2" cm="1">
        <f t="array" ref="AQ67">_xlfn.IFS(Z67=$AU$3,(AF67*AO67*AH67)/1000000,Z67=$AU$4,(AF67*AH67*AO67*(1-AN67))/1000000)</f>
        <v>7.9893094516862717E-3</v>
      </c>
      <c r="AR67" s="2" cm="1">
        <f t="array" ref="AR67">_xlfn.IFS(Z67=$AU$3,(AF67*AP67*AH67)/1000000,Z67=$AU$4,(AF67*AH67*AP67*(1-AN67))/1000000)</f>
        <v>1.9328974479886137E-3</v>
      </c>
    </row>
    <row r="68" spans="1:44" ht="57.6" x14ac:dyDescent="0.3">
      <c r="A68" s="2">
        <v>9</v>
      </c>
      <c r="B68" t="s">
        <v>21</v>
      </c>
      <c r="C68" s="3" t="s">
        <v>74</v>
      </c>
      <c r="D68" t="s">
        <v>75</v>
      </c>
      <c r="E68" s="3" t="s">
        <v>122</v>
      </c>
      <c r="F68" s="2" t="s">
        <v>126</v>
      </c>
      <c r="G68" s="2" t="s">
        <v>124</v>
      </c>
      <c r="H68" s="2" t="s">
        <v>79</v>
      </c>
      <c r="I68" s="2" t="s">
        <v>28</v>
      </c>
      <c r="J68" s="2" t="s">
        <v>90</v>
      </c>
      <c r="K68" s="2" t="s">
        <v>29</v>
      </c>
      <c r="L68" s="4">
        <v>46227</v>
      </c>
      <c r="M68" s="2" t="s">
        <v>30</v>
      </c>
      <c r="N68" s="2" t="s">
        <v>80</v>
      </c>
      <c r="O68" s="2">
        <v>50000</v>
      </c>
      <c r="P68" s="2" cm="1">
        <f t="array" ref="P68">_xlfn.IFS(AD68=$AT$8,STL!$P$3,AD68=$AT$9,STL!$P$4,AD68=$AT$10,STL!$P$5,AD68=$AT$11,STL!$P$6,AD68=$AT$12,STL!$P$7,AD68=$AT$13,STL!$P$8,AD68=$AT$14,STL!$P$9,AD68=$AT$15,STL!$P$10,AD68=$AT$16,STL!$P$11,AD68=$AT$17,STL!$P$12,AD68=$AT$18,STL!$P$13,AD68=$AT$19,STL!$P$14,AD68=$AT$20,STL!$P$15,AD68=$AT$21,STL!$P$16,AD68=$AT$22,STL!$P$17,AD68=$AT$23,STL!$P$18,AD68=$AT$24,STL!$P$19,AD68=$AT$25,STL!$P$20,AD68=$AT$26,STL!$P$21,AD68=$AT$27,STL!$P$22,AD68=$AT$28,STL!$P$23,AD68=$AT$29,STL!$P$24,AD68=$AT$30,STL!$P$25,AD68=$AT$31,STL!$P$26,AD68=$AT$32,STL!$P$27,AD68=$AT$33,STL!$P$28,AD68=$AT$34,STL!$P$29,AD68=$AT$35,STL!$P$30,AD68=$AT$36,STL!$P$31,AD68=$AT$37,STL!$P$32,AD68=$AT$38,STL!$P$33,AD68=$AT$39,STL!$P$34,AD68=$AT$40,STL!$P$35,AD68=$AT$41,STL!$P$36,AD68=$AT$42,STL!$P$37,AD68=$AT$43,STL!$P$38,AD68=$AT$44,STL!$P$39,AD68=$AT$45,STL!$P$40,AD68=$AT$46,STL!$P$41,AD68=$AT$47,STL!$P$42,AD68=$AT$48,STL!$P$43,AD68=$AT$49,STL!$P$44)</f>
        <v>8.3350000000000009</v>
      </c>
      <c r="Q68" s="2">
        <f>STL!$Q$3</f>
        <v>28</v>
      </c>
      <c r="R68" s="42">
        <f>STL!$R$3</f>
        <v>36.335000000000001</v>
      </c>
      <c r="S68" s="43" cm="1">
        <f t="array" ref="S68">_xlfn.IFS(A68=$AT$8,STL!$S$3,A68=$AT$9,STL!$S$4,A68=$AT$10,STL!$S$5,A68=$AT$11,STL!$S$6,A68=$AT$12,STL!$S$7,A68=$AT$13,STL!$S$8,A68=$AT$14,STL!$S$9,A68=$AT$15,STL!$S$10,A68=$AT$16,STL!$S$11,A68=$AT$17,STL!$S$12,A68=$AT$18,STL!$S$13,A68=$AT$19,STL!$S$14,A68=$AT$20,STL!$S$15,A68=$AT$21,STL!$S$16,A68=$AT$22,STL!$S$17,A68=$AT$23,STL!$S$18,A68=$AT$24,STL!$S$19,A68=$AT$25,STL!$S$20,A68=$AT$26,STL!$S$21,A68=$AT$27,STL!$S$22,A68=$AT$28,STL!$S$23,A68=$AT$29,STL!$S$24,A68=$AT$30,STL!$S$25,A68=$AT$31,STL!$S$26,A68=$AT$32,STL!$S$27,A68=$AT$33,STL!$S$28,A68=$AT$34,STL!$S$29,A68=$AT$35,STL!$S$30,A68=$AT$36,STL!$S$31,A68=$AT$37,STL!$S$32,A68=$AT$38,STL!$S$33,A68=$AT$39,STL!$S$34,A68=$AT$40,STL!$S$35,A68=$AT$41,STL!$S$36,A68=$AT$42,STL!$S$37,A68=$AT$43,STL!$S$38,A68=$AT$44,STL!$S$39,A68=$AT$45,STL!$S$40,A68=$AT$46,STL!$S$41,A68=$AT$47,STL!$S$42,A68=$AT$48,STL!$S$43,A68=$AT$49,STL!$S$44)</f>
        <v>1785.7142857142858</v>
      </c>
      <c r="T68" s="2" cm="1">
        <f t="array" ref="T68">_xlfn.IFS(AD68=$AX$8,STL!$T$3,AD68=$AX$9,STL!$T$4,AD68=$AX$10,STL!$T$5,AD68=$AX$11,STL!$T$6,AD68=$AX$12,STL!$T$7,AD68=$AX$13,STL!$T$8,AD68=$AX$14,STL!$T$9,AD68=$AX$15,STL!$T$10,AD68=$AX$16,STL!$T$11,AD68=$AX$17,STL!$T$12,AD68=$AX$18,STL!$T$13,AD68=$AX$19,STL!$T$14,AD68=$AX$20,STL!$T$15,AD68=$AX$21,STL!$T$16,AD68=$AX$22,STL!$T$17,AD68=$AX$23,STL!$T$18,AD68=$AX$24,STL!$T$19,AD68=$AX$25,STL!$T$20,AD68=$AX$26,STL!$T$21,AD68=$AX$27,STL!$T$22,AD68=$AX$28,STL!$T$23,AD68=$AX$29,STL!$T$24,AD68=$AX$30,STL!$T$25,AD68=$AX$31,STL!$T$26,AD68=$AX$32,STL!$T$27,AD68=$AX$33,STL!$T$28,AD68=$AX$34,STL!$T$29,AD68=$AX$35,STL!$T$30,AD68=$AX$36,STL!$T$31,AD68=$AX$37,STL!$T$32,AD68=$AX$38,STL!$T$33,AD68=$AX$39,STL!$T$34,AD68=$AX$40,STL!$T$35,AD68=$AX$41,STL!$T$36,AD68=$AX$42,STL!$T$37,AD68=$AX$43,STL!$T$38,AD68=$AX$44,STL!$T$39,AD68=$AX$45,STL!$T$40,AD68=$AX$46,STL!$T$41,AD68=$AX$47,STL!$T$42,AD68=$AX$48,STL!$T$43,AD68=$AX$49,STL!$T$44)</f>
        <v>520.62300000000005</v>
      </c>
      <c r="U68" s="2" cm="1">
        <f t="array" ref="U68">_xlfn.IFS($AD68=$AX$8,STL!$U$3,$AD68=$AX$9,STL!$U$4,$AD68=$AX$10,STL!$U$5,$AD68=$AX$11,STL!$U$6,$AD68=$AX$12,STL!$U$7,$AD68=$AX$13,STL!$U$8,$AD68=$AX$14,STL!$U$9,$AD68=$AX$15,STL!$U$10,$AD68=$AX$16,STL!$U$11,$AD68=$AX$17,STL!$U$12,$AD68=$AX$18,STL!$U$13,$AD68=$AX$19,STL!$U$14,$AD68=$AX$20,STL!$U$15,$AD68=$AX$21,STL!$U$16,$AD68=$AX$22,STL!$U$17,$AD68=$AX$23,STL!$U$18,$AD68=$AX$24,STL!$U$19,$AD68=$AX$25,STL!$U$20,$AD68=$AX$26,STL!$U$21,$AD68=$AX$27,STL!$U$22,$AD68=$AX$28,STL!$U$23,$AD68=$AX$29,STL!$U$24,$AD68=$AX$30,STL!$U$25,$AD68=$AX$31,STL!$U$26,$AD68=$AX$32,STL!$U$27,$AD68=$AX$33,STL!$U$28,$AD68=$AX$34,STL!$U$29,$AD68=$AX$35,STL!$U$30,$AD68=$AX$36,STL!$U$31,$AD68=$AX$37,STL!$U$32,$AD68=$AX$38,STL!$U$33,$AD68=$AX$39,STL!$U$34,$AD68=$AX$40,STL!$U$35,$AD68=$AX$41,STL!$U$36,$AD68=$AX$42,STL!$U$37,$AD68=$AX$43,STL!$U$38,$AD68=$AX$44,STL!$U$39,$AD68=$AX$45,STL!$U$40,$AD68=$AX$46,STL!$U$41,$AD68=$AX$47,STL!$U$42,$AD68=$AX$48,STL!$U$43,$AD68=$AX$49,STL!$U$44)</f>
        <v>48.642000000000003</v>
      </c>
      <c r="V68" s="2" cm="1">
        <f t="array" ref="V68">_xlfn.IFS($AD68=$AX$8,STL!$V$3,$AD68=$AX$9,STL!$V$4,$AD68=$AX$10,STL!$V$5,$AD68=$AX$11,STL!$V$6,$AD68=$AX$12,STL!$V$7,$AD68=$AX$13,STL!$V$8,$AD68=$AX$14,STL!$V$9,$AD68=$AX$15,STL!$V$10,$AD68=$AX$16,STL!$V$11,$AD68=$AX$17,STL!$V$12,$AD68=$AX$18,STL!$V$13,$AD68=$AX$19,STL!$V$14,$AD68=$AX$20,STL!$V$15,$AD68=$AX$21,STL!$V$16,$AD68=$AX$22,STL!$V$17,$AD68=$AX$23,STL!$V$18,$AD68=$AX$24,STL!$V$19,$AD68=$AX$25,STL!$V$20,$AD68=$AX$26,STL!$V$21,$AD68=$AX$27,STL!$V$22,$AD68=$AX$28,STL!$V$23,$AD68=$AX$29,STL!$V$24,$AD68=$AX$30,STL!$V$25,$AD68=$AX$31,STL!$V$26,$AD68=$AX$32,STL!$V$27,$AD68=$AX$33,STL!$V$28,$AD68=$AX$34,STL!$V$29,$AD68=$AX$35,STL!$V$30,$AD68=$AX$36,STL!$V$31,$AD68=$AX$37,STL!$V$32,$AD68=$AX$38,STL!$V$33,$AD68=$AX$39,STL!$V$34,$AD68=$AX$40,STL!$V$35,$AD68=$AX$41,STL!$V$36,$AD68=$AX$42,STL!$V$37,$AD68=$AX$43,STL!$V$38,$AD68=$AX$44,STL!$V$39,$AD68=$AX$45,STL!$V$40,$AD68=$AX$46,STL!$V$41,$AD68=$AX$47,STL!$V$42,$AD68=$AX$48,STL!$V$43,$AD68=$AX$49,STL!$V$44)</f>
        <v>569.2650000000001</v>
      </c>
      <c r="W68" s="2" t="s">
        <v>134</v>
      </c>
      <c r="X68" s="2">
        <v>0.2</v>
      </c>
      <c r="Y68" s="2" t="s">
        <v>33</v>
      </c>
      <c r="Z68" s="2" t="s">
        <v>34</v>
      </c>
      <c r="AA68" s="2" t="s">
        <v>35</v>
      </c>
      <c r="AB68" s="2">
        <v>3338.8051529999998</v>
      </c>
      <c r="AC68" s="2">
        <v>3.3388049999999998</v>
      </c>
      <c r="AD68" s="2">
        <v>9</v>
      </c>
      <c r="AE68" s="10" t="s">
        <v>307</v>
      </c>
      <c r="AF68" s="2">
        <f t="shared" si="2"/>
        <v>11924.303571428571</v>
      </c>
      <c r="AG68" s="2" cm="1">
        <f t="array" ref="AG68">_xlfn.IFS(D68="I",MIN('Datos pp I Región'!$K$7:$K$9),D68="II",MIN('Datos pp II Región'!$K$7:$K$9),D68="III",MIN('Datos pp III Región'!$K$7:$K$9),D68="IV",MIN('Datos pp IV Región'!$K$7:$K$9),D68="V",MIN('Datos pp V Región'!$K$7:$K$9),D68="RM",MIN('Datos pp RM'!$K$7:$K$9),D68="VI",MIN('Datos pp VI Región'!$K$7:$K$9))</f>
        <v>2</v>
      </c>
      <c r="AH68" s="2" cm="1">
        <f t="array" ref="AH68">_xlfn.IFS(Z68="Pavimentado",1-(AG68/(4*365)),Z68="No Pavimentado",1-(AG68/365))</f>
        <v>0.99863013698630132</v>
      </c>
      <c r="AI68" s="2" cm="1">
        <f t="array" ref="AI68">_xlfn.IFS(Z68="Pavimentado",8,Z68="No Pavimentado",R68)</f>
        <v>8</v>
      </c>
      <c r="AJ68" s="2">
        <v>0.62</v>
      </c>
      <c r="AK68" s="2">
        <v>0.15</v>
      </c>
      <c r="AL68" s="2">
        <v>1.5</v>
      </c>
      <c r="AM68" s="2">
        <v>0.15</v>
      </c>
      <c r="AN68" s="2"/>
      <c r="AO68" s="2" cm="1">
        <f t="array" ref="AO68">_xlfn.IFS($Z68=$AU$3,AJ68*(($X68)^(0.91))*(AI68*1.1023)^(1.02),$Z68=$AU$4,AL68*281.9*((8.5/12)^0.9)*(AI68/2.72)^0.45)</f>
        <v>1.3201600184669013</v>
      </c>
      <c r="AP68" s="2" cm="1">
        <f t="array" ref="AP68">_xlfn.IFS($Z68=$AU$3,AK68*(($X68)^(0.91))*(AI68*1.1023)^1.02,$Z68=$AU$4,AM68*281.9*((8.5/12)^0.9)*(AI68/2.72)^0.45)</f>
        <v>0.31939355285489546</v>
      </c>
      <c r="AQ68" s="2" cm="1">
        <f t="array" ref="AQ68">_xlfn.IFS(Z68=$AU$3,(AF68*AO68*AH68)/1000000,Z68=$AU$4,(AF68*AH68*AO68*(1-AN68))/1000000)</f>
        <v>1.572042445481131E-2</v>
      </c>
      <c r="AR68" s="2" cm="1">
        <f t="array" ref="AR68">_xlfn.IFS(Z68=$AU$3,(AF68*AP68*AH68)/1000000,Z68=$AU$4,(AF68*AH68*AP68*(1-AN68))/1000000)</f>
        <v>3.803328497131768E-3</v>
      </c>
    </row>
    <row r="69" spans="1:44" ht="57.6" x14ac:dyDescent="0.3">
      <c r="A69" s="2">
        <v>9</v>
      </c>
      <c r="B69" t="s">
        <v>21</v>
      </c>
      <c r="C69" s="3" t="s">
        <v>74</v>
      </c>
      <c r="D69" t="s">
        <v>75</v>
      </c>
      <c r="E69" s="3" t="s">
        <v>122</v>
      </c>
      <c r="F69" s="2" t="s">
        <v>135</v>
      </c>
      <c r="G69" s="2" t="s">
        <v>124</v>
      </c>
      <c r="H69" s="2" t="s">
        <v>79</v>
      </c>
      <c r="I69" s="2" t="s">
        <v>28</v>
      </c>
      <c r="J69" s="2" t="s">
        <v>90</v>
      </c>
      <c r="K69" s="2" t="s">
        <v>29</v>
      </c>
      <c r="L69" s="4">
        <v>46227</v>
      </c>
      <c r="M69" s="2" t="s">
        <v>30</v>
      </c>
      <c r="N69" s="2" t="s">
        <v>80</v>
      </c>
      <c r="O69" s="2">
        <v>50000</v>
      </c>
      <c r="P69" s="2" cm="1">
        <f t="array" ref="P69">_xlfn.IFS(AD69=$AT$8,STL!$P$3,AD69=$AT$9,STL!$P$4,AD69=$AT$10,STL!$P$5,AD69=$AT$11,STL!$P$6,AD69=$AT$12,STL!$P$7,AD69=$AT$13,STL!$P$8,AD69=$AT$14,STL!$P$9,AD69=$AT$15,STL!$P$10,AD69=$AT$16,STL!$P$11,AD69=$AT$17,STL!$P$12,AD69=$AT$18,STL!$P$13,AD69=$AT$19,STL!$P$14,AD69=$AT$20,STL!$P$15,AD69=$AT$21,STL!$P$16,AD69=$AT$22,STL!$P$17,AD69=$AT$23,STL!$P$18,AD69=$AT$24,STL!$P$19,AD69=$AT$25,STL!$P$20,AD69=$AT$26,STL!$P$21,AD69=$AT$27,STL!$P$22,AD69=$AT$28,STL!$P$23,AD69=$AT$29,STL!$P$24,AD69=$AT$30,STL!$P$25,AD69=$AT$31,STL!$P$26,AD69=$AT$32,STL!$P$27,AD69=$AT$33,STL!$P$28,AD69=$AT$34,STL!$P$29,AD69=$AT$35,STL!$P$30,AD69=$AT$36,STL!$P$31,AD69=$AT$37,STL!$P$32,AD69=$AT$38,STL!$P$33,AD69=$AT$39,STL!$P$34,AD69=$AT$40,STL!$P$35,AD69=$AT$41,STL!$P$36,AD69=$AT$42,STL!$P$37,AD69=$AT$43,STL!$P$38,AD69=$AT$44,STL!$P$39,AD69=$AT$45,STL!$P$40,AD69=$AT$46,STL!$P$41,AD69=$AT$47,STL!$P$42,AD69=$AT$48,STL!$P$43,AD69=$AT$49,STL!$P$44)</f>
        <v>8.3350000000000009</v>
      </c>
      <c r="Q69" s="2">
        <f>STL!$Q$3</f>
        <v>28</v>
      </c>
      <c r="R69" s="42">
        <f>STL!$R$3</f>
        <v>36.335000000000001</v>
      </c>
      <c r="S69" s="43" cm="1">
        <f t="array" ref="S69">_xlfn.IFS(A69=$AT$8,STL!$S$3,A69=$AT$9,STL!$S$4,A69=$AT$10,STL!$S$5,A69=$AT$11,STL!$S$6,A69=$AT$12,STL!$S$7,A69=$AT$13,STL!$S$8,A69=$AT$14,STL!$S$9,A69=$AT$15,STL!$S$10,A69=$AT$16,STL!$S$11,A69=$AT$17,STL!$S$12,A69=$AT$18,STL!$S$13,A69=$AT$19,STL!$S$14,A69=$AT$20,STL!$S$15,A69=$AT$21,STL!$S$16,A69=$AT$22,STL!$S$17,A69=$AT$23,STL!$S$18,A69=$AT$24,STL!$S$19,A69=$AT$25,STL!$S$20,A69=$AT$26,STL!$S$21,A69=$AT$27,STL!$S$22,A69=$AT$28,STL!$S$23,A69=$AT$29,STL!$S$24,A69=$AT$30,STL!$S$25,A69=$AT$31,STL!$S$26,A69=$AT$32,STL!$S$27,A69=$AT$33,STL!$S$28,A69=$AT$34,STL!$S$29,A69=$AT$35,STL!$S$30,A69=$AT$36,STL!$S$31,A69=$AT$37,STL!$S$32,A69=$AT$38,STL!$S$33,A69=$AT$39,STL!$S$34,A69=$AT$40,STL!$S$35,A69=$AT$41,STL!$S$36,A69=$AT$42,STL!$S$37,A69=$AT$43,STL!$S$38,A69=$AT$44,STL!$S$39,A69=$AT$45,STL!$S$40,A69=$AT$46,STL!$S$41,A69=$AT$47,STL!$S$42,A69=$AT$48,STL!$S$43,A69=$AT$49,STL!$S$44)</f>
        <v>1785.7142857142858</v>
      </c>
      <c r="T69" s="2" cm="1">
        <f t="array" ref="T69">_xlfn.IFS(AD69=$AX$8,STL!$T$3,AD69=$AX$9,STL!$T$4,AD69=$AX$10,STL!$T$5,AD69=$AX$11,STL!$T$6,AD69=$AX$12,STL!$T$7,AD69=$AX$13,STL!$T$8,AD69=$AX$14,STL!$T$9,AD69=$AX$15,STL!$T$10,AD69=$AX$16,STL!$T$11,AD69=$AX$17,STL!$T$12,AD69=$AX$18,STL!$T$13,AD69=$AX$19,STL!$T$14,AD69=$AX$20,STL!$T$15,AD69=$AX$21,STL!$T$16,AD69=$AX$22,STL!$T$17,AD69=$AX$23,STL!$T$18,AD69=$AX$24,STL!$T$19,AD69=$AX$25,STL!$T$20,AD69=$AX$26,STL!$T$21,AD69=$AX$27,STL!$T$22,AD69=$AX$28,STL!$T$23,AD69=$AX$29,STL!$T$24,AD69=$AX$30,STL!$T$25,AD69=$AX$31,STL!$T$26,AD69=$AX$32,STL!$T$27,AD69=$AX$33,STL!$T$28,AD69=$AX$34,STL!$T$29,AD69=$AX$35,STL!$T$30,AD69=$AX$36,STL!$T$31,AD69=$AX$37,STL!$T$32,AD69=$AX$38,STL!$T$33,AD69=$AX$39,STL!$T$34,AD69=$AX$40,STL!$T$35,AD69=$AX$41,STL!$T$36,AD69=$AX$42,STL!$T$37,AD69=$AX$43,STL!$T$38,AD69=$AX$44,STL!$T$39,AD69=$AX$45,STL!$T$40,AD69=$AX$46,STL!$T$41,AD69=$AX$47,STL!$T$42,AD69=$AX$48,STL!$T$43,AD69=$AX$49,STL!$T$44)</f>
        <v>520.62300000000005</v>
      </c>
      <c r="U69" s="2" cm="1">
        <f t="array" ref="U69">_xlfn.IFS($AD69=$AX$8,STL!$U$3,$AD69=$AX$9,STL!$U$4,$AD69=$AX$10,STL!$U$5,$AD69=$AX$11,STL!$U$6,$AD69=$AX$12,STL!$U$7,$AD69=$AX$13,STL!$U$8,$AD69=$AX$14,STL!$U$9,$AD69=$AX$15,STL!$U$10,$AD69=$AX$16,STL!$U$11,$AD69=$AX$17,STL!$U$12,$AD69=$AX$18,STL!$U$13,$AD69=$AX$19,STL!$U$14,$AD69=$AX$20,STL!$U$15,$AD69=$AX$21,STL!$U$16,$AD69=$AX$22,STL!$U$17,$AD69=$AX$23,STL!$U$18,$AD69=$AX$24,STL!$U$19,$AD69=$AX$25,STL!$U$20,$AD69=$AX$26,STL!$U$21,$AD69=$AX$27,STL!$U$22,$AD69=$AX$28,STL!$U$23,$AD69=$AX$29,STL!$U$24,$AD69=$AX$30,STL!$U$25,$AD69=$AX$31,STL!$U$26,$AD69=$AX$32,STL!$U$27,$AD69=$AX$33,STL!$U$28,$AD69=$AX$34,STL!$U$29,$AD69=$AX$35,STL!$U$30,$AD69=$AX$36,STL!$U$31,$AD69=$AX$37,STL!$U$32,$AD69=$AX$38,STL!$U$33,$AD69=$AX$39,STL!$U$34,$AD69=$AX$40,STL!$U$35,$AD69=$AX$41,STL!$U$36,$AD69=$AX$42,STL!$U$37,$AD69=$AX$43,STL!$U$38,$AD69=$AX$44,STL!$U$39,$AD69=$AX$45,STL!$U$40,$AD69=$AX$46,STL!$U$41,$AD69=$AX$47,STL!$U$42,$AD69=$AX$48,STL!$U$43,$AD69=$AX$49,STL!$U$44)</f>
        <v>48.642000000000003</v>
      </c>
      <c r="V69" s="2" cm="1">
        <f t="array" ref="V69">_xlfn.IFS($AD69=$AX$8,STL!$V$3,$AD69=$AX$9,STL!$V$4,$AD69=$AX$10,STL!$V$5,$AD69=$AX$11,STL!$V$6,$AD69=$AX$12,STL!$V$7,$AD69=$AX$13,STL!$V$8,$AD69=$AX$14,STL!$V$9,$AD69=$AX$15,STL!$V$10,$AD69=$AX$16,STL!$V$11,$AD69=$AX$17,STL!$V$12,$AD69=$AX$18,STL!$V$13,$AD69=$AX$19,STL!$V$14,$AD69=$AX$20,STL!$V$15,$AD69=$AX$21,STL!$V$16,$AD69=$AX$22,STL!$V$17,$AD69=$AX$23,STL!$V$18,$AD69=$AX$24,STL!$V$19,$AD69=$AX$25,STL!$V$20,$AD69=$AX$26,STL!$V$21,$AD69=$AX$27,STL!$V$22,$AD69=$AX$28,STL!$V$23,$AD69=$AX$29,STL!$V$24,$AD69=$AX$30,STL!$V$25,$AD69=$AX$31,STL!$V$26,$AD69=$AX$32,STL!$V$27,$AD69=$AX$33,STL!$V$28,$AD69=$AX$34,STL!$V$29,$AD69=$AX$35,STL!$V$30,$AD69=$AX$36,STL!$V$31,$AD69=$AX$37,STL!$V$32,$AD69=$AX$38,STL!$V$33,$AD69=$AX$39,STL!$V$34,$AD69=$AX$40,STL!$V$35,$AD69=$AX$41,STL!$V$36,$AD69=$AX$42,STL!$V$37,$AD69=$AX$43,STL!$V$38,$AD69=$AX$44,STL!$V$39,$AD69=$AX$45,STL!$V$40,$AD69=$AX$46,STL!$V$41,$AD69=$AX$47,STL!$V$42,$AD69=$AX$48,STL!$V$43,$AD69=$AX$49,STL!$V$44)</f>
        <v>569.2650000000001</v>
      </c>
      <c r="W69" s="2" t="s">
        <v>136</v>
      </c>
      <c r="X69" s="2">
        <v>0</v>
      </c>
      <c r="Y69" s="2" t="s">
        <v>33</v>
      </c>
      <c r="Z69" s="2" t="s">
        <v>61</v>
      </c>
      <c r="AA69" s="2" t="s">
        <v>35</v>
      </c>
      <c r="AB69" s="2">
        <v>13730.452009000001</v>
      </c>
      <c r="AC69" s="2">
        <v>13.730452</v>
      </c>
      <c r="AD69" s="2">
        <v>9</v>
      </c>
      <c r="AE69" s="10" t="s">
        <v>307</v>
      </c>
      <c r="AF69" s="2">
        <f t="shared" si="2"/>
        <v>49037.328571428574</v>
      </c>
      <c r="AG69" s="2" cm="1">
        <f t="array" ref="AG69">_xlfn.IFS(D69="I",MIN('Datos pp I Región'!$K$7:$K$9),D69="II",MIN('Datos pp II Región'!$K$7:$K$9),D69="III",MIN('Datos pp III Región'!$K$7:$K$9),D69="IV",MIN('Datos pp IV Región'!$K$7:$K$9),D69="V",MIN('Datos pp V Región'!$K$7:$K$9),D69="RM",MIN('Datos pp RM'!$K$7:$K$9),D69="VI",MIN('Datos pp VI Región'!$K$7:$K$9))</f>
        <v>2</v>
      </c>
      <c r="AH69" s="2" cm="1">
        <f t="array" ref="AH69">_xlfn.IFS(Z69="Pavimentado",1-(AG69/(4*365)),Z69="No Pavimentado",1-(AG69/365))</f>
        <v>0.9945205479452055</v>
      </c>
      <c r="AI69" s="41" cm="1">
        <f t="array" ref="AI69">_xlfn.IFS(Z69="Pavimentado",8,Z69="No Pavimentado",R69)</f>
        <v>36.335000000000001</v>
      </c>
      <c r="AJ69" s="2">
        <v>0.62</v>
      </c>
      <c r="AK69" s="2">
        <v>0.15</v>
      </c>
      <c r="AL69" s="2">
        <v>1.5</v>
      </c>
      <c r="AM69" s="2">
        <v>0.15</v>
      </c>
      <c r="AN69" s="2"/>
      <c r="AO69" s="2" cm="1">
        <f t="array" ref="AO69">_xlfn.IFS($Z69=$AU$3,AJ69*(($X69)^(0.91))*(AI69*1.1023)^(1.02),$Z69=$AU$4,AL69*281.9*((8.5/12)^0.9)*(AI69/2.72)^0.45)</f>
        <v>995.38378987729118</v>
      </c>
      <c r="AP69" s="2" cm="1">
        <f t="array" ref="AP69">_xlfn.IFS($Z69=$AU$3,AK69*(($X69)^(0.91))*(AI69*1.1023)^1.02,$Z69=$AU$4,AM69*281.9*((8.5/12)^0.9)*(AI69/2.72)^0.45)</f>
        <v>99.538378987729104</v>
      </c>
      <c r="AQ69" s="2" cm="1">
        <f t="array" ref="AQ69">_xlfn.IFS(Z69=$AU$3,(AF69*AO69*AH69)/1000000,Z69=$AU$4,(AF69*AH69*AO69*(1-AN69))/1000000)</f>
        <v>48.543504633084424</v>
      </c>
      <c r="AR69" s="2" cm="1">
        <f t="array" ref="AR69">_xlfn.IFS(Z69=$AU$3,(AF69*AP69*AH69)/1000000,Z69=$AU$4,(AF69*AH69*AP69*(1-AN69))/1000000)</f>
        <v>4.8543504633084424</v>
      </c>
    </row>
    <row r="70" spans="1:44" ht="57.6" x14ac:dyDescent="0.3">
      <c r="A70" s="2">
        <v>9</v>
      </c>
      <c r="B70" t="s">
        <v>21</v>
      </c>
      <c r="C70" s="3" t="s">
        <v>74</v>
      </c>
      <c r="D70" t="s">
        <v>75</v>
      </c>
      <c r="E70" s="3" t="s">
        <v>122</v>
      </c>
      <c r="F70" s="2" t="s">
        <v>126</v>
      </c>
      <c r="G70" s="2" t="s">
        <v>124</v>
      </c>
      <c r="H70" s="2" t="s">
        <v>79</v>
      </c>
      <c r="I70" s="2" t="s">
        <v>28</v>
      </c>
      <c r="J70" s="2" t="s">
        <v>90</v>
      </c>
      <c r="K70" s="2" t="s">
        <v>29</v>
      </c>
      <c r="L70" s="4">
        <v>46227</v>
      </c>
      <c r="M70" s="2" t="s">
        <v>30</v>
      </c>
      <c r="N70" s="2" t="s">
        <v>80</v>
      </c>
      <c r="O70" s="2">
        <v>50000</v>
      </c>
      <c r="P70" s="2" cm="1">
        <f t="array" ref="P70">_xlfn.IFS(AD70=$AT$8,STL!$P$3,AD70=$AT$9,STL!$P$4,AD70=$AT$10,STL!$P$5,AD70=$AT$11,STL!$P$6,AD70=$AT$12,STL!$P$7,AD70=$AT$13,STL!$P$8,AD70=$AT$14,STL!$P$9,AD70=$AT$15,STL!$P$10,AD70=$AT$16,STL!$P$11,AD70=$AT$17,STL!$P$12,AD70=$AT$18,STL!$P$13,AD70=$AT$19,STL!$P$14,AD70=$AT$20,STL!$P$15,AD70=$AT$21,STL!$P$16,AD70=$AT$22,STL!$P$17,AD70=$AT$23,STL!$P$18,AD70=$AT$24,STL!$P$19,AD70=$AT$25,STL!$P$20,AD70=$AT$26,STL!$P$21,AD70=$AT$27,STL!$P$22,AD70=$AT$28,STL!$P$23,AD70=$AT$29,STL!$P$24,AD70=$AT$30,STL!$P$25,AD70=$AT$31,STL!$P$26,AD70=$AT$32,STL!$P$27,AD70=$AT$33,STL!$P$28,AD70=$AT$34,STL!$P$29,AD70=$AT$35,STL!$P$30,AD70=$AT$36,STL!$P$31,AD70=$AT$37,STL!$P$32,AD70=$AT$38,STL!$P$33,AD70=$AT$39,STL!$P$34,AD70=$AT$40,STL!$P$35,AD70=$AT$41,STL!$P$36,AD70=$AT$42,STL!$P$37,AD70=$AT$43,STL!$P$38,AD70=$AT$44,STL!$P$39,AD70=$AT$45,STL!$P$40,AD70=$AT$46,STL!$P$41,AD70=$AT$47,STL!$P$42,AD70=$AT$48,STL!$P$43,AD70=$AT$49,STL!$P$44)</f>
        <v>8.3350000000000009</v>
      </c>
      <c r="Q70" s="2">
        <f>STL!$Q$3</f>
        <v>28</v>
      </c>
      <c r="R70" s="42">
        <f>STL!$R$3</f>
        <v>36.335000000000001</v>
      </c>
      <c r="S70" s="43" cm="1">
        <f t="array" ref="S70">_xlfn.IFS(A70=$AT$8,STL!$S$3,A70=$AT$9,STL!$S$4,A70=$AT$10,STL!$S$5,A70=$AT$11,STL!$S$6,A70=$AT$12,STL!$S$7,A70=$AT$13,STL!$S$8,A70=$AT$14,STL!$S$9,A70=$AT$15,STL!$S$10,A70=$AT$16,STL!$S$11,A70=$AT$17,STL!$S$12,A70=$AT$18,STL!$S$13,A70=$AT$19,STL!$S$14,A70=$AT$20,STL!$S$15,A70=$AT$21,STL!$S$16,A70=$AT$22,STL!$S$17,A70=$AT$23,STL!$S$18,A70=$AT$24,STL!$S$19,A70=$AT$25,STL!$S$20,A70=$AT$26,STL!$S$21,A70=$AT$27,STL!$S$22,A70=$AT$28,STL!$S$23,A70=$AT$29,STL!$S$24,A70=$AT$30,STL!$S$25,A70=$AT$31,STL!$S$26,A70=$AT$32,STL!$S$27,A70=$AT$33,STL!$S$28,A70=$AT$34,STL!$S$29,A70=$AT$35,STL!$S$30,A70=$AT$36,STL!$S$31,A70=$AT$37,STL!$S$32,A70=$AT$38,STL!$S$33,A70=$AT$39,STL!$S$34,A70=$AT$40,STL!$S$35,A70=$AT$41,STL!$S$36,A70=$AT$42,STL!$S$37,A70=$AT$43,STL!$S$38,A70=$AT$44,STL!$S$39,A70=$AT$45,STL!$S$40,A70=$AT$46,STL!$S$41,A70=$AT$47,STL!$S$42,A70=$AT$48,STL!$S$43,A70=$AT$49,STL!$S$44)</f>
        <v>1785.7142857142858</v>
      </c>
      <c r="T70" s="2" cm="1">
        <f t="array" ref="T70">_xlfn.IFS(AD70=$AX$8,STL!$T$3,AD70=$AX$9,STL!$T$4,AD70=$AX$10,STL!$T$5,AD70=$AX$11,STL!$T$6,AD70=$AX$12,STL!$T$7,AD70=$AX$13,STL!$T$8,AD70=$AX$14,STL!$T$9,AD70=$AX$15,STL!$T$10,AD70=$AX$16,STL!$T$11,AD70=$AX$17,STL!$T$12,AD70=$AX$18,STL!$T$13,AD70=$AX$19,STL!$T$14,AD70=$AX$20,STL!$T$15,AD70=$AX$21,STL!$T$16,AD70=$AX$22,STL!$T$17,AD70=$AX$23,STL!$T$18,AD70=$AX$24,STL!$T$19,AD70=$AX$25,STL!$T$20,AD70=$AX$26,STL!$T$21,AD70=$AX$27,STL!$T$22,AD70=$AX$28,STL!$T$23,AD70=$AX$29,STL!$T$24,AD70=$AX$30,STL!$T$25,AD70=$AX$31,STL!$T$26,AD70=$AX$32,STL!$T$27,AD70=$AX$33,STL!$T$28,AD70=$AX$34,STL!$T$29,AD70=$AX$35,STL!$T$30,AD70=$AX$36,STL!$T$31,AD70=$AX$37,STL!$T$32,AD70=$AX$38,STL!$T$33,AD70=$AX$39,STL!$T$34,AD70=$AX$40,STL!$T$35,AD70=$AX$41,STL!$T$36,AD70=$AX$42,STL!$T$37,AD70=$AX$43,STL!$T$38,AD70=$AX$44,STL!$T$39,AD70=$AX$45,STL!$T$40,AD70=$AX$46,STL!$T$41,AD70=$AX$47,STL!$T$42,AD70=$AX$48,STL!$T$43,AD70=$AX$49,STL!$T$44)</f>
        <v>520.62300000000005</v>
      </c>
      <c r="U70" s="2" cm="1">
        <f t="array" ref="U70">_xlfn.IFS($AD70=$AX$8,STL!$U$3,$AD70=$AX$9,STL!$U$4,$AD70=$AX$10,STL!$U$5,$AD70=$AX$11,STL!$U$6,$AD70=$AX$12,STL!$U$7,$AD70=$AX$13,STL!$U$8,$AD70=$AX$14,STL!$U$9,$AD70=$AX$15,STL!$U$10,$AD70=$AX$16,STL!$U$11,$AD70=$AX$17,STL!$U$12,$AD70=$AX$18,STL!$U$13,$AD70=$AX$19,STL!$U$14,$AD70=$AX$20,STL!$U$15,$AD70=$AX$21,STL!$U$16,$AD70=$AX$22,STL!$U$17,$AD70=$AX$23,STL!$U$18,$AD70=$AX$24,STL!$U$19,$AD70=$AX$25,STL!$U$20,$AD70=$AX$26,STL!$U$21,$AD70=$AX$27,STL!$U$22,$AD70=$AX$28,STL!$U$23,$AD70=$AX$29,STL!$U$24,$AD70=$AX$30,STL!$U$25,$AD70=$AX$31,STL!$U$26,$AD70=$AX$32,STL!$U$27,$AD70=$AX$33,STL!$U$28,$AD70=$AX$34,STL!$U$29,$AD70=$AX$35,STL!$U$30,$AD70=$AX$36,STL!$U$31,$AD70=$AX$37,STL!$U$32,$AD70=$AX$38,STL!$U$33,$AD70=$AX$39,STL!$U$34,$AD70=$AX$40,STL!$U$35,$AD70=$AX$41,STL!$U$36,$AD70=$AX$42,STL!$U$37,$AD70=$AX$43,STL!$U$38,$AD70=$AX$44,STL!$U$39,$AD70=$AX$45,STL!$U$40,$AD70=$AX$46,STL!$U$41,$AD70=$AX$47,STL!$U$42,$AD70=$AX$48,STL!$U$43,$AD70=$AX$49,STL!$U$44)</f>
        <v>48.642000000000003</v>
      </c>
      <c r="V70" s="2" cm="1">
        <f t="array" ref="V70">_xlfn.IFS($AD70=$AX$8,STL!$V$3,$AD70=$AX$9,STL!$V$4,$AD70=$AX$10,STL!$V$5,$AD70=$AX$11,STL!$V$6,$AD70=$AX$12,STL!$V$7,$AD70=$AX$13,STL!$V$8,$AD70=$AX$14,STL!$V$9,$AD70=$AX$15,STL!$V$10,$AD70=$AX$16,STL!$V$11,$AD70=$AX$17,STL!$V$12,$AD70=$AX$18,STL!$V$13,$AD70=$AX$19,STL!$V$14,$AD70=$AX$20,STL!$V$15,$AD70=$AX$21,STL!$V$16,$AD70=$AX$22,STL!$V$17,$AD70=$AX$23,STL!$V$18,$AD70=$AX$24,STL!$V$19,$AD70=$AX$25,STL!$V$20,$AD70=$AX$26,STL!$V$21,$AD70=$AX$27,STL!$V$22,$AD70=$AX$28,STL!$V$23,$AD70=$AX$29,STL!$V$24,$AD70=$AX$30,STL!$V$25,$AD70=$AX$31,STL!$V$26,$AD70=$AX$32,STL!$V$27,$AD70=$AX$33,STL!$V$28,$AD70=$AX$34,STL!$V$29,$AD70=$AX$35,STL!$V$30,$AD70=$AX$36,STL!$V$31,$AD70=$AX$37,STL!$V$32,$AD70=$AX$38,STL!$V$33,$AD70=$AX$39,STL!$V$34,$AD70=$AX$40,STL!$V$35,$AD70=$AX$41,STL!$V$36,$AD70=$AX$42,STL!$V$37,$AD70=$AX$43,STL!$V$38,$AD70=$AX$44,STL!$V$39,$AD70=$AX$45,STL!$V$40,$AD70=$AX$46,STL!$V$41,$AD70=$AX$47,STL!$V$42,$AD70=$AX$48,STL!$V$43,$AD70=$AX$49,STL!$V$44)</f>
        <v>569.2650000000001</v>
      </c>
      <c r="W70" s="2" t="s">
        <v>127</v>
      </c>
      <c r="X70" s="2">
        <v>0.6</v>
      </c>
      <c r="Y70" s="2" t="s">
        <v>33</v>
      </c>
      <c r="Z70" s="2" t="s">
        <v>34</v>
      </c>
      <c r="AA70" s="2" t="s">
        <v>35</v>
      </c>
      <c r="AB70" s="2">
        <v>20057.033442</v>
      </c>
      <c r="AC70" s="2">
        <v>20.057033000000001</v>
      </c>
      <c r="AD70" s="2">
        <v>9</v>
      </c>
      <c r="AE70" s="10" t="s">
        <v>307</v>
      </c>
      <c r="AF70" s="2">
        <f t="shared" si="2"/>
        <v>71632.260714285716</v>
      </c>
      <c r="AG70" s="2" cm="1">
        <f t="array" ref="AG70">_xlfn.IFS(D70="I",MIN('Datos pp I Región'!$K$7:$K$9),D70="II",MIN('Datos pp II Región'!$K$7:$K$9),D70="III",MIN('Datos pp III Región'!$K$7:$K$9),D70="IV",MIN('Datos pp IV Región'!$K$7:$K$9),D70="V",MIN('Datos pp V Región'!$K$7:$K$9),D70="RM",MIN('Datos pp RM'!$K$7:$K$9),D70="VI",MIN('Datos pp VI Región'!$K$7:$K$9))</f>
        <v>2</v>
      </c>
      <c r="AH70" s="2" cm="1">
        <f t="array" ref="AH70">_xlfn.IFS(Z70="Pavimentado",1-(AG70/(4*365)),Z70="No Pavimentado",1-(AG70/365))</f>
        <v>0.99863013698630132</v>
      </c>
      <c r="AI70" s="2" cm="1">
        <f t="array" ref="AI70">_xlfn.IFS(Z70="Pavimentado",8,Z70="No Pavimentado",R70)</f>
        <v>8</v>
      </c>
      <c r="AJ70" s="2">
        <v>0.62</v>
      </c>
      <c r="AK70" s="2">
        <v>0.15</v>
      </c>
      <c r="AL70" s="2">
        <v>1.5</v>
      </c>
      <c r="AM70" s="2">
        <v>0.15</v>
      </c>
      <c r="AN70" s="2"/>
      <c r="AO70" s="2" cm="1">
        <f t="array" ref="AO70">_xlfn.IFS($Z70=$AU$3,AJ70*(($X70)^(0.91))*(AI70*1.1023)^(1.02),$Z70=$AU$4,AL70*281.9*((8.5/12)^0.9)*(AI70/2.72)^0.45)</f>
        <v>3.5876239752522978</v>
      </c>
      <c r="AP70" s="2" cm="1">
        <f t="array" ref="AP70">_xlfn.IFS($Z70=$AU$3,AK70*(($X70)^(0.91))*(AI70*1.1023)^1.02,$Z70=$AU$4,AM70*281.9*((8.5/12)^0.9)*(AI70/2.72)^0.45)</f>
        <v>0.86797354239974944</v>
      </c>
      <c r="AQ70" s="2" cm="1">
        <f t="array" ref="AQ70">_xlfn.IFS(Z70=$AU$3,(AF70*AO70*AH70)/1000000,Z70=$AU$4,(AF70*AH70*AO70*(1-AN70))/1000000)</f>
        <v>0.25663757537031373</v>
      </c>
      <c r="AR70" s="2" cm="1">
        <f t="array" ref="AR70">_xlfn.IFS(Z70=$AU$3,(AF70*AP70*AH70)/1000000,Z70=$AU$4,(AF70*AH70*AP70*(1-AN70))/1000000)</f>
        <v>6.2089735976688813E-2</v>
      </c>
    </row>
    <row r="71" spans="1:44" ht="57.6" x14ac:dyDescent="0.3">
      <c r="A71" s="2">
        <v>9</v>
      </c>
      <c r="B71" t="s">
        <v>21</v>
      </c>
      <c r="C71" s="3" t="s">
        <v>74</v>
      </c>
      <c r="D71" t="s">
        <v>75</v>
      </c>
      <c r="E71" s="3" t="s">
        <v>122</v>
      </c>
      <c r="F71" s="2" t="s">
        <v>126</v>
      </c>
      <c r="G71" s="2" t="s">
        <v>124</v>
      </c>
      <c r="H71" s="2" t="s">
        <v>79</v>
      </c>
      <c r="I71" s="2" t="s">
        <v>28</v>
      </c>
      <c r="J71" s="2" t="s">
        <v>90</v>
      </c>
      <c r="K71" s="2" t="s">
        <v>29</v>
      </c>
      <c r="L71" s="4">
        <v>46227</v>
      </c>
      <c r="M71" s="2" t="s">
        <v>30</v>
      </c>
      <c r="N71" s="2" t="s">
        <v>80</v>
      </c>
      <c r="O71" s="2">
        <v>50000</v>
      </c>
      <c r="P71" s="2" cm="1">
        <f t="array" ref="P71">_xlfn.IFS(AD71=$AT$8,STL!$P$3,AD71=$AT$9,STL!$P$4,AD71=$AT$10,STL!$P$5,AD71=$AT$11,STL!$P$6,AD71=$AT$12,STL!$P$7,AD71=$AT$13,STL!$P$8,AD71=$AT$14,STL!$P$9,AD71=$AT$15,STL!$P$10,AD71=$AT$16,STL!$P$11,AD71=$AT$17,STL!$P$12,AD71=$AT$18,STL!$P$13,AD71=$AT$19,STL!$P$14,AD71=$AT$20,STL!$P$15,AD71=$AT$21,STL!$P$16,AD71=$AT$22,STL!$P$17,AD71=$AT$23,STL!$P$18,AD71=$AT$24,STL!$P$19,AD71=$AT$25,STL!$P$20,AD71=$AT$26,STL!$P$21,AD71=$AT$27,STL!$P$22,AD71=$AT$28,STL!$P$23,AD71=$AT$29,STL!$P$24,AD71=$AT$30,STL!$P$25,AD71=$AT$31,STL!$P$26,AD71=$AT$32,STL!$P$27,AD71=$AT$33,STL!$P$28,AD71=$AT$34,STL!$P$29,AD71=$AT$35,STL!$P$30,AD71=$AT$36,STL!$P$31,AD71=$AT$37,STL!$P$32,AD71=$AT$38,STL!$P$33,AD71=$AT$39,STL!$P$34,AD71=$AT$40,STL!$P$35,AD71=$AT$41,STL!$P$36,AD71=$AT$42,STL!$P$37,AD71=$AT$43,STL!$P$38,AD71=$AT$44,STL!$P$39,AD71=$AT$45,STL!$P$40,AD71=$AT$46,STL!$P$41,AD71=$AT$47,STL!$P$42,AD71=$AT$48,STL!$P$43,AD71=$AT$49,STL!$P$44)</f>
        <v>8.3350000000000009</v>
      </c>
      <c r="Q71" s="2">
        <f>STL!$Q$3</f>
        <v>28</v>
      </c>
      <c r="R71" s="42">
        <f>STL!$R$3</f>
        <v>36.335000000000001</v>
      </c>
      <c r="S71" s="43" cm="1">
        <f t="array" ref="S71">_xlfn.IFS(A71=$AT$8,STL!$S$3,A71=$AT$9,STL!$S$4,A71=$AT$10,STL!$S$5,A71=$AT$11,STL!$S$6,A71=$AT$12,STL!$S$7,A71=$AT$13,STL!$S$8,A71=$AT$14,STL!$S$9,A71=$AT$15,STL!$S$10,A71=$AT$16,STL!$S$11,A71=$AT$17,STL!$S$12,A71=$AT$18,STL!$S$13,A71=$AT$19,STL!$S$14,A71=$AT$20,STL!$S$15,A71=$AT$21,STL!$S$16,A71=$AT$22,STL!$S$17,A71=$AT$23,STL!$S$18,A71=$AT$24,STL!$S$19,A71=$AT$25,STL!$S$20,A71=$AT$26,STL!$S$21,A71=$AT$27,STL!$S$22,A71=$AT$28,STL!$S$23,A71=$AT$29,STL!$S$24,A71=$AT$30,STL!$S$25,A71=$AT$31,STL!$S$26,A71=$AT$32,STL!$S$27,A71=$AT$33,STL!$S$28,A71=$AT$34,STL!$S$29,A71=$AT$35,STL!$S$30,A71=$AT$36,STL!$S$31,A71=$AT$37,STL!$S$32,A71=$AT$38,STL!$S$33,A71=$AT$39,STL!$S$34,A71=$AT$40,STL!$S$35,A71=$AT$41,STL!$S$36,A71=$AT$42,STL!$S$37,A71=$AT$43,STL!$S$38,A71=$AT$44,STL!$S$39,A71=$AT$45,STL!$S$40,A71=$AT$46,STL!$S$41,A71=$AT$47,STL!$S$42,A71=$AT$48,STL!$S$43,A71=$AT$49,STL!$S$44)</f>
        <v>1785.7142857142858</v>
      </c>
      <c r="T71" s="2" cm="1">
        <f t="array" ref="T71">_xlfn.IFS(AD71=$AX$8,STL!$T$3,AD71=$AX$9,STL!$T$4,AD71=$AX$10,STL!$T$5,AD71=$AX$11,STL!$T$6,AD71=$AX$12,STL!$T$7,AD71=$AX$13,STL!$T$8,AD71=$AX$14,STL!$T$9,AD71=$AX$15,STL!$T$10,AD71=$AX$16,STL!$T$11,AD71=$AX$17,STL!$T$12,AD71=$AX$18,STL!$T$13,AD71=$AX$19,STL!$T$14,AD71=$AX$20,STL!$T$15,AD71=$AX$21,STL!$T$16,AD71=$AX$22,STL!$T$17,AD71=$AX$23,STL!$T$18,AD71=$AX$24,STL!$T$19,AD71=$AX$25,STL!$T$20,AD71=$AX$26,STL!$T$21,AD71=$AX$27,STL!$T$22,AD71=$AX$28,STL!$T$23,AD71=$AX$29,STL!$T$24,AD71=$AX$30,STL!$T$25,AD71=$AX$31,STL!$T$26,AD71=$AX$32,STL!$T$27,AD71=$AX$33,STL!$T$28,AD71=$AX$34,STL!$T$29,AD71=$AX$35,STL!$T$30,AD71=$AX$36,STL!$T$31,AD71=$AX$37,STL!$T$32,AD71=$AX$38,STL!$T$33,AD71=$AX$39,STL!$T$34,AD71=$AX$40,STL!$T$35,AD71=$AX$41,STL!$T$36,AD71=$AX$42,STL!$T$37,AD71=$AX$43,STL!$T$38,AD71=$AX$44,STL!$T$39,AD71=$AX$45,STL!$T$40,AD71=$AX$46,STL!$T$41,AD71=$AX$47,STL!$T$42,AD71=$AX$48,STL!$T$43,AD71=$AX$49,STL!$T$44)</f>
        <v>520.62300000000005</v>
      </c>
      <c r="U71" s="2" cm="1">
        <f t="array" ref="U71">_xlfn.IFS($AD71=$AX$8,STL!$U$3,$AD71=$AX$9,STL!$U$4,$AD71=$AX$10,STL!$U$5,$AD71=$AX$11,STL!$U$6,$AD71=$AX$12,STL!$U$7,$AD71=$AX$13,STL!$U$8,$AD71=$AX$14,STL!$U$9,$AD71=$AX$15,STL!$U$10,$AD71=$AX$16,STL!$U$11,$AD71=$AX$17,STL!$U$12,$AD71=$AX$18,STL!$U$13,$AD71=$AX$19,STL!$U$14,$AD71=$AX$20,STL!$U$15,$AD71=$AX$21,STL!$U$16,$AD71=$AX$22,STL!$U$17,$AD71=$AX$23,STL!$U$18,$AD71=$AX$24,STL!$U$19,$AD71=$AX$25,STL!$U$20,$AD71=$AX$26,STL!$U$21,$AD71=$AX$27,STL!$U$22,$AD71=$AX$28,STL!$U$23,$AD71=$AX$29,STL!$U$24,$AD71=$AX$30,STL!$U$25,$AD71=$AX$31,STL!$U$26,$AD71=$AX$32,STL!$U$27,$AD71=$AX$33,STL!$U$28,$AD71=$AX$34,STL!$U$29,$AD71=$AX$35,STL!$U$30,$AD71=$AX$36,STL!$U$31,$AD71=$AX$37,STL!$U$32,$AD71=$AX$38,STL!$U$33,$AD71=$AX$39,STL!$U$34,$AD71=$AX$40,STL!$U$35,$AD71=$AX$41,STL!$U$36,$AD71=$AX$42,STL!$U$37,$AD71=$AX$43,STL!$U$38,$AD71=$AX$44,STL!$U$39,$AD71=$AX$45,STL!$U$40,$AD71=$AX$46,STL!$U$41,$AD71=$AX$47,STL!$U$42,$AD71=$AX$48,STL!$U$43,$AD71=$AX$49,STL!$U$44)</f>
        <v>48.642000000000003</v>
      </c>
      <c r="V71" s="2" cm="1">
        <f t="array" ref="V71">_xlfn.IFS($AD71=$AX$8,STL!$V$3,$AD71=$AX$9,STL!$V$4,$AD71=$AX$10,STL!$V$5,$AD71=$AX$11,STL!$V$6,$AD71=$AX$12,STL!$V$7,$AD71=$AX$13,STL!$V$8,$AD71=$AX$14,STL!$V$9,$AD71=$AX$15,STL!$V$10,$AD71=$AX$16,STL!$V$11,$AD71=$AX$17,STL!$V$12,$AD71=$AX$18,STL!$V$13,$AD71=$AX$19,STL!$V$14,$AD71=$AX$20,STL!$V$15,$AD71=$AX$21,STL!$V$16,$AD71=$AX$22,STL!$V$17,$AD71=$AX$23,STL!$V$18,$AD71=$AX$24,STL!$V$19,$AD71=$AX$25,STL!$V$20,$AD71=$AX$26,STL!$V$21,$AD71=$AX$27,STL!$V$22,$AD71=$AX$28,STL!$V$23,$AD71=$AX$29,STL!$V$24,$AD71=$AX$30,STL!$V$25,$AD71=$AX$31,STL!$V$26,$AD71=$AX$32,STL!$V$27,$AD71=$AX$33,STL!$V$28,$AD71=$AX$34,STL!$V$29,$AD71=$AX$35,STL!$V$30,$AD71=$AX$36,STL!$V$31,$AD71=$AX$37,STL!$V$32,$AD71=$AX$38,STL!$V$33,$AD71=$AX$39,STL!$V$34,$AD71=$AX$40,STL!$V$35,$AD71=$AX$41,STL!$V$36,$AD71=$AX$42,STL!$V$37,$AD71=$AX$43,STL!$V$38,$AD71=$AX$44,STL!$V$39,$AD71=$AX$45,STL!$V$40,$AD71=$AX$46,STL!$V$41,$AD71=$AX$47,STL!$V$42,$AD71=$AX$48,STL!$V$43,$AD71=$AX$49,STL!$V$44)</f>
        <v>569.2650000000001</v>
      </c>
      <c r="W71" s="2" t="s">
        <v>137</v>
      </c>
      <c r="X71" s="2">
        <v>0.2</v>
      </c>
      <c r="Y71" s="2" t="s">
        <v>33</v>
      </c>
      <c r="Z71" s="2" t="s">
        <v>34</v>
      </c>
      <c r="AA71" s="2" t="s">
        <v>35</v>
      </c>
      <c r="AB71" s="2">
        <v>16488.551564000001</v>
      </c>
      <c r="AC71" s="2">
        <v>16.488551999999999</v>
      </c>
      <c r="AD71" s="2">
        <v>9</v>
      </c>
      <c r="AE71" s="10" t="s">
        <v>307</v>
      </c>
      <c r="AF71" s="2">
        <f t="shared" si="2"/>
        <v>58887.685714285712</v>
      </c>
      <c r="AG71" s="2" cm="1">
        <f t="array" ref="AG71">_xlfn.IFS(D71="I",MIN('Datos pp I Región'!$K$7:$K$9),D71="II",MIN('Datos pp II Región'!$K$7:$K$9),D71="III",MIN('Datos pp III Región'!$K$7:$K$9),D71="IV",MIN('Datos pp IV Región'!$K$7:$K$9),D71="V",MIN('Datos pp V Región'!$K$7:$K$9),D71="RM",MIN('Datos pp RM'!$K$7:$K$9),D71="VI",MIN('Datos pp VI Región'!$K$7:$K$9))</f>
        <v>2</v>
      </c>
      <c r="AH71" s="2" cm="1">
        <f t="array" ref="AH71">_xlfn.IFS(Z71="Pavimentado",1-(AG71/(4*365)),Z71="No Pavimentado",1-(AG71/365))</f>
        <v>0.99863013698630132</v>
      </c>
      <c r="AI71" s="2" cm="1">
        <f t="array" ref="AI71">_xlfn.IFS(Z71="Pavimentado",8,Z71="No Pavimentado",R71)</f>
        <v>8</v>
      </c>
      <c r="AJ71" s="2">
        <v>0.62</v>
      </c>
      <c r="AK71" s="2">
        <v>0.15</v>
      </c>
      <c r="AL71" s="2">
        <v>1.5</v>
      </c>
      <c r="AM71" s="2">
        <v>0.15</v>
      </c>
      <c r="AN71" s="2"/>
      <c r="AO71" s="2" cm="1">
        <f t="array" ref="AO71">_xlfn.IFS($Z71=$AU$3,AJ71*(($X71)^(0.91))*(AI71*1.1023)^(1.02),$Z71=$AU$4,AL71*281.9*((8.5/12)^0.9)*(AI71/2.72)^0.45)</f>
        <v>1.3201600184669013</v>
      </c>
      <c r="AP71" s="2" cm="1">
        <f t="array" ref="AP71">_xlfn.IFS($Z71=$AU$3,AK71*(($X71)^(0.91))*(AI71*1.1023)^1.02,$Z71=$AU$4,AM71*281.9*((8.5/12)^0.9)*(AI71/2.72)^0.45)</f>
        <v>0.31939355285489546</v>
      </c>
      <c r="AQ71" s="2" cm="1">
        <f t="array" ref="AQ71">_xlfn.IFS(Z71=$AU$3,(AF71*AO71*AH71)/1000000,Z71=$AU$4,(AF71*AH71*AO71*(1-AN71))/1000000)</f>
        <v>7.7634673509003341E-2</v>
      </c>
      <c r="AR71" s="2" cm="1">
        <f t="array" ref="AR71">_xlfn.IFS(Z71=$AU$3,(AF71*AP71*AH71)/1000000,Z71=$AU$4,(AF71*AH71*AP71*(1-AN71))/1000000)</f>
        <v>1.8782582300565325E-2</v>
      </c>
    </row>
    <row r="72" spans="1:44" ht="57.6" x14ac:dyDescent="0.3">
      <c r="A72" s="2">
        <v>9</v>
      </c>
      <c r="B72" t="s">
        <v>21</v>
      </c>
      <c r="C72" s="3" t="s">
        <v>74</v>
      </c>
      <c r="D72" t="s">
        <v>75</v>
      </c>
      <c r="E72" s="3" t="s">
        <v>122</v>
      </c>
      <c r="F72" s="2" t="s">
        <v>126</v>
      </c>
      <c r="G72" s="2" t="s">
        <v>124</v>
      </c>
      <c r="H72" s="2" t="s">
        <v>79</v>
      </c>
      <c r="I72" s="2" t="s">
        <v>28</v>
      </c>
      <c r="J72" s="2" t="s">
        <v>90</v>
      </c>
      <c r="K72" s="2" t="s">
        <v>29</v>
      </c>
      <c r="L72" s="4">
        <v>46227</v>
      </c>
      <c r="M72" s="2" t="s">
        <v>30</v>
      </c>
      <c r="N72" s="2" t="s">
        <v>80</v>
      </c>
      <c r="O72" s="2">
        <v>50000</v>
      </c>
      <c r="P72" s="2" cm="1">
        <f t="array" ref="P72">_xlfn.IFS(AD72=$AT$8,STL!$P$3,AD72=$AT$9,STL!$P$4,AD72=$AT$10,STL!$P$5,AD72=$AT$11,STL!$P$6,AD72=$AT$12,STL!$P$7,AD72=$AT$13,STL!$P$8,AD72=$AT$14,STL!$P$9,AD72=$AT$15,STL!$P$10,AD72=$AT$16,STL!$P$11,AD72=$AT$17,STL!$P$12,AD72=$AT$18,STL!$P$13,AD72=$AT$19,STL!$P$14,AD72=$AT$20,STL!$P$15,AD72=$AT$21,STL!$P$16,AD72=$AT$22,STL!$P$17,AD72=$AT$23,STL!$P$18,AD72=$AT$24,STL!$P$19,AD72=$AT$25,STL!$P$20,AD72=$AT$26,STL!$P$21,AD72=$AT$27,STL!$P$22,AD72=$AT$28,STL!$P$23,AD72=$AT$29,STL!$P$24,AD72=$AT$30,STL!$P$25,AD72=$AT$31,STL!$P$26,AD72=$AT$32,STL!$P$27,AD72=$AT$33,STL!$P$28,AD72=$AT$34,STL!$P$29,AD72=$AT$35,STL!$P$30,AD72=$AT$36,STL!$P$31,AD72=$AT$37,STL!$P$32,AD72=$AT$38,STL!$P$33,AD72=$AT$39,STL!$P$34,AD72=$AT$40,STL!$P$35,AD72=$AT$41,STL!$P$36,AD72=$AT$42,STL!$P$37,AD72=$AT$43,STL!$P$38,AD72=$AT$44,STL!$P$39,AD72=$AT$45,STL!$P$40,AD72=$AT$46,STL!$P$41,AD72=$AT$47,STL!$P$42,AD72=$AT$48,STL!$P$43,AD72=$AT$49,STL!$P$44)</f>
        <v>8.3350000000000009</v>
      </c>
      <c r="Q72" s="2">
        <f>STL!$Q$3</f>
        <v>28</v>
      </c>
      <c r="R72" s="42">
        <f>STL!$R$3</f>
        <v>36.335000000000001</v>
      </c>
      <c r="S72" s="43" cm="1">
        <f t="array" ref="S72">_xlfn.IFS(A72=$AT$8,STL!$S$3,A72=$AT$9,STL!$S$4,A72=$AT$10,STL!$S$5,A72=$AT$11,STL!$S$6,A72=$AT$12,STL!$S$7,A72=$AT$13,STL!$S$8,A72=$AT$14,STL!$S$9,A72=$AT$15,STL!$S$10,A72=$AT$16,STL!$S$11,A72=$AT$17,STL!$S$12,A72=$AT$18,STL!$S$13,A72=$AT$19,STL!$S$14,A72=$AT$20,STL!$S$15,A72=$AT$21,STL!$S$16,A72=$AT$22,STL!$S$17,A72=$AT$23,STL!$S$18,A72=$AT$24,STL!$S$19,A72=$AT$25,STL!$S$20,A72=$AT$26,STL!$S$21,A72=$AT$27,STL!$S$22,A72=$AT$28,STL!$S$23,A72=$AT$29,STL!$S$24,A72=$AT$30,STL!$S$25,A72=$AT$31,STL!$S$26,A72=$AT$32,STL!$S$27,A72=$AT$33,STL!$S$28,A72=$AT$34,STL!$S$29,A72=$AT$35,STL!$S$30,A72=$AT$36,STL!$S$31,A72=$AT$37,STL!$S$32,A72=$AT$38,STL!$S$33,A72=$AT$39,STL!$S$34,A72=$AT$40,STL!$S$35,A72=$AT$41,STL!$S$36,A72=$AT$42,STL!$S$37,A72=$AT$43,STL!$S$38,A72=$AT$44,STL!$S$39,A72=$AT$45,STL!$S$40,A72=$AT$46,STL!$S$41,A72=$AT$47,STL!$S$42,A72=$AT$48,STL!$S$43,A72=$AT$49,STL!$S$44)</f>
        <v>1785.7142857142858</v>
      </c>
      <c r="T72" s="2" cm="1">
        <f t="array" ref="T72">_xlfn.IFS(AD72=$AX$8,STL!$T$3,AD72=$AX$9,STL!$T$4,AD72=$AX$10,STL!$T$5,AD72=$AX$11,STL!$T$6,AD72=$AX$12,STL!$T$7,AD72=$AX$13,STL!$T$8,AD72=$AX$14,STL!$T$9,AD72=$AX$15,STL!$T$10,AD72=$AX$16,STL!$T$11,AD72=$AX$17,STL!$T$12,AD72=$AX$18,STL!$T$13,AD72=$AX$19,STL!$T$14,AD72=$AX$20,STL!$T$15,AD72=$AX$21,STL!$T$16,AD72=$AX$22,STL!$T$17,AD72=$AX$23,STL!$T$18,AD72=$AX$24,STL!$T$19,AD72=$AX$25,STL!$T$20,AD72=$AX$26,STL!$T$21,AD72=$AX$27,STL!$T$22,AD72=$AX$28,STL!$T$23,AD72=$AX$29,STL!$T$24,AD72=$AX$30,STL!$T$25,AD72=$AX$31,STL!$T$26,AD72=$AX$32,STL!$T$27,AD72=$AX$33,STL!$T$28,AD72=$AX$34,STL!$T$29,AD72=$AX$35,STL!$T$30,AD72=$AX$36,STL!$T$31,AD72=$AX$37,STL!$T$32,AD72=$AX$38,STL!$T$33,AD72=$AX$39,STL!$T$34,AD72=$AX$40,STL!$T$35,AD72=$AX$41,STL!$T$36,AD72=$AX$42,STL!$T$37,AD72=$AX$43,STL!$T$38,AD72=$AX$44,STL!$T$39,AD72=$AX$45,STL!$T$40,AD72=$AX$46,STL!$T$41,AD72=$AX$47,STL!$T$42,AD72=$AX$48,STL!$T$43,AD72=$AX$49,STL!$T$44)</f>
        <v>520.62300000000005</v>
      </c>
      <c r="U72" s="2" cm="1">
        <f t="array" ref="U72">_xlfn.IFS($AD72=$AX$8,STL!$U$3,$AD72=$AX$9,STL!$U$4,$AD72=$AX$10,STL!$U$5,$AD72=$AX$11,STL!$U$6,$AD72=$AX$12,STL!$U$7,$AD72=$AX$13,STL!$U$8,$AD72=$AX$14,STL!$U$9,$AD72=$AX$15,STL!$U$10,$AD72=$AX$16,STL!$U$11,$AD72=$AX$17,STL!$U$12,$AD72=$AX$18,STL!$U$13,$AD72=$AX$19,STL!$U$14,$AD72=$AX$20,STL!$U$15,$AD72=$AX$21,STL!$U$16,$AD72=$AX$22,STL!$U$17,$AD72=$AX$23,STL!$U$18,$AD72=$AX$24,STL!$U$19,$AD72=$AX$25,STL!$U$20,$AD72=$AX$26,STL!$U$21,$AD72=$AX$27,STL!$U$22,$AD72=$AX$28,STL!$U$23,$AD72=$AX$29,STL!$U$24,$AD72=$AX$30,STL!$U$25,$AD72=$AX$31,STL!$U$26,$AD72=$AX$32,STL!$U$27,$AD72=$AX$33,STL!$U$28,$AD72=$AX$34,STL!$U$29,$AD72=$AX$35,STL!$U$30,$AD72=$AX$36,STL!$U$31,$AD72=$AX$37,STL!$U$32,$AD72=$AX$38,STL!$U$33,$AD72=$AX$39,STL!$U$34,$AD72=$AX$40,STL!$U$35,$AD72=$AX$41,STL!$U$36,$AD72=$AX$42,STL!$U$37,$AD72=$AX$43,STL!$U$38,$AD72=$AX$44,STL!$U$39,$AD72=$AX$45,STL!$U$40,$AD72=$AX$46,STL!$U$41,$AD72=$AX$47,STL!$U$42,$AD72=$AX$48,STL!$U$43,$AD72=$AX$49,STL!$U$44)</f>
        <v>48.642000000000003</v>
      </c>
      <c r="V72" s="2" cm="1">
        <f t="array" ref="V72">_xlfn.IFS($AD72=$AX$8,STL!$V$3,$AD72=$AX$9,STL!$V$4,$AD72=$AX$10,STL!$V$5,$AD72=$AX$11,STL!$V$6,$AD72=$AX$12,STL!$V$7,$AD72=$AX$13,STL!$V$8,$AD72=$AX$14,STL!$V$9,$AD72=$AX$15,STL!$V$10,$AD72=$AX$16,STL!$V$11,$AD72=$AX$17,STL!$V$12,$AD72=$AX$18,STL!$V$13,$AD72=$AX$19,STL!$V$14,$AD72=$AX$20,STL!$V$15,$AD72=$AX$21,STL!$V$16,$AD72=$AX$22,STL!$V$17,$AD72=$AX$23,STL!$V$18,$AD72=$AX$24,STL!$V$19,$AD72=$AX$25,STL!$V$20,$AD72=$AX$26,STL!$V$21,$AD72=$AX$27,STL!$V$22,$AD72=$AX$28,STL!$V$23,$AD72=$AX$29,STL!$V$24,$AD72=$AX$30,STL!$V$25,$AD72=$AX$31,STL!$V$26,$AD72=$AX$32,STL!$V$27,$AD72=$AX$33,STL!$V$28,$AD72=$AX$34,STL!$V$29,$AD72=$AX$35,STL!$V$30,$AD72=$AX$36,STL!$V$31,$AD72=$AX$37,STL!$V$32,$AD72=$AX$38,STL!$V$33,$AD72=$AX$39,STL!$V$34,$AD72=$AX$40,STL!$V$35,$AD72=$AX$41,STL!$V$36,$AD72=$AX$42,STL!$V$37,$AD72=$AX$43,STL!$V$38,$AD72=$AX$44,STL!$V$39,$AD72=$AX$45,STL!$V$40,$AD72=$AX$46,STL!$V$41,$AD72=$AX$47,STL!$V$42,$AD72=$AX$48,STL!$V$43,$AD72=$AX$49,STL!$V$44)</f>
        <v>569.2650000000001</v>
      </c>
      <c r="W72" s="2" t="s">
        <v>138</v>
      </c>
      <c r="X72" s="2">
        <v>0.2</v>
      </c>
      <c r="Y72" s="2" t="s">
        <v>33</v>
      </c>
      <c r="Z72" s="2" t="s">
        <v>34</v>
      </c>
      <c r="AA72" s="2" t="s">
        <v>35</v>
      </c>
      <c r="AB72" s="2">
        <v>2339.123689</v>
      </c>
      <c r="AC72" s="2">
        <v>2.339124</v>
      </c>
      <c r="AD72" s="2">
        <v>9</v>
      </c>
      <c r="AE72" s="10" t="s">
        <v>307</v>
      </c>
      <c r="AF72" s="2">
        <f t="shared" si="2"/>
        <v>8354.0142857142855</v>
      </c>
      <c r="AG72" s="2" cm="1">
        <f t="array" ref="AG72">_xlfn.IFS(D72="I",MIN('Datos pp I Región'!$K$7:$K$9),D72="II",MIN('Datos pp II Región'!$K$7:$K$9),D72="III",MIN('Datos pp III Región'!$K$7:$K$9),D72="IV",MIN('Datos pp IV Región'!$K$7:$K$9),D72="V",MIN('Datos pp V Región'!$K$7:$K$9),D72="RM",MIN('Datos pp RM'!$K$7:$K$9),D72="VI",MIN('Datos pp VI Región'!$K$7:$K$9))</f>
        <v>2</v>
      </c>
      <c r="AH72" s="2" cm="1">
        <f t="array" ref="AH72">_xlfn.IFS(Z72="Pavimentado",1-(AG72/(4*365)),Z72="No Pavimentado",1-(AG72/365))</f>
        <v>0.99863013698630132</v>
      </c>
      <c r="AI72" s="2" cm="1">
        <f t="array" ref="AI72">_xlfn.IFS(Z72="Pavimentado",8,Z72="No Pavimentado",R72)</f>
        <v>8</v>
      </c>
      <c r="AJ72" s="2">
        <v>0.62</v>
      </c>
      <c r="AK72" s="2">
        <v>0.15</v>
      </c>
      <c r="AL72" s="2">
        <v>1.5</v>
      </c>
      <c r="AM72" s="2">
        <v>0.15</v>
      </c>
      <c r="AN72" s="2"/>
      <c r="AO72" s="2" cm="1">
        <f t="array" ref="AO72">_xlfn.IFS($Z72=$AU$3,AJ72*(($X72)^(0.91))*(AI72*1.1023)^(1.02),$Z72=$AU$4,AL72*281.9*((8.5/12)^0.9)*(AI72/2.72)^0.45)</f>
        <v>1.3201600184669013</v>
      </c>
      <c r="AP72" s="2" cm="1">
        <f t="array" ref="AP72">_xlfn.IFS($Z72=$AU$3,AK72*(($X72)^(0.91))*(AI72*1.1023)^1.02,$Z72=$AU$4,AM72*281.9*((8.5/12)^0.9)*(AI72/2.72)^0.45)</f>
        <v>0.31939355285489546</v>
      </c>
      <c r="AQ72" s="2" cm="1">
        <f t="array" ref="AQ72">_xlfn.IFS(Z72=$AU$3,(AF72*AO72*AH72)/1000000,Z72=$AU$4,(AF72*AH72*AO72*(1-AN72))/1000000)</f>
        <v>1.1013527933627766E-2</v>
      </c>
      <c r="AR72" s="2" cm="1">
        <f t="array" ref="AR72">_xlfn.IFS(Z72=$AU$3,(AF72*AP72*AH72)/1000000,Z72=$AU$4,(AF72*AH72*AP72*(1-AN72))/1000000)</f>
        <v>2.6645632097486525E-3</v>
      </c>
    </row>
    <row r="73" spans="1:44" ht="57.6" x14ac:dyDescent="0.3">
      <c r="A73" s="2">
        <v>9</v>
      </c>
      <c r="B73" t="s">
        <v>21</v>
      </c>
      <c r="C73" s="3" t="s">
        <v>74</v>
      </c>
      <c r="D73" t="s">
        <v>75</v>
      </c>
      <c r="E73" s="3" t="s">
        <v>122</v>
      </c>
      <c r="F73" s="2" t="s">
        <v>126</v>
      </c>
      <c r="G73" s="2" t="s">
        <v>124</v>
      </c>
      <c r="H73" s="2" t="s">
        <v>79</v>
      </c>
      <c r="I73" s="2" t="s">
        <v>28</v>
      </c>
      <c r="J73" s="2" t="s">
        <v>90</v>
      </c>
      <c r="K73" s="2" t="s">
        <v>29</v>
      </c>
      <c r="L73" s="4">
        <v>46227</v>
      </c>
      <c r="M73" s="2" t="s">
        <v>30</v>
      </c>
      <c r="N73" s="2" t="s">
        <v>80</v>
      </c>
      <c r="O73" s="2">
        <v>50000</v>
      </c>
      <c r="P73" s="2" cm="1">
        <f t="array" ref="P73">_xlfn.IFS(AD73=$AT$8,STL!$P$3,AD73=$AT$9,STL!$P$4,AD73=$AT$10,STL!$P$5,AD73=$AT$11,STL!$P$6,AD73=$AT$12,STL!$P$7,AD73=$AT$13,STL!$P$8,AD73=$AT$14,STL!$P$9,AD73=$AT$15,STL!$P$10,AD73=$AT$16,STL!$P$11,AD73=$AT$17,STL!$P$12,AD73=$AT$18,STL!$P$13,AD73=$AT$19,STL!$P$14,AD73=$AT$20,STL!$P$15,AD73=$AT$21,STL!$P$16,AD73=$AT$22,STL!$P$17,AD73=$AT$23,STL!$P$18,AD73=$AT$24,STL!$P$19,AD73=$AT$25,STL!$P$20,AD73=$AT$26,STL!$P$21,AD73=$AT$27,STL!$P$22,AD73=$AT$28,STL!$P$23,AD73=$AT$29,STL!$P$24,AD73=$AT$30,STL!$P$25,AD73=$AT$31,STL!$P$26,AD73=$AT$32,STL!$P$27,AD73=$AT$33,STL!$P$28,AD73=$AT$34,STL!$P$29,AD73=$AT$35,STL!$P$30,AD73=$AT$36,STL!$P$31,AD73=$AT$37,STL!$P$32,AD73=$AT$38,STL!$P$33,AD73=$AT$39,STL!$P$34,AD73=$AT$40,STL!$P$35,AD73=$AT$41,STL!$P$36,AD73=$AT$42,STL!$P$37,AD73=$AT$43,STL!$P$38,AD73=$AT$44,STL!$P$39,AD73=$AT$45,STL!$P$40,AD73=$AT$46,STL!$P$41,AD73=$AT$47,STL!$P$42,AD73=$AT$48,STL!$P$43,AD73=$AT$49,STL!$P$44)</f>
        <v>8.3350000000000009</v>
      </c>
      <c r="Q73" s="2">
        <f>STL!$Q$3</f>
        <v>28</v>
      </c>
      <c r="R73" s="42">
        <f>STL!$R$3</f>
        <v>36.335000000000001</v>
      </c>
      <c r="S73" s="43" cm="1">
        <f t="array" ref="S73">_xlfn.IFS(A73=$AT$8,STL!$S$3,A73=$AT$9,STL!$S$4,A73=$AT$10,STL!$S$5,A73=$AT$11,STL!$S$6,A73=$AT$12,STL!$S$7,A73=$AT$13,STL!$S$8,A73=$AT$14,STL!$S$9,A73=$AT$15,STL!$S$10,A73=$AT$16,STL!$S$11,A73=$AT$17,STL!$S$12,A73=$AT$18,STL!$S$13,A73=$AT$19,STL!$S$14,A73=$AT$20,STL!$S$15,A73=$AT$21,STL!$S$16,A73=$AT$22,STL!$S$17,A73=$AT$23,STL!$S$18,A73=$AT$24,STL!$S$19,A73=$AT$25,STL!$S$20,A73=$AT$26,STL!$S$21,A73=$AT$27,STL!$S$22,A73=$AT$28,STL!$S$23,A73=$AT$29,STL!$S$24,A73=$AT$30,STL!$S$25,A73=$AT$31,STL!$S$26,A73=$AT$32,STL!$S$27,A73=$AT$33,STL!$S$28,A73=$AT$34,STL!$S$29,A73=$AT$35,STL!$S$30,A73=$AT$36,STL!$S$31,A73=$AT$37,STL!$S$32,A73=$AT$38,STL!$S$33,A73=$AT$39,STL!$S$34,A73=$AT$40,STL!$S$35,A73=$AT$41,STL!$S$36,A73=$AT$42,STL!$S$37,A73=$AT$43,STL!$S$38,A73=$AT$44,STL!$S$39,A73=$AT$45,STL!$S$40,A73=$AT$46,STL!$S$41,A73=$AT$47,STL!$S$42,A73=$AT$48,STL!$S$43,A73=$AT$49,STL!$S$44)</f>
        <v>1785.7142857142858</v>
      </c>
      <c r="T73" s="2" cm="1">
        <f t="array" ref="T73">_xlfn.IFS(AD73=$AX$8,STL!$T$3,AD73=$AX$9,STL!$T$4,AD73=$AX$10,STL!$T$5,AD73=$AX$11,STL!$T$6,AD73=$AX$12,STL!$T$7,AD73=$AX$13,STL!$T$8,AD73=$AX$14,STL!$T$9,AD73=$AX$15,STL!$T$10,AD73=$AX$16,STL!$T$11,AD73=$AX$17,STL!$T$12,AD73=$AX$18,STL!$T$13,AD73=$AX$19,STL!$T$14,AD73=$AX$20,STL!$T$15,AD73=$AX$21,STL!$T$16,AD73=$AX$22,STL!$T$17,AD73=$AX$23,STL!$T$18,AD73=$AX$24,STL!$T$19,AD73=$AX$25,STL!$T$20,AD73=$AX$26,STL!$T$21,AD73=$AX$27,STL!$T$22,AD73=$AX$28,STL!$T$23,AD73=$AX$29,STL!$T$24,AD73=$AX$30,STL!$T$25,AD73=$AX$31,STL!$T$26,AD73=$AX$32,STL!$T$27,AD73=$AX$33,STL!$T$28,AD73=$AX$34,STL!$T$29,AD73=$AX$35,STL!$T$30,AD73=$AX$36,STL!$T$31,AD73=$AX$37,STL!$T$32,AD73=$AX$38,STL!$T$33,AD73=$AX$39,STL!$T$34,AD73=$AX$40,STL!$T$35,AD73=$AX$41,STL!$T$36,AD73=$AX$42,STL!$T$37,AD73=$AX$43,STL!$T$38,AD73=$AX$44,STL!$T$39,AD73=$AX$45,STL!$T$40,AD73=$AX$46,STL!$T$41,AD73=$AX$47,STL!$T$42,AD73=$AX$48,STL!$T$43,AD73=$AX$49,STL!$T$44)</f>
        <v>520.62300000000005</v>
      </c>
      <c r="U73" s="2" cm="1">
        <f t="array" ref="U73">_xlfn.IFS($AD73=$AX$8,STL!$U$3,$AD73=$AX$9,STL!$U$4,$AD73=$AX$10,STL!$U$5,$AD73=$AX$11,STL!$U$6,$AD73=$AX$12,STL!$U$7,$AD73=$AX$13,STL!$U$8,$AD73=$AX$14,STL!$U$9,$AD73=$AX$15,STL!$U$10,$AD73=$AX$16,STL!$U$11,$AD73=$AX$17,STL!$U$12,$AD73=$AX$18,STL!$U$13,$AD73=$AX$19,STL!$U$14,$AD73=$AX$20,STL!$U$15,$AD73=$AX$21,STL!$U$16,$AD73=$AX$22,STL!$U$17,$AD73=$AX$23,STL!$U$18,$AD73=$AX$24,STL!$U$19,$AD73=$AX$25,STL!$U$20,$AD73=$AX$26,STL!$U$21,$AD73=$AX$27,STL!$U$22,$AD73=$AX$28,STL!$U$23,$AD73=$AX$29,STL!$U$24,$AD73=$AX$30,STL!$U$25,$AD73=$AX$31,STL!$U$26,$AD73=$AX$32,STL!$U$27,$AD73=$AX$33,STL!$U$28,$AD73=$AX$34,STL!$U$29,$AD73=$AX$35,STL!$U$30,$AD73=$AX$36,STL!$U$31,$AD73=$AX$37,STL!$U$32,$AD73=$AX$38,STL!$U$33,$AD73=$AX$39,STL!$U$34,$AD73=$AX$40,STL!$U$35,$AD73=$AX$41,STL!$U$36,$AD73=$AX$42,STL!$U$37,$AD73=$AX$43,STL!$U$38,$AD73=$AX$44,STL!$U$39,$AD73=$AX$45,STL!$U$40,$AD73=$AX$46,STL!$U$41,$AD73=$AX$47,STL!$U$42,$AD73=$AX$48,STL!$U$43,$AD73=$AX$49,STL!$U$44)</f>
        <v>48.642000000000003</v>
      </c>
      <c r="V73" s="2" cm="1">
        <f t="array" ref="V73">_xlfn.IFS($AD73=$AX$8,STL!$V$3,$AD73=$AX$9,STL!$V$4,$AD73=$AX$10,STL!$V$5,$AD73=$AX$11,STL!$V$6,$AD73=$AX$12,STL!$V$7,$AD73=$AX$13,STL!$V$8,$AD73=$AX$14,STL!$V$9,$AD73=$AX$15,STL!$V$10,$AD73=$AX$16,STL!$V$11,$AD73=$AX$17,STL!$V$12,$AD73=$AX$18,STL!$V$13,$AD73=$AX$19,STL!$V$14,$AD73=$AX$20,STL!$V$15,$AD73=$AX$21,STL!$V$16,$AD73=$AX$22,STL!$V$17,$AD73=$AX$23,STL!$V$18,$AD73=$AX$24,STL!$V$19,$AD73=$AX$25,STL!$V$20,$AD73=$AX$26,STL!$V$21,$AD73=$AX$27,STL!$V$22,$AD73=$AX$28,STL!$V$23,$AD73=$AX$29,STL!$V$24,$AD73=$AX$30,STL!$V$25,$AD73=$AX$31,STL!$V$26,$AD73=$AX$32,STL!$V$27,$AD73=$AX$33,STL!$V$28,$AD73=$AX$34,STL!$V$29,$AD73=$AX$35,STL!$V$30,$AD73=$AX$36,STL!$V$31,$AD73=$AX$37,STL!$V$32,$AD73=$AX$38,STL!$V$33,$AD73=$AX$39,STL!$V$34,$AD73=$AX$40,STL!$V$35,$AD73=$AX$41,STL!$V$36,$AD73=$AX$42,STL!$V$37,$AD73=$AX$43,STL!$V$38,$AD73=$AX$44,STL!$V$39,$AD73=$AX$45,STL!$V$40,$AD73=$AX$46,STL!$V$41,$AD73=$AX$47,STL!$V$42,$AD73=$AX$48,STL!$V$43,$AD73=$AX$49,STL!$V$44)</f>
        <v>569.2650000000001</v>
      </c>
      <c r="W73" s="2" t="s">
        <v>139</v>
      </c>
      <c r="X73" s="2">
        <v>0.2</v>
      </c>
      <c r="Y73" s="2" t="s">
        <v>33</v>
      </c>
      <c r="Z73" s="2" t="s">
        <v>34</v>
      </c>
      <c r="AA73" s="2" t="s">
        <v>35</v>
      </c>
      <c r="AB73" s="2">
        <v>1700.4278609999999</v>
      </c>
      <c r="AC73" s="2">
        <v>1.7004280000000001</v>
      </c>
      <c r="AD73" s="2">
        <v>9</v>
      </c>
      <c r="AE73" s="10" t="s">
        <v>307</v>
      </c>
      <c r="AF73" s="2">
        <f t="shared" si="2"/>
        <v>6072.9571428571435</v>
      </c>
      <c r="AG73" s="2" cm="1">
        <f t="array" ref="AG73">_xlfn.IFS(D73="I",MIN('Datos pp I Región'!$K$7:$K$9),D73="II",MIN('Datos pp II Región'!$K$7:$K$9),D73="III",MIN('Datos pp III Región'!$K$7:$K$9),D73="IV",MIN('Datos pp IV Región'!$K$7:$K$9),D73="V",MIN('Datos pp V Región'!$K$7:$K$9),D73="RM",MIN('Datos pp RM'!$K$7:$K$9),D73="VI",MIN('Datos pp VI Región'!$K$7:$K$9))</f>
        <v>2</v>
      </c>
      <c r="AH73" s="2" cm="1">
        <f t="array" ref="AH73">_xlfn.IFS(Z73="Pavimentado",1-(AG73/(4*365)),Z73="No Pavimentado",1-(AG73/365))</f>
        <v>0.99863013698630132</v>
      </c>
      <c r="AI73" s="2" cm="1">
        <f t="array" ref="AI73">_xlfn.IFS(Z73="Pavimentado",8,Z73="No Pavimentado",R73)</f>
        <v>8</v>
      </c>
      <c r="AJ73" s="2">
        <v>0.62</v>
      </c>
      <c r="AK73" s="2">
        <v>0.15</v>
      </c>
      <c r="AL73" s="2">
        <v>1.5</v>
      </c>
      <c r="AM73" s="2">
        <v>0.15</v>
      </c>
      <c r="AN73" s="2"/>
      <c r="AO73" s="2" cm="1">
        <f t="array" ref="AO73">_xlfn.IFS($Z73=$AU$3,AJ73*(($X73)^(0.91))*(AI73*1.1023)^(1.02),$Z73=$AU$4,AL73*281.9*((8.5/12)^0.9)*(AI73/2.72)^0.45)</f>
        <v>1.3201600184669013</v>
      </c>
      <c r="AP73" s="2" cm="1">
        <f t="array" ref="AP73">_xlfn.IFS($Z73=$AU$3,AK73*(($X73)^(0.91))*(AI73*1.1023)^1.02,$Z73=$AU$4,AM73*281.9*((8.5/12)^0.9)*(AI73/2.72)^0.45)</f>
        <v>0.31939355285489546</v>
      </c>
      <c r="AQ73" s="2" cm="1">
        <f t="array" ref="AQ73">_xlfn.IFS(Z73=$AU$3,(AF73*AO73*AH73)/1000000,Z73=$AU$4,(AF73*AH73*AO73*(1-AN73))/1000000)</f>
        <v>8.006292645076872E-3</v>
      </c>
      <c r="AR73" s="2" cm="1">
        <f t="array" ref="AR73">_xlfn.IFS(Z73=$AU$3,(AF73*AP73*AH73)/1000000,Z73=$AU$4,(AF73*AH73*AP73*(1-AN73))/1000000)</f>
        <v>1.9370062850992433E-3</v>
      </c>
    </row>
    <row r="74" spans="1:44" ht="57.6" x14ac:dyDescent="0.3">
      <c r="A74" s="2">
        <v>9</v>
      </c>
      <c r="B74" t="s">
        <v>21</v>
      </c>
      <c r="C74" s="3" t="s">
        <v>74</v>
      </c>
      <c r="D74" t="s">
        <v>75</v>
      </c>
      <c r="E74" s="3" t="s">
        <v>122</v>
      </c>
      <c r="F74" s="2" t="s">
        <v>123</v>
      </c>
      <c r="G74" s="2" t="s">
        <v>124</v>
      </c>
      <c r="H74" s="2" t="s">
        <v>79</v>
      </c>
      <c r="I74" s="2" t="s">
        <v>28</v>
      </c>
      <c r="J74" s="2" t="s">
        <v>90</v>
      </c>
      <c r="K74" s="2" t="s">
        <v>29</v>
      </c>
      <c r="L74" s="4">
        <v>46227</v>
      </c>
      <c r="M74" s="2" t="s">
        <v>30</v>
      </c>
      <c r="N74" s="2" t="s">
        <v>80</v>
      </c>
      <c r="O74" s="2">
        <v>50000</v>
      </c>
      <c r="P74" s="2" cm="1">
        <f t="array" ref="P74">_xlfn.IFS(AD74=$AT$8,STL!$P$3,AD74=$AT$9,STL!$P$4,AD74=$AT$10,STL!$P$5,AD74=$AT$11,STL!$P$6,AD74=$AT$12,STL!$P$7,AD74=$AT$13,STL!$P$8,AD74=$AT$14,STL!$P$9,AD74=$AT$15,STL!$P$10,AD74=$AT$16,STL!$P$11,AD74=$AT$17,STL!$P$12,AD74=$AT$18,STL!$P$13,AD74=$AT$19,STL!$P$14,AD74=$AT$20,STL!$P$15,AD74=$AT$21,STL!$P$16,AD74=$AT$22,STL!$P$17,AD74=$AT$23,STL!$P$18,AD74=$AT$24,STL!$P$19,AD74=$AT$25,STL!$P$20,AD74=$AT$26,STL!$P$21,AD74=$AT$27,STL!$P$22,AD74=$AT$28,STL!$P$23,AD74=$AT$29,STL!$P$24,AD74=$AT$30,STL!$P$25,AD74=$AT$31,STL!$P$26,AD74=$AT$32,STL!$P$27,AD74=$AT$33,STL!$P$28,AD74=$AT$34,STL!$P$29,AD74=$AT$35,STL!$P$30,AD74=$AT$36,STL!$P$31,AD74=$AT$37,STL!$P$32,AD74=$AT$38,STL!$P$33,AD74=$AT$39,STL!$P$34,AD74=$AT$40,STL!$P$35,AD74=$AT$41,STL!$P$36,AD74=$AT$42,STL!$P$37,AD74=$AT$43,STL!$P$38,AD74=$AT$44,STL!$P$39,AD74=$AT$45,STL!$P$40,AD74=$AT$46,STL!$P$41,AD74=$AT$47,STL!$P$42,AD74=$AT$48,STL!$P$43,AD74=$AT$49,STL!$P$44)</f>
        <v>8.3350000000000009</v>
      </c>
      <c r="Q74" s="2">
        <f>STL!$Q$3</f>
        <v>28</v>
      </c>
      <c r="R74" s="42">
        <f>STL!$R$3</f>
        <v>36.335000000000001</v>
      </c>
      <c r="S74" s="43" cm="1">
        <f t="array" ref="S74">_xlfn.IFS(A74=$AT$8,STL!$S$3,A74=$AT$9,STL!$S$4,A74=$AT$10,STL!$S$5,A74=$AT$11,STL!$S$6,A74=$AT$12,STL!$S$7,A74=$AT$13,STL!$S$8,A74=$AT$14,STL!$S$9,A74=$AT$15,STL!$S$10,A74=$AT$16,STL!$S$11,A74=$AT$17,STL!$S$12,A74=$AT$18,STL!$S$13,A74=$AT$19,STL!$S$14,A74=$AT$20,STL!$S$15,A74=$AT$21,STL!$S$16,A74=$AT$22,STL!$S$17,A74=$AT$23,STL!$S$18,A74=$AT$24,STL!$S$19,A74=$AT$25,STL!$S$20,A74=$AT$26,STL!$S$21,A74=$AT$27,STL!$S$22,A74=$AT$28,STL!$S$23,A74=$AT$29,STL!$S$24,A74=$AT$30,STL!$S$25,A74=$AT$31,STL!$S$26,A74=$AT$32,STL!$S$27,A74=$AT$33,STL!$S$28,A74=$AT$34,STL!$S$29,A74=$AT$35,STL!$S$30,A74=$AT$36,STL!$S$31,A74=$AT$37,STL!$S$32,A74=$AT$38,STL!$S$33,A74=$AT$39,STL!$S$34,A74=$AT$40,STL!$S$35,A74=$AT$41,STL!$S$36,A74=$AT$42,STL!$S$37,A74=$AT$43,STL!$S$38,A74=$AT$44,STL!$S$39,A74=$AT$45,STL!$S$40,A74=$AT$46,STL!$S$41,A74=$AT$47,STL!$S$42,A74=$AT$48,STL!$S$43,A74=$AT$49,STL!$S$44)</f>
        <v>1785.7142857142858</v>
      </c>
      <c r="T74" s="2" cm="1">
        <f t="array" ref="T74">_xlfn.IFS(AD74=$AX$8,STL!$T$3,AD74=$AX$9,STL!$T$4,AD74=$AX$10,STL!$T$5,AD74=$AX$11,STL!$T$6,AD74=$AX$12,STL!$T$7,AD74=$AX$13,STL!$T$8,AD74=$AX$14,STL!$T$9,AD74=$AX$15,STL!$T$10,AD74=$AX$16,STL!$T$11,AD74=$AX$17,STL!$T$12,AD74=$AX$18,STL!$T$13,AD74=$AX$19,STL!$T$14,AD74=$AX$20,STL!$T$15,AD74=$AX$21,STL!$T$16,AD74=$AX$22,STL!$T$17,AD74=$AX$23,STL!$T$18,AD74=$AX$24,STL!$T$19,AD74=$AX$25,STL!$T$20,AD74=$AX$26,STL!$T$21,AD74=$AX$27,STL!$T$22,AD74=$AX$28,STL!$T$23,AD74=$AX$29,STL!$T$24,AD74=$AX$30,STL!$T$25,AD74=$AX$31,STL!$T$26,AD74=$AX$32,STL!$T$27,AD74=$AX$33,STL!$T$28,AD74=$AX$34,STL!$T$29,AD74=$AX$35,STL!$T$30,AD74=$AX$36,STL!$T$31,AD74=$AX$37,STL!$T$32,AD74=$AX$38,STL!$T$33,AD74=$AX$39,STL!$T$34,AD74=$AX$40,STL!$T$35,AD74=$AX$41,STL!$T$36,AD74=$AX$42,STL!$T$37,AD74=$AX$43,STL!$T$38,AD74=$AX$44,STL!$T$39,AD74=$AX$45,STL!$T$40,AD74=$AX$46,STL!$T$41,AD74=$AX$47,STL!$T$42,AD74=$AX$48,STL!$T$43,AD74=$AX$49,STL!$T$44)</f>
        <v>520.62300000000005</v>
      </c>
      <c r="U74" s="2" cm="1">
        <f t="array" ref="U74">_xlfn.IFS($AD74=$AX$8,STL!$U$3,$AD74=$AX$9,STL!$U$4,$AD74=$AX$10,STL!$U$5,$AD74=$AX$11,STL!$U$6,$AD74=$AX$12,STL!$U$7,$AD74=$AX$13,STL!$U$8,$AD74=$AX$14,STL!$U$9,$AD74=$AX$15,STL!$U$10,$AD74=$AX$16,STL!$U$11,$AD74=$AX$17,STL!$U$12,$AD74=$AX$18,STL!$U$13,$AD74=$AX$19,STL!$U$14,$AD74=$AX$20,STL!$U$15,$AD74=$AX$21,STL!$U$16,$AD74=$AX$22,STL!$U$17,$AD74=$AX$23,STL!$U$18,$AD74=$AX$24,STL!$U$19,$AD74=$AX$25,STL!$U$20,$AD74=$AX$26,STL!$U$21,$AD74=$AX$27,STL!$U$22,$AD74=$AX$28,STL!$U$23,$AD74=$AX$29,STL!$U$24,$AD74=$AX$30,STL!$U$25,$AD74=$AX$31,STL!$U$26,$AD74=$AX$32,STL!$U$27,$AD74=$AX$33,STL!$U$28,$AD74=$AX$34,STL!$U$29,$AD74=$AX$35,STL!$U$30,$AD74=$AX$36,STL!$U$31,$AD74=$AX$37,STL!$U$32,$AD74=$AX$38,STL!$U$33,$AD74=$AX$39,STL!$U$34,$AD74=$AX$40,STL!$U$35,$AD74=$AX$41,STL!$U$36,$AD74=$AX$42,STL!$U$37,$AD74=$AX$43,STL!$U$38,$AD74=$AX$44,STL!$U$39,$AD74=$AX$45,STL!$U$40,$AD74=$AX$46,STL!$U$41,$AD74=$AX$47,STL!$U$42,$AD74=$AX$48,STL!$U$43,$AD74=$AX$49,STL!$U$44)</f>
        <v>48.642000000000003</v>
      </c>
      <c r="V74" s="2" cm="1">
        <f t="array" ref="V74">_xlfn.IFS($AD74=$AX$8,STL!$V$3,$AD74=$AX$9,STL!$V$4,$AD74=$AX$10,STL!$V$5,$AD74=$AX$11,STL!$V$6,$AD74=$AX$12,STL!$V$7,$AD74=$AX$13,STL!$V$8,$AD74=$AX$14,STL!$V$9,$AD74=$AX$15,STL!$V$10,$AD74=$AX$16,STL!$V$11,$AD74=$AX$17,STL!$V$12,$AD74=$AX$18,STL!$V$13,$AD74=$AX$19,STL!$V$14,$AD74=$AX$20,STL!$V$15,$AD74=$AX$21,STL!$V$16,$AD74=$AX$22,STL!$V$17,$AD74=$AX$23,STL!$V$18,$AD74=$AX$24,STL!$V$19,$AD74=$AX$25,STL!$V$20,$AD74=$AX$26,STL!$V$21,$AD74=$AX$27,STL!$V$22,$AD74=$AX$28,STL!$V$23,$AD74=$AX$29,STL!$V$24,$AD74=$AX$30,STL!$V$25,$AD74=$AX$31,STL!$V$26,$AD74=$AX$32,STL!$V$27,$AD74=$AX$33,STL!$V$28,$AD74=$AX$34,STL!$V$29,$AD74=$AX$35,STL!$V$30,$AD74=$AX$36,STL!$V$31,$AD74=$AX$37,STL!$V$32,$AD74=$AX$38,STL!$V$33,$AD74=$AX$39,STL!$V$34,$AD74=$AX$40,STL!$V$35,$AD74=$AX$41,STL!$V$36,$AD74=$AX$42,STL!$V$37,$AD74=$AX$43,STL!$V$38,$AD74=$AX$44,STL!$V$39,$AD74=$AX$45,STL!$V$40,$AD74=$AX$46,STL!$V$41,$AD74=$AX$47,STL!$V$42,$AD74=$AX$48,STL!$V$43,$AD74=$AX$49,STL!$V$44)</f>
        <v>569.2650000000001</v>
      </c>
      <c r="W74" s="2" t="s">
        <v>140</v>
      </c>
      <c r="X74" s="2">
        <v>0.6</v>
      </c>
      <c r="Y74" s="2" t="s">
        <v>33</v>
      </c>
      <c r="Z74" s="2" t="s">
        <v>34</v>
      </c>
      <c r="AA74" s="2" t="s">
        <v>35</v>
      </c>
      <c r="AB74" s="2">
        <v>70116.495576999994</v>
      </c>
      <c r="AC74" s="2">
        <v>70.116495999999998</v>
      </c>
      <c r="AD74" s="2">
        <v>9</v>
      </c>
      <c r="AE74" s="10" t="s">
        <v>307</v>
      </c>
      <c r="AF74" s="2">
        <f t="shared" si="2"/>
        <v>250416.05714285714</v>
      </c>
      <c r="AG74" s="2" cm="1">
        <f t="array" ref="AG74">_xlfn.IFS(D74="I",MIN('Datos pp I Región'!$K$7:$K$9),D74="II",MIN('Datos pp II Región'!$K$7:$K$9),D74="III",MIN('Datos pp III Región'!$K$7:$K$9),D74="IV",MIN('Datos pp IV Región'!$K$7:$K$9),D74="V",MIN('Datos pp V Región'!$K$7:$K$9),D74="RM",MIN('Datos pp RM'!$K$7:$K$9),D74="VI",MIN('Datos pp VI Región'!$K$7:$K$9))</f>
        <v>2</v>
      </c>
      <c r="AH74" s="2" cm="1">
        <f t="array" ref="AH74">_xlfn.IFS(Z74="Pavimentado",1-(AG74/(4*365)),Z74="No Pavimentado",1-(AG74/365))</f>
        <v>0.99863013698630132</v>
      </c>
      <c r="AI74" s="2" cm="1">
        <f t="array" ref="AI74">_xlfn.IFS(Z74="Pavimentado",8,Z74="No Pavimentado",R74)</f>
        <v>8</v>
      </c>
      <c r="AJ74" s="2">
        <v>0.62</v>
      </c>
      <c r="AK74" s="2">
        <v>0.15</v>
      </c>
      <c r="AL74" s="2">
        <v>1.5</v>
      </c>
      <c r="AM74" s="2">
        <v>0.15</v>
      </c>
      <c r="AN74" s="2"/>
      <c r="AO74" s="2" cm="1">
        <f t="array" ref="AO74">_xlfn.IFS($Z74=$AU$3,AJ74*(($X74)^(0.91))*(AI74*1.1023)^(1.02),$Z74=$AU$4,AL74*281.9*((8.5/12)^0.9)*(AI74/2.72)^0.45)</f>
        <v>3.5876239752522978</v>
      </c>
      <c r="AP74" s="2" cm="1">
        <f t="array" ref="AP74">_xlfn.IFS($Z74=$AU$3,AK74*(($X74)^(0.91))*(AI74*1.1023)^1.02,$Z74=$AU$4,AM74*281.9*((8.5/12)^0.9)*(AI74/2.72)^0.45)</f>
        <v>0.86797354239974944</v>
      </c>
      <c r="AQ74" s="2" cm="1">
        <f t="array" ref="AQ74">_xlfn.IFS(Z74=$AU$3,(AF74*AO74*AH74)/1000000,Z74=$AU$4,(AF74*AH74*AO74*(1-AN74))/1000000)</f>
        <v>0.89716796731113235</v>
      </c>
      <c r="AR74" s="2" cm="1">
        <f t="array" ref="AR74">_xlfn.IFS(Z74=$AU$3,(AF74*AP74*AH74)/1000000,Z74=$AU$4,(AF74*AH74*AP74*(1-AN74))/1000000)</f>
        <v>0.21705676628495135</v>
      </c>
    </row>
    <row r="75" spans="1:44" ht="57.6" x14ac:dyDescent="0.3">
      <c r="A75" s="2">
        <v>9</v>
      </c>
      <c r="B75" t="s">
        <v>21</v>
      </c>
      <c r="C75" s="3" t="s">
        <v>74</v>
      </c>
      <c r="D75" t="s">
        <v>75</v>
      </c>
      <c r="E75" s="3" t="s">
        <v>122</v>
      </c>
      <c r="F75" s="2" t="s">
        <v>123</v>
      </c>
      <c r="G75" s="2" t="s">
        <v>124</v>
      </c>
      <c r="H75" s="2" t="s">
        <v>79</v>
      </c>
      <c r="I75" s="2" t="s">
        <v>28</v>
      </c>
      <c r="J75" s="2" t="s">
        <v>90</v>
      </c>
      <c r="K75" s="2" t="s">
        <v>29</v>
      </c>
      <c r="L75" s="4">
        <v>46227</v>
      </c>
      <c r="M75" s="2" t="s">
        <v>30</v>
      </c>
      <c r="N75" s="2" t="s">
        <v>80</v>
      </c>
      <c r="O75" s="2">
        <v>50000</v>
      </c>
      <c r="P75" s="2" cm="1">
        <f t="array" ref="P75">_xlfn.IFS(AD75=$AT$8,STL!$P$3,AD75=$AT$9,STL!$P$4,AD75=$AT$10,STL!$P$5,AD75=$AT$11,STL!$P$6,AD75=$AT$12,STL!$P$7,AD75=$AT$13,STL!$P$8,AD75=$AT$14,STL!$P$9,AD75=$AT$15,STL!$P$10,AD75=$AT$16,STL!$P$11,AD75=$AT$17,STL!$P$12,AD75=$AT$18,STL!$P$13,AD75=$AT$19,STL!$P$14,AD75=$AT$20,STL!$P$15,AD75=$AT$21,STL!$P$16,AD75=$AT$22,STL!$P$17,AD75=$AT$23,STL!$P$18,AD75=$AT$24,STL!$P$19,AD75=$AT$25,STL!$P$20,AD75=$AT$26,STL!$P$21,AD75=$AT$27,STL!$P$22,AD75=$AT$28,STL!$P$23,AD75=$AT$29,STL!$P$24,AD75=$AT$30,STL!$P$25,AD75=$AT$31,STL!$P$26,AD75=$AT$32,STL!$P$27,AD75=$AT$33,STL!$P$28,AD75=$AT$34,STL!$P$29,AD75=$AT$35,STL!$P$30,AD75=$AT$36,STL!$P$31,AD75=$AT$37,STL!$P$32,AD75=$AT$38,STL!$P$33,AD75=$AT$39,STL!$P$34,AD75=$AT$40,STL!$P$35,AD75=$AT$41,STL!$P$36,AD75=$AT$42,STL!$P$37,AD75=$AT$43,STL!$P$38,AD75=$AT$44,STL!$P$39,AD75=$AT$45,STL!$P$40,AD75=$AT$46,STL!$P$41,AD75=$AT$47,STL!$P$42,AD75=$AT$48,STL!$P$43,AD75=$AT$49,STL!$P$44)</f>
        <v>8.3350000000000009</v>
      </c>
      <c r="Q75" s="2">
        <f>STL!$Q$3</f>
        <v>28</v>
      </c>
      <c r="R75" s="42">
        <f>STL!$R$3</f>
        <v>36.335000000000001</v>
      </c>
      <c r="S75" s="43" cm="1">
        <f t="array" ref="S75">_xlfn.IFS(A75=$AT$8,STL!$S$3,A75=$AT$9,STL!$S$4,A75=$AT$10,STL!$S$5,A75=$AT$11,STL!$S$6,A75=$AT$12,STL!$S$7,A75=$AT$13,STL!$S$8,A75=$AT$14,STL!$S$9,A75=$AT$15,STL!$S$10,A75=$AT$16,STL!$S$11,A75=$AT$17,STL!$S$12,A75=$AT$18,STL!$S$13,A75=$AT$19,STL!$S$14,A75=$AT$20,STL!$S$15,A75=$AT$21,STL!$S$16,A75=$AT$22,STL!$S$17,A75=$AT$23,STL!$S$18,A75=$AT$24,STL!$S$19,A75=$AT$25,STL!$S$20,A75=$AT$26,STL!$S$21,A75=$AT$27,STL!$S$22,A75=$AT$28,STL!$S$23,A75=$AT$29,STL!$S$24,A75=$AT$30,STL!$S$25,A75=$AT$31,STL!$S$26,A75=$AT$32,STL!$S$27,A75=$AT$33,STL!$S$28,A75=$AT$34,STL!$S$29,A75=$AT$35,STL!$S$30,A75=$AT$36,STL!$S$31,A75=$AT$37,STL!$S$32,A75=$AT$38,STL!$S$33,A75=$AT$39,STL!$S$34,A75=$AT$40,STL!$S$35,A75=$AT$41,STL!$S$36,A75=$AT$42,STL!$S$37,A75=$AT$43,STL!$S$38,A75=$AT$44,STL!$S$39,A75=$AT$45,STL!$S$40,A75=$AT$46,STL!$S$41,A75=$AT$47,STL!$S$42,A75=$AT$48,STL!$S$43,A75=$AT$49,STL!$S$44)</f>
        <v>1785.7142857142858</v>
      </c>
      <c r="T75" s="2" cm="1">
        <f t="array" ref="T75">_xlfn.IFS(AD75=$AX$8,STL!$T$3,AD75=$AX$9,STL!$T$4,AD75=$AX$10,STL!$T$5,AD75=$AX$11,STL!$T$6,AD75=$AX$12,STL!$T$7,AD75=$AX$13,STL!$T$8,AD75=$AX$14,STL!$T$9,AD75=$AX$15,STL!$T$10,AD75=$AX$16,STL!$T$11,AD75=$AX$17,STL!$T$12,AD75=$AX$18,STL!$T$13,AD75=$AX$19,STL!$T$14,AD75=$AX$20,STL!$T$15,AD75=$AX$21,STL!$T$16,AD75=$AX$22,STL!$T$17,AD75=$AX$23,STL!$T$18,AD75=$AX$24,STL!$T$19,AD75=$AX$25,STL!$T$20,AD75=$AX$26,STL!$T$21,AD75=$AX$27,STL!$T$22,AD75=$AX$28,STL!$T$23,AD75=$AX$29,STL!$T$24,AD75=$AX$30,STL!$T$25,AD75=$AX$31,STL!$T$26,AD75=$AX$32,STL!$T$27,AD75=$AX$33,STL!$T$28,AD75=$AX$34,STL!$T$29,AD75=$AX$35,STL!$T$30,AD75=$AX$36,STL!$T$31,AD75=$AX$37,STL!$T$32,AD75=$AX$38,STL!$T$33,AD75=$AX$39,STL!$T$34,AD75=$AX$40,STL!$T$35,AD75=$AX$41,STL!$T$36,AD75=$AX$42,STL!$T$37,AD75=$AX$43,STL!$T$38,AD75=$AX$44,STL!$T$39,AD75=$AX$45,STL!$T$40,AD75=$AX$46,STL!$T$41,AD75=$AX$47,STL!$T$42,AD75=$AX$48,STL!$T$43,AD75=$AX$49,STL!$T$44)</f>
        <v>520.62300000000005</v>
      </c>
      <c r="U75" s="2" cm="1">
        <f t="array" ref="U75">_xlfn.IFS($AD75=$AX$8,STL!$U$3,$AD75=$AX$9,STL!$U$4,$AD75=$AX$10,STL!$U$5,$AD75=$AX$11,STL!$U$6,$AD75=$AX$12,STL!$U$7,$AD75=$AX$13,STL!$U$8,$AD75=$AX$14,STL!$U$9,$AD75=$AX$15,STL!$U$10,$AD75=$AX$16,STL!$U$11,$AD75=$AX$17,STL!$U$12,$AD75=$AX$18,STL!$U$13,$AD75=$AX$19,STL!$U$14,$AD75=$AX$20,STL!$U$15,$AD75=$AX$21,STL!$U$16,$AD75=$AX$22,STL!$U$17,$AD75=$AX$23,STL!$U$18,$AD75=$AX$24,STL!$U$19,$AD75=$AX$25,STL!$U$20,$AD75=$AX$26,STL!$U$21,$AD75=$AX$27,STL!$U$22,$AD75=$AX$28,STL!$U$23,$AD75=$AX$29,STL!$U$24,$AD75=$AX$30,STL!$U$25,$AD75=$AX$31,STL!$U$26,$AD75=$AX$32,STL!$U$27,$AD75=$AX$33,STL!$U$28,$AD75=$AX$34,STL!$U$29,$AD75=$AX$35,STL!$U$30,$AD75=$AX$36,STL!$U$31,$AD75=$AX$37,STL!$U$32,$AD75=$AX$38,STL!$U$33,$AD75=$AX$39,STL!$U$34,$AD75=$AX$40,STL!$U$35,$AD75=$AX$41,STL!$U$36,$AD75=$AX$42,STL!$U$37,$AD75=$AX$43,STL!$U$38,$AD75=$AX$44,STL!$U$39,$AD75=$AX$45,STL!$U$40,$AD75=$AX$46,STL!$U$41,$AD75=$AX$47,STL!$U$42,$AD75=$AX$48,STL!$U$43,$AD75=$AX$49,STL!$U$44)</f>
        <v>48.642000000000003</v>
      </c>
      <c r="V75" s="2" cm="1">
        <f t="array" ref="V75">_xlfn.IFS($AD75=$AX$8,STL!$V$3,$AD75=$AX$9,STL!$V$4,$AD75=$AX$10,STL!$V$5,$AD75=$AX$11,STL!$V$6,$AD75=$AX$12,STL!$V$7,$AD75=$AX$13,STL!$V$8,$AD75=$AX$14,STL!$V$9,$AD75=$AX$15,STL!$V$10,$AD75=$AX$16,STL!$V$11,$AD75=$AX$17,STL!$V$12,$AD75=$AX$18,STL!$V$13,$AD75=$AX$19,STL!$V$14,$AD75=$AX$20,STL!$V$15,$AD75=$AX$21,STL!$V$16,$AD75=$AX$22,STL!$V$17,$AD75=$AX$23,STL!$V$18,$AD75=$AX$24,STL!$V$19,$AD75=$AX$25,STL!$V$20,$AD75=$AX$26,STL!$V$21,$AD75=$AX$27,STL!$V$22,$AD75=$AX$28,STL!$V$23,$AD75=$AX$29,STL!$V$24,$AD75=$AX$30,STL!$V$25,$AD75=$AX$31,STL!$V$26,$AD75=$AX$32,STL!$V$27,$AD75=$AX$33,STL!$V$28,$AD75=$AX$34,STL!$V$29,$AD75=$AX$35,STL!$V$30,$AD75=$AX$36,STL!$V$31,$AD75=$AX$37,STL!$V$32,$AD75=$AX$38,STL!$V$33,$AD75=$AX$39,STL!$V$34,$AD75=$AX$40,STL!$V$35,$AD75=$AX$41,STL!$V$36,$AD75=$AX$42,STL!$V$37,$AD75=$AX$43,STL!$V$38,$AD75=$AX$44,STL!$V$39,$AD75=$AX$45,STL!$V$40,$AD75=$AX$46,STL!$V$41,$AD75=$AX$47,STL!$V$42,$AD75=$AX$48,STL!$V$43,$AD75=$AX$49,STL!$V$44)</f>
        <v>569.2650000000001</v>
      </c>
      <c r="W75" s="2" t="s">
        <v>141</v>
      </c>
      <c r="X75" s="2">
        <v>0.2</v>
      </c>
      <c r="Y75" s="2" t="s">
        <v>33</v>
      </c>
      <c r="Z75" s="2" t="s">
        <v>34</v>
      </c>
      <c r="AA75" s="2" t="s">
        <v>35</v>
      </c>
      <c r="AB75" s="2">
        <v>81850.468148</v>
      </c>
      <c r="AC75" s="2">
        <v>81.850468000000006</v>
      </c>
      <c r="AD75" s="2">
        <v>9</v>
      </c>
      <c r="AE75" s="10" t="s">
        <v>307</v>
      </c>
      <c r="AF75" s="2">
        <f t="shared" si="2"/>
        <v>292323.10000000003</v>
      </c>
      <c r="AG75" s="2" cm="1">
        <f t="array" ref="AG75">_xlfn.IFS(D75="I",MIN('Datos pp I Región'!$K$7:$K$9),D75="II",MIN('Datos pp II Región'!$K$7:$K$9),D75="III",MIN('Datos pp III Región'!$K$7:$K$9),D75="IV",MIN('Datos pp IV Región'!$K$7:$K$9),D75="V",MIN('Datos pp V Región'!$K$7:$K$9),D75="RM",MIN('Datos pp RM'!$K$7:$K$9),D75="VI",MIN('Datos pp VI Región'!$K$7:$K$9))</f>
        <v>2</v>
      </c>
      <c r="AH75" s="2" cm="1">
        <f t="array" ref="AH75">_xlfn.IFS(Z75="Pavimentado",1-(AG75/(4*365)),Z75="No Pavimentado",1-(AG75/365))</f>
        <v>0.99863013698630132</v>
      </c>
      <c r="AI75" s="2" cm="1">
        <f t="array" ref="AI75">_xlfn.IFS(Z75="Pavimentado",8,Z75="No Pavimentado",R75)</f>
        <v>8</v>
      </c>
      <c r="AJ75" s="2">
        <v>0.62</v>
      </c>
      <c r="AK75" s="2">
        <v>0.15</v>
      </c>
      <c r="AL75" s="2">
        <v>1.5</v>
      </c>
      <c r="AM75" s="2">
        <v>0.15</v>
      </c>
      <c r="AN75" s="2"/>
      <c r="AO75" s="2" cm="1">
        <f t="array" ref="AO75">_xlfn.IFS($Z75=$AU$3,AJ75*(($X75)^(0.91))*(AI75*1.1023)^(1.02),$Z75=$AU$4,AL75*281.9*((8.5/12)^0.9)*(AI75/2.72)^0.45)</f>
        <v>1.3201600184669013</v>
      </c>
      <c r="AP75" s="2" cm="1">
        <f t="array" ref="AP75">_xlfn.IFS($Z75=$AU$3,AK75*(($X75)^(0.91))*(AI75*1.1023)^1.02,$Z75=$AU$4,AM75*281.9*((8.5/12)^0.9)*(AI75/2.72)^0.45)</f>
        <v>0.31939355285489546</v>
      </c>
      <c r="AQ75" s="2" cm="1">
        <f t="array" ref="AQ75">_xlfn.IFS(Z75=$AU$3,(AF75*AO75*AH75)/1000000,Z75=$AU$4,(AF75*AH75*AO75*(1-AN75))/1000000)</f>
        <v>0.38538462078047409</v>
      </c>
      <c r="AR75" s="2" cm="1">
        <f t="array" ref="AR75">_xlfn.IFS(Z75=$AU$3,(AF75*AP75*AH75)/1000000,Z75=$AU$4,(AF75*AH75*AP75*(1-AN75))/1000000)</f>
        <v>9.3238214704953401E-2</v>
      </c>
    </row>
    <row r="76" spans="1:44" ht="57.6" x14ac:dyDescent="0.3">
      <c r="A76" s="2">
        <v>9</v>
      </c>
      <c r="B76" t="s">
        <v>21</v>
      </c>
      <c r="C76" s="3" t="s">
        <v>74</v>
      </c>
      <c r="D76" t="s">
        <v>75</v>
      </c>
      <c r="E76" s="3" t="s">
        <v>122</v>
      </c>
      <c r="F76" s="2" t="s">
        <v>123</v>
      </c>
      <c r="G76" s="2" t="s">
        <v>124</v>
      </c>
      <c r="H76" s="2" t="s">
        <v>79</v>
      </c>
      <c r="I76" s="2" t="s">
        <v>28</v>
      </c>
      <c r="J76" s="2" t="s">
        <v>90</v>
      </c>
      <c r="K76" s="2" t="s">
        <v>29</v>
      </c>
      <c r="L76" s="4">
        <v>46227</v>
      </c>
      <c r="M76" s="2" t="s">
        <v>30</v>
      </c>
      <c r="N76" s="2" t="s">
        <v>80</v>
      </c>
      <c r="O76" s="2">
        <v>50000</v>
      </c>
      <c r="P76" s="2" cm="1">
        <f t="array" ref="P76">_xlfn.IFS(AD76=$AT$8,STL!$P$3,AD76=$AT$9,STL!$P$4,AD76=$AT$10,STL!$P$5,AD76=$AT$11,STL!$P$6,AD76=$AT$12,STL!$P$7,AD76=$AT$13,STL!$P$8,AD76=$AT$14,STL!$P$9,AD76=$AT$15,STL!$P$10,AD76=$AT$16,STL!$P$11,AD76=$AT$17,STL!$P$12,AD76=$AT$18,STL!$P$13,AD76=$AT$19,STL!$P$14,AD76=$AT$20,STL!$P$15,AD76=$AT$21,STL!$P$16,AD76=$AT$22,STL!$P$17,AD76=$AT$23,STL!$P$18,AD76=$AT$24,STL!$P$19,AD76=$AT$25,STL!$P$20,AD76=$AT$26,STL!$P$21,AD76=$AT$27,STL!$P$22,AD76=$AT$28,STL!$P$23,AD76=$AT$29,STL!$P$24,AD76=$AT$30,STL!$P$25,AD76=$AT$31,STL!$P$26,AD76=$AT$32,STL!$P$27,AD76=$AT$33,STL!$P$28,AD76=$AT$34,STL!$P$29,AD76=$AT$35,STL!$P$30,AD76=$AT$36,STL!$P$31,AD76=$AT$37,STL!$P$32,AD76=$AT$38,STL!$P$33,AD76=$AT$39,STL!$P$34,AD76=$AT$40,STL!$P$35,AD76=$AT$41,STL!$P$36,AD76=$AT$42,STL!$P$37,AD76=$AT$43,STL!$P$38,AD76=$AT$44,STL!$P$39,AD76=$AT$45,STL!$P$40,AD76=$AT$46,STL!$P$41,AD76=$AT$47,STL!$P$42,AD76=$AT$48,STL!$P$43,AD76=$AT$49,STL!$P$44)</f>
        <v>8.3350000000000009</v>
      </c>
      <c r="Q76" s="2">
        <f>STL!$Q$3</f>
        <v>28</v>
      </c>
      <c r="R76" s="42">
        <f>STL!$R$3</f>
        <v>36.335000000000001</v>
      </c>
      <c r="S76" s="43" cm="1">
        <f t="array" ref="S76">_xlfn.IFS(A76=$AT$8,STL!$S$3,A76=$AT$9,STL!$S$4,A76=$AT$10,STL!$S$5,A76=$AT$11,STL!$S$6,A76=$AT$12,STL!$S$7,A76=$AT$13,STL!$S$8,A76=$AT$14,STL!$S$9,A76=$AT$15,STL!$S$10,A76=$AT$16,STL!$S$11,A76=$AT$17,STL!$S$12,A76=$AT$18,STL!$S$13,A76=$AT$19,STL!$S$14,A76=$AT$20,STL!$S$15,A76=$AT$21,STL!$S$16,A76=$AT$22,STL!$S$17,A76=$AT$23,STL!$S$18,A76=$AT$24,STL!$S$19,A76=$AT$25,STL!$S$20,A76=$AT$26,STL!$S$21,A76=$AT$27,STL!$S$22,A76=$AT$28,STL!$S$23,A76=$AT$29,STL!$S$24,A76=$AT$30,STL!$S$25,A76=$AT$31,STL!$S$26,A76=$AT$32,STL!$S$27,A76=$AT$33,STL!$S$28,A76=$AT$34,STL!$S$29,A76=$AT$35,STL!$S$30,A76=$AT$36,STL!$S$31,A76=$AT$37,STL!$S$32,A76=$AT$38,STL!$S$33,A76=$AT$39,STL!$S$34,A76=$AT$40,STL!$S$35,A76=$AT$41,STL!$S$36,A76=$AT$42,STL!$S$37,A76=$AT$43,STL!$S$38,A76=$AT$44,STL!$S$39,A76=$AT$45,STL!$S$40,A76=$AT$46,STL!$S$41,A76=$AT$47,STL!$S$42,A76=$AT$48,STL!$S$43,A76=$AT$49,STL!$S$44)</f>
        <v>1785.7142857142858</v>
      </c>
      <c r="T76" s="2" cm="1">
        <f t="array" ref="T76">_xlfn.IFS(AD76=$AX$8,STL!$T$3,AD76=$AX$9,STL!$T$4,AD76=$AX$10,STL!$T$5,AD76=$AX$11,STL!$T$6,AD76=$AX$12,STL!$T$7,AD76=$AX$13,STL!$T$8,AD76=$AX$14,STL!$T$9,AD76=$AX$15,STL!$T$10,AD76=$AX$16,STL!$T$11,AD76=$AX$17,STL!$T$12,AD76=$AX$18,STL!$T$13,AD76=$AX$19,STL!$T$14,AD76=$AX$20,STL!$T$15,AD76=$AX$21,STL!$T$16,AD76=$AX$22,STL!$T$17,AD76=$AX$23,STL!$T$18,AD76=$AX$24,STL!$T$19,AD76=$AX$25,STL!$T$20,AD76=$AX$26,STL!$T$21,AD76=$AX$27,STL!$T$22,AD76=$AX$28,STL!$T$23,AD76=$AX$29,STL!$T$24,AD76=$AX$30,STL!$T$25,AD76=$AX$31,STL!$T$26,AD76=$AX$32,STL!$T$27,AD76=$AX$33,STL!$T$28,AD76=$AX$34,STL!$T$29,AD76=$AX$35,STL!$T$30,AD76=$AX$36,STL!$T$31,AD76=$AX$37,STL!$T$32,AD76=$AX$38,STL!$T$33,AD76=$AX$39,STL!$T$34,AD76=$AX$40,STL!$T$35,AD76=$AX$41,STL!$T$36,AD76=$AX$42,STL!$T$37,AD76=$AX$43,STL!$T$38,AD76=$AX$44,STL!$T$39,AD76=$AX$45,STL!$T$40,AD76=$AX$46,STL!$T$41,AD76=$AX$47,STL!$T$42,AD76=$AX$48,STL!$T$43,AD76=$AX$49,STL!$T$44)</f>
        <v>520.62300000000005</v>
      </c>
      <c r="U76" s="2" cm="1">
        <f t="array" ref="U76">_xlfn.IFS($AD76=$AX$8,STL!$U$3,$AD76=$AX$9,STL!$U$4,$AD76=$AX$10,STL!$U$5,$AD76=$AX$11,STL!$U$6,$AD76=$AX$12,STL!$U$7,$AD76=$AX$13,STL!$U$8,$AD76=$AX$14,STL!$U$9,$AD76=$AX$15,STL!$U$10,$AD76=$AX$16,STL!$U$11,$AD76=$AX$17,STL!$U$12,$AD76=$AX$18,STL!$U$13,$AD76=$AX$19,STL!$U$14,$AD76=$AX$20,STL!$U$15,$AD76=$AX$21,STL!$U$16,$AD76=$AX$22,STL!$U$17,$AD76=$AX$23,STL!$U$18,$AD76=$AX$24,STL!$U$19,$AD76=$AX$25,STL!$U$20,$AD76=$AX$26,STL!$U$21,$AD76=$AX$27,STL!$U$22,$AD76=$AX$28,STL!$U$23,$AD76=$AX$29,STL!$U$24,$AD76=$AX$30,STL!$U$25,$AD76=$AX$31,STL!$U$26,$AD76=$AX$32,STL!$U$27,$AD76=$AX$33,STL!$U$28,$AD76=$AX$34,STL!$U$29,$AD76=$AX$35,STL!$U$30,$AD76=$AX$36,STL!$U$31,$AD76=$AX$37,STL!$U$32,$AD76=$AX$38,STL!$U$33,$AD76=$AX$39,STL!$U$34,$AD76=$AX$40,STL!$U$35,$AD76=$AX$41,STL!$U$36,$AD76=$AX$42,STL!$U$37,$AD76=$AX$43,STL!$U$38,$AD76=$AX$44,STL!$U$39,$AD76=$AX$45,STL!$U$40,$AD76=$AX$46,STL!$U$41,$AD76=$AX$47,STL!$U$42,$AD76=$AX$48,STL!$U$43,$AD76=$AX$49,STL!$U$44)</f>
        <v>48.642000000000003</v>
      </c>
      <c r="V76" s="2" cm="1">
        <f t="array" ref="V76">_xlfn.IFS($AD76=$AX$8,STL!$V$3,$AD76=$AX$9,STL!$V$4,$AD76=$AX$10,STL!$V$5,$AD76=$AX$11,STL!$V$6,$AD76=$AX$12,STL!$V$7,$AD76=$AX$13,STL!$V$8,$AD76=$AX$14,STL!$V$9,$AD76=$AX$15,STL!$V$10,$AD76=$AX$16,STL!$V$11,$AD76=$AX$17,STL!$V$12,$AD76=$AX$18,STL!$V$13,$AD76=$AX$19,STL!$V$14,$AD76=$AX$20,STL!$V$15,$AD76=$AX$21,STL!$V$16,$AD76=$AX$22,STL!$V$17,$AD76=$AX$23,STL!$V$18,$AD76=$AX$24,STL!$V$19,$AD76=$AX$25,STL!$V$20,$AD76=$AX$26,STL!$V$21,$AD76=$AX$27,STL!$V$22,$AD76=$AX$28,STL!$V$23,$AD76=$AX$29,STL!$V$24,$AD76=$AX$30,STL!$V$25,$AD76=$AX$31,STL!$V$26,$AD76=$AX$32,STL!$V$27,$AD76=$AX$33,STL!$V$28,$AD76=$AX$34,STL!$V$29,$AD76=$AX$35,STL!$V$30,$AD76=$AX$36,STL!$V$31,$AD76=$AX$37,STL!$V$32,$AD76=$AX$38,STL!$V$33,$AD76=$AX$39,STL!$V$34,$AD76=$AX$40,STL!$V$35,$AD76=$AX$41,STL!$V$36,$AD76=$AX$42,STL!$V$37,$AD76=$AX$43,STL!$V$38,$AD76=$AX$44,STL!$V$39,$AD76=$AX$45,STL!$V$40,$AD76=$AX$46,STL!$V$41,$AD76=$AX$47,STL!$V$42,$AD76=$AX$48,STL!$V$43,$AD76=$AX$49,STL!$V$44)</f>
        <v>569.2650000000001</v>
      </c>
      <c r="W76" s="2" t="s">
        <v>125</v>
      </c>
      <c r="X76" s="2">
        <v>0.2</v>
      </c>
      <c r="Y76" s="2" t="s">
        <v>33</v>
      </c>
      <c r="Z76" s="2" t="s">
        <v>34</v>
      </c>
      <c r="AA76" s="2" t="s">
        <v>35</v>
      </c>
      <c r="AB76" s="2">
        <v>37190.623789999998</v>
      </c>
      <c r="AC76" s="2">
        <v>37.190624</v>
      </c>
      <c r="AD76" s="2">
        <v>9</v>
      </c>
      <c r="AE76" s="10" t="s">
        <v>307</v>
      </c>
      <c r="AF76" s="2">
        <f t="shared" si="2"/>
        <v>132823.65714285715</v>
      </c>
      <c r="AG76" s="2" cm="1">
        <f t="array" ref="AG76">_xlfn.IFS(D76="I",MIN('Datos pp I Región'!$K$7:$K$9),D76="II",MIN('Datos pp II Región'!$K$7:$K$9),D76="III",MIN('Datos pp III Región'!$K$7:$K$9),D76="IV",MIN('Datos pp IV Región'!$K$7:$K$9),D76="V",MIN('Datos pp V Región'!$K$7:$K$9),D76="RM",MIN('Datos pp RM'!$K$7:$K$9),D76="VI",MIN('Datos pp VI Región'!$K$7:$K$9))</f>
        <v>2</v>
      </c>
      <c r="AH76" s="2" cm="1">
        <f t="array" ref="AH76">_xlfn.IFS(Z76="Pavimentado",1-(AG76/(4*365)),Z76="No Pavimentado",1-(AG76/365))</f>
        <v>0.99863013698630132</v>
      </c>
      <c r="AI76" s="2" cm="1">
        <f t="array" ref="AI76">_xlfn.IFS(Z76="Pavimentado",8,Z76="No Pavimentado",R76)</f>
        <v>8</v>
      </c>
      <c r="AJ76" s="2">
        <v>0.62</v>
      </c>
      <c r="AK76" s="2">
        <v>0.15</v>
      </c>
      <c r="AL76" s="2">
        <v>1.5</v>
      </c>
      <c r="AM76" s="2">
        <v>0.15</v>
      </c>
      <c r="AN76" s="2"/>
      <c r="AO76" s="2" cm="1">
        <f t="array" ref="AO76">_xlfn.IFS($Z76=$AU$3,AJ76*(($X76)^(0.91))*(AI76*1.1023)^(1.02),$Z76=$AU$4,AL76*281.9*((8.5/12)^0.9)*(AI76/2.72)^0.45)</f>
        <v>1.3201600184669013</v>
      </c>
      <c r="AP76" s="2" cm="1">
        <f t="array" ref="AP76">_xlfn.IFS($Z76=$AU$3,AK76*(($X76)^(0.91))*(AI76*1.1023)^1.02,$Z76=$AU$4,AM76*281.9*((8.5/12)^0.9)*(AI76/2.72)^0.45)</f>
        <v>0.31939355285489546</v>
      </c>
      <c r="AQ76" s="2" cm="1">
        <f t="array" ref="AQ76">_xlfn.IFS(Z76=$AU$3,(AF76*AO76*AH76)/1000000,Z76=$AU$4,(AF76*AH76*AO76*(1-AN76))/1000000)</f>
        <v>0.17510827826701242</v>
      </c>
      <c r="AR76" s="2" cm="1">
        <f t="array" ref="AR76">_xlfn.IFS(Z76=$AU$3,(AF76*AP76*AH76)/1000000,Z76=$AU$4,(AF76*AH76*AP76*(1-AN76))/1000000)</f>
        <v>4.2364906032341713E-2</v>
      </c>
    </row>
    <row r="77" spans="1:44" ht="57.6" x14ac:dyDescent="0.3">
      <c r="A77" s="2">
        <v>9</v>
      </c>
      <c r="B77" t="s">
        <v>21</v>
      </c>
      <c r="C77" s="3" t="s">
        <v>74</v>
      </c>
      <c r="D77" t="s">
        <v>75</v>
      </c>
      <c r="E77" s="3" t="s">
        <v>122</v>
      </c>
      <c r="F77" s="2" t="s">
        <v>142</v>
      </c>
      <c r="G77" s="2" t="s">
        <v>124</v>
      </c>
      <c r="H77" s="2" t="s">
        <v>79</v>
      </c>
      <c r="I77" s="2" t="s">
        <v>28</v>
      </c>
      <c r="J77" s="2" t="s">
        <v>90</v>
      </c>
      <c r="K77" s="2" t="s">
        <v>29</v>
      </c>
      <c r="L77" s="4">
        <v>46227</v>
      </c>
      <c r="M77" s="2" t="s">
        <v>30</v>
      </c>
      <c r="N77" s="2" t="s">
        <v>80</v>
      </c>
      <c r="O77" s="2">
        <v>50000</v>
      </c>
      <c r="P77" s="2" cm="1">
        <f t="array" ref="P77">_xlfn.IFS(AD77=$AT$8,STL!$P$3,AD77=$AT$9,STL!$P$4,AD77=$AT$10,STL!$P$5,AD77=$AT$11,STL!$P$6,AD77=$AT$12,STL!$P$7,AD77=$AT$13,STL!$P$8,AD77=$AT$14,STL!$P$9,AD77=$AT$15,STL!$P$10,AD77=$AT$16,STL!$P$11,AD77=$AT$17,STL!$P$12,AD77=$AT$18,STL!$P$13,AD77=$AT$19,STL!$P$14,AD77=$AT$20,STL!$P$15,AD77=$AT$21,STL!$P$16,AD77=$AT$22,STL!$P$17,AD77=$AT$23,STL!$P$18,AD77=$AT$24,STL!$P$19,AD77=$AT$25,STL!$P$20,AD77=$AT$26,STL!$P$21,AD77=$AT$27,STL!$P$22,AD77=$AT$28,STL!$P$23,AD77=$AT$29,STL!$P$24,AD77=$AT$30,STL!$P$25,AD77=$AT$31,STL!$P$26,AD77=$AT$32,STL!$P$27,AD77=$AT$33,STL!$P$28,AD77=$AT$34,STL!$P$29,AD77=$AT$35,STL!$P$30,AD77=$AT$36,STL!$P$31,AD77=$AT$37,STL!$P$32,AD77=$AT$38,STL!$P$33,AD77=$AT$39,STL!$P$34,AD77=$AT$40,STL!$P$35,AD77=$AT$41,STL!$P$36,AD77=$AT$42,STL!$P$37,AD77=$AT$43,STL!$P$38,AD77=$AT$44,STL!$P$39,AD77=$AT$45,STL!$P$40,AD77=$AT$46,STL!$P$41,AD77=$AT$47,STL!$P$42,AD77=$AT$48,STL!$P$43,AD77=$AT$49,STL!$P$44)</f>
        <v>8.3350000000000009</v>
      </c>
      <c r="Q77" s="2">
        <f>STL!$Q$3</f>
        <v>28</v>
      </c>
      <c r="R77" s="42">
        <f>STL!$R$3</f>
        <v>36.335000000000001</v>
      </c>
      <c r="S77" s="43" cm="1">
        <f t="array" ref="S77">_xlfn.IFS(A77=$AT$8,STL!$S$3,A77=$AT$9,STL!$S$4,A77=$AT$10,STL!$S$5,A77=$AT$11,STL!$S$6,A77=$AT$12,STL!$S$7,A77=$AT$13,STL!$S$8,A77=$AT$14,STL!$S$9,A77=$AT$15,STL!$S$10,A77=$AT$16,STL!$S$11,A77=$AT$17,STL!$S$12,A77=$AT$18,STL!$S$13,A77=$AT$19,STL!$S$14,A77=$AT$20,STL!$S$15,A77=$AT$21,STL!$S$16,A77=$AT$22,STL!$S$17,A77=$AT$23,STL!$S$18,A77=$AT$24,STL!$S$19,A77=$AT$25,STL!$S$20,A77=$AT$26,STL!$S$21,A77=$AT$27,STL!$S$22,A77=$AT$28,STL!$S$23,A77=$AT$29,STL!$S$24,A77=$AT$30,STL!$S$25,A77=$AT$31,STL!$S$26,A77=$AT$32,STL!$S$27,A77=$AT$33,STL!$S$28,A77=$AT$34,STL!$S$29,A77=$AT$35,STL!$S$30,A77=$AT$36,STL!$S$31,A77=$AT$37,STL!$S$32,A77=$AT$38,STL!$S$33,A77=$AT$39,STL!$S$34,A77=$AT$40,STL!$S$35,A77=$AT$41,STL!$S$36,A77=$AT$42,STL!$S$37,A77=$AT$43,STL!$S$38,A77=$AT$44,STL!$S$39,A77=$AT$45,STL!$S$40,A77=$AT$46,STL!$S$41,A77=$AT$47,STL!$S$42,A77=$AT$48,STL!$S$43,A77=$AT$49,STL!$S$44)</f>
        <v>1785.7142857142858</v>
      </c>
      <c r="T77" s="2" cm="1">
        <f t="array" ref="T77">_xlfn.IFS(AD77=$AX$8,STL!$T$3,AD77=$AX$9,STL!$T$4,AD77=$AX$10,STL!$T$5,AD77=$AX$11,STL!$T$6,AD77=$AX$12,STL!$T$7,AD77=$AX$13,STL!$T$8,AD77=$AX$14,STL!$T$9,AD77=$AX$15,STL!$T$10,AD77=$AX$16,STL!$T$11,AD77=$AX$17,STL!$T$12,AD77=$AX$18,STL!$T$13,AD77=$AX$19,STL!$T$14,AD77=$AX$20,STL!$T$15,AD77=$AX$21,STL!$T$16,AD77=$AX$22,STL!$T$17,AD77=$AX$23,STL!$T$18,AD77=$AX$24,STL!$T$19,AD77=$AX$25,STL!$T$20,AD77=$AX$26,STL!$T$21,AD77=$AX$27,STL!$T$22,AD77=$AX$28,STL!$T$23,AD77=$AX$29,STL!$T$24,AD77=$AX$30,STL!$T$25,AD77=$AX$31,STL!$T$26,AD77=$AX$32,STL!$T$27,AD77=$AX$33,STL!$T$28,AD77=$AX$34,STL!$T$29,AD77=$AX$35,STL!$T$30,AD77=$AX$36,STL!$T$31,AD77=$AX$37,STL!$T$32,AD77=$AX$38,STL!$T$33,AD77=$AX$39,STL!$T$34,AD77=$AX$40,STL!$T$35,AD77=$AX$41,STL!$T$36,AD77=$AX$42,STL!$T$37,AD77=$AX$43,STL!$T$38,AD77=$AX$44,STL!$T$39,AD77=$AX$45,STL!$T$40,AD77=$AX$46,STL!$T$41,AD77=$AX$47,STL!$T$42,AD77=$AX$48,STL!$T$43,AD77=$AX$49,STL!$T$44)</f>
        <v>520.62300000000005</v>
      </c>
      <c r="U77" s="2" cm="1">
        <f t="array" ref="U77">_xlfn.IFS($AD77=$AX$8,STL!$U$3,$AD77=$AX$9,STL!$U$4,$AD77=$AX$10,STL!$U$5,$AD77=$AX$11,STL!$U$6,$AD77=$AX$12,STL!$U$7,$AD77=$AX$13,STL!$U$8,$AD77=$AX$14,STL!$U$9,$AD77=$AX$15,STL!$U$10,$AD77=$AX$16,STL!$U$11,$AD77=$AX$17,STL!$U$12,$AD77=$AX$18,STL!$U$13,$AD77=$AX$19,STL!$U$14,$AD77=$AX$20,STL!$U$15,$AD77=$AX$21,STL!$U$16,$AD77=$AX$22,STL!$U$17,$AD77=$AX$23,STL!$U$18,$AD77=$AX$24,STL!$U$19,$AD77=$AX$25,STL!$U$20,$AD77=$AX$26,STL!$U$21,$AD77=$AX$27,STL!$U$22,$AD77=$AX$28,STL!$U$23,$AD77=$AX$29,STL!$U$24,$AD77=$AX$30,STL!$U$25,$AD77=$AX$31,STL!$U$26,$AD77=$AX$32,STL!$U$27,$AD77=$AX$33,STL!$U$28,$AD77=$AX$34,STL!$U$29,$AD77=$AX$35,STL!$U$30,$AD77=$AX$36,STL!$U$31,$AD77=$AX$37,STL!$U$32,$AD77=$AX$38,STL!$U$33,$AD77=$AX$39,STL!$U$34,$AD77=$AX$40,STL!$U$35,$AD77=$AX$41,STL!$U$36,$AD77=$AX$42,STL!$U$37,$AD77=$AX$43,STL!$U$38,$AD77=$AX$44,STL!$U$39,$AD77=$AX$45,STL!$U$40,$AD77=$AX$46,STL!$U$41,$AD77=$AX$47,STL!$U$42,$AD77=$AX$48,STL!$U$43,$AD77=$AX$49,STL!$U$44)</f>
        <v>48.642000000000003</v>
      </c>
      <c r="V77" s="2" cm="1">
        <f t="array" ref="V77">_xlfn.IFS($AD77=$AX$8,STL!$V$3,$AD77=$AX$9,STL!$V$4,$AD77=$AX$10,STL!$V$5,$AD77=$AX$11,STL!$V$6,$AD77=$AX$12,STL!$V$7,$AD77=$AX$13,STL!$V$8,$AD77=$AX$14,STL!$V$9,$AD77=$AX$15,STL!$V$10,$AD77=$AX$16,STL!$V$11,$AD77=$AX$17,STL!$V$12,$AD77=$AX$18,STL!$V$13,$AD77=$AX$19,STL!$V$14,$AD77=$AX$20,STL!$V$15,$AD77=$AX$21,STL!$V$16,$AD77=$AX$22,STL!$V$17,$AD77=$AX$23,STL!$V$18,$AD77=$AX$24,STL!$V$19,$AD77=$AX$25,STL!$V$20,$AD77=$AX$26,STL!$V$21,$AD77=$AX$27,STL!$V$22,$AD77=$AX$28,STL!$V$23,$AD77=$AX$29,STL!$V$24,$AD77=$AX$30,STL!$V$25,$AD77=$AX$31,STL!$V$26,$AD77=$AX$32,STL!$V$27,$AD77=$AX$33,STL!$V$28,$AD77=$AX$34,STL!$V$29,$AD77=$AX$35,STL!$V$30,$AD77=$AX$36,STL!$V$31,$AD77=$AX$37,STL!$V$32,$AD77=$AX$38,STL!$V$33,$AD77=$AX$39,STL!$V$34,$AD77=$AX$40,STL!$V$35,$AD77=$AX$41,STL!$V$36,$AD77=$AX$42,STL!$V$37,$AD77=$AX$43,STL!$V$38,$AD77=$AX$44,STL!$V$39,$AD77=$AX$45,STL!$V$40,$AD77=$AX$46,STL!$V$41,$AD77=$AX$47,STL!$V$42,$AD77=$AX$48,STL!$V$43,$AD77=$AX$49,STL!$V$44)</f>
        <v>569.2650000000001</v>
      </c>
      <c r="W77" s="2" t="s">
        <v>143</v>
      </c>
      <c r="X77" s="2">
        <v>0</v>
      </c>
      <c r="Y77" s="2" t="s">
        <v>33</v>
      </c>
      <c r="Z77" s="2" t="s">
        <v>61</v>
      </c>
      <c r="AA77" s="2" t="s">
        <v>35</v>
      </c>
      <c r="AB77" s="2">
        <v>9683.8964990000004</v>
      </c>
      <c r="AC77" s="2">
        <v>9.6838960000000007</v>
      </c>
      <c r="AD77" s="2">
        <v>9</v>
      </c>
      <c r="AE77" s="10" t="s">
        <v>307</v>
      </c>
      <c r="AF77" s="2">
        <f t="shared" si="2"/>
        <v>34585.342857142859</v>
      </c>
      <c r="AG77" s="2" cm="1">
        <f t="array" ref="AG77">_xlfn.IFS(D77="I",MIN('Datos pp I Región'!$K$7:$K$9),D77="II",MIN('Datos pp II Región'!$K$7:$K$9),D77="III",MIN('Datos pp III Región'!$K$7:$K$9),D77="IV",MIN('Datos pp IV Región'!$K$7:$K$9),D77="V",MIN('Datos pp V Región'!$K$7:$K$9),D77="RM",MIN('Datos pp RM'!$K$7:$K$9),D77="VI",MIN('Datos pp VI Región'!$K$7:$K$9))</f>
        <v>2</v>
      </c>
      <c r="AH77" s="2" cm="1">
        <f t="array" ref="AH77">_xlfn.IFS(Z77="Pavimentado",1-(AG77/(4*365)),Z77="No Pavimentado",1-(AG77/365))</f>
        <v>0.9945205479452055</v>
      </c>
      <c r="AI77" s="2" cm="1">
        <f t="array" ref="AI77">_xlfn.IFS(Z77="Pavimentado",8,Z77="No Pavimentado",R77)</f>
        <v>36.335000000000001</v>
      </c>
      <c r="AJ77" s="2">
        <v>0.62</v>
      </c>
      <c r="AK77" s="2">
        <v>0.15</v>
      </c>
      <c r="AL77" s="2">
        <v>1.5</v>
      </c>
      <c r="AM77" s="2">
        <v>0.15</v>
      </c>
      <c r="AN77" s="2"/>
      <c r="AO77" s="2" cm="1">
        <f t="array" ref="AO77">_xlfn.IFS($Z77=$AU$3,AJ77*(($X77)^(0.91))*(AI77*1.1023)^(1.02),$Z77=$AU$4,AL77*281.9*((8.5/12)^0.9)*(AI77/2.72)^0.45)</f>
        <v>995.38378987729118</v>
      </c>
      <c r="AP77" s="2" cm="1">
        <f t="array" ref="AP77">_xlfn.IFS($Z77=$AU$3,AK77*(($X77)^(0.91))*(AI77*1.1023)^1.02,$Z77=$AU$4,AM77*281.9*((8.5/12)^0.9)*(AI77/2.72)^0.45)</f>
        <v>99.538378987729104</v>
      </c>
      <c r="AQ77" s="2" cm="1">
        <f t="array" ref="AQ77">_xlfn.IFS(Z77=$AU$3,(AF77*AO77*AH77)/1000000,Z77=$AU$4,(AF77*AH77*AO77*(1-AN77))/1000000)</f>
        <v>34.237055731472488</v>
      </c>
      <c r="AR77" s="2" cm="1">
        <f t="array" ref="AR77">_xlfn.IFS(Z77=$AU$3,(AF77*AP77*AH77)/1000000,Z77=$AU$4,(AF77*AH77*AP77*(1-AN77))/1000000)</f>
        <v>3.4237055731472474</v>
      </c>
    </row>
    <row r="78" spans="1:44" ht="57.6" x14ac:dyDescent="0.3">
      <c r="A78" s="2">
        <v>9</v>
      </c>
      <c r="B78" t="s">
        <v>21</v>
      </c>
      <c r="C78" s="3" t="s">
        <v>74</v>
      </c>
      <c r="D78" t="s">
        <v>75</v>
      </c>
      <c r="E78" s="3" t="s">
        <v>122</v>
      </c>
      <c r="F78" s="2" t="s">
        <v>123</v>
      </c>
      <c r="G78" s="2" t="s">
        <v>124</v>
      </c>
      <c r="H78" s="2" t="s">
        <v>79</v>
      </c>
      <c r="I78" s="2" t="s">
        <v>28</v>
      </c>
      <c r="J78" s="2" t="s">
        <v>90</v>
      </c>
      <c r="K78" s="2" t="s">
        <v>29</v>
      </c>
      <c r="L78" s="4">
        <v>46227</v>
      </c>
      <c r="M78" s="2" t="s">
        <v>30</v>
      </c>
      <c r="N78" s="2" t="s">
        <v>80</v>
      </c>
      <c r="O78" s="2">
        <v>50000</v>
      </c>
      <c r="P78" s="2" cm="1">
        <f t="array" ref="P78">_xlfn.IFS(AD78=$AT$8,STL!$P$3,AD78=$AT$9,STL!$P$4,AD78=$AT$10,STL!$P$5,AD78=$AT$11,STL!$P$6,AD78=$AT$12,STL!$P$7,AD78=$AT$13,STL!$P$8,AD78=$AT$14,STL!$P$9,AD78=$AT$15,STL!$P$10,AD78=$AT$16,STL!$P$11,AD78=$AT$17,STL!$P$12,AD78=$AT$18,STL!$P$13,AD78=$AT$19,STL!$P$14,AD78=$AT$20,STL!$P$15,AD78=$AT$21,STL!$P$16,AD78=$AT$22,STL!$P$17,AD78=$AT$23,STL!$P$18,AD78=$AT$24,STL!$P$19,AD78=$AT$25,STL!$P$20,AD78=$AT$26,STL!$P$21,AD78=$AT$27,STL!$P$22,AD78=$AT$28,STL!$P$23,AD78=$AT$29,STL!$P$24,AD78=$AT$30,STL!$P$25,AD78=$AT$31,STL!$P$26,AD78=$AT$32,STL!$P$27,AD78=$AT$33,STL!$P$28,AD78=$AT$34,STL!$P$29,AD78=$AT$35,STL!$P$30,AD78=$AT$36,STL!$P$31,AD78=$AT$37,STL!$P$32,AD78=$AT$38,STL!$P$33,AD78=$AT$39,STL!$P$34,AD78=$AT$40,STL!$P$35,AD78=$AT$41,STL!$P$36,AD78=$AT$42,STL!$P$37,AD78=$AT$43,STL!$P$38,AD78=$AT$44,STL!$P$39,AD78=$AT$45,STL!$P$40,AD78=$AT$46,STL!$P$41,AD78=$AT$47,STL!$P$42,AD78=$AT$48,STL!$P$43,AD78=$AT$49,STL!$P$44)</f>
        <v>8.3350000000000009</v>
      </c>
      <c r="Q78" s="2">
        <f>STL!$Q$3</f>
        <v>28</v>
      </c>
      <c r="R78" s="42">
        <f>STL!$R$3</f>
        <v>36.335000000000001</v>
      </c>
      <c r="S78" s="43" cm="1">
        <f t="array" ref="S78">_xlfn.IFS(A78=$AT$8,STL!$S$3,A78=$AT$9,STL!$S$4,A78=$AT$10,STL!$S$5,A78=$AT$11,STL!$S$6,A78=$AT$12,STL!$S$7,A78=$AT$13,STL!$S$8,A78=$AT$14,STL!$S$9,A78=$AT$15,STL!$S$10,A78=$AT$16,STL!$S$11,A78=$AT$17,STL!$S$12,A78=$AT$18,STL!$S$13,A78=$AT$19,STL!$S$14,A78=$AT$20,STL!$S$15,A78=$AT$21,STL!$S$16,A78=$AT$22,STL!$S$17,A78=$AT$23,STL!$S$18,A78=$AT$24,STL!$S$19,A78=$AT$25,STL!$S$20,A78=$AT$26,STL!$S$21,A78=$AT$27,STL!$S$22,A78=$AT$28,STL!$S$23,A78=$AT$29,STL!$S$24,A78=$AT$30,STL!$S$25,A78=$AT$31,STL!$S$26,A78=$AT$32,STL!$S$27,A78=$AT$33,STL!$S$28,A78=$AT$34,STL!$S$29,A78=$AT$35,STL!$S$30,A78=$AT$36,STL!$S$31,A78=$AT$37,STL!$S$32,A78=$AT$38,STL!$S$33,A78=$AT$39,STL!$S$34,A78=$AT$40,STL!$S$35,A78=$AT$41,STL!$S$36,A78=$AT$42,STL!$S$37,A78=$AT$43,STL!$S$38,A78=$AT$44,STL!$S$39,A78=$AT$45,STL!$S$40,A78=$AT$46,STL!$S$41,A78=$AT$47,STL!$S$42,A78=$AT$48,STL!$S$43,A78=$AT$49,STL!$S$44)</f>
        <v>1785.7142857142858</v>
      </c>
      <c r="T78" s="2" cm="1">
        <f t="array" ref="T78">_xlfn.IFS(AD78=$AX$8,STL!$T$3,AD78=$AX$9,STL!$T$4,AD78=$AX$10,STL!$T$5,AD78=$AX$11,STL!$T$6,AD78=$AX$12,STL!$T$7,AD78=$AX$13,STL!$T$8,AD78=$AX$14,STL!$T$9,AD78=$AX$15,STL!$T$10,AD78=$AX$16,STL!$T$11,AD78=$AX$17,STL!$T$12,AD78=$AX$18,STL!$T$13,AD78=$AX$19,STL!$T$14,AD78=$AX$20,STL!$T$15,AD78=$AX$21,STL!$T$16,AD78=$AX$22,STL!$T$17,AD78=$AX$23,STL!$T$18,AD78=$AX$24,STL!$T$19,AD78=$AX$25,STL!$T$20,AD78=$AX$26,STL!$T$21,AD78=$AX$27,STL!$T$22,AD78=$AX$28,STL!$T$23,AD78=$AX$29,STL!$T$24,AD78=$AX$30,STL!$T$25,AD78=$AX$31,STL!$T$26,AD78=$AX$32,STL!$T$27,AD78=$AX$33,STL!$T$28,AD78=$AX$34,STL!$T$29,AD78=$AX$35,STL!$T$30,AD78=$AX$36,STL!$T$31,AD78=$AX$37,STL!$T$32,AD78=$AX$38,STL!$T$33,AD78=$AX$39,STL!$T$34,AD78=$AX$40,STL!$T$35,AD78=$AX$41,STL!$T$36,AD78=$AX$42,STL!$T$37,AD78=$AX$43,STL!$T$38,AD78=$AX$44,STL!$T$39,AD78=$AX$45,STL!$T$40,AD78=$AX$46,STL!$T$41,AD78=$AX$47,STL!$T$42,AD78=$AX$48,STL!$T$43,AD78=$AX$49,STL!$T$44)</f>
        <v>520.62300000000005</v>
      </c>
      <c r="U78" s="2" cm="1">
        <f t="array" ref="U78">_xlfn.IFS($AD78=$AX$8,STL!$U$3,$AD78=$AX$9,STL!$U$4,$AD78=$AX$10,STL!$U$5,$AD78=$AX$11,STL!$U$6,$AD78=$AX$12,STL!$U$7,$AD78=$AX$13,STL!$U$8,$AD78=$AX$14,STL!$U$9,$AD78=$AX$15,STL!$U$10,$AD78=$AX$16,STL!$U$11,$AD78=$AX$17,STL!$U$12,$AD78=$AX$18,STL!$U$13,$AD78=$AX$19,STL!$U$14,$AD78=$AX$20,STL!$U$15,$AD78=$AX$21,STL!$U$16,$AD78=$AX$22,STL!$U$17,$AD78=$AX$23,STL!$U$18,$AD78=$AX$24,STL!$U$19,$AD78=$AX$25,STL!$U$20,$AD78=$AX$26,STL!$U$21,$AD78=$AX$27,STL!$U$22,$AD78=$AX$28,STL!$U$23,$AD78=$AX$29,STL!$U$24,$AD78=$AX$30,STL!$U$25,$AD78=$AX$31,STL!$U$26,$AD78=$AX$32,STL!$U$27,$AD78=$AX$33,STL!$U$28,$AD78=$AX$34,STL!$U$29,$AD78=$AX$35,STL!$U$30,$AD78=$AX$36,STL!$U$31,$AD78=$AX$37,STL!$U$32,$AD78=$AX$38,STL!$U$33,$AD78=$AX$39,STL!$U$34,$AD78=$AX$40,STL!$U$35,$AD78=$AX$41,STL!$U$36,$AD78=$AX$42,STL!$U$37,$AD78=$AX$43,STL!$U$38,$AD78=$AX$44,STL!$U$39,$AD78=$AX$45,STL!$U$40,$AD78=$AX$46,STL!$U$41,$AD78=$AX$47,STL!$U$42,$AD78=$AX$48,STL!$U$43,$AD78=$AX$49,STL!$U$44)</f>
        <v>48.642000000000003</v>
      </c>
      <c r="V78" s="2" cm="1">
        <f t="array" ref="V78">_xlfn.IFS($AD78=$AX$8,STL!$V$3,$AD78=$AX$9,STL!$V$4,$AD78=$AX$10,STL!$V$5,$AD78=$AX$11,STL!$V$6,$AD78=$AX$12,STL!$V$7,$AD78=$AX$13,STL!$V$8,$AD78=$AX$14,STL!$V$9,$AD78=$AX$15,STL!$V$10,$AD78=$AX$16,STL!$V$11,$AD78=$AX$17,STL!$V$12,$AD78=$AX$18,STL!$V$13,$AD78=$AX$19,STL!$V$14,$AD78=$AX$20,STL!$V$15,$AD78=$AX$21,STL!$V$16,$AD78=$AX$22,STL!$V$17,$AD78=$AX$23,STL!$V$18,$AD78=$AX$24,STL!$V$19,$AD78=$AX$25,STL!$V$20,$AD78=$AX$26,STL!$V$21,$AD78=$AX$27,STL!$V$22,$AD78=$AX$28,STL!$V$23,$AD78=$AX$29,STL!$V$24,$AD78=$AX$30,STL!$V$25,$AD78=$AX$31,STL!$V$26,$AD78=$AX$32,STL!$V$27,$AD78=$AX$33,STL!$V$28,$AD78=$AX$34,STL!$V$29,$AD78=$AX$35,STL!$V$30,$AD78=$AX$36,STL!$V$31,$AD78=$AX$37,STL!$V$32,$AD78=$AX$38,STL!$V$33,$AD78=$AX$39,STL!$V$34,$AD78=$AX$40,STL!$V$35,$AD78=$AX$41,STL!$V$36,$AD78=$AX$42,STL!$V$37,$AD78=$AX$43,STL!$V$38,$AD78=$AX$44,STL!$V$39,$AD78=$AX$45,STL!$V$40,$AD78=$AX$46,STL!$V$41,$AD78=$AX$47,STL!$V$42,$AD78=$AX$48,STL!$V$43,$AD78=$AX$49,STL!$V$44)</f>
        <v>569.2650000000001</v>
      </c>
      <c r="W78" s="2" t="s">
        <v>144</v>
      </c>
      <c r="X78" s="2">
        <v>0.6</v>
      </c>
      <c r="Y78" s="2" t="s">
        <v>33</v>
      </c>
      <c r="Z78" s="2" t="s">
        <v>34</v>
      </c>
      <c r="AA78" s="2" t="s">
        <v>35</v>
      </c>
      <c r="AB78" s="2">
        <v>17556.286801999999</v>
      </c>
      <c r="AC78" s="2">
        <v>17.556287000000001</v>
      </c>
      <c r="AD78" s="2">
        <v>9</v>
      </c>
      <c r="AE78" s="10" t="s">
        <v>307</v>
      </c>
      <c r="AF78" s="2">
        <f t="shared" si="2"/>
        <v>62701.025000000009</v>
      </c>
      <c r="AG78" s="2" cm="1">
        <f t="array" ref="AG78">_xlfn.IFS(D78="I",MIN('Datos pp I Región'!$K$7:$K$9),D78="II",MIN('Datos pp II Región'!$K$7:$K$9),D78="III",MIN('Datos pp III Región'!$K$7:$K$9),D78="IV",MIN('Datos pp IV Región'!$K$7:$K$9),D78="V",MIN('Datos pp V Región'!$K$7:$K$9),D78="RM",MIN('Datos pp RM'!$K$7:$K$9),D78="VI",MIN('Datos pp VI Región'!$K$7:$K$9))</f>
        <v>2</v>
      </c>
      <c r="AH78" s="2" cm="1">
        <f t="array" ref="AH78">_xlfn.IFS(Z78="Pavimentado",1-(AG78/(4*365)),Z78="No Pavimentado",1-(AG78/365))</f>
        <v>0.99863013698630132</v>
      </c>
      <c r="AI78" s="2" cm="1">
        <f t="array" ref="AI78">_xlfn.IFS(Z78="Pavimentado",8,Z78="No Pavimentado",R78)</f>
        <v>8</v>
      </c>
      <c r="AJ78" s="2">
        <v>0.62</v>
      </c>
      <c r="AK78" s="2">
        <v>0.15</v>
      </c>
      <c r="AL78" s="2">
        <v>1.5</v>
      </c>
      <c r="AM78" s="2">
        <v>0.15</v>
      </c>
      <c r="AN78" s="2"/>
      <c r="AO78" s="2" cm="1">
        <f t="array" ref="AO78">_xlfn.IFS($Z78=$AU$3,AJ78*(($X78)^(0.91))*(AI78*1.1023)^(1.02),$Z78=$AU$4,AL78*281.9*((8.5/12)^0.9)*(AI78/2.72)^0.45)</f>
        <v>3.5876239752522978</v>
      </c>
      <c r="AP78" s="2" cm="1">
        <f t="array" ref="AP78">_xlfn.IFS($Z78=$AU$3,AK78*(($X78)^(0.91))*(AI78*1.1023)^1.02,$Z78=$AU$4,AM78*281.9*((8.5/12)^0.9)*(AI78/2.72)^0.45)</f>
        <v>0.86797354239974944</v>
      </c>
      <c r="AQ78" s="2" cm="1">
        <f t="array" ref="AQ78">_xlfn.IFS(Z78=$AU$3,(AF78*AO78*AH78)/1000000,Z78=$AU$4,(AF78*AH78*AO78*(1-AN78))/1000000)</f>
        <v>0.22463955302787608</v>
      </c>
      <c r="AR78" s="2" cm="1">
        <f t="array" ref="AR78">_xlfn.IFS(Z78=$AU$3,(AF78*AP78*AH78)/1000000,Z78=$AU$4,(AF78*AH78*AP78*(1-AN78))/1000000)</f>
        <v>5.4348278958357109E-2</v>
      </c>
    </row>
    <row r="79" spans="1:44" ht="57.6" x14ac:dyDescent="0.3">
      <c r="A79" s="2">
        <v>9</v>
      </c>
      <c r="B79" t="s">
        <v>21</v>
      </c>
      <c r="C79" s="3" t="s">
        <v>74</v>
      </c>
      <c r="D79" t="s">
        <v>75</v>
      </c>
      <c r="E79" s="3" t="s">
        <v>122</v>
      </c>
      <c r="F79" s="2" t="s">
        <v>123</v>
      </c>
      <c r="G79" s="2" t="s">
        <v>124</v>
      </c>
      <c r="H79" s="2" t="s">
        <v>79</v>
      </c>
      <c r="I79" s="2" t="s">
        <v>28</v>
      </c>
      <c r="J79" s="2" t="s">
        <v>90</v>
      </c>
      <c r="K79" s="2" t="s">
        <v>29</v>
      </c>
      <c r="L79" s="4">
        <v>46227</v>
      </c>
      <c r="M79" s="2" t="s">
        <v>30</v>
      </c>
      <c r="N79" s="2" t="s">
        <v>80</v>
      </c>
      <c r="O79" s="2">
        <v>50000</v>
      </c>
      <c r="P79" s="2" cm="1">
        <f t="array" ref="P79">_xlfn.IFS(AD79=$AT$8,STL!$P$3,AD79=$AT$9,STL!$P$4,AD79=$AT$10,STL!$P$5,AD79=$AT$11,STL!$P$6,AD79=$AT$12,STL!$P$7,AD79=$AT$13,STL!$P$8,AD79=$AT$14,STL!$P$9,AD79=$AT$15,STL!$P$10,AD79=$AT$16,STL!$P$11,AD79=$AT$17,STL!$P$12,AD79=$AT$18,STL!$P$13,AD79=$AT$19,STL!$P$14,AD79=$AT$20,STL!$P$15,AD79=$AT$21,STL!$P$16,AD79=$AT$22,STL!$P$17,AD79=$AT$23,STL!$P$18,AD79=$AT$24,STL!$P$19,AD79=$AT$25,STL!$P$20,AD79=$AT$26,STL!$P$21,AD79=$AT$27,STL!$P$22,AD79=$AT$28,STL!$P$23,AD79=$AT$29,STL!$P$24,AD79=$AT$30,STL!$P$25,AD79=$AT$31,STL!$P$26,AD79=$AT$32,STL!$P$27,AD79=$AT$33,STL!$P$28,AD79=$AT$34,STL!$P$29,AD79=$AT$35,STL!$P$30,AD79=$AT$36,STL!$P$31,AD79=$AT$37,STL!$P$32,AD79=$AT$38,STL!$P$33,AD79=$AT$39,STL!$P$34,AD79=$AT$40,STL!$P$35,AD79=$AT$41,STL!$P$36,AD79=$AT$42,STL!$P$37,AD79=$AT$43,STL!$P$38,AD79=$AT$44,STL!$P$39,AD79=$AT$45,STL!$P$40,AD79=$AT$46,STL!$P$41,AD79=$AT$47,STL!$P$42,AD79=$AT$48,STL!$P$43,AD79=$AT$49,STL!$P$44)</f>
        <v>8.3350000000000009</v>
      </c>
      <c r="Q79" s="2">
        <f>STL!$Q$3</f>
        <v>28</v>
      </c>
      <c r="R79" s="42">
        <f>STL!$R$3</f>
        <v>36.335000000000001</v>
      </c>
      <c r="S79" s="43" cm="1">
        <f t="array" ref="S79">_xlfn.IFS(A79=$AT$8,STL!$S$3,A79=$AT$9,STL!$S$4,A79=$AT$10,STL!$S$5,A79=$AT$11,STL!$S$6,A79=$AT$12,STL!$S$7,A79=$AT$13,STL!$S$8,A79=$AT$14,STL!$S$9,A79=$AT$15,STL!$S$10,A79=$AT$16,STL!$S$11,A79=$AT$17,STL!$S$12,A79=$AT$18,STL!$S$13,A79=$AT$19,STL!$S$14,A79=$AT$20,STL!$S$15,A79=$AT$21,STL!$S$16,A79=$AT$22,STL!$S$17,A79=$AT$23,STL!$S$18,A79=$AT$24,STL!$S$19,A79=$AT$25,STL!$S$20,A79=$AT$26,STL!$S$21,A79=$AT$27,STL!$S$22,A79=$AT$28,STL!$S$23,A79=$AT$29,STL!$S$24,A79=$AT$30,STL!$S$25,A79=$AT$31,STL!$S$26,A79=$AT$32,STL!$S$27,A79=$AT$33,STL!$S$28,A79=$AT$34,STL!$S$29,A79=$AT$35,STL!$S$30,A79=$AT$36,STL!$S$31,A79=$AT$37,STL!$S$32,A79=$AT$38,STL!$S$33,A79=$AT$39,STL!$S$34,A79=$AT$40,STL!$S$35,A79=$AT$41,STL!$S$36,A79=$AT$42,STL!$S$37,A79=$AT$43,STL!$S$38,A79=$AT$44,STL!$S$39,A79=$AT$45,STL!$S$40,A79=$AT$46,STL!$S$41,A79=$AT$47,STL!$S$42,A79=$AT$48,STL!$S$43,A79=$AT$49,STL!$S$44)</f>
        <v>1785.7142857142858</v>
      </c>
      <c r="T79" s="2" cm="1">
        <f t="array" ref="T79">_xlfn.IFS(AD79=$AX$8,STL!$T$3,AD79=$AX$9,STL!$T$4,AD79=$AX$10,STL!$T$5,AD79=$AX$11,STL!$T$6,AD79=$AX$12,STL!$T$7,AD79=$AX$13,STL!$T$8,AD79=$AX$14,STL!$T$9,AD79=$AX$15,STL!$T$10,AD79=$AX$16,STL!$T$11,AD79=$AX$17,STL!$T$12,AD79=$AX$18,STL!$T$13,AD79=$AX$19,STL!$T$14,AD79=$AX$20,STL!$T$15,AD79=$AX$21,STL!$T$16,AD79=$AX$22,STL!$T$17,AD79=$AX$23,STL!$T$18,AD79=$AX$24,STL!$T$19,AD79=$AX$25,STL!$T$20,AD79=$AX$26,STL!$T$21,AD79=$AX$27,STL!$T$22,AD79=$AX$28,STL!$T$23,AD79=$AX$29,STL!$T$24,AD79=$AX$30,STL!$T$25,AD79=$AX$31,STL!$T$26,AD79=$AX$32,STL!$T$27,AD79=$AX$33,STL!$T$28,AD79=$AX$34,STL!$T$29,AD79=$AX$35,STL!$T$30,AD79=$AX$36,STL!$T$31,AD79=$AX$37,STL!$T$32,AD79=$AX$38,STL!$T$33,AD79=$AX$39,STL!$T$34,AD79=$AX$40,STL!$T$35,AD79=$AX$41,STL!$T$36,AD79=$AX$42,STL!$T$37,AD79=$AX$43,STL!$T$38,AD79=$AX$44,STL!$T$39,AD79=$AX$45,STL!$T$40,AD79=$AX$46,STL!$T$41,AD79=$AX$47,STL!$T$42,AD79=$AX$48,STL!$T$43,AD79=$AX$49,STL!$T$44)</f>
        <v>520.62300000000005</v>
      </c>
      <c r="U79" s="2" cm="1">
        <f t="array" ref="U79">_xlfn.IFS($AD79=$AX$8,STL!$U$3,$AD79=$AX$9,STL!$U$4,$AD79=$AX$10,STL!$U$5,$AD79=$AX$11,STL!$U$6,$AD79=$AX$12,STL!$U$7,$AD79=$AX$13,STL!$U$8,$AD79=$AX$14,STL!$U$9,$AD79=$AX$15,STL!$U$10,$AD79=$AX$16,STL!$U$11,$AD79=$AX$17,STL!$U$12,$AD79=$AX$18,STL!$U$13,$AD79=$AX$19,STL!$U$14,$AD79=$AX$20,STL!$U$15,$AD79=$AX$21,STL!$U$16,$AD79=$AX$22,STL!$U$17,$AD79=$AX$23,STL!$U$18,$AD79=$AX$24,STL!$U$19,$AD79=$AX$25,STL!$U$20,$AD79=$AX$26,STL!$U$21,$AD79=$AX$27,STL!$U$22,$AD79=$AX$28,STL!$U$23,$AD79=$AX$29,STL!$U$24,$AD79=$AX$30,STL!$U$25,$AD79=$AX$31,STL!$U$26,$AD79=$AX$32,STL!$U$27,$AD79=$AX$33,STL!$U$28,$AD79=$AX$34,STL!$U$29,$AD79=$AX$35,STL!$U$30,$AD79=$AX$36,STL!$U$31,$AD79=$AX$37,STL!$U$32,$AD79=$AX$38,STL!$U$33,$AD79=$AX$39,STL!$U$34,$AD79=$AX$40,STL!$U$35,$AD79=$AX$41,STL!$U$36,$AD79=$AX$42,STL!$U$37,$AD79=$AX$43,STL!$U$38,$AD79=$AX$44,STL!$U$39,$AD79=$AX$45,STL!$U$40,$AD79=$AX$46,STL!$U$41,$AD79=$AX$47,STL!$U$42,$AD79=$AX$48,STL!$U$43,$AD79=$AX$49,STL!$U$44)</f>
        <v>48.642000000000003</v>
      </c>
      <c r="V79" s="2" cm="1">
        <f t="array" ref="V79">_xlfn.IFS($AD79=$AX$8,STL!$V$3,$AD79=$AX$9,STL!$V$4,$AD79=$AX$10,STL!$V$5,$AD79=$AX$11,STL!$V$6,$AD79=$AX$12,STL!$V$7,$AD79=$AX$13,STL!$V$8,$AD79=$AX$14,STL!$V$9,$AD79=$AX$15,STL!$V$10,$AD79=$AX$16,STL!$V$11,$AD79=$AX$17,STL!$V$12,$AD79=$AX$18,STL!$V$13,$AD79=$AX$19,STL!$V$14,$AD79=$AX$20,STL!$V$15,$AD79=$AX$21,STL!$V$16,$AD79=$AX$22,STL!$V$17,$AD79=$AX$23,STL!$V$18,$AD79=$AX$24,STL!$V$19,$AD79=$AX$25,STL!$V$20,$AD79=$AX$26,STL!$V$21,$AD79=$AX$27,STL!$V$22,$AD79=$AX$28,STL!$V$23,$AD79=$AX$29,STL!$V$24,$AD79=$AX$30,STL!$V$25,$AD79=$AX$31,STL!$V$26,$AD79=$AX$32,STL!$V$27,$AD79=$AX$33,STL!$V$28,$AD79=$AX$34,STL!$V$29,$AD79=$AX$35,STL!$V$30,$AD79=$AX$36,STL!$V$31,$AD79=$AX$37,STL!$V$32,$AD79=$AX$38,STL!$V$33,$AD79=$AX$39,STL!$V$34,$AD79=$AX$40,STL!$V$35,$AD79=$AX$41,STL!$V$36,$AD79=$AX$42,STL!$V$37,$AD79=$AX$43,STL!$V$38,$AD79=$AX$44,STL!$V$39,$AD79=$AX$45,STL!$V$40,$AD79=$AX$46,STL!$V$41,$AD79=$AX$47,STL!$V$42,$AD79=$AX$48,STL!$V$43,$AD79=$AX$49,STL!$V$44)</f>
        <v>569.2650000000001</v>
      </c>
      <c r="W79" s="2" t="s">
        <v>145</v>
      </c>
      <c r="X79" s="2">
        <v>0.2</v>
      </c>
      <c r="Y79" s="2" t="s">
        <v>33</v>
      </c>
      <c r="Z79" s="2" t="s">
        <v>34</v>
      </c>
      <c r="AA79" s="2" t="s">
        <v>35</v>
      </c>
      <c r="AB79" s="2">
        <v>1700.3613359999999</v>
      </c>
      <c r="AC79" s="2">
        <v>1.700361</v>
      </c>
      <c r="AD79" s="2">
        <v>9</v>
      </c>
      <c r="AE79" s="10" t="s">
        <v>307</v>
      </c>
      <c r="AF79" s="2">
        <f t="shared" si="2"/>
        <v>6072.7178571428576</v>
      </c>
      <c r="AG79" s="2" cm="1">
        <f t="array" ref="AG79">_xlfn.IFS(D79="I",MIN('Datos pp I Región'!$K$7:$K$9),D79="II",MIN('Datos pp II Región'!$K$7:$K$9),D79="III",MIN('Datos pp III Región'!$K$7:$K$9),D79="IV",MIN('Datos pp IV Región'!$K$7:$K$9),D79="V",MIN('Datos pp V Región'!$K$7:$K$9),D79="RM",MIN('Datos pp RM'!$K$7:$K$9),D79="VI",MIN('Datos pp VI Región'!$K$7:$K$9))</f>
        <v>2</v>
      </c>
      <c r="AH79" s="2" cm="1">
        <f t="array" ref="AH79">_xlfn.IFS(Z79="Pavimentado",1-(AG79/(4*365)),Z79="No Pavimentado",1-(AG79/365))</f>
        <v>0.99863013698630132</v>
      </c>
      <c r="AI79" s="2" cm="1">
        <f t="array" ref="AI79">_xlfn.IFS(Z79="Pavimentado",8,Z79="No Pavimentado",R79)</f>
        <v>8</v>
      </c>
      <c r="AJ79" s="2">
        <v>0.62</v>
      </c>
      <c r="AK79" s="2">
        <v>0.15</v>
      </c>
      <c r="AL79" s="2">
        <v>1.5</v>
      </c>
      <c r="AM79" s="2">
        <v>0.15</v>
      </c>
      <c r="AN79" s="2"/>
      <c r="AO79" s="2" cm="1">
        <f t="array" ref="AO79">_xlfn.IFS($Z79=$AU$3,AJ79*(($X79)^(0.91))*(AI79*1.1023)^(1.02),$Z79=$AU$4,AL79*281.9*((8.5/12)^0.9)*(AI79/2.72)^0.45)</f>
        <v>1.3201600184669013</v>
      </c>
      <c r="AP79" s="2" cm="1">
        <f t="array" ref="AP79">_xlfn.IFS($Z79=$AU$3,AK79*(($X79)^(0.91))*(AI79*1.1023)^1.02,$Z79=$AU$4,AM79*281.9*((8.5/12)^0.9)*(AI79/2.72)^0.45)</f>
        <v>0.31939355285489546</v>
      </c>
      <c r="AQ79" s="2" cm="1">
        <f t="array" ref="AQ79">_xlfn.IFS(Z79=$AU$3,(AF79*AO79*AH79)/1000000,Z79=$AU$4,(AF79*AH79*AO79*(1-AN79))/1000000)</f>
        <v>8.005977182377352E-3</v>
      </c>
      <c r="AR79" s="2" cm="1">
        <f t="array" ref="AR79">_xlfn.IFS(Z79=$AU$3,(AF79*AP79*AH79)/1000000,Z79=$AU$4,(AF79*AH79*AP79*(1-AN79))/1000000)</f>
        <v>1.9369299634783915E-3</v>
      </c>
    </row>
    <row r="80" spans="1:44" ht="43.2" x14ac:dyDescent="0.3">
      <c r="A80" s="2">
        <v>10</v>
      </c>
      <c r="B80" t="s">
        <v>21</v>
      </c>
      <c r="C80" s="3" t="s">
        <v>74</v>
      </c>
      <c r="D80" t="s">
        <v>75</v>
      </c>
      <c r="E80" s="3" t="s">
        <v>146</v>
      </c>
      <c r="F80" s="2" t="s">
        <v>147</v>
      </c>
      <c r="G80" s="2" t="s">
        <v>148</v>
      </c>
      <c r="H80" s="2" t="s">
        <v>79</v>
      </c>
      <c r="I80" s="2" t="s">
        <v>28</v>
      </c>
      <c r="J80" s="2" t="s">
        <v>90</v>
      </c>
      <c r="K80" s="2" t="s">
        <v>29</v>
      </c>
      <c r="L80" s="4">
        <v>46227</v>
      </c>
      <c r="M80" s="2" t="s">
        <v>30</v>
      </c>
      <c r="N80" s="2" t="s">
        <v>80</v>
      </c>
      <c r="O80" s="2">
        <v>50000</v>
      </c>
      <c r="P80" s="2" cm="1">
        <f t="array" ref="P80">_xlfn.IFS(AD80=$AT$8,STL!$P$3,AD80=$AT$9,STL!$P$4,AD80=$AT$10,STL!$P$5,AD80=$AT$11,STL!$P$6,AD80=$AT$12,STL!$P$7,AD80=$AT$13,STL!$P$8,AD80=$AT$14,STL!$P$9,AD80=$AT$15,STL!$P$10,AD80=$AT$16,STL!$P$11,AD80=$AT$17,STL!$P$12,AD80=$AT$18,STL!$P$13,AD80=$AT$19,STL!$P$14,AD80=$AT$20,STL!$P$15,AD80=$AT$21,STL!$P$16,AD80=$AT$22,STL!$P$17,AD80=$AT$23,STL!$P$18,AD80=$AT$24,STL!$P$19,AD80=$AT$25,STL!$P$20,AD80=$AT$26,STL!$P$21,AD80=$AT$27,STL!$P$22,AD80=$AT$28,STL!$P$23,AD80=$AT$29,STL!$P$24,AD80=$AT$30,STL!$P$25,AD80=$AT$31,STL!$P$26,AD80=$AT$32,STL!$P$27,AD80=$AT$33,STL!$P$28,AD80=$AT$34,STL!$P$29,AD80=$AT$35,STL!$P$30,AD80=$AT$36,STL!$P$31,AD80=$AT$37,STL!$P$32,AD80=$AT$38,STL!$P$33,AD80=$AT$39,STL!$P$34,AD80=$AT$40,STL!$P$35,AD80=$AT$41,STL!$P$36,AD80=$AT$42,STL!$P$37,AD80=$AT$43,STL!$P$38,AD80=$AT$44,STL!$P$39,AD80=$AT$45,STL!$P$40,AD80=$AT$46,STL!$P$41,AD80=$AT$47,STL!$P$42,AD80=$AT$48,STL!$P$43,AD80=$AT$49,STL!$P$44)</f>
        <v>8.3350000000000009</v>
      </c>
      <c r="Q80" s="2">
        <f>STL!$Q$3</f>
        <v>28</v>
      </c>
      <c r="R80" s="42">
        <f>STL!$R$3</f>
        <v>36.335000000000001</v>
      </c>
      <c r="S80" s="43" cm="1">
        <f t="array" ref="S80">_xlfn.IFS(A80=$AT$8,STL!$S$3,A80=$AT$9,STL!$S$4,A80=$AT$10,STL!$S$5,A80=$AT$11,STL!$S$6,A80=$AT$12,STL!$S$7,A80=$AT$13,STL!$S$8,A80=$AT$14,STL!$S$9,A80=$AT$15,STL!$S$10,A80=$AT$16,STL!$S$11,A80=$AT$17,STL!$S$12,A80=$AT$18,STL!$S$13,A80=$AT$19,STL!$S$14,A80=$AT$20,STL!$S$15,A80=$AT$21,STL!$S$16,A80=$AT$22,STL!$S$17,A80=$AT$23,STL!$S$18,A80=$AT$24,STL!$S$19,A80=$AT$25,STL!$S$20,A80=$AT$26,STL!$S$21,A80=$AT$27,STL!$S$22,A80=$AT$28,STL!$S$23,A80=$AT$29,STL!$S$24,A80=$AT$30,STL!$S$25,A80=$AT$31,STL!$S$26,A80=$AT$32,STL!$S$27,A80=$AT$33,STL!$S$28,A80=$AT$34,STL!$S$29,A80=$AT$35,STL!$S$30,A80=$AT$36,STL!$S$31,A80=$AT$37,STL!$S$32,A80=$AT$38,STL!$S$33,A80=$AT$39,STL!$S$34,A80=$AT$40,STL!$S$35,A80=$AT$41,STL!$S$36,A80=$AT$42,STL!$S$37,A80=$AT$43,STL!$S$38,A80=$AT$44,STL!$S$39,A80=$AT$45,STL!$S$40,A80=$AT$46,STL!$S$41,A80=$AT$47,STL!$S$42,A80=$AT$48,STL!$S$43,A80=$AT$49,STL!$S$44)</f>
        <v>1785.7142857142858</v>
      </c>
      <c r="T80" s="2" cm="1">
        <f t="array" ref="T80">_xlfn.IFS(AD80=$AX$8,STL!$T$3,AD80=$AX$9,STL!$T$4,AD80=$AX$10,STL!$T$5,AD80=$AX$11,STL!$T$6,AD80=$AX$12,STL!$T$7,AD80=$AX$13,STL!$T$8,AD80=$AX$14,STL!$T$9,AD80=$AX$15,STL!$T$10,AD80=$AX$16,STL!$T$11,AD80=$AX$17,STL!$T$12,AD80=$AX$18,STL!$T$13,AD80=$AX$19,STL!$T$14,AD80=$AX$20,STL!$T$15,AD80=$AX$21,STL!$T$16,AD80=$AX$22,STL!$T$17,AD80=$AX$23,STL!$T$18,AD80=$AX$24,STL!$T$19,AD80=$AX$25,STL!$T$20,AD80=$AX$26,STL!$T$21,AD80=$AX$27,STL!$T$22,AD80=$AX$28,STL!$T$23,AD80=$AX$29,STL!$T$24,AD80=$AX$30,STL!$T$25,AD80=$AX$31,STL!$T$26,AD80=$AX$32,STL!$T$27,AD80=$AX$33,STL!$T$28,AD80=$AX$34,STL!$T$29,AD80=$AX$35,STL!$T$30,AD80=$AX$36,STL!$T$31,AD80=$AX$37,STL!$T$32,AD80=$AX$38,STL!$T$33,AD80=$AX$39,STL!$T$34,AD80=$AX$40,STL!$T$35,AD80=$AX$41,STL!$T$36,AD80=$AX$42,STL!$T$37,AD80=$AX$43,STL!$T$38,AD80=$AX$44,STL!$T$39,AD80=$AX$45,STL!$T$40,AD80=$AX$46,STL!$T$41,AD80=$AX$47,STL!$T$42,AD80=$AX$48,STL!$T$43,AD80=$AX$49,STL!$T$44)</f>
        <v>682.97299999999996</v>
      </c>
      <c r="U80" s="2" cm="1">
        <f t="array" ref="U80">_xlfn.IFS($AD80=$AX$8,STL!$U$3,$AD80=$AX$9,STL!$U$4,$AD80=$AX$10,STL!$U$5,$AD80=$AX$11,STL!$U$6,$AD80=$AX$12,STL!$U$7,$AD80=$AX$13,STL!$U$8,$AD80=$AX$14,STL!$U$9,$AD80=$AX$15,STL!$U$10,$AD80=$AX$16,STL!$U$11,$AD80=$AX$17,STL!$U$12,$AD80=$AX$18,STL!$U$13,$AD80=$AX$19,STL!$U$14,$AD80=$AX$20,STL!$U$15,$AD80=$AX$21,STL!$U$16,$AD80=$AX$22,STL!$U$17,$AD80=$AX$23,STL!$U$18,$AD80=$AX$24,STL!$U$19,$AD80=$AX$25,STL!$U$20,$AD80=$AX$26,STL!$U$21,$AD80=$AX$27,STL!$U$22,$AD80=$AX$28,STL!$U$23,$AD80=$AX$29,STL!$U$24,$AD80=$AX$30,STL!$U$25,$AD80=$AX$31,STL!$U$26,$AD80=$AX$32,STL!$U$27,$AD80=$AX$33,STL!$U$28,$AD80=$AX$34,STL!$U$29,$AD80=$AX$35,STL!$U$30,$AD80=$AX$36,STL!$U$31,$AD80=$AX$37,STL!$U$32,$AD80=$AX$38,STL!$U$33,$AD80=$AX$39,STL!$U$34,$AD80=$AX$40,STL!$U$35,$AD80=$AX$41,STL!$U$36,$AD80=$AX$42,STL!$U$37,$AD80=$AX$43,STL!$U$38,$AD80=$AX$44,STL!$U$39,$AD80=$AX$45,STL!$U$40,$AD80=$AX$46,STL!$U$41,$AD80=$AX$47,STL!$U$42,$AD80=$AX$48,STL!$U$43,$AD80=$AX$49,STL!$U$44)</f>
        <v>1.248</v>
      </c>
      <c r="V80" s="2" cm="1">
        <f t="array" ref="V80">_xlfn.IFS($AD80=$AX$8,STL!$V$3,$AD80=$AX$9,STL!$V$4,$AD80=$AX$10,STL!$V$5,$AD80=$AX$11,STL!$V$6,$AD80=$AX$12,STL!$V$7,$AD80=$AX$13,STL!$V$8,$AD80=$AX$14,STL!$V$9,$AD80=$AX$15,STL!$V$10,$AD80=$AX$16,STL!$V$11,$AD80=$AX$17,STL!$V$12,$AD80=$AX$18,STL!$V$13,$AD80=$AX$19,STL!$V$14,$AD80=$AX$20,STL!$V$15,$AD80=$AX$21,STL!$V$16,$AD80=$AX$22,STL!$V$17,$AD80=$AX$23,STL!$V$18,$AD80=$AX$24,STL!$V$19,$AD80=$AX$25,STL!$V$20,$AD80=$AX$26,STL!$V$21,$AD80=$AX$27,STL!$V$22,$AD80=$AX$28,STL!$V$23,$AD80=$AX$29,STL!$V$24,$AD80=$AX$30,STL!$V$25,$AD80=$AX$31,STL!$V$26,$AD80=$AX$32,STL!$V$27,$AD80=$AX$33,STL!$V$28,$AD80=$AX$34,STL!$V$29,$AD80=$AX$35,STL!$V$30,$AD80=$AX$36,STL!$V$31,$AD80=$AX$37,STL!$V$32,$AD80=$AX$38,STL!$V$33,$AD80=$AX$39,STL!$V$34,$AD80=$AX$40,STL!$V$35,$AD80=$AX$41,STL!$V$36,$AD80=$AX$42,STL!$V$37,$AD80=$AX$43,STL!$V$38,$AD80=$AX$44,STL!$V$39,$AD80=$AX$45,STL!$V$40,$AD80=$AX$46,STL!$V$41,$AD80=$AX$47,STL!$V$42,$AD80=$AX$48,STL!$V$43,$AD80=$AX$49,STL!$V$44)</f>
        <v>684.221</v>
      </c>
      <c r="W80" s="2" t="s">
        <v>149</v>
      </c>
      <c r="X80" s="2">
        <v>0.2</v>
      </c>
      <c r="Y80" s="2" t="s">
        <v>33</v>
      </c>
      <c r="Z80" s="2" t="s">
        <v>34</v>
      </c>
      <c r="AA80" s="2" t="s">
        <v>35</v>
      </c>
      <c r="AB80" s="2">
        <v>530014.34455000004</v>
      </c>
      <c r="AC80" s="2">
        <v>530.01434500000005</v>
      </c>
      <c r="AD80" s="2">
        <v>10</v>
      </c>
      <c r="AE80" s="10" t="s">
        <v>307</v>
      </c>
      <c r="AF80" s="2">
        <f t="shared" si="2"/>
        <v>1892908.3750000002</v>
      </c>
      <c r="AG80" s="2" cm="1">
        <f t="array" ref="AG80">_xlfn.IFS(D80="I",MIN('Datos pp I Región'!$K$7:$K$9),D80="II",MIN('Datos pp II Región'!$K$7:$K$9),D80="III",MIN('Datos pp III Región'!$K$7:$K$9),D80="IV",MIN('Datos pp IV Región'!$K$7:$K$9),D80="V",MIN('Datos pp V Región'!$K$7:$K$9),D80="RM",MIN('Datos pp RM'!$K$7:$K$9),D80="VI",MIN('Datos pp VI Región'!$K$7:$K$9))</f>
        <v>2</v>
      </c>
      <c r="AH80" s="2" cm="1">
        <f t="array" ref="AH80">_xlfn.IFS(Z80="Pavimentado",1-(AG80/(4*365)),Z80="No Pavimentado",1-(AG80/365))</f>
        <v>0.99863013698630132</v>
      </c>
      <c r="AI80" s="2" cm="1">
        <f t="array" ref="AI80">_xlfn.IFS(Z80="Pavimentado",8,Z80="No Pavimentado",R80)</f>
        <v>8</v>
      </c>
      <c r="AJ80" s="2">
        <v>0.62</v>
      </c>
      <c r="AK80" s="2">
        <v>0.15</v>
      </c>
      <c r="AL80" s="2">
        <v>1.5</v>
      </c>
      <c r="AM80" s="2">
        <v>0.15</v>
      </c>
      <c r="AN80" s="2"/>
      <c r="AO80" s="2" cm="1">
        <f t="array" ref="AO80">_xlfn.IFS($Z80=$AU$3,AJ80*(($X80)^(0.91))*(AI80*1.1023)^(1.02),$Z80=$AU$4,AL80*281.9*((8.5/12)^0.9)*(AI80/2.72)^0.45)</f>
        <v>1.3201600184669013</v>
      </c>
      <c r="AP80" s="2" cm="1">
        <f t="array" ref="AP80">_xlfn.IFS($Z80=$AU$3,AK80*(($X80)^(0.91))*(AI80*1.1023)^1.02,$Z80=$AU$4,AM80*281.9*((8.5/12)^0.9)*(AI80/2.72)^0.45)</f>
        <v>0.31939355285489546</v>
      </c>
      <c r="AQ80" s="2" cm="1">
        <f t="array" ref="AQ80">_xlfn.IFS(Z80=$AU$3,(AF80*AO80*AH80)/1000000,Z80=$AU$4,(AF80*AH80*AO80*(1-AN80))/1000000)</f>
        <v>2.4955187471382128</v>
      </c>
      <c r="AR80" s="2" cm="1">
        <f t="array" ref="AR80">_xlfn.IFS(Z80=$AU$3,(AF80*AP80*AH80)/1000000,Z80=$AU$4,(AF80*AH80*AP80*(1-AN80))/1000000)</f>
        <v>0.60375453559795456</v>
      </c>
    </row>
    <row r="81" spans="1:44" ht="43.2" x14ac:dyDescent="0.3">
      <c r="A81" s="2">
        <v>10</v>
      </c>
      <c r="B81" t="s">
        <v>21</v>
      </c>
      <c r="C81" s="3" t="s">
        <v>74</v>
      </c>
      <c r="D81" t="s">
        <v>75</v>
      </c>
      <c r="E81" s="3" t="s">
        <v>146</v>
      </c>
      <c r="F81" s="2" t="s">
        <v>147</v>
      </c>
      <c r="G81" s="2" t="s">
        <v>148</v>
      </c>
      <c r="H81" s="2" t="s">
        <v>79</v>
      </c>
      <c r="I81" s="2" t="s">
        <v>28</v>
      </c>
      <c r="J81" s="2" t="s">
        <v>90</v>
      </c>
      <c r="K81" s="2" t="s">
        <v>29</v>
      </c>
      <c r="L81" s="4">
        <v>46227</v>
      </c>
      <c r="M81" s="2" t="s">
        <v>30</v>
      </c>
      <c r="N81" s="2" t="s">
        <v>80</v>
      </c>
      <c r="O81" s="2">
        <v>50000</v>
      </c>
      <c r="P81" s="2" cm="1">
        <f t="array" ref="P81">_xlfn.IFS(AD81=$AT$8,STL!$P$3,AD81=$AT$9,STL!$P$4,AD81=$AT$10,STL!$P$5,AD81=$AT$11,STL!$P$6,AD81=$AT$12,STL!$P$7,AD81=$AT$13,STL!$P$8,AD81=$AT$14,STL!$P$9,AD81=$AT$15,STL!$P$10,AD81=$AT$16,STL!$P$11,AD81=$AT$17,STL!$P$12,AD81=$AT$18,STL!$P$13,AD81=$AT$19,STL!$P$14,AD81=$AT$20,STL!$P$15,AD81=$AT$21,STL!$P$16,AD81=$AT$22,STL!$P$17,AD81=$AT$23,STL!$P$18,AD81=$AT$24,STL!$P$19,AD81=$AT$25,STL!$P$20,AD81=$AT$26,STL!$P$21,AD81=$AT$27,STL!$P$22,AD81=$AT$28,STL!$P$23,AD81=$AT$29,STL!$P$24,AD81=$AT$30,STL!$P$25,AD81=$AT$31,STL!$P$26,AD81=$AT$32,STL!$P$27,AD81=$AT$33,STL!$P$28,AD81=$AT$34,STL!$P$29,AD81=$AT$35,STL!$P$30,AD81=$AT$36,STL!$P$31,AD81=$AT$37,STL!$P$32,AD81=$AT$38,STL!$P$33,AD81=$AT$39,STL!$P$34,AD81=$AT$40,STL!$P$35,AD81=$AT$41,STL!$P$36,AD81=$AT$42,STL!$P$37,AD81=$AT$43,STL!$P$38,AD81=$AT$44,STL!$P$39,AD81=$AT$45,STL!$P$40,AD81=$AT$46,STL!$P$41,AD81=$AT$47,STL!$P$42,AD81=$AT$48,STL!$P$43,AD81=$AT$49,STL!$P$44)</f>
        <v>8.3350000000000009</v>
      </c>
      <c r="Q81" s="2">
        <f>STL!$Q$3</f>
        <v>28</v>
      </c>
      <c r="R81" s="42">
        <f>STL!$R$3</f>
        <v>36.335000000000001</v>
      </c>
      <c r="S81" s="43" cm="1">
        <f t="array" ref="S81">_xlfn.IFS(A81=$AT$8,STL!$S$3,A81=$AT$9,STL!$S$4,A81=$AT$10,STL!$S$5,A81=$AT$11,STL!$S$6,A81=$AT$12,STL!$S$7,A81=$AT$13,STL!$S$8,A81=$AT$14,STL!$S$9,A81=$AT$15,STL!$S$10,A81=$AT$16,STL!$S$11,A81=$AT$17,STL!$S$12,A81=$AT$18,STL!$S$13,A81=$AT$19,STL!$S$14,A81=$AT$20,STL!$S$15,A81=$AT$21,STL!$S$16,A81=$AT$22,STL!$S$17,A81=$AT$23,STL!$S$18,A81=$AT$24,STL!$S$19,A81=$AT$25,STL!$S$20,A81=$AT$26,STL!$S$21,A81=$AT$27,STL!$S$22,A81=$AT$28,STL!$S$23,A81=$AT$29,STL!$S$24,A81=$AT$30,STL!$S$25,A81=$AT$31,STL!$S$26,A81=$AT$32,STL!$S$27,A81=$AT$33,STL!$S$28,A81=$AT$34,STL!$S$29,A81=$AT$35,STL!$S$30,A81=$AT$36,STL!$S$31,A81=$AT$37,STL!$S$32,A81=$AT$38,STL!$S$33,A81=$AT$39,STL!$S$34,A81=$AT$40,STL!$S$35,A81=$AT$41,STL!$S$36,A81=$AT$42,STL!$S$37,A81=$AT$43,STL!$S$38,A81=$AT$44,STL!$S$39,A81=$AT$45,STL!$S$40,A81=$AT$46,STL!$S$41,A81=$AT$47,STL!$S$42,A81=$AT$48,STL!$S$43,A81=$AT$49,STL!$S$44)</f>
        <v>1785.7142857142858</v>
      </c>
      <c r="T81" s="2" cm="1">
        <f t="array" ref="T81">_xlfn.IFS(AD81=$AX$8,STL!$T$3,AD81=$AX$9,STL!$T$4,AD81=$AX$10,STL!$T$5,AD81=$AX$11,STL!$T$6,AD81=$AX$12,STL!$T$7,AD81=$AX$13,STL!$T$8,AD81=$AX$14,STL!$T$9,AD81=$AX$15,STL!$T$10,AD81=$AX$16,STL!$T$11,AD81=$AX$17,STL!$T$12,AD81=$AX$18,STL!$T$13,AD81=$AX$19,STL!$T$14,AD81=$AX$20,STL!$T$15,AD81=$AX$21,STL!$T$16,AD81=$AX$22,STL!$T$17,AD81=$AX$23,STL!$T$18,AD81=$AX$24,STL!$T$19,AD81=$AX$25,STL!$T$20,AD81=$AX$26,STL!$T$21,AD81=$AX$27,STL!$T$22,AD81=$AX$28,STL!$T$23,AD81=$AX$29,STL!$T$24,AD81=$AX$30,STL!$T$25,AD81=$AX$31,STL!$T$26,AD81=$AX$32,STL!$T$27,AD81=$AX$33,STL!$T$28,AD81=$AX$34,STL!$T$29,AD81=$AX$35,STL!$T$30,AD81=$AX$36,STL!$T$31,AD81=$AX$37,STL!$T$32,AD81=$AX$38,STL!$T$33,AD81=$AX$39,STL!$T$34,AD81=$AX$40,STL!$T$35,AD81=$AX$41,STL!$T$36,AD81=$AX$42,STL!$T$37,AD81=$AX$43,STL!$T$38,AD81=$AX$44,STL!$T$39,AD81=$AX$45,STL!$T$40,AD81=$AX$46,STL!$T$41,AD81=$AX$47,STL!$T$42,AD81=$AX$48,STL!$T$43,AD81=$AX$49,STL!$T$44)</f>
        <v>682.97299999999996</v>
      </c>
      <c r="U81" s="2" cm="1">
        <f t="array" ref="U81">_xlfn.IFS($AD81=$AX$8,STL!$U$3,$AD81=$AX$9,STL!$U$4,$AD81=$AX$10,STL!$U$5,$AD81=$AX$11,STL!$U$6,$AD81=$AX$12,STL!$U$7,$AD81=$AX$13,STL!$U$8,$AD81=$AX$14,STL!$U$9,$AD81=$AX$15,STL!$U$10,$AD81=$AX$16,STL!$U$11,$AD81=$AX$17,STL!$U$12,$AD81=$AX$18,STL!$U$13,$AD81=$AX$19,STL!$U$14,$AD81=$AX$20,STL!$U$15,$AD81=$AX$21,STL!$U$16,$AD81=$AX$22,STL!$U$17,$AD81=$AX$23,STL!$U$18,$AD81=$AX$24,STL!$U$19,$AD81=$AX$25,STL!$U$20,$AD81=$AX$26,STL!$U$21,$AD81=$AX$27,STL!$U$22,$AD81=$AX$28,STL!$U$23,$AD81=$AX$29,STL!$U$24,$AD81=$AX$30,STL!$U$25,$AD81=$AX$31,STL!$U$26,$AD81=$AX$32,STL!$U$27,$AD81=$AX$33,STL!$U$28,$AD81=$AX$34,STL!$U$29,$AD81=$AX$35,STL!$U$30,$AD81=$AX$36,STL!$U$31,$AD81=$AX$37,STL!$U$32,$AD81=$AX$38,STL!$U$33,$AD81=$AX$39,STL!$U$34,$AD81=$AX$40,STL!$U$35,$AD81=$AX$41,STL!$U$36,$AD81=$AX$42,STL!$U$37,$AD81=$AX$43,STL!$U$38,$AD81=$AX$44,STL!$U$39,$AD81=$AX$45,STL!$U$40,$AD81=$AX$46,STL!$U$41,$AD81=$AX$47,STL!$U$42,$AD81=$AX$48,STL!$U$43,$AD81=$AX$49,STL!$U$44)</f>
        <v>1.248</v>
      </c>
      <c r="V81" s="2" cm="1">
        <f t="array" ref="V81">_xlfn.IFS($AD81=$AX$8,STL!$V$3,$AD81=$AX$9,STL!$V$4,$AD81=$AX$10,STL!$V$5,$AD81=$AX$11,STL!$V$6,$AD81=$AX$12,STL!$V$7,$AD81=$AX$13,STL!$V$8,$AD81=$AX$14,STL!$V$9,$AD81=$AX$15,STL!$V$10,$AD81=$AX$16,STL!$V$11,$AD81=$AX$17,STL!$V$12,$AD81=$AX$18,STL!$V$13,$AD81=$AX$19,STL!$V$14,$AD81=$AX$20,STL!$V$15,$AD81=$AX$21,STL!$V$16,$AD81=$AX$22,STL!$V$17,$AD81=$AX$23,STL!$V$18,$AD81=$AX$24,STL!$V$19,$AD81=$AX$25,STL!$V$20,$AD81=$AX$26,STL!$V$21,$AD81=$AX$27,STL!$V$22,$AD81=$AX$28,STL!$V$23,$AD81=$AX$29,STL!$V$24,$AD81=$AX$30,STL!$V$25,$AD81=$AX$31,STL!$V$26,$AD81=$AX$32,STL!$V$27,$AD81=$AX$33,STL!$V$28,$AD81=$AX$34,STL!$V$29,$AD81=$AX$35,STL!$V$30,$AD81=$AX$36,STL!$V$31,$AD81=$AX$37,STL!$V$32,$AD81=$AX$38,STL!$V$33,$AD81=$AX$39,STL!$V$34,$AD81=$AX$40,STL!$V$35,$AD81=$AX$41,STL!$V$36,$AD81=$AX$42,STL!$V$37,$AD81=$AX$43,STL!$V$38,$AD81=$AX$44,STL!$V$39,$AD81=$AX$45,STL!$V$40,$AD81=$AX$46,STL!$V$41,$AD81=$AX$47,STL!$V$42,$AD81=$AX$48,STL!$V$43,$AD81=$AX$49,STL!$V$44)</f>
        <v>684.221</v>
      </c>
      <c r="W81" s="2" t="s">
        <v>150</v>
      </c>
      <c r="X81" s="2">
        <v>0.2</v>
      </c>
      <c r="Y81" s="2" t="s">
        <v>33</v>
      </c>
      <c r="Z81" s="2" t="s">
        <v>34</v>
      </c>
      <c r="AA81" s="2" t="s">
        <v>35</v>
      </c>
      <c r="AB81" s="2">
        <v>1538.803224</v>
      </c>
      <c r="AC81" s="2">
        <v>1.5388029999999999</v>
      </c>
      <c r="AD81" s="2">
        <v>10</v>
      </c>
      <c r="AE81" s="10" t="s">
        <v>307</v>
      </c>
      <c r="AF81" s="2">
        <f t="shared" si="2"/>
        <v>5495.7250000000004</v>
      </c>
      <c r="AG81" s="2" cm="1">
        <f t="array" ref="AG81">_xlfn.IFS(D81="I",MIN('Datos pp I Región'!$K$7:$K$9),D81="II",MIN('Datos pp II Región'!$K$7:$K$9),D81="III",MIN('Datos pp III Región'!$K$7:$K$9),D81="IV",MIN('Datos pp IV Región'!$K$7:$K$9),D81="V",MIN('Datos pp V Región'!$K$7:$K$9),D81="RM",MIN('Datos pp RM'!$K$7:$K$9),D81="VI",MIN('Datos pp VI Región'!$K$7:$K$9))</f>
        <v>2</v>
      </c>
      <c r="AH81" s="2" cm="1">
        <f t="array" ref="AH81">_xlfn.IFS(Z81="Pavimentado",1-(AG81/(4*365)),Z81="No Pavimentado",1-(AG81/365))</f>
        <v>0.99863013698630132</v>
      </c>
      <c r="AI81" s="2" cm="1">
        <f t="array" ref="AI81">_xlfn.IFS(Z81="Pavimentado",8,Z81="No Pavimentado",R81)</f>
        <v>8</v>
      </c>
      <c r="AJ81" s="2">
        <v>0.62</v>
      </c>
      <c r="AK81" s="2">
        <v>0.15</v>
      </c>
      <c r="AL81" s="2">
        <v>1.5</v>
      </c>
      <c r="AM81" s="2">
        <v>0.15</v>
      </c>
      <c r="AN81" s="2"/>
      <c r="AO81" s="2" cm="1">
        <f t="array" ref="AO81">_xlfn.IFS($Z81=$AU$3,AJ81*(($X81)^(0.91))*(AI81*1.1023)^(1.02),$Z81=$AU$4,AL81*281.9*((8.5/12)^0.9)*(AI81/2.72)^0.45)</f>
        <v>1.3201600184669013</v>
      </c>
      <c r="AP81" s="2" cm="1">
        <f t="array" ref="AP81">_xlfn.IFS($Z81=$AU$3,AK81*(($X81)^(0.91))*(AI81*1.1023)^1.02,$Z81=$AU$4,AM81*281.9*((8.5/12)^0.9)*(AI81/2.72)^0.45)</f>
        <v>0.31939355285489546</v>
      </c>
      <c r="AQ81" s="2" cm="1">
        <f t="array" ref="AQ81">_xlfn.IFS(Z81=$AU$3,(AF81*AO81*AH81)/1000000,Z81=$AU$4,(AF81*AH81*AO81*(1-AN81))/1000000)</f>
        <v>7.2452977374650538E-3</v>
      </c>
      <c r="AR81" s="2" cm="1">
        <f t="array" ref="AR81">_xlfn.IFS(Z81=$AU$3,(AF81*AP81*AH81)/1000000,Z81=$AU$4,(AF81*AH81*AP81*(1-AN81))/1000000)</f>
        <v>1.7528946139028353E-3</v>
      </c>
    </row>
    <row r="82" spans="1:44" ht="43.2" x14ac:dyDescent="0.3">
      <c r="A82" s="2">
        <v>10</v>
      </c>
      <c r="B82" t="s">
        <v>21</v>
      </c>
      <c r="C82" s="3" t="s">
        <v>74</v>
      </c>
      <c r="D82" t="s">
        <v>75</v>
      </c>
      <c r="E82" s="3" t="s">
        <v>146</v>
      </c>
      <c r="F82" s="2" t="s">
        <v>147</v>
      </c>
      <c r="G82" s="2" t="s">
        <v>148</v>
      </c>
      <c r="H82" s="2" t="s">
        <v>79</v>
      </c>
      <c r="I82" s="2" t="s">
        <v>28</v>
      </c>
      <c r="J82" s="2" t="s">
        <v>90</v>
      </c>
      <c r="K82" s="2" t="s">
        <v>29</v>
      </c>
      <c r="L82" s="4">
        <v>46227</v>
      </c>
      <c r="M82" s="2" t="s">
        <v>30</v>
      </c>
      <c r="N82" s="2" t="s">
        <v>80</v>
      </c>
      <c r="O82" s="2">
        <v>50000</v>
      </c>
      <c r="P82" s="2" cm="1">
        <f t="array" ref="P82">_xlfn.IFS(AD82=$AT$8,STL!$P$3,AD82=$AT$9,STL!$P$4,AD82=$AT$10,STL!$P$5,AD82=$AT$11,STL!$P$6,AD82=$AT$12,STL!$P$7,AD82=$AT$13,STL!$P$8,AD82=$AT$14,STL!$P$9,AD82=$AT$15,STL!$P$10,AD82=$AT$16,STL!$P$11,AD82=$AT$17,STL!$P$12,AD82=$AT$18,STL!$P$13,AD82=$AT$19,STL!$P$14,AD82=$AT$20,STL!$P$15,AD82=$AT$21,STL!$P$16,AD82=$AT$22,STL!$P$17,AD82=$AT$23,STL!$P$18,AD82=$AT$24,STL!$P$19,AD82=$AT$25,STL!$P$20,AD82=$AT$26,STL!$P$21,AD82=$AT$27,STL!$P$22,AD82=$AT$28,STL!$P$23,AD82=$AT$29,STL!$P$24,AD82=$AT$30,STL!$P$25,AD82=$AT$31,STL!$P$26,AD82=$AT$32,STL!$P$27,AD82=$AT$33,STL!$P$28,AD82=$AT$34,STL!$P$29,AD82=$AT$35,STL!$P$30,AD82=$AT$36,STL!$P$31,AD82=$AT$37,STL!$P$32,AD82=$AT$38,STL!$P$33,AD82=$AT$39,STL!$P$34,AD82=$AT$40,STL!$P$35,AD82=$AT$41,STL!$P$36,AD82=$AT$42,STL!$P$37,AD82=$AT$43,STL!$P$38,AD82=$AT$44,STL!$P$39,AD82=$AT$45,STL!$P$40,AD82=$AT$46,STL!$P$41,AD82=$AT$47,STL!$P$42,AD82=$AT$48,STL!$P$43,AD82=$AT$49,STL!$P$44)</f>
        <v>8.3350000000000009</v>
      </c>
      <c r="Q82" s="2">
        <f>STL!$Q$3</f>
        <v>28</v>
      </c>
      <c r="R82" s="42">
        <f>STL!$R$3</f>
        <v>36.335000000000001</v>
      </c>
      <c r="S82" s="43" cm="1">
        <f t="array" ref="S82">_xlfn.IFS(A82=$AT$8,STL!$S$3,A82=$AT$9,STL!$S$4,A82=$AT$10,STL!$S$5,A82=$AT$11,STL!$S$6,A82=$AT$12,STL!$S$7,A82=$AT$13,STL!$S$8,A82=$AT$14,STL!$S$9,A82=$AT$15,STL!$S$10,A82=$AT$16,STL!$S$11,A82=$AT$17,STL!$S$12,A82=$AT$18,STL!$S$13,A82=$AT$19,STL!$S$14,A82=$AT$20,STL!$S$15,A82=$AT$21,STL!$S$16,A82=$AT$22,STL!$S$17,A82=$AT$23,STL!$S$18,A82=$AT$24,STL!$S$19,A82=$AT$25,STL!$S$20,A82=$AT$26,STL!$S$21,A82=$AT$27,STL!$S$22,A82=$AT$28,STL!$S$23,A82=$AT$29,STL!$S$24,A82=$AT$30,STL!$S$25,A82=$AT$31,STL!$S$26,A82=$AT$32,STL!$S$27,A82=$AT$33,STL!$S$28,A82=$AT$34,STL!$S$29,A82=$AT$35,STL!$S$30,A82=$AT$36,STL!$S$31,A82=$AT$37,STL!$S$32,A82=$AT$38,STL!$S$33,A82=$AT$39,STL!$S$34,A82=$AT$40,STL!$S$35,A82=$AT$41,STL!$S$36,A82=$AT$42,STL!$S$37,A82=$AT$43,STL!$S$38,A82=$AT$44,STL!$S$39,A82=$AT$45,STL!$S$40,A82=$AT$46,STL!$S$41,A82=$AT$47,STL!$S$42,A82=$AT$48,STL!$S$43,A82=$AT$49,STL!$S$44)</f>
        <v>1785.7142857142858</v>
      </c>
      <c r="T82" s="2" cm="1">
        <f t="array" ref="T82">_xlfn.IFS(AD82=$AX$8,STL!$T$3,AD82=$AX$9,STL!$T$4,AD82=$AX$10,STL!$T$5,AD82=$AX$11,STL!$T$6,AD82=$AX$12,STL!$T$7,AD82=$AX$13,STL!$T$8,AD82=$AX$14,STL!$T$9,AD82=$AX$15,STL!$T$10,AD82=$AX$16,STL!$T$11,AD82=$AX$17,STL!$T$12,AD82=$AX$18,STL!$T$13,AD82=$AX$19,STL!$T$14,AD82=$AX$20,STL!$T$15,AD82=$AX$21,STL!$T$16,AD82=$AX$22,STL!$T$17,AD82=$AX$23,STL!$T$18,AD82=$AX$24,STL!$T$19,AD82=$AX$25,STL!$T$20,AD82=$AX$26,STL!$T$21,AD82=$AX$27,STL!$T$22,AD82=$AX$28,STL!$T$23,AD82=$AX$29,STL!$T$24,AD82=$AX$30,STL!$T$25,AD82=$AX$31,STL!$T$26,AD82=$AX$32,STL!$T$27,AD82=$AX$33,STL!$T$28,AD82=$AX$34,STL!$T$29,AD82=$AX$35,STL!$T$30,AD82=$AX$36,STL!$T$31,AD82=$AX$37,STL!$T$32,AD82=$AX$38,STL!$T$33,AD82=$AX$39,STL!$T$34,AD82=$AX$40,STL!$T$35,AD82=$AX$41,STL!$T$36,AD82=$AX$42,STL!$T$37,AD82=$AX$43,STL!$T$38,AD82=$AX$44,STL!$T$39,AD82=$AX$45,STL!$T$40,AD82=$AX$46,STL!$T$41,AD82=$AX$47,STL!$T$42,AD82=$AX$48,STL!$T$43,AD82=$AX$49,STL!$T$44)</f>
        <v>682.97299999999996</v>
      </c>
      <c r="U82" s="2" cm="1">
        <f t="array" ref="U82">_xlfn.IFS($AD82=$AX$8,STL!$U$3,$AD82=$AX$9,STL!$U$4,$AD82=$AX$10,STL!$U$5,$AD82=$AX$11,STL!$U$6,$AD82=$AX$12,STL!$U$7,$AD82=$AX$13,STL!$U$8,$AD82=$AX$14,STL!$U$9,$AD82=$AX$15,STL!$U$10,$AD82=$AX$16,STL!$U$11,$AD82=$AX$17,STL!$U$12,$AD82=$AX$18,STL!$U$13,$AD82=$AX$19,STL!$U$14,$AD82=$AX$20,STL!$U$15,$AD82=$AX$21,STL!$U$16,$AD82=$AX$22,STL!$U$17,$AD82=$AX$23,STL!$U$18,$AD82=$AX$24,STL!$U$19,$AD82=$AX$25,STL!$U$20,$AD82=$AX$26,STL!$U$21,$AD82=$AX$27,STL!$U$22,$AD82=$AX$28,STL!$U$23,$AD82=$AX$29,STL!$U$24,$AD82=$AX$30,STL!$U$25,$AD82=$AX$31,STL!$U$26,$AD82=$AX$32,STL!$U$27,$AD82=$AX$33,STL!$U$28,$AD82=$AX$34,STL!$U$29,$AD82=$AX$35,STL!$U$30,$AD82=$AX$36,STL!$U$31,$AD82=$AX$37,STL!$U$32,$AD82=$AX$38,STL!$U$33,$AD82=$AX$39,STL!$U$34,$AD82=$AX$40,STL!$U$35,$AD82=$AX$41,STL!$U$36,$AD82=$AX$42,STL!$U$37,$AD82=$AX$43,STL!$U$38,$AD82=$AX$44,STL!$U$39,$AD82=$AX$45,STL!$U$40,$AD82=$AX$46,STL!$U$41,$AD82=$AX$47,STL!$U$42,$AD82=$AX$48,STL!$U$43,$AD82=$AX$49,STL!$U$44)</f>
        <v>1.248</v>
      </c>
      <c r="V82" s="2" cm="1">
        <f t="array" ref="V82">_xlfn.IFS($AD82=$AX$8,STL!$V$3,$AD82=$AX$9,STL!$V$4,$AD82=$AX$10,STL!$V$5,$AD82=$AX$11,STL!$V$6,$AD82=$AX$12,STL!$V$7,$AD82=$AX$13,STL!$V$8,$AD82=$AX$14,STL!$V$9,$AD82=$AX$15,STL!$V$10,$AD82=$AX$16,STL!$V$11,$AD82=$AX$17,STL!$V$12,$AD82=$AX$18,STL!$V$13,$AD82=$AX$19,STL!$V$14,$AD82=$AX$20,STL!$V$15,$AD82=$AX$21,STL!$V$16,$AD82=$AX$22,STL!$V$17,$AD82=$AX$23,STL!$V$18,$AD82=$AX$24,STL!$V$19,$AD82=$AX$25,STL!$V$20,$AD82=$AX$26,STL!$V$21,$AD82=$AX$27,STL!$V$22,$AD82=$AX$28,STL!$V$23,$AD82=$AX$29,STL!$V$24,$AD82=$AX$30,STL!$V$25,$AD82=$AX$31,STL!$V$26,$AD82=$AX$32,STL!$V$27,$AD82=$AX$33,STL!$V$28,$AD82=$AX$34,STL!$V$29,$AD82=$AX$35,STL!$V$30,$AD82=$AX$36,STL!$V$31,$AD82=$AX$37,STL!$V$32,$AD82=$AX$38,STL!$V$33,$AD82=$AX$39,STL!$V$34,$AD82=$AX$40,STL!$V$35,$AD82=$AX$41,STL!$V$36,$AD82=$AX$42,STL!$V$37,$AD82=$AX$43,STL!$V$38,$AD82=$AX$44,STL!$V$39,$AD82=$AX$45,STL!$V$40,$AD82=$AX$46,STL!$V$41,$AD82=$AX$47,STL!$V$42,$AD82=$AX$48,STL!$V$43,$AD82=$AX$49,STL!$V$44)</f>
        <v>684.221</v>
      </c>
      <c r="W82" s="2" t="s">
        <v>151</v>
      </c>
      <c r="X82" s="2">
        <v>0.2</v>
      </c>
      <c r="Y82" s="2" t="s">
        <v>33</v>
      </c>
      <c r="Z82" s="2" t="s">
        <v>34</v>
      </c>
      <c r="AA82" s="2" t="s">
        <v>35</v>
      </c>
      <c r="AB82" s="2">
        <v>70691.607699999993</v>
      </c>
      <c r="AC82" s="2">
        <v>70.691608000000002</v>
      </c>
      <c r="AD82" s="2">
        <v>10</v>
      </c>
      <c r="AE82" s="10" t="s">
        <v>307</v>
      </c>
      <c r="AF82" s="2">
        <f t="shared" si="2"/>
        <v>252470.02857142859</v>
      </c>
      <c r="AG82" s="2" cm="1">
        <f t="array" ref="AG82">_xlfn.IFS(D82="I",MIN('Datos pp I Región'!$K$7:$K$9),D82="II",MIN('Datos pp II Región'!$K$7:$K$9),D82="III",MIN('Datos pp III Región'!$K$7:$K$9),D82="IV",MIN('Datos pp IV Región'!$K$7:$K$9),D82="V",MIN('Datos pp V Región'!$K$7:$K$9),D82="RM",MIN('Datos pp RM'!$K$7:$K$9),D82="VI",MIN('Datos pp VI Región'!$K$7:$K$9))</f>
        <v>2</v>
      </c>
      <c r="AH82" s="2" cm="1">
        <f t="array" ref="AH82">_xlfn.IFS(Z82="Pavimentado",1-(AG82/(4*365)),Z82="No Pavimentado",1-(AG82/365))</f>
        <v>0.99863013698630132</v>
      </c>
      <c r="AI82" s="2" cm="1">
        <f t="array" ref="AI82">_xlfn.IFS(Z82="Pavimentado",8,Z82="No Pavimentado",R82)</f>
        <v>8</v>
      </c>
      <c r="AJ82" s="2">
        <v>0.62</v>
      </c>
      <c r="AK82" s="2">
        <v>0.15</v>
      </c>
      <c r="AL82" s="2">
        <v>1.5</v>
      </c>
      <c r="AM82" s="2">
        <v>0.15</v>
      </c>
      <c r="AN82" s="2"/>
      <c r="AO82" s="2" cm="1">
        <f t="array" ref="AO82">_xlfn.IFS($Z82=$AU$3,AJ82*(($X82)^(0.91))*(AI82*1.1023)^(1.02),$Z82=$AU$4,AL82*281.9*((8.5/12)^0.9)*(AI82/2.72)^0.45)</f>
        <v>1.3201600184669013</v>
      </c>
      <c r="AP82" s="2" cm="1">
        <f t="array" ref="AP82">_xlfn.IFS($Z82=$AU$3,AK82*(($X82)^(0.91))*(AI82*1.1023)^1.02,$Z82=$AU$4,AM82*281.9*((8.5/12)^0.9)*(AI82/2.72)^0.45)</f>
        <v>0.31939355285489546</v>
      </c>
      <c r="AQ82" s="2" cm="1">
        <f t="array" ref="AQ82">_xlfn.IFS(Z82=$AU$3,(AF82*AO82*AH82)/1000000,Z82=$AU$4,(AF82*AH82*AO82*(1-AN82))/1000000)</f>
        <v>0.33284426109135901</v>
      </c>
      <c r="AR82" s="2" cm="1">
        <f t="array" ref="AR82">_xlfn.IFS(Z82=$AU$3,(AF82*AP82*AH82)/1000000,Z82=$AU$4,(AF82*AH82*AP82*(1-AN82))/1000000)</f>
        <v>8.0526837360812661E-2</v>
      </c>
    </row>
    <row r="83" spans="1:44" ht="43.2" x14ac:dyDescent="0.3">
      <c r="A83" s="2">
        <v>10</v>
      </c>
      <c r="B83" t="s">
        <v>21</v>
      </c>
      <c r="C83" s="3" t="s">
        <v>74</v>
      </c>
      <c r="D83" t="s">
        <v>75</v>
      </c>
      <c r="E83" s="3" t="s">
        <v>146</v>
      </c>
      <c r="F83" s="2" t="s">
        <v>147</v>
      </c>
      <c r="G83" s="2" t="s">
        <v>148</v>
      </c>
      <c r="H83" s="2" t="s">
        <v>79</v>
      </c>
      <c r="I83" s="2" t="s">
        <v>28</v>
      </c>
      <c r="J83" s="2" t="s">
        <v>90</v>
      </c>
      <c r="K83" s="2" t="s">
        <v>29</v>
      </c>
      <c r="L83" s="4">
        <v>46227</v>
      </c>
      <c r="M83" s="2" t="s">
        <v>30</v>
      </c>
      <c r="N83" s="2" t="s">
        <v>80</v>
      </c>
      <c r="O83" s="2">
        <v>50000</v>
      </c>
      <c r="P83" s="2" cm="1">
        <f t="array" ref="P83">_xlfn.IFS(AD83=$AT$8,STL!$P$3,AD83=$AT$9,STL!$P$4,AD83=$AT$10,STL!$P$5,AD83=$AT$11,STL!$P$6,AD83=$AT$12,STL!$P$7,AD83=$AT$13,STL!$P$8,AD83=$AT$14,STL!$P$9,AD83=$AT$15,STL!$P$10,AD83=$AT$16,STL!$P$11,AD83=$AT$17,STL!$P$12,AD83=$AT$18,STL!$P$13,AD83=$AT$19,STL!$P$14,AD83=$AT$20,STL!$P$15,AD83=$AT$21,STL!$P$16,AD83=$AT$22,STL!$P$17,AD83=$AT$23,STL!$P$18,AD83=$AT$24,STL!$P$19,AD83=$AT$25,STL!$P$20,AD83=$AT$26,STL!$P$21,AD83=$AT$27,STL!$P$22,AD83=$AT$28,STL!$P$23,AD83=$AT$29,STL!$P$24,AD83=$AT$30,STL!$P$25,AD83=$AT$31,STL!$P$26,AD83=$AT$32,STL!$P$27,AD83=$AT$33,STL!$P$28,AD83=$AT$34,STL!$P$29,AD83=$AT$35,STL!$P$30,AD83=$AT$36,STL!$P$31,AD83=$AT$37,STL!$P$32,AD83=$AT$38,STL!$P$33,AD83=$AT$39,STL!$P$34,AD83=$AT$40,STL!$P$35,AD83=$AT$41,STL!$P$36,AD83=$AT$42,STL!$P$37,AD83=$AT$43,STL!$P$38,AD83=$AT$44,STL!$P$39,AD83=$AT$45,STL!$P$40,AD83=$AT$46,STL!$P$41,AD83=$AT$47,STL!$P$42,AD83=$AT$48,STL!$P$43,AD83=$AT$49,STL!$P$44)</f>
        <v>8.3350000000000009</v>
      </c>
      <c r="Q83" s="2">
        <f>STL!$Q$3</f>
        <v>28</v>
      </c>
      <c r="R83" s="42">
        <f>STL!$R$3</f>
        <v>36.335000000000001</v>
      </c>
      <c r="S83" s="43" cm="1">
        <f t="array" ref="S83">_xlfn.IFS(A83=$AT$8,STL!$S$3,A83=$AT$9,STL!$S$4,A83=$AT$10,STL!$S$5,A83=$AT$11,STL!$S$6,A83=$AT$12,STL!$S$7,A83=$AT$13,STL!$S$8,A83=$AT$14,STL!$S$9,A83=$AT$15,STL!$S$10,A83=$AT$16,STL!$S$11,A83=$AT$17,STL!$S$12,A83=$AT$18,STL!$S$13,A83=$AT$19,STL!$S$14,A83=$AT$20,STL!$S$15,A83=$AT$21,STL!$S$16,A83=$AT$22,STL!$S$17,A83=$AT$23,STL!$S$18,A83=$AT$24,STL!$S$19,A83=$AT$25,STL!$S$20,A83=$AT$26,STL!$S$21,A83=$AT$27,STL!$S$22,A83=$AT$28,STL!$S$23,A83=$AT$29,STL!$S$24,A83=$AT$30,STL!$S$25,A83=$AT$31,STL!$S$26,A83=$AT$32,STL!$S$27,A83=$AT$33,STL!$S$28,A83=$AT$34,STL!$S$29,A83=$AT$35,STL!$S$30,A83=$AT$36,STL!$S$31,A83=$AT$37,STL!$S$32,A83=$AT$38,STL!$S$33,A83=$AT$39,STL!$S$34,A83=$AT$40,STL!$S$35,A83=$AT$41,STL!$S$36,A83=$AT$42,STL!$S$37,A83=$AT$43,STL!$S$38,A83=$AT$44,STL!$S$39,A83=$AT$45,STL!$S$40,A83=$AT$46,STL!$S$41,A83=$AT$47,STL!$S$42,A83=$AT$48,STL!$S$43,A83=$AT$49,STL!$S$44)</f>
        <v>1785.7142857142858</v>
      </c>
      <c r="T83" s="2" cm="1">
        <f t="array" ref="T83">_xlfn.IFS(AD83=$AX$8,STL!$T$3,AD83=$AX$9,STL!$T$4,AD83=$AX$10,STL!$T$5,AD83=$AX$11,STL!$T$6,AD83=$AX$12,STL!$T$7,AD83=$AX$13,STL!$T$8,AD83=$AX$14,STL!$T$9,AD83=$AX$15,STL!$T$10,AD83=$AX$16,STL!$T$11,AD83=$AX$17,STL!$T$12,AD83=$AX$18,STL!$T$13,AD83=$AX$19,STL!$T$14,AD83=$AX$20,STL!$T$15,AD83=$AX$21,STL!$T$16,AD83=$AX$22,STL!$T$17,AD83=$AX$23,STL!$T$18,AD83=$AX$24,STL!$T$19,AD83=$AX$25,STL!$T$20,AD83=$AX$26,STL!$T$21,AD83=$AX$27,STL!$T$22,AD83=$AX$28,STL!$T$23,AD83=$AX$29,STL!$T$24,AD83=$AX$30,STL!$T$25,AD83=$AX$31,STL!$T$26,AD83=$AX$32,STL!$T$27,AD83=$AX$33,STL!$T$28,AD83=$AX$34,STL!$T$29,AD83=$AX$35,STL!$T$30,AD83=$AX$36,STL!$T$31,AD83=$AX$37,STL!$T$32,AD83=$AX$38,STL!$T$33,AD83=$AX$39,STL!$T$34,AD83=$AX$40,STL!$T$35,AD83=$AX$41,STL!$T$36,AD83=$AX$42,STL!$T$37,AD83=$AX$43,STL!$T$38,AD83=$AX$44,STL!$T$39,AD83=$AX$45,STL!$T$40,AD83=$AX$46,STL!$T$41,AD83=$AX$47,STL!$T$42,AD83=$AX$48,STL!$T$43,AD83=$AX$49,STL!$T$44)</f>
        <v>682.97299999999996</v>
      </c>
      <c r="U83" s="2" cm="1">
        <f t="array" ref="U83">_xlfn.IFS($AD83=$AX$8,STL!$U$3,$AD83=$AX$9,STL!$U$4,$AD83=$AX$10,STL!$U$5,$AD83=$AX$11,STL!$U$6,$AD83=$AX$12,STL!$U$7,$AD83=$AX$13,STL!$U$8,$AD83=$AX$14,STL!$U$9,$AD83=$AX$15,STL!$U$10,$AD83=$AX$16,STL!$U$11,$AD83=$AX$17,STL!$U$12,$AD83=$AX$18,STL!$U$13,$AD83=$AX$19,STL!$U$14,$AD83=$AX$20,STL!$U$15,$AD83=$AX$21,STL!$U$16,$AD83=$AX$22,STL!$U$17,$AD83=$AX$23,STL!$U$18,$AD83=$AX$24,STL!$U$19,$AD83=$AX$25,STL!$U$20,$AD83=$AX$26,STL!$U$21,$AD83=$AX$27,STL!$U$22,$AD83=$AX$28,STL!$U$23,$AD83=$AX$29,STL!$U$24,$AD83=$AX$30,STL!$U$25,$AD83=$AX$31,STL!$U$26,$AD83=$AX$32,STL!$U$27,$AD83=$AX$33,STL!$U$28,$AD83=$AX$34,STL!$U$29,$AD83=$AX$35,STL!$U$30,$AD83=$AX$36,STL!$U$31,$AD83=$AX$37,STL!$U$32,$AD83=$AX$38,STL!$U$33,$AD83=$AX$39,STL!$U$34,$AD83=$AX$40,STL!$U$35,$AD83=$AX$41,STL!$U$36,$AD83=$AX$42,STL!$U$37,$AD83=$AX$43,STL!$U$38,$AD83=$AX$44,STL!$U$39,$AD83=$AX$45,STL!$U$40,$AD83=$AX$46,STL!$U$41,$AD83=$AX$47,STL!$U$42,$AD83=$AX$48,STL!$U$43,$AD83=$AX$49,STL!$U$44)</f>
        <v>1.248</v>
      </c>
      <c r="V83" s="2" cm="1">
        <f t="array" ref="V83">_xlfn.IFS($AD83=$AX$8,STL!$V$3,$AD83=$AX$9,STL!$V$4,$AD83=$AX$10,STL!$V$5,$AD83=$AX$11,STL!$V$6,$AD83=$AX$12,STL!$V$7,$AD83=$AX$13,STL!$V$8,$AD83=$AX$14,STL!$V$9,$AD83=$AX$15,STL!$V$10,$AD83=$AX$16,STL!$V$11,$AD83=$AX$17,STL!$V$12,$AD83=$AX$18,STL!$V$13,$AD83=$AX$19,STL!$V$14,$AD83=$AX$20,STL!$V$15,$AD83=$AX$21,STL!$V$16,$AD83=$AX$22,STL!$V$17,$AD83=$AX$23,STL!$V$18,$AD83=$AX$24,STL!$V$19,$AD83=$AX$25,STL!$V$20,$AD83=$AX$26,STL!$V$21,$AD83=$AX$27,STL!$V$22,$AD83=$AX$28,STL!$V$23,$AD83=$AX$29,STL!$V$24,$AD83=$AX$30,STL!$V$25,$AD83=$AX$31,STL!$V$26,$AD83=$AX$32,STL!$V$27,$AD83=$AX$33,STL!$V$28,$AD83=$AX$34,STL!$V$29,$AD83=$AX$35,STL!$V$30,$AD83=$AX$36,STL!$V$31,$AD83=$AX$37,STL!$V$32,$AD83=$AX$38,STL!$V$33,$AD83=$AX$39,STL!$V$34,$AD83=$AX$40,STL!$V$35,$AD83=$AX$41,STL!$V$36,$AD83=$AX$42,STL!$V$37,$AD83=$AX$43,STL!$V$38,$AD83=$AX$44,STL!$V$39,$AD83=$AX$45,STL!$V$40,$AD83=$AX$46,STL!$V$41,$AD83=$AX$47,STL!$V$42,$AD83=$AX$48,STL!$V$43,$AD83=$AX$49,STL!$V$44)</f>
        <v>684.221</v>
      </c>
      <c r="W83" s="2" t="s">
        <v>152</v>
      </c>
      <c r="X83" s="2">
        <v>0.2</v>
      </c>
      <c r="Y83" s="2" t="s">
        <v>33</v>
      </c>
      <c r="Z83" s="2" t="s">
        <v>34</v>
      </c>
      <c r="AA83" s="2" t="s">
        <v>35</v>
      </c>
      <c r="AB83" s="2">
        <v>59753.728166000001</v>
      </c>
      <c r="AC83" s="2">
        <v>59.753728000000002</v>
      </c>
      <c r="AD83" s="2">
        <v>10</v>
      </c>
      <c r="AE83" s="10" t="s">
        <v>307</v>
      </c>
      <c r="AF83" s="2">
        <f t="shared" si="2"/>
        <v>213406.17142857146</v>
      </c>
      <c r="AG83" s="2" cm="1">
        <f t="array" ref="AG83">_xlfn.IFS(D83="I",MIN('Datos pp I Región'!$K$7:$K$9),D83="II",MIN('Datos pp II Región'!$K$7:$K$9),D83="III",MIN('Datos pp III Región'!$K$7:$K$9),D83="IV",MIN('Datos pp IV Región'!$K$7:$K$9),D83="V",MIN('Datos pp V Región'!$K$7:$K$9),D83="RM",MIN('Datos pp RM'!$K$7:$K$9),D83="VI",MIN('Datos pp VI Región'!$K$7:$K$9))</f>
        <v>2</v>
      </c>
      <c r="AH83" s="2" cm="1">
        <f t="array" ref="AH83">_xlfn.IFS(Z83="Pavimentado",1-(AG83/(4*365)),Z83="No Pavimentado",1-(AG83/365))</f>
        <v>0.99863013698630132</v>
      </c>
      <c r="AI83" s="2" cm="1">
        <f t="array" ref="AI83">_xlfn.IFS(Z83="Pavimentado",8,Z83="No Pavimentado",R83)</f>
        <v>8</v>
      </c>
      <c r="AJ83" s="2">
        <v>0.62</v>
      </c>
      <c r="AK83" s="2">
        <v>0.15</v>
      </c>
      <c r="AL83" s="2">
        <v>1.5</v>
      </c>
      <c r="AM83" s="2">
        <v>0.15</v>
      </c>
      <c r="AN83" s="2"/>
      <c r="AO83" s="2" cm="1">
        <f t="array" ref="AO83">_xlfn.IFS($Z83=$AU$3,AJ83*(($X83)^(0.91))*(AI83*1.1023)^(1.02),$Z83=$AU$4,AL83*281.9*((8.5/12)^0.9)*(AI83/2.72)^0.45)</f>
        <v>1.3201600184669013</v>
      </c>
      <c r="AP83" s="2" cm="1">
        <f t="array" ref="AP83">_xlfn.IFS($Z83=$AU$3,AK83*(($X83)^(0.91))*(AI83*1.1023)^1.02,$Z83=$AU$4,AM83*281.9*((8.5/12)^0.9)*(AI83/2.72)^0.45)</f>
        <v>0.31939355285489546</v>
      </c>
      <c r="AQ83" s="2" cm="1">
        <f t="array" ref="AQ83">_xlfn.IFS(Z83=$AU$3,(AF83*AO83*AH83)/1000000,Z83=$AU$4,(AF83*AH83*AO83*(1-AN83))/1000000)</f>
        <v>0.28134436330284135</v>
      </c>
      <c r="AR83" s="2" cm="1">
        <f t="array" ref="AR83">_xlfn.IFS(Z83=$AU$3,(AF83*AP83*AH83)/1000000,Z83=$AU$4,(AF83*AH83*AP83*(1-AN83))/1000000)</f>
        <v>6.8067184670042274E-2</v>
      </c>
    </row>
    <row r="84" spans="1:44" ht="43.2" x14ac:dyDescent="0.3">
      <c r="A84" s="2">
        <v>10</v>
      </c>
      <c r="B84" t="s">
        <v>21</v>
      </c>
      <c r="C84" s="3" t="s">
        <v>74</v>
      </c>
      <c r="D84" t="s">
        <v>75</v>
      </c>
      <c r="E84" s="3" t="s">
        <v>146</v>
      </c>
      <c r="F84" s="2" t="s">
        <v>147</v>
      </c>
      <c r="G84" s="2" t="s">
        <v>148</v>
      </c>
      <c r="H84" s="2" t="s">
        <v>79</v>
      </c>
      <c r="I84" s="2" t="s">
        <v>28</v>
      </c>
      <c r="J84" s="2" t="s">
        <v>90</v>
      </c>
      <c r="K84" s="2" t="s">
        <v>29</v>
      </c>
      <c r="L84" s="4">
        <v>46227</v>
      </c>
      <c r="M84" s="2" t="s">
        <v>30</v>
      </c>
      <c r="N84" s="2" t="s">
        <v>80</v>
      </c>
      <c r="O84" s="2">
        <v>50000</v>
      </c>
      <c r="P84" s="2" cm="1">
        <f t="array" ref="P84">_xlfn.IFS(AD84=$AT$8,STL!$P$3,AD84=$AT$9,STL!$P$4,AD84=$AT$10,STL!$P$5,AD84=$AT$11,STL!$P$6,AD84=$AT$12,STL!$P$7,AD84=$AT$13,STL!$P$8,AD84=$AT$14,STL!$P$9,AD84=$AT$15,STL!$P$10,AD84=$AT$16,STL!$P$11,AD84=$AT$17,STL!$P$12,AD84=$AT$18,STL!$P$13,AD84=$AT$19,STL!$P$14,AD84=$AT$20,STL!$P$15,AD84=$AT$21,STL!$P$16,AD84=$AT$22,STL!$P$17,AD84=$AT$23,STL!$P$18,AD84=$AT$24,STL!$P$19,AD84=$AT$25,STL!$P$20,AD84=$AT$26,STL!$P$21,AD84=$AT$27,STL!$P$22,AD84=$AT$28,STL!$P$23,AD84=$AT$29,STL!$P$24,AD84=$AT$30,STL!$P$25,AD84=$AT$31,STL!$P$26,AD84=$AT$32,STL!$P$27,AD84=$AT$33,STL!$P$28,AD84=$AT$34,STL!$P$29,AD84=$AT$35,STL!$P$30,AD84=$AT$36,STL!$P$31,AD84=$AT$37,STL!$P$32,AD84=$AT$38,STL!$P$33,AD84=$AT$39,STL!$P$34,AD84=$AT$40,STL!$P$35,AD84=$AT$41,STL!$P$36,AD84=$AT$42,STL!$P$37,AD84=$AT$43,STL!$P$38,AD84=$AT$44,STL!$P$39,AD84=$AT$45,STL!$P$40,AD84=$AT$46,STL!$P$41,AD84=$AT$47,STL!$P$42,AD84=$AT$48,STL!$P$43,AD84=$AT$49,STL!$P$44)</f>
        <v>8.3350000000000009</v>
      </c>
      <c r="Q84" s="2">
        <f>STL!$Q$3</f>
        <v>28</v>
      </c>
      <c r="R84" s="42">
        <f>STL!$R$3</f>
        <v>36.335000000000001</v>
      </c>
      <c r="S84" s="43" cm="1">
        <f t="array" ref="S84">_xlfn.IFS(A84=$AT$8,STL!$S$3,A84=$AT$9,STL!$S$4,A84=$AT$10,STL!$S$5,A84=$AT$11,STL!$S$6,A84=$AT$12,STL!$S$7,A84=$AT$13,STL!$S$8,A84=$AT$14,STL!$S$9,A84=$AT$15,STL!$S$10,A84=$AT$16,STL!$S$11,A84=$AT$17,STL!$S$12,A84=$AT$18,STL!$S$13,A84=$AT$19,STL!$S$14,A84=$AT$20,STL!$S$15,A84=$AT$21,STL!$S$16,A84=$AT$22,STL!$S$17,A84=$AT$23,STL!$S$18,A84=$AT$24,STL!$S$19,A84=$AT$25,STL!$S$20,A84=$AT$26,STL!$S$21,A84=$AT$27,STL!$S$22,A84=$AT$28,STL!$S$23,A84=$AT$29,STL!$S$24,A84=$AT$30,STL!$S$25,A84=$AT$31,STL!$S$26,A84=$AT$32,STL!$S$27,A84=$AT$33,STL!$S$28,A84=$AT$34,STL!$S$29,A84=$AT$35,STL!$S$30,A84=$AT$36,STL!$S$31,A84=$AT$37,STL!$S$32,A84=$AT$38,STL!$S$33,A84=$AT$39,STL!$S$34,A84=$AT$40,STL!$S$35,A84=$AT$41,STL!$S$36,A84=$AT$42,STL!$S$37,A84=$AT$43,STL!$S$38,A84=$AT$44,STL!$S$39,A84=$AT$45,STL!$S$40,A84=$AT$46,STL!$S$41,A84=$AT$47,STL!$S$42,A84=$AT$48,STL!$S$43,A84=$AT$49,STL!$S$44)</f>
        <v>1785.7142857142858</v>
      </c>
      <c r="T84" s="2" cm="1">
        <f t="array" ref="T84">_xlfn.IFS(AD84=$AX$8,STL!$T$3,AD84=$AX$9,STL!$T$4,AD84=$AX$10,STL!$T$5,AD84=$AX$11,STL!$T$6,AD84=$AX$12,STL!$T$7,AD84=$AX$13,STL!$T$8,AD84=$AX$14,STL!$T$9,AD84=$AX$15,STL!$T$10,AD84=$AX$16,STL!$T$11,AD84=$AX$17,STL!$T$12,AD84=$AX$18,STL!$T$13,AD84=$AX$19,STL!$T$14,AD84=$AX$20,STL!$T$15,AD84=$AX$21,STL!$T$16,AD84=$AX$22,STL!$T$17,AD84=$AX$23,STL!$T$18,AD84=$AX$24,STL!$T$19,AD84=$AX$25,STL!$T$20,AD84=$AX$26,STL!$T$21,AD84=$AX$27,STL!$T$22,AD84=$AX$28,STL!$T$23,AD84=$AX$29,STL!$T$24,AD84=$AX$30,STL!$T$25,AD84=$AX$31,STL!$T$26,AD84=$AX$32,STL!$T$27,AD84=$AX$33,STL!$T$28,AD84=$AX$34,STL!$T$29,AD84=$AX$35,STL!$T$30,AD84=$AX$36,STL!$T$31,AD84=$AX$37,STL!$T$32,AD84=$AX$38,STL!$T$33,AD84=$AX$39,STL!$T$34,AD84=$AX$40,STL!$T$35,AD84=$AX$41,STL!$T$36,AD84=$AX$42,STL!$T$37,AD84=$AX$43,STL!$T$38,AD84=$AX$44,STL!$T$39,AD84=$AX$45,STL!$T$40,AD84=$AX$46,STL!$T$41,AD84=$AX$47,STL!$T$42,AD84=$AX$48,STL!$T$43,AD84=$AX$49,STL!$T$44)</f>
        <v>682.97299999999996</v>
      </c>
      <c r="U84" s="2" cm="1">
        <f t="array" ref="U84">_xlfn.IFS($AD84=$AX$8,STL!$U$3,$AD84=$AX$9,STL!$U$4,$AD84=$AX$10,STL!$U$5,$AD84=$AX$11,STL!$U$6,$AD84=$AX$12,STL!$U$7,$AD84=$AX$13,STL!$U$8,$AD84=$AX$14,STL!$U$9,$AD84=$AX$15,STL!$U$10,$AD84=$AX$16,STL!$U$11,$AD84=$AX$17,STL!$U$12,$AD84=$AX$18,STL!$U$13,$AD84=$AX$19,STL!$U$14,$AD84=$AX$20,STL!$U$15,$AD84=$AX$21,STL!$U$16,$AD84=$AX$22,STL!$U$17,$AD84=$AX$23,STL!$U$18,$AD84=$AX$24,STL!$U$19,$AD84=$AX$25,STL!$U$20,$AD84=$AX$26,STL!$U$21,$AD84=$AX$27,STL!$U$22,$AD84=$AX$28,STL!$U$23,$AD84=$AX$29,STL!$U$24,$AD84=$AX$30,STL!$U$25,$AD84=$AX$31,STL!$U$26,$AD84=$AX$32,STL!$U$27,$AD84=$AX$33,STL!$U$28,$AD84=$AX$34,STL!$U$29,$AD84=$AX$35,STL!$U$30,$AD84=$AX$36,STL!$U$31,$AD84=$AX$37,STL!$U$32,$AD84=$AX$38,STL!$U$33,$AD84=$AX$39,STL!$U$34,$AD84=$AX$40,STL!$U$35,$AD84=$AX$41,STL!$U$36,$AD84=$AX$42,STL!$U$37,$AD84=$AX$43,STL!$U$38,$AD84=$AX$44,STL!$U$39,$AD84=$AX$45,STL!$U$40,$AD84=$AX$46,STL!$U$41,$AD84=$AX$47,STL!$U$42,$AD84=$AX$48,STL!$U$43,$AD84=$AX$49,STL!$U$44)</f>
        <v>1.248</v>
      </c>
      <c r="V84" s="2" cm="1">
        <f t="array" ref="V84">_xlfn.IFS($AD84=$AX$8,STL!$V$3,$AD84=$AX$9,STL!$V$4,$AD84=$AX$10,STL!$V$5,$AD84=$AX$11,STL!$V$6,$AD84=$AX$12,STL!$V$7,$AD84=$AX$13,STL!$V$8,$AD84=$AX$14,STL!$V$9,$AD84=$AX$15,STL!$V$10,$AD84=$AX$16,STL!$V$11,$AD84=$AX$17,STL!$V$12,$AD84=$AX$18,STL!$V$13,$AD84=$AX$19,STL!$V$14,$AD84=$AX$20,STL!$V$15,$AD84=$AX$21,STL!$V$16,$AD84=$AX$22,STL!$V$17,$AD84=$AX$23,STL!$V$18,$AD84=$AX$24,STL!$V$19,$AD84=$AX$25,STL!$V$20,$AD84=$AX$26,STL!$V$21,$AD84=$AX$27,STL!$V$22,$AD84=$AX$28,STL!$V$23,$AD84=$AX$29,STL!$V$24,$AD84=$AX$30,STL!$V$25,$AD84=$AX$31,STL!$V$26,$AD84=$AX$32,STL!$V$27,$AD84=$AX$33,STL!$V$28,$AD84=$AX$34,STL!$V$29,$AD84=$AX$35,STL!$V$30,$AD84=$AX$36,STL!$V$31,$AD84=$AX$37,STL!$V$32,$AD84=$AX$38,STL!$V$33,$AD84=$AX$39,STL!$V$34,$AD84=$AX$40,STL!$V$35,$AD84=$AX$41,STL!$V$36,$AD84=$AX$42,STL!$V$37,$AD84=$AX$43,STL!$V$38,$AD84=$AX$44,STL!$V$39,$AD84=$AX$45,STL!$V$40,$AD84=$AX$46,STL!$V$41,$AD84=$AX$47,STL!$V$42,$AD84=$AX$48,STL!$V$43,$AD84=$AX$49,STL!$V$44)</f>
        <v>684.221</v>
      </c>
      <c r="W84" s="2" t="s">
        <v>153</v>
      </c>
      <c r="X84" s="2">
        <v>0.2</v>
      </c>
      <c r="Y84" s="2" t="s">
        <v>33</v>
      </c>
      <c r="Z84" s="2" t="s">
        <v>34</v>
      </c>
      <c r="AA84" s="2" t="s">
        <v>35</v>
      </c>
      <c r="AB84" s="2">
        <v>266.63594399999999</v>
      </c>
      <c r="AC84" s="2">
        <v>0.26663599999999998</v>
      </c>
      <c r="AD84" s="2">
        <v>10</v>
      </c>
      <c r="AE84" s="10" t="s">
        <v>307</v>
      </c>
      <c r="AF84" s="2">
        <f t="shared" si="2"/>
        <v>952.2714285714286</v>
      </c>
      <c r="AG84" s="2" cm="1">
        <f t="array" ref="AG84">_xlfn.IFS(D84="I",MIN('Datos pp I Región'!$K$7:$K$9),D84="II",MIN('Datos pp II Región'!$K$7:$K$9),D84="III",MIN('Datos pp III Región'!$K$7:$K$9),D84="IV",MIN('Datos pp IV Región'!$K$7:$K$9),D84="V",MIN('Datos pp V Región'!$K$7:$K$9),D84="RM",MIN('Datos pp RM'!$K$7:$K$9),D84="VI",MIN('Datos pp VI Región'!$K$7:$K$9))</f>
        <v>2</v>
      </c>
      <c r="AH84" s="2" cm="1">
        <f t="array" ref="AH84">_xlfn.IFS(Z84="Pavimentado",1-(AG84/(4*365)),Z84="No Pavimentado",1-(AG84/365))</f>
        <v>0.99863013698630132</v>
      </c>
      <c r="AI84" s="2" cm="1">
        <f t="array" ref="AI84">_xlfn.IFS(Z84="Pavimentado",8,Z84="No Pavimentado",R84)</f>
        <v>8</v>
      </c>
      <c r="AJ84" s="2">
        <v>0.62</v>
      </c>
      <c r="AK84" s="2">
        <v>0.15</v>
      </c>
      <c r="AL84" s="2">
        <v>1.5</v>
      </c>
      <c r="AM84" s="2">
        <v>0.15</v>
      </c>
      <c r="AN84" s="2"/>
      <c r="AO84" s="2" cm="1">
        <f t="array" ref="AO84">_xlfn.IFS($Z84=$AU$3,AJ84*(($X84)^(0.91))*(AI84*1.1023)^(1.02),$Z84=$AU$4,AL84*281.9*((8.5/12)^0.9)*(AI84/2.72)^0.45)</f>
        <v>1.3201600184669013</v>
      </c>
      <c r="AP84" s="2" cm="1">
        <f t="array" ref="AP84">_xlfn.IFS($Z84=$AU$3,AK84*(($X84)^(0.91))*(AI84*1.1023)^1.02,$Z84=$AU$4,AM84*281.9*((8.5/12)^0.9)*(AI84/2.72)^0.45)</f>
        <v>0.31939355285489546</v>
      </c>
      <c r="AQ84" s="2" cm="1">
        <f t="array" ref="AQ84">_xlfn.IFS(Z84=$AU$3,(AF84*AO84*AH84)/1000000,Z84=$AU$4,(AF84*AH84*AO84*(1-AN84))/1000000)</f>
        <v>1.2554285425273621E-3</v>
      </c>
      <c r="AR84" s="2" cm="1">
        <f t="array" ref="AR84">_xlfn.IFS(Z84=$AU$3,(AF84*AP84*AH84)/1000000,Z84=$AU$4,(AF84*AH84*AP84*(1-AN84))/1000000)</f>
        <v>3.0373271190178104E-4</v>
      </c>
    </row>
    <row r="85" spans="1:44" ht="43.2" x14ac:dyDescent="0.3">
      <c r="A85" s="2">
        <v>10</v>
      </c>
      <c r="B85" t="s">
        <v>21</v>
      </c>
      <c r="C85" s="3" t="s">
        <v>74</v>
      </c>
      <c r="D85" t="s">
        <v>75</v>
      </c>
      <c r="E85" s="3" t="s">
        <v>146</v>
      </c>
      <c r="F85" s="2" t="s">
        <v>147</v>
      </c>
      <c r="G85" s="2" t="s">
        <v>148</v>
      </c>
      <c r="H85" s="2" t="s">
        <v>79</v>
      </c>
      <c r="I85" s="2" t="s">
        <v>28</v>
      </c>
      <c r="J85" s="2" t="s">
        <v>90</v>
      </c>
      <c r="K85" s="2" t="s">
        <v>29</v>
      </c>
      <c r="L85" s="4">
        <v>46227</v>
      </c>
      <c r="M85" s="2" t="s">
        <v>30</v>
      </c>
      <c r="N85" s="2" t="s">
        <v>80</v>
      </c>
      <c r="O85" s="2">
        <v>50000</v>
      </c>
      <c r="P85" s="2" cm="1">
        <f t="array" ref="P85">_xlfn.IFS(AD85=$AT$8,STL!$P$3,AD85=$AT$9,STL!$P$4,AD85=$AT$10,STL!$P$5,AD85=$AT$11,STL!$P$6,AD85=$AT$12,STL!$P$7,AD85=$AT$13,STL!$P$8,AD85=$AT$14,STL!$P$9,AD85=$AT$15,STL!$P$10,AD85=$AT$16,STL!$P$11,AD85=$AT$17,STL!$P$12,AD85=$AT$18,STL!$P$13,AD85=$AT$19,STL!$P$14,AD85=$AT$20,STL!$P$15,AD85=$AT$21,STL!$P$16,AD85=$AT$22,STL!$P$17,AD85=$AT$23,STL!$P$18,AD85=$AT$24,STL!$P$19,AD85=$AT$25,STL!$P$20,AD85=$AT$26,STL!$P$21,AD85=$AT$27,STL!$P$22,AD85=$AT$28,STL!$P$23,AD85=$AT$29,STL!$P$24,AD85=$AT$30,STL!$P$25,AD85=$AT$31,STL!$P$26,AD85=$AT$32,STL!$P$27,AD85=$AT$33,STL!$P$28,AD85=$AT$34,STL!$P$29,AD85=$AT$35,STL!$P$30,AD85=$AT$36,STL!$P$31,AD85=$AT$37,STL!$P$32,AD85=$AT$38,STL!$P$33,AD85=$AT$39,STL!$P$34,AD85=$AT$40,STL!$P$35,AD85=$AT$41,STL!$P$36,AD85=$AT$42,STL!$P$37,AD85=$AT$43,STL!$P$38,AD85=$AT$44,STL!$P$39,AD85=$AT$45,STL!$P$40,AD85=$AT$46,STL!$P$41,AD85=$AT$47,STL!$P$42,AD85=$AT$48,STL!$P$43,AD85=$AT$49,STL!$P$44)</f>
        <v>8.3350000000000009</v>
      </c>
      <c r="Q85" s="2">
        <f>STL!$Q$3</f>
        <v>28</v>
      </c>
      <c r="R85" s="42">
        <f>STL!$R$3</f>
        <v>36.335000000000001</v>
      </c>
      <c r="S85" s="43" cm="1">
        <f t="array" ref="S85">_xlfn.IFS(A85=$AT$8,STL!$S$3,A85=$AT$9,STL!$S$4,A85=$AT$10,STL!$S$5,A85=$AT$11,STL!$S$6,A85=$AT$12,STL!$S$7,A85=$AT$13,STL!$S$8,A85=$AT$14,STL!$S$9,A85=$AT$15,STL!$S$10,A85=$AT$16,STL!$S$11,A85=$AT$17,STL!$S$12,A85=$AT$18,STL!$S$13,A85=$AT$19,STL!$S$14,A85=$AT$20,STL!$S$15,A85=$AT$21,STL!$S$16,A85=$AT$22,STL!$S$17,A85=$AT$23,STL!$S$18,A85=$AT$24,STL!$S$19,A85=$AT$25,STL!$S$20,A85=$AT$26,STL!$S$21,A85=$AT$27,STL!$S$22,A85=$AT$28,STL!$S$23,A85=$AT$29,STL!$S$24,A85=$AT$30,STL!$S$25,A85=$AT$31,STL!$S$26,A85=$AT$32,STL!$S$27,A85=$AT$33,STL!$S$28,A85=$AT$34,STL!$S$29,A85=$AT$35,STL!$S$30,A85=$AT$36,STL!$S$31,A85=$AT$37,STL!$S$32,A85=$AT$38,STL!$S$33,A85=$AT$39,STL!$S$34,A85=$AT$40,STL!$S$35,A85=$AT$41,STL!$S$36,A85=$AT$42,STL!$S$37,A85=$AT$43,STL!$S$38,A85=$AT$44,STL!$S$39,A85=$AT$45,STL!$S$40,A85=$AT$46,STL!$S$41,A85=$AT$47,STL!$S$42,A85=$AT$48,STL!$S$43,A85=$AT$49,STL!$S$44)</f>
        <v>1785.7142857142858</v>
      </c>
      <c r="T85" s="2" cm="1">
        <f t="array" ref="T85">_xlfn.IFS(AD85=$AX$8,STL!$T$3,AD85=$AX$9,STL!$T$4,AD85=$AX$10,STL!$T$5,AD85=$AX$11,STL!$T$6,AD85=$AX$12,STL!$T$7,AD85=$AX$13,STL!$T$8,AD85=$AX$14,STL!$T$9,AD85=$AX$15,STL!$T$10,AD85=$AX$16,STL!$T$11,AD85=$AX$17,STL!$T$12,AD85=$AX$18,STL!$T$13,AD85=$AX$19,STL!$T$14,AD85=$AX$20,STL!$T$15,AD85=$AX$21,STL!$T$16,AD85=$AX$22,STL!$T$17,AD85=$AX$23,STL!$T$18,AD85=$AX$24,STL!$T$19,AD85=$AX$25,STL!$T$20,AD85=$AX$26,STL!$T$21,AD85=$AX$27,STL!$T$22,AD85=$AX$28,STL!$T$23,AD85=$AX$29,STL!$T$24,AD85=$AX$30,STL!$T$25,AD85=$AX$31,STL!$T$26,AD85=$AX$32,STL!$T$27,AD85=$AX$33,STL!$T$28,AD85=$AX$34,STL!$T$29,AD85=$AX$35,STL!$T$30,AD85=$AX$36,STL!$T$31,AD85=$AX$37,STL!$T$32,AD85=$AX$38,STL!$T$33,AD85=$AX$39,STL!$T$34,AD85=$AX$40,STL!$T$35,AD85=$AX$41,STL!$T$36,AD85=$AX$42,STL!$T$37,AD85=$AX$43,STL!$T$38,AD85=$AX$44,STL!$T$39,AD85=$AX$45,STL!$T$40,AD85=$AX$46,STL!$T$41,AD85=$AX$47,STL!$T$42,AD85=$AX$48,STL!$T$43,AD85=$AX$49,STL!$T$44)</f>
        <v>682.97299999999996</v>
      </c>
      <c r="U85" s="2" cm="1">
        <f t="array" ref="U85">_xlfn.IFS($AD85=$AX$8,STL!$U$3,$AD85=$AX$9,STL!$U$4,$AD85=$AX$10,STL!$U$5,$AD85=$AX$11,STL!$U$6,$AD85=$AX$12,STL!$U$7,$AD85=$AX$13,STL!$U$8,$AD85=$AX$14,STL!$U$9,$AD85=$AX$15,STL!$U$10,$AD85=$AX$16,STL!$U$11,$AD85=$AX$17,STL!$U$12,$AD85=$AX$18,STL!$U$13,$AD85=$AX$19,STL!$U$14,$AD85=$AX$20,STL!$U$15,$AD85=$AX$21,STL!$U$16,$AD85=$AX$22,STL!$U$17,$AD85=$AX$23,STL!$U$18,$AD85=$AX$24,STL!$U$19,$AD85=$AX$25,STL!$U$20,$AD85=$AX$26,STL!$U$21,$AD85=$AX$27,STL!$U$22,$AD85=$AX$28,STL!$U$23,$AD85=$AX$29,STL!$U$24,$AD85=$AX$30,STL!$U$25,$AD85=$AX$31,STL!$U$26,$AD85=$AX$32,STL!$U$27,$AD85=$AX$33,STL!$U$28,$AD85=$AX$34,STL!$U$29,$AD85=$AX$35,STL!$U$30,$AD85=$AX$36,STL!$U$31,$AD85=$AX$37,STL!$U$32,$AD85=$AX$38,STL!$U$33,$AD85=$AX$39,STL!$U$34,$AD85=$AX$40,STL!$U$35,$AD85=$AX$41,STL!$U$36,$AD85=$AX$42,STL!$U$37,$AD85=$AX$43,STL!$U$38,$AD85=$AX$44,STL!$U$39,$AD85=$AX$45,STL!$U$40,$AD85=$AX$46,STL!$U$41,$AD85=$AX$47,STL!$U$42,$AD85=$AX$48,STL!$U$43,$AD85=$AX$49,STL!$U$44)</f>
        <v>1.248</v>
      </c>
      <c r="V85" s="2" cm="1">
        <f t="array" ref="V85">_xlfn.IFS($AD85=$AX$8,STL!$V$3,$AD85=$AX$9,STL!$V$4,$AD85=$AX$10,STL!$V$5,$AD85=$AX$11,STL!$V$6,$AD85=$AX$12,STL!$V$7,$AD85=$AX$13,STL!$V$8,$AD85=$AX$14,STL!$V$9,$AD85=$AX$15,STL!$V$10,$AD85=$AX$16,STL!$V$11,$AD85=$AX$17,STL!$V$12,$AD85=$AX$18,STL!$V$13,$AD85=$AX$19,STL!$V$14,$AD85=$AX$20,STL!$V$15,$AD85=$AX$21,STL!$V$16,$AD85=$AX$22,STL!$V$17,$AD85=$AX$23,STL!$V$18,$AD85=$AX$24,STL!$V$19,$AD85=$AX$25,STL!$V$20,$AD85=$AX$26,STL!$V$21,$AD85=$AX$27,STL!$V$22,$AD85=$AX$28,STL!$V$23,$AD85=$AX$29,STL!$V$24,$AD85=$AX$30,STL!$V$25,$AD85=$AX$31,STL!$V$26,$AD85=$AX$32,STL!$V$27,$AD85=$AX$33,STL!$V$28,$AD85=$AX$34,STL!$V$29,$AD85=$AX$35,STL!$V$30,$AD85=$AX$36,STL!$V$31,$AD85=$AX$37,STL!$V$32,$AD85=$AX$38,STL!$V$33,$AD85=$AX$39,STL!$V$34,$AD85=$AX$40,STL!$V$35,$AD85=$AX$41,STL!$V$36,$AD85=$AX$42,STL!$V$37,$AD85=$AX$43,STL!$V$38,$AD85=$AX$44,STL!$V$39,$AD85=$AX$45,STL!$V$40,$AD85=$AX$46,STL!$V$41,$AD85=$AX$47,STL!$V$42,$AD85=$AX$48,STL!$V$43,$AD85=$AX$49,STL!$V$44)</f>
        <v>684.221</v>
      </c>
      <c r="W85" s="2" t="s">
        <v>154</v>
      </c>
      <c r="X85" s="2">
        <v>0.2</v>
      </c>
      <c r="Y85" s="2" t="s">
        <v>33</v>
      </c>
      <c r="Z85" s="2" t="s">
        <v>34</v>
      </c>
      <c r="AA85" s="2" t="s">
        <v>35</v>
      </c>
      <c r="AB85" s="2">
        <v>16489.113331</v>
      </c>
      <c r="AC85" s="2">
        <v>16.489113</v>
      </c>
      <c r="AD85" s="2">
        <v>10</v>
      </c>
      <c r="AE85" s="10" t="s">
        <v>307</v>
      </c>
      <c r="AF85" s="2">
        <f t="shared" si="2"/>
        <v>58889.689285714288</v>
      </c>
      <c r="AG85" s="2" cm="1">
        <f t="array" ref="AG85">_xlfn.IFS(D85="I",MIN('Datos pp I Región'!$K$7:$K$9),D85="II",MIN('Datos pp II Región'!$K$7:$K$9),D85="III",MIN('Datos pp III Región'!$K$7:$K$9),D85="IV",MIN('Datos pp IV Región'!$K$7:$K$9),D85="V",MIN('Datos pp V Región'!$K$7:$K$9),D85="RM",MIN('Datos pp RM'!$K$7:$K$9),D85="VI",MIN('Datos pp VI Región'!$K$7:$K$9))</f>
        <v>2</v>
      </c>
      <c r="AH85" s="2" cm="1">
        <f t="array" ref="AH85">_xlfn.IFS(Z85="Pavimentado",1-(AG85/(4*365)),Z85="No Pavimentado",1-(AG85/365))</f>
        <v>0.99863013698630132</v>
      </c>
      <c r="AI85" s="2" cm="1">
        <f t="array" ref="AI85">_xlfn.IFS(Z85="Pavimentado",8,Z85="No Pavimentado",R85)</f>
        <v>8</v>
      </c>
      <c r="AJ85" s="2">
        <v>0.62</v>
      </c>
      <c r="AK85" s="2">
        <v>0.15</v>
      </c>
      <c r="AL85" s="2">
        <v>1.5</v>
      </c>
      <c r="AM85" s="2">
        <v>0.15</v>
      </c>
      <c r="AN85" s="2"/>
      <c r="AO85" s="2" cm="1">
        <f t="array" ref="AO85">_xlfn.IFS($Z85=$AU$3,AJ85*(($X85)^(0.91))*(AI85*1.1023)^(1.02),$Z85=$AU$4,AL85*281.9*((8.5/12)^0.9)*(AI85/2.72)^0.45)</f>
        <v>1.3201600184669013</v>
      </c>
      <c r="AP85" s="2" cm="1">
        <f t="array" ref="AP85">_xlfn.IFS($Z85=$AU$3,AK85*(($X85)^(0.91))*(AI85*1.1023)^1.02,$Z85=$AU$4,AM85*281.9*((8.5/12)^0.9)*(AI85/2.72)^0.45)</f>
        <v>0.31939355285489546</v>
      </c>
      <c r="AQ85" s="2" cm="1">
        <f t="array" ref="AQ85">_xlfn.IFS(Z85=$AU$3,(AF85*AO85*AH85)/1000000,Z85=$AU$4,(AF85*AH85*AO85*(1-AN85))/1000000)</f>
        <v>7.7637314920562028E-2</v>
      </c>
      <c r="AR85" s="2" cm="1">
        <f t="array" ref="AR85">_xlfn.IFS(Z85=$AU$3,(AF85*AP85*AH85)/1000000,Z85=$AU$4,(AF85*AH85*AP85*(1-AN85))/1000000)</f>
        <v>1.8783221351748879E-2</v>
      </c>
    </row>
    <row r="86" spans="1:44" ht="43.2" x14ac:dyDescent="0.3">
      <c r="A86" s="2">
        <v>10</v>
      </c>
      <c r="B86" t="s">
        <v>21</v>
      </c>
      <c r="C86" s="3" t="s">
        <v>74</v>
      </c>
      <c r="D86" t="s">
        <v>75</v>
      </c>
      <c r="E86" s="3" t="s">
        <v>146</v>
      </c>
      <c r="F86" s="2" t="s">
        <v>147</v>
      </c>
      <c r="G86" s="2" t="s">
        <v>148</v>
      </c>
      <c r="H86" s="2" t="s">
        <v>79</v>
      </c>
      <c r="I86" s="2" t="s">
        <v>28</v>
      </c>
      <c r="J86" s="2" t="s">
        <v>90</v>
      </c>
      <c r="K86" s="2" t="s">
        <v>29</v>
      </c>
      <c r="L86" s="4">
        <v>46227</v>
      </c>
      <c r="M86" s="2" t="s">
        <v>30</v>
      </c>
      <c r="N86" s="2" t="s">
        <v>80</v>
      </c>
      <c r="O86" s="2">
        <v>50000</v>
      </c>
      <c r="P86" s="2" cm="1">
        <f t="array" ref="P86">_xlfn.IFS(AD86=$AT$8,STL!$P$3,AD86=$AT$9,STL!$P$4,AD86=$AT$10,STL!$P$5,AD86=$AT$11,STL!$P$6,AD86=$AT$12,STL!$P$7,AD86=$AT$13,STL!$P$8,AD86=$AT$14,STL!$P$9,AD86=$AT$15,STL!$P$10,AD86=$AT$16,STL!$P$11,AD86=$AT$17,STL!$P$12,AD86=$AT$18,STL!$P$13,AD86=$AT$19,STL!$P$14,AD86=$AT$20,STL!$P$15,AD86=$AT$21,STL!$P$16,AD86=$AT$22,STL!$P$17,AD86=$AT$23,STL!$P$18,AD86=$AT$24,STL!$P$19,AD86=$AT$25,STL!$P$20,AD86=$AT$26,STL!$P$21,AD86=$AT$27,STL!$P$22,AD86=$AT$28,STL!$P$23,AD86=$AT$29,STL!$P$24,AD86=$AT$30,STL!$P$25,AD86=$AT$31,STL!$P$26,AD86=$AT$32,STL!$P$27,AD86=$AT$33,STL!$P$28,AD86=$AT$34,STL!$P$29,AD86=$AT$35,STL!$P$30,AD86=$AT$36,STL!$P$31,AD86=$AT$37,STL!$P$32,AD86=$AT$38,STL!$P$33,AD86=$AT$39,STL!$P$34,AD86=$AT$40,STL!$P$35,AD86=$AT$41,STL!$P$36,AD86=$AT$42,STL!$P$37,AD86=$AT$43,STL!$P$38,AD86=$AT$44,STL!$P$39,AD86=$AT$45,STL!$P$40,AD86=$AT$46,STL!$P$41,AD86=$AT$47,STL!$P$42,AD86=$AT$48,STL!$P$43,AD86=$AT$49,STL!$P$44)</f>
        <v>8.3350000000000009</v>
      </c>
      <c r="Q86" s="2">
        <f>STL!$Q$3</f>
        <v>28</v>
      </c>
      <c r="R86" s="42">
        <f>STL!$R$3</f>
        <v>36.335000000000001</v>
      </c>
      <c r="S86" s="43" cm="1">
        <f t="array" ref="S86">_xlfn.IFS(A86=$AT$8,STL!$S$3,A86=$AT$9,STL!$S$4,A86=$AT$10,STL!$S$5,A86=$AT$11,STL!$S$6,A86=$AT$12,STL!$S$7,A86=$AT$13,STL!$S$8,A86=$AT$14,STL!$S$9,A86=$AT$15,STL!$S$10,A86=$AT$16,STL!$S$11,A86=$AT$17,STL!$S$12,A86=$AT$18,STL!$S$13,A86=$AT$19,STL!$S$14,A86=$AT$20,STL!$S$15,A86=$AT$21,STL!$S$16,A86=$AT$22,STL!$S$17,A86=$AT$23,STL!$S$18,A86=$AT$24,STL!$S$19,A86=$AT$25,STL!$S$20,A86=$AT$26,STL!$S$21,A86=$AT$27,STL!$S$22,A86=$AT$28,STL!$S$23,A86=$AT$29,STL!$S$24,A86=$AT$30,STL!$S$25,A86=$AT$31,STL!$S$26,A86=$AT$32,STL!$S$27,A86=$AT$33,STL!$S$28,A86=$AT$34,STL!$S$29,A86=$AT$35,STL!$S$30,A86=$AT$36,STL!$S$31,A86=$AT$37,STL!$S$32,A86=$AT$38,STL!$S$33,A86=$AT$39,STL!$S$34,A86=$AT$40,STL!$S$35,A86=$AT$41,STL!$S$36,A86=$AT$42,STL!$S$37,A86=$AT$43,STL!$S$38,A86=$AT$44,STL!$S$39,A86=$AT$45,STL!$S$40,A86=$AT$46,STL!$S$41,A86=$AT$47,STL!$S$42,A86=$AT$48,STL!$S$43,A86=$AT$49,STL!$S$44)</f>
        <v>1785.7142857142858</v>
      </c>
      <c r="T86" s="2" cm="1">
        <f t="array" ref="T86">_xlfn.IFS(AD86=$AX$8,STL!$T$3,AD86=$AX$9,STL!$T$4,AD86=$AX$10,STL!$T$5,AD86=$AX$11,STL!$T$6,AD86=$AX$12,STL!$T$7,AD86=$AX$13,STL!$T$8,AD86=$AX$14,STL!$T$9,AD86=$AX$15,STL!$T$10,AD86=$AX$16,STL!$T$11,AD86=$AX$17,STL!$T$12,AD86=$AX$18,STL!$T$13,AD86=$AX$19,STL!$T$14,AD86=$AX$20,STL!$T$15,AD86=$AX$21,STL!$T$16,AD86=$AX$22,STL!$T$17,AD86=$AX$23,STL!$T$18,AD86=$AX$24,STL!$T$19,AD86=$AX$25,STL!$T$20,AD86=$AX$26,STL!$T$21,AD86=$AX$27,STL!$T$22,AD86=$AX$28,STL!$T$23,AD86=$AX$29,STL!$T$24,AD86=$AX$30,STL!$T$25,AD86=$AX$31,STL!$T$26,AD86=$AX$32,STL!$T$27,AD86=$AX$33,STL!$T$28,AD86=$AX$34,STL!$T$29,AD86=$AX$35,STL!$T$30,AD86=$AX$36,STL!$T$31,AD86=$AX$37,STL!$T$32,AD86=$AX$38,STL!$T$33,AD86=$AX$39,STL!$T$34,AD86=$AX$40,STL!$T$35,AD86=$AX$41,STL!$T$36,AD86=$AX$42,STL!$T$37,AD86=$AX$43,STL!$T$38,AD86=$AX$44,STL!$T$39,AD86=$AX$45,STL!$T$40,AD86=$AX$46,STL!$T$41,AD86=$AX$47,STL!$T$42,AD86=$AX$48,STL!$T$43,AD86=$AX$49,STL!$T$44)</f>
        <v>682.97299999999996</v>
      </c>
      <c r="U86" s="2" cm="1">
        <f t="array" ref="U86">_xlfn.IFS($AD86=$AX$8,STL!$U$3,$AD86=$AX$9,STL!$U$4,$AD86=$AX$10,STL!$U$5,$AD86=$AX$11,STL!$U$6,$AD86=$AX$12,STL!$U$7,$AD86=$AX$13,STL!$U$8,$AD86=$AX$14,STL!$U$9,$AD86=$AX$15,STL!$U$10,$AD86=$AX$16,STL!$U$11,$AD86=$AX$17,STL!$U$12,$AD86=$AX$18,STL!$U$13,$AD86=$AX$19,STL!$U$14,$AD86=$AX$20,STL!$U$15,$AD86=$AX$21,STL!$U$16,$AD86=$AX$22,STL!$U$17,$AD86=$AX$23,STL!$U$18,$AD86=$AX$24,STL!$U$19,$AD86=$AX$25,STL!$U$20,$AD86=$AX$26,STL!$U$21,$AD86=$AX$27,STL!$U$22,$AD86=$AX$28,STL!$U$23,$AD86=$AX$29,STL!$U$24,$AD86=$AX$30,STL!$U$25,$AD86=$AX$31,STL!$U$26,$AD86=$AX$32,STL!$U$27,$AD86=$AX$33,STL!$U$28,$AD86=$AX$34,STL!$U$29,$AD86=$AX$35,STL!$U$30,$AD86=$AX$36,STL!$U$31,$AD86=$AX$37,STL!$U$32,$AD86=$AX$38,STL!$U$33,$AD86=$AX$39,STL!$U$34,$AD86=$AX$40,STL!$U$35,$AD86=$AX$41,STL!$U$36,$AD86=$AX$42,STL!$U$37,$AD86=$AX$43,STL!$U$38,$AD86=$AX$44,STL!$U$39,$AD86=$AX$45,STL!$U$40,$AD86=$AX$46,STL!$U$41,$AD86=$AX$47,STL!$U$42,$AD86=$AX$48,STL!$U$43,$AD86=$AX$49,STL!$U$44)</f>
        <v>1.248</v>
      </c>
      <c r="V86" s="2" cm="1">
        <f t="array" ref="V86">_xlfn.IFS($AD86=$AX$8,STL!$V$3,$AD86=$AX$9,STL!$V$4,$AD86=$AX$10,STL!$V$5,$AD86=$AX$11,STL!$V$6,$AD86=$AX$12,STL!$V$7,$AD86=$AX$13,STL!$V$8,$AD86=$AX$14,STL!$V$9,$AD86=$AX$15,STL!$V$10,$AD86=$AX$16,STL!$V$11,$AD86=$AX$17,STL!$V$12,$AD86=$AX$18,STL!$V$13,$AD86=$AX$19,STL!$V$14,$AD86=$AX$20,STL!$V$15,$AD86=$AX$21,STL!$V$16,$AD86=$AX$22,STL!$V$17,$AD86=$AX$23,STL!$V$18,$AD86=$AX$24,STL!$V$19,$AD86=$AX$25,STL!$V$20,$AD86=$AX$26,STL!$V$21,$AD86=$AX$27,STL!$V$22,$AD86=$AX$28,STL!$V$23,$AD86=$AX$29,STL!$V$24,$AD86=$AX$30,STL!$V$25,$AD86=$AX$31,STL!$V$26,$AD86=$AX$32,STL!$V$27,$AD86=$AX$33,STL!$V$28,$AD86=$AX$34,STL!$V$29,$AD86=$AX$35,STL!$V$30,$AD86=$AX$36,STL!$V$31,$AD86=$AX$37,STL!$V$32,$AD86=$AX$38,STL!$V$33,$AD86=$AX$39,STL!$V$34,$AD86=$AX$40,STL!$V$35,$AD86=$AX$41,STL!$V$36,$AD86=$AX$42,STL!$V$37,$AD86=$AX$43,STL!$V$38,$AD86=$AX$44,STL!$V$39,$AD86=$AX$45,STL!$V$40,$AD86=$AX$46,STL!$V$41,$AD86=$AX$47,STL!$V$42,$AD86=$AX$48,STL!$V$43,$AD86=$AX$49,STL!$V$44)</f>
        <v>684.221</v>
      </c>
      <c r="W86" s="2" t="s">
        <v>155</v>
      </c>
      <c r="X86" s="2">
        <v>0.2</v>
      </c>
      <c r="Y86" s="2" t="s">
        <v>33</v>
      </c>
      <c r="Z86" s="2" t="s">
        <v>34</v>
      </c>
      <c r="AA86" s="2" t="s">
        <v>35</v>
      </c>
      <c r="AB86" s="2">
        <v>2339.2764200000001</v>
      </c>
      <c r="AC86" s="2">
        <v>2.3392759999999999</v>
      </c>
      <c r="AD86" s="2">
        <v>10</v>
      </c>
      <c r="AE86" s="10" t="s">
        <v>307</v>
      </c>
      <c r="AF86" s="2">
        <f t="shared" si="2"/>
        <v>8354.557142857142</v>
      </c>
      <c r="AG86" s="2" cm="1">
        <f t="array" ref="AG86">_xlfn.IFS(D86="I",MIN('Datos pp I Región'!$K$7:$K$9),D86="II",MIN('Datos pp II Región'!$K$7:$K$9),D86="III",MIN('Datos pp III Región'!$K$7:$K$9),D86="IV",MIN('Datos pp IV Región'!$K$7:$K$9),D86="V",MIN('Datos pp V Región'!$K$7:$K$9),D86="RM",MIN('Datos pp RM'!$K$7:$K$9),D86="VI",MIN('Datos pp VI Región'!$K$7:$K$9))</f>
        <v>2</v>
      </c>
      <c r="AH86" s="2" cm="1">
        <f t="array" ref="AH86">_xlfn.IFS(Z86="Pavimentado",1-(AG86/(4*365)),Z86="No Pavimentado",1-(AG86/365))</f>
        <v>0.99863013698630132</v>
      </c>
      <c r="AI86" s="2" cm="1">
        <f t="array" ref="AI86">_xlfn.IFS(Z86="Pavimentado",8,Z86="No Pavimentado",R86)</f>
        <v>8</v>
      </c>
      <c r="AJ86" s="2">
        <v>0.62</v>
      </c>
      <c r="AK86" s="2">
        <v>0.15</v>
      </c>
      <c r="AL86" s="2">
        <v>1.5</v>
      </c>
      <c r="AM86" s="2">
        <v>0.15</v>
      </c>
      <c r="AN86" s="2"/>
      <c r="AO86" s="2" cm="1">
        <f t="array" ref="AO86">_xlfn.IFS($Z86=$AU$3,AJ86*(($X86)^(0.91))*(AI86*1.1023)^(1.02),$Z86=$AU$4,AL86*281.9*((8.5/12)^0.9)*(AI86/2.72)^0.45)</f>
        <v>1.3201600184669013</v>
      </c>
      <c r="AP86" s="2" cm="1">
        <f t="array" ref="AP86">_xlfn.IFS($Z86=$AU$3,AK86*(($X86)^(0.91))*(AI86*1.1023)^1.02,$Z86=$AU$4,AM86*281.9*((8.5/12)^0.9)*(AI86/2.72)^0.45)</f>
        <v>0.31939355285489546</v>
      </c>
      <c r="AQ86" s="2" cm="1">
        <f t="array" ref="AQ86">_xlfn.IFS(Z86=$AU$3,(AF86*AO86*AH86)/1000000,Z86=$AU$4,(AF86*AH86*AO86*(1-AN86))/1000000)</f>
        <v>1.1014243610199811E-2</v>
      </c>
      <c r="AR86" s="2" cm="1">
        <f t="array" ref="AR86">_xlfn.IFS(Z86=$AU$3,(AF86*AP86*AH86)/1000000,Z86=$AU$4,(AF86*AH86*AP86*(1-AN86))/1000000)</f>
        <v>2.6647363573064058E-3</v>
      </c>
    </row>
    <row r="87" spans="1:44" ht="43.2" x14ac:dyDescent="0.3">
      <c r="A87" s="2">
        <v>10</v>
      </c>
      <c r="B87" t="s">
        <v>21</v>
      </c>
      <c r="C87" s="3" t="s">
        <v>74</v>
      </c>
      <c r="D87" t="s">
        <v>75</v>
      </c>
      <c r="E87" s="3" t="s">
        <v>146</v>
      </c>
      <c r="F87" s="2" t="s">
        <v>147</v>
      </c>
      <c r="G87" s="2" t="s">
        <v>148</v>
      </c>
      <c r="H87" s="2" t="s">
        <v>79</v>
      </c>
      <c r="I87" s="2" t="s">
        <v>28</v>
      </c>
      <c r="J87" s="2" t="s">
        <v>90</v>
      </c>
      <c r="K87" s="2" t="s">
        <v>29</v>
      </c>
      <c r="L87" s="4">
        <v>46227</v>
      </c>
      <c r="M87" s="2" t="s">
        <v>30</v>
      </c>
      <c r="N87" s="2" t="s">
        <v>80</v>
      </c>
      <c r="O87" s="2">
        <v>50000</v>
      </c>
      <c r="P87" s="2" cm="1">
        <f t="array" ref="P87">_xlfn.IFS(AD87=$AT$8,STL!$P$3,AD87=$AT$9,STL!$P$4,AD87=$AT$10,STL!$P$5,AD87=$AT$11,STL!$P$6,AD87=$AT$12,STL!$P$7,AD87=$AT$13,STL!$P$8,AD87=$AT$14,STL!$P$9,AD87=$AT$15,STL!$P$10,AD87=$AT$16,STL!$P$11,AD87=$AT$17,STL!$P$12,AD87=$AT$18,STL!$P$13,AD87=$AT$19,STL!$P$14,AD87=$AT$20,STL!$P$15,AD87=$AT$21,STL!$P$16,AD87=$AT$22,STL!$P$17,AD87=$AT$23,STL!$P$18,AD87=$AT$24,STL!$P$19,AD87=$AT$25,STL!$P$20,AD87=$AT$26,STL!$P$21,AD87=$AT$27,STL!$P$22,AD87=$AT$28,STL!$P$23,AD87=$AT$29,STL!$P$24,AD87=$AT$30,STL!$P$25,AD87=$AT$31,STL!$P$26,AD87=$AT$32,STL!$P$27,AD87=$AT$33,STL!$P$28,AD87=$AT$34,STL!$P$29,AD87=$AT$35,STL!$P$30,AD87=$AT$36,STL!$P$31,AD87=$AT$37,STL!$P$32,AD87=$AT$38,STL!$P$33,AD87=$AT$39,STL!$P$34,AD87=$AT$40,STL!$P$35,AD87=$AT$41,STL!$P$36,AD87=$AT$42,STL!$P$37,AD87=$AT$43,STL!$P$38,AD87=$AT$44,STL!$P$39,AD87=$AT$45,STL!$P$40,AD87=$AT$46,STL!$P$41,AD87=$AT$47,STL!$P$42,AD87=$AT$48,STL!$P$43,AD87=$AT$49,STL!$P$44)</f>
        <v>8.3350000000000009</v>
      </c>
      <c r="Q87" s="2">
        <f>STL!$Q$3</f>
        <v>28</v>
      </c>
      <c r="R87" s="42">
        <f>STL!$R$3</f>
        <v>36.335000000000001</v>
      </c>
      <c r="S87" s="43" cm="1">
        <f t="array" ref="S87">_xlfn.IFS(A87=$AT$8,STL!$S$3,A87=$AT$9,STL!$S$4,A87=$AT$10,STL!$S$5,A87=$AT$11,STL!$S$6,A87=$AT$12,STL!$S$7,A87=$AT$13,STL!$S$8,A87=$AT$14,STL!$S$9,A87=$AT$15,STL!$S$10,A87=$AT$16,STL!$S$11,A87=$AT$17,STL!$S$12,A87=$AT$18,STL!$S$13,A87=$AT$19,STL!$S$14,A87=$AT$20,STL!$S$15,A87=$AT$21,STL!$S$16,A87=$AT$22,STL!$S$17,A87=$AT$23,STL!$S$18,A87=$AT$24,STL!$S$19,A87=$AT$25,STL!$S$20,A87=$AT$26,STL!$S$21,A87=$AT$27,STL!$S$22,A87=$AT$28,STL!$S$23,A87=$AT$29,STL!$S$24,A87=$AT$30,STL!$S$25,A87=$AT$31,STL!$S$26,A87=$AT$32,STL!$S$27,A87=$AT$33,STL!$S$28,A87=$AT$34,STL!$S$29,A87=$AT$35,STL!$S$30,A87=$AT$36,STL!$S$31,A87=$AT$37,STL!$S$32,A87=$AT$38,STL!$S$33,A87=$AT$39,STL!$S$34,A87=$AT$40,STL!$S$35,A87=$AT$41,STL!$S$36,A87=$AT$42,STL!$S$37,A87=$AT$43,STL!$S$38,A87=$AT$44,STL!$S$39,A87=$AT$45,STL!$S$40,A87=$AT$46,STL!$S$41,A87=$AT$47,STL!$S$42,A87=$AT$48,STL!$S$43,A87=$AT$49,STL!$S$44)</f>
        <v>1785.7142857142858</v>
      </c>
      <c r="T87" s="2" cm="1">
        <f t="array" ref="T87">_xlfn.IFS(AD87=$AX$8,STL!$T$3,AD87=$AX$9,STL!$T$4,AD87=$AX$10,STL!$T$5,AD87=$AX$11,STL!$T$6,AD87=$AX$12,STL!$T$7,AD87=$AX$13,STL!$T$8,AD87=$AX$14,STL!$T$9,AD87=$AX$15,STL!$T$10,AD87=$AX$16,STL!$T$11,AD87=$AX$17,STL!$T$12,AD87=$AX$18,STL!$T$13,AD87=$AX$19,STL!$T$14,AD87=$AX$20,STL!$T$15,AD87=$AX$21,STL!$T$16,AD87=$AX$22,STL!$T$17,AD87=$AX$23,STL!$T$18,AD87=$AX$24,STL!$T$19,AD87=$AX$25,STL!$T$20,AD87=$AX$26,STL!$T$21,AD87=$AX$27,STL!$T$22,AD87=$AX$28,STL!$T$23,AD87=$AX$29,STL!$T$24,AD87=$AX$30,STL!$T$25,AD87=$AX$31,STL!$T$26,AD87=$AX$32,STL!$T$27,AD87=$AX$33,STL!$T$28,AD87=$AX$34,STL!$T$29,AD87=$AX$35,STL!$T$30,AD87=$AX$36,STL!$T$31,AD87=$AX$37,STL!$T$32,AD87=$AX$38,STL!$T$33,AD87=$AX$39,STL!$T$34,AD87=$AX$40,STL!$T$35,AD87=$AX$41,STL!$T$36,AD87=$AX$42,STL!$T$37,AD87=$AX$43,STL!$T$38,AD87=$AX$44,STL!$T$39,AD87=$AX$45,STL!$T$40,AD87=$AX$46,STL!$T$41,AD87=$AX$47,STL!$T$42,AD87=$AX$48,STL!$T$43,AD87=$AX$49,STL!$T$44)</f>
        <v>682.97299999999996</v>
      </c>
      <c r="U87" s="2" cm="1">
        <f t="array" ref="U87">_xlfn.IFS($AD87=$AX$8,STL!$U$3,$AD87=$AX$9,STL!$U$4,$AD87=$AX$10,STL!$U$5,$AD87=$AX$11,STL!$U$6,$AD87=$AX$12,STL!$U$7,$AD87=$AX$13,STL!$U$8,$AD87=$AX$14,STL!$U$9,$AD87=$AX$15,STL!$U$10,$AD87=$AX$16,STL!$U$11,$AD87=$AX$17,STL!$U$12,$AD87=$AX$18,STL!$U$13,$AD87=$AX$19,STL!$U$14,$AD87=$AX$20,STL!$U$15,$AD87=$AX$21,STL!$U$16,$AD87=$AX$22,STL!$U$17,$AD87=$AX$23,STL!$U$18,$AD87=$AX$24,STL!$U$19,$AD87=$AX$25,STL!$U$20,$AD87=$AX$26,STL!$U$21,$AD87=$AX$27,STL!$U$22,$AD87=$AX$28,STL!$U$23,$AD87=$AX$29,STL!$U$24,$AD87=$AX$30,STL!$U$25,$AD87=$AX$31,STL!$U$26,$AD87=$AX$32,STL!$U$27,$AD87=$AX$33,STL!$U$28,$AD87=$AX$34,STL!$U$29,$AD87=$AX$35,STL!$U$30,$AD87=$AX$36,STL!$U$31,$AD87=$AX$37,STL!$U$32,$AD87=$AX$38,STL!$U$33,$AD87=$AX$39,STL!$U$34,$AD87=$AX$40,STL!$U$35,$AD87=$AX$41,STL!$U$36,$AD87=$AX$42,STL!$U$37,$AD87=$AX$43,STL!$U$38,$AD87=$AX$44,STL!$U$39,$AD87=$AX$45,STL!$U$40,$AD87=$AX$46,STL!$U$41,$AD87=$AX$47,STL!$U$42,$AD87=$AX$48,STL!$U$43,$AD87=$AX$49,STL!$U$44)</f>
        <v>1.248</v>
      </c>
      <c r="V87" s="2" cm="1">
        <f t="array" ref="V87">_xlfn.IFS($AD87=$AX$8,STL!$V$3,$AD87=$AX$9,STL!$V$4,$AD87=$AX$10,STL!$V$5,$AD87=$AX$11,STL!$V$6,$AD87=$AX$12,STL!$V$7,$AD87=$AX$13,STL!$V$8,$AD87=$AX$14,STL!$V$9,$AD87=$AX$15,STL!$V$10,$AD87=$AX$16,STL!$V$11,$AD87=$AX$17,STL!$V$12,$AD87=$AX$18,STL!$V$13,$AD87=$AX$19,STL!$V$14,$AD87=$AX$20,STL!$V$15,$AD87=$AX$21,STL!$V$16,$AD87=$AX$22,STL!$V$17,$AD87=$AX$23,STL!$V$18,$AD87=$AX$24,STL!$V$19,$AD87=$AX$25,STL!$V$20,$AD87=$AX$26,STL!$V$21,$AD87=$AX$27,STL!$V$22,$AD87=$AX$28,STL!$V$23,$AD87=$AX$29,STL!$V$24,$AD87=$AX$30,STL!$V$25,$AD87=$AX$31,STL!$V$26,$AD87=$AX$32,STL!$V$27,$AD87=$AX$33,STL!$V$28,$AD87=$AX$34,STL!$V$29,$AD87=$AX$35,STL!$V$30,$AD87=$AX$36,STL!$V$31,$AD87=$AX$37,STL!$V$32,$AD87=$AX$38,STL!$V$33,$AD87=$AX$39,STL!$V$34,$AD87=$AX$40,STL!$V$35,$AD87=$AX$41,STL!$V$36,$AD87=$AX$42,STL!$V$37,$AD87=$AX$43,STL!$V$38,$AD87=$AX$44,STL!$V$39,$AD87=$AX$45,STL!$V$40,$AD87=$AX$46,STL!$V$41,$AD87=$AX$47,STL!$V$42,$AD87=$AX$48,STL!$V$43,$AD87=$AX$49,STL!$V$44)</f>
        <v>684.221</v>
      </c>
      <c r="W87" s="2" t="s">
        <v>156</v>
      </c>
      <c r="X87" s="2">
        <v>0.2</v>
      </c>
      <c r="Y87" s="2" t="s">
        <v>33</v>
      </c>
      <c r="Z87" s="2" t="s">
        <v>34</v>
      </c>
      <c r="AA87" s="2" t="s">
        <v>35</v>
      </c>
      <c r="AB87" s="2">
        <v>1700.376673</v>
      </c>
      <c r="AC87" s="2">
        <v>1.700377</v>
      </c>
      <c r="AD87" s="2">
        <v>10</v>
      </c>
      <c r="AE87" s="10" t="s">
        <v>307</v>
      </c>
      <c r="AF87" s="2">
        <f t="shared" si="2"/>
        <v>6072.7750000000005</v>
      </c>
      <c r="AG87" s="2" cm="1">
        <f t="array" ref="AG87">_xlfn.IFS(D87="I",MIN('Datos pp I Región'!$K$7:$K$9),D87="II",MIN('Datos pp II Región'!$K$7:$K$9),D87="III",MIN('Datos pp III Región'!$K$7:$K$9),D87="IV",MIN('Datos pp IV Región'!$K$7:$K$9),D87="V",MIN('Datos pp V Región'!$K$7:$K$9),D87="RM",MIN('Datos pp RM'!$K$7:$K$9),D87="VI",MIN('Datos pp VI Región'!$K$7:$K$9))</f>
        <v>2</v>
      </c>
      <c r="AH87" s="2" cm="1">
        <f t="array" ref="AH87">_xlfn.IFS(Z87="Pavimentado",1-(AG87/(4*365)),Z87="No Pavimentado",1-(AG87/365))</f>
        <v>0.99863013698630132</v>
      </c>
      <c r="AI87" s="2" cm="1">
        <f t="array" ref="AI87">_xlfn.IFS(Z87="Pavimentado",8,Z87="No Pavimentado",R87)</f>
        <v>8</v>
      </c>
      <c r="AJ87" s="2">
        <v>0.62</v>
      </c>
      <c r="AK87" s="2">
        <v>0.15</v>
      </c>
      <c r="AL87" s="2">
        <v>1.5</v>
      </c>
      <c r="AM87" s="2">
        <v>0.15</v>
      </c>
      <c r="AN87" s="2"/>
      <c r="AO87" s="2" cm="1">
        <f t="array" ref="AO87">_xlfn.IFS($Z87=$AU$3,AJ87*(($X87)^(0.91))*(AI87*1.1023)^(1.02),$Z87=$AU$4,AL87*281.9*((8.5/12)^0.9)*(AI87/2.72)^0.45)</f>
        <v>1.3201600184669013</v>
      </c>
      <c r="AP87" s="2" cm="1">
        <f t="array" ref="AP87">_xlfn.IFS($Z87=$AU$3,AK87*(($X87)^(0.91))*(AI87*1.1023)^1.02,$Z87=$AU$4,AM87*281.9*((8.5/12)^0.9)*(AI87/2.72)^0.45)</f>
        <v>0.31939355285489546</v>
      </c>
      <c r="AQ87" s="2" cm="1">
        <f t="array" ref="AQ87">_xlfn.IFS(Z87=$AU$3,(AF87*AO87*AH87)/1000000,Z87=$AU$4,(AF87*AH87*AO87*(1-AN87))/1000000)</f>
        <v>8.0060525167533567E-3</v>
      </c>
      <c r="AR87" s="2" cm="1">
        <f t="array" ref="AR87">_xlfn.IFS(Z87=$AU$3,(AF87*AP87*AH87)/1000000,Z87=$AU$4,(AF87*AH87*AP87*(1-AN87))/1000000)</f>
        <v>1.9369481895371026E-3</v>
      </c>
    </row>
    <row r="88" spans="1:44" ht="43.2" x14ac:dyDescent="0.3">
      <c r="A88" s="2">
        <v>11</v>
      </c>
      <c r="B88" t="s">
        <v>21</v>
      </c>
      <c r="C88" s="3" t="s">
        <v>74</v>
      </c>
      <c r="D88" t="s">
        <v>75</v>
      </c>
      <c r="E88" s="3" t="s">
        <v>157</v>
      </c>
      <c r="F88" s="2" t="s">
        <v>158</v>
      </c>
      <c r="G88" s="2" t="s">
        <v>159</v>
      </c>
      <c r="H88" s="2" t="s">
        <v>79</v>
      </c>
      <c r="I88" s="2" t="s">
        <v>28</v>
      </c>
      <c r="J88" s="2" t="s">
        <v>160</v>
      </c>
      <c r="K88" s="2" t="s">
        <v>29</v>
      </c>
      <c r="L88" s="4">
        <v>46227</v>
      </c>
      <c r="M88" s="2" t="s">
        <v>30</v>
      </c>
      <c r="N88" s="2" t="s">
        <v>80</v>
      </c>
      <c r="O88" s="2">
        <v>50000</v>
      </c>
      <c r="P88" s="2" cm="1">
        <f t="array" ref="P88">_xlfn.IFS(AD88=$AT$8,STL!$P$3,AD88=$AT$9,STL!$P$4,AD88=$AT$10,STL!$P$5,AD88=$AT$11,STL!$P$6,AD88=$AT$12,STL!$P$7,AD88=$AT$13,STL!$P$8,AD88=$AT$14,STL!$P$9,AD88=$AT$15,STL!$P$10,AD88=$AT$16,STL!$P$11,AD88=$AT$17,STL!$P$12,AD88=$AT$18,STL!$P$13,AD88=$AT$19,STL!$P$14,AD88=$AT$20,STL!$P$15,AD88=$AT$21,STL!$P$16,AD88=$AT$22,STL!$P$17,AD88=$AT$23,STL!$P$18,AD88=$AT$24,STL!$P$19,AD88=$AT$25,STL!$P$20,AD88=$AT$26,STL!$P$21,AD88=$AT$27,STL!$P$22,AD88=$AT$28,STL!$P$23,AD88=$AT$29,STL!$P$24,AD88=$AT$30,STL!$P$25,AD88=$AT$31,STL!$P$26,AD88=$AT$32,STL!$P$27,AD88=$AT$33,STL!$P$28,AD88=$AT$34,STL!$P$29,AD88=$AT$35,STL!$P$30,AD88=$AT$36,STL!$P$31,AD88=$AT$37,STL!$P$32,AD88=$AT$38,STL!$P$33,AD88=$AT$39,STL!$P$34,AD88=$AT$40,STL!$P$35,AD88=$AT$41,STL!$P$36,AD88=$AT$42,STL!$P$37,AD88=$AT$43,STL!$P$38,AD88=$AT$44,STL!$P$39,AD88=$AT$45,STL!$P$40,AD88=$AT$46,STL!$P$41,AD88=$AT$47,STL!$P$42,AD88=$AT$48,STL!$P$43,AD88=$AT$49,STL!$P$44)</f>
        <v>8.3350000000000009</v>
      </c>
      <c r="Q88" s="2">
        <f>STL!$Q$3</f>
        <v>28</v>
      </c>
      <c r="R88" s="42">
        <f>STL!$R$3</f>
        <v>36.335000000000001</v>
      </c>
      <c r="S88" s="43" cm="1">
        <f t="array" ref="S88">_xlfn.IFS(A88=$AT$8,STL!$S$3,A88=$AT$9,STL!$S$4,A88=$AT$10,STL!$S$5,A88=$AT$11,STL!$S$6,A88=$AT$12,STL!$S$7,A88=$AT$13,STL!$S$8,A88=$AT$14,STL!$S$9,A88=$AT$15,STL!$S$10,A88=$AT$16,STL!$S$11,A88=$AT$17,STL!$S$12,A88=$AT$18,STL!$S$13,A88=$AT$19,STL!$S$14,A88=$AT$20,STL!$S$15,A88=$AT$21,STL!$S$16,A88=$AT$22,STL!$S$17,A88=$AT$23,STL!$S$18,A88=$AT$24,STL!$S$19,A88=$AT$25,STL!$S$20,A88=$AT$26,STL!$S$21,A88=$AT$27,STL!$S$22,A88=$AT$28,STL!$S$23,A88=$AT$29,STL!$S$24,A88=$AT$30,STL!$S$25,A88=$AT$31,STL!$S$26,A88=$AT$32,STL!$S$27,A88=$AT$33,STL!$S$28,A88=$AT$34,STL!$S$29,A88=$AT$35,STL!$S$30,A88=$AT$36,STL!$S$31,A88=$AT$37,STL!$S$32,A88=$AT$38,STL!$S$33,A88=$AT$39,STL!$S$34,A88=$AT$40,STL!$S$35,A88=$AT$41,STL!$S$36,A88=$AT$42,STL!$S$37,A88=$AT$43,STL!$S$38,A88=$AT$44,STL!$S$39,A88=$AT$45,STL!$S$40,A88=$AT$46,STL!$S$41,A88=$AT$47,STL!$S$42,A88=$AT$48,STL!$S$43,A88=$AT$49,STL!$S$44)</f>
        <v>1785.7142857142858</v>
      </c>
      <c r="T88" s="2" cm="1">
        <f t="array" ref="T88">_xlfn.IFS(AD88=$AX$8,STL!$T$3,AD88=$AX$9,STL!$T$4,AD88=$AX$10,STL!$T$5,AD88=$AX$11,STL!$T$6,AD88=$AX$12,STL!$T$7,AD88=$AX$13,STL!$T$8,AD88=$AX$14,STL!$T$9,AD88=$AX$15,STL!$T$10,AD88=$AX$16,STL!$T$11,AD88=$AX$17,STL!$T$12,AD88=$AX$18,STL!$T$13,AD88=$AX$19,STL!$T$14,AD88=$AX$20,STL!$T$15,AD88=$AX$21,STL!$T$16,AD88=$AX$22,STL!$T$17,AD88=$AX$23,STL!$T$18,AD88=$AX$24,STL!$T$19,AD88=$AX$25,STL!$T$20,AD88=$AX$26,STL!$T$21,AD88=$AX$27,STL!$T$22,AD88=$AX$28,STL!$T$23,AD88=$AX$29,STL!$T$24,AD88=$AX$30,STL!$T$25,AD88=$AX$31,STL!$T$26,AD88=$AX$32,STL!$T$27,AD88=$AX$33,STL!$T$28,AD88=$AX$34,STL!$T$29,AD88=$AX$35,STL!$T$30,AD88=$AX$36,STL!$T$31,AD88=$AX$37,STL!$T$32,AD88=$AX$38,STL!$T$33,AD88=$AX$39,STL!$T$34,AD88=$AX$40,STL!$T$35,AD88=$AX$41,STL!$T$36,AD88=$AX$42,STL!$T$37,AD88=$AX$43,STL!$T$38,AD88=$AX$44,STL!$T$39,AD88=$AX$45,STL!$T$40,AD88=$AX$46,STL!$T$41,AD88=$AX$47,STL!$T$42,AD88=$AX$48,STL!$T$43,AD88=$AX$49,STL!$T$44)</f>
        <v>812.755</v>
      </c>
      <c r="U88" s="2" cm="1">
        <f t="array" ref="U88">_xlfn.IFS($AD88=$AX$8,STL!$U$3,$AD88=$AX$9,STL!$U$4,$AD88=$AX$10,STL!$U$5,$AD88=$AX$11,STL!$U$6,$AD88=$AX$12,STL!$U$7,$AD88=$AX$13,STL!$U$8,$AD88=$AX$14,STL!$U$9,$AD88=$AX$15,STL!$U$10,$AD88=$AX$16,STL!$U$11,$AD88=$AX$17,STL!$U$12,$AD88=$AX$18,STL!$U$13,$AD88=$AX$19,STL!$U$14,$AD88=$AX$20,STL!$U$15,$AD88=$AX$21,STL!$U$16,$AD88=$AX$22,STL!$U$17,$AD88=$AX$23,STL!$U$18,$AD88=$AX$24,STL!$U$19,$AD88=$AX$25,STL!$U$20,$AD88=$AX$26,STL!$U$21,$AD88=$AX$27,STL!$U$22,$AD88=$AX$28,STL!$U$23,$AD88=$AX$29,STL!$U$24,$AD88=$AX$30,STL!$U$25,$AD88=$AX$31,STL!$U$26,$AD88=$AX$32,STL!$U$27,$AD88=$AX$33,STL!$U$28,$AD88=$AX$34,STL!$U$29,$AD88=$AX$35,STL!$U$30,$AD88=$AX$36,STL!$U$31,$AD88=$AX$37,STL!$U$32,$AD88=$AX$38,STL!$U$33,$AD88=$AX$39,STL!$U$34,$AD88=$AX$40,STL!$U$35,$AD88=$AX$41,STL!$U$36,$AD88=$AX$42,STL!$U$37,$AD88=$AX$43,STL!$U$38,$AD88=$AX$44,STL!$U$39,$AD88=$AX$45,STL!$U$40,$AD88=$AX$46,STL!$U$41,$AD88=$AX$47,STL!$U$42,$AD88=$AX$48,STL!$U$43,$AD88=$AX$49,STL!$U$44)</f>
        <v>1.248</v>
      </c>
      <c r="V88" s="2" cm="1">
        <f t="array" ref="V88">_xlfn.IFS($AD88=$AX$8,STL!$V$3,$AD88=$AX$9,STL!$V$4,$AD88=$AX$10,STL!$V$5,$AD88=$AX$11,STL!$V$6,$AD88=$AX$12,STL!$V$7,$AD88=$AX$13,STL!$V$8,$AD88=$AX$14,STL!$V$9,$AD88=$AX$15,STL!$V$10,$AD88=$AX$16,STL!$V$11,$AD88=$AX$17,STL!$V$12,$AD88=$AX$18,STL!$V$13,$AD88=$AX$19,STL!$V$14,$AD88=$AX$20,STL!$V$15,$AD88=$AX$21,STL!$V$16,$AD88=$AX$22,STL!$V$17,$AD88=$AX$23,STL!$V$18,$AD88=$AX$24,STL!$V$19,$AD88=$AX$25,STL!$V$20,$AD88=$AX$26,STL!$V$21,$AD88=$AX$27,STL!$V$22,$AD88=$AX$28,STL!$V$23,$AD88=$AX$29,STL!$V$24,$AD88=$AX$30,STL!$V$25,$AD88=$AX$31,STL!$V$26,$AD88=$AX$32,STL!$V$27,$AD88=$AX$33,STL!$V$28,$AD88=$AX$34,STL!$V$29,$AD88=$AX$35,STL!$V$30,$AD88=$AX$36,STL!$V$31,$AD88=$AX$37,STL!$V$32,$AD88=$AX$38,STL!$V$33,$AD88=$AX$39,STL!$V$34,$AD88=$AX$40,STL!$V$35,$AD88=$AX$41,STL!$V$36,$AD88=$AX$42,STL!$V$37,$AD88=$AX$43,STL!$V$38,$AD88=$AX$44,STL!$V$39,$AD88=$AX$45,STL!$V$40,$AD88=$AX$46,STL!$V$41,$AD88=$AX$47,STL!$V$42,$AD88=$AX$48,STL!$V$43,$AD88=$AX$49,STL!$V$44)</f>
        <v>814.00300000000004</v>
      </c>
      <c r="W88" s="2" t="s">
        <v>161</v>
      </c>
      <c r="X88" s="2">
        <v>0.2</v>
      </c>
      <c r="Y88" s="2" t="s">
        <v>33</v>
      </c>
      <c r="Z88" s="2" t="s">
        <v>34</v>
      </c>
      <c r="AA88" s="2" t="s">
        <v>35</v>
      </c>
      <c r="AB88" s="2">
        <v>707.34843699999999</v>
      </c>
      <c r="AC88" s="2">
        <v>0.70734799999999998</v>
      </c>
      <c r="AD88" s="2">
        <v>11</v>
      </c>
      <c r="AE88" s="10" t="s">
        <v>307</v>
      </c>
      <c r="AF88" s="2">
        <f t="shared" si="2"/>
        <v>2526.2428571428572</v>
      </c>
      <c r="AG88" s="2" cm="1">
        <f t="array" ref="AG88">_xlfn.IFS(D88="I",MIN('Datos pp I Región'!$K$7:$K$9),D88="II",MIN('Datos pp II Región'!$K$7:$K$9),D88="III",MIN('Datos pp III Región'!$K$7:$K$9),D88="IV",MIN('Datos pp IV Región'!$K$7:$K$9),D88="V",MIN('Datos pp V Región'!$K$7:$K$9),D88="RM",MIN('Datos pp RM'!$K$7:$K$9),D88="VI",MIN('Datos pp VI Región'!$K$7:$K$9))</f>
        <v>2</v>
      </c>
      <c r="AH88" s="2" cm="1">
        <f t="array" ref="AH88">_xlfn.IFS(Z88="Pavimentado",1-(AG88/(4*365)),Z88="No Pavimentado",1-(AG88/365))</f>
        <v>0.99863013698630132</v>
      </c>
      <c r="AI88" s="2" cm="1">
        <f t="array" ref="AI88">_xlfn.IFS(Z88="Pavimentado",8,Z88="No Pavimentado",R88)</f>
        <v>8</v>
      </c>
      <c r="AJ88" s="2">
        <v>0.62</v>
      </c>
      <c r="AK88" s="2">
        <v>0.15</v>
      </c>
      <c r="AL88" s="2">
        <v>1.5</v>
      </c>
      <c r="AM88" s="2">
        <v>0.15</v>
      </c>
      <c r="AN88" s="2"/>
      <c r="AO88" s="2" cm="1">
        <f t="array" ref="AO88">_xlfn.IFS($Z88=$AU$3,AJ88*(($X88)^(0.91))*(AI88*1.1023)^(1.02),$Z88=$AU$4,AL88*281.9*((8.5/12)^0.9)*(AI88/2.72)^0.45)</f>
        <v>1.3201600184669013</v>
      </c>
      <c r="AP88" s="2" cm="1">
        <f t="array" ref="AP88">_xlfn.IFS($Z88=$AU$3,AK88*(($X88)^(0.91))*(AI88*1.1023)^1.02,$Z88=$AU$4,AM88*281.9*((8.5/12)^0.9)*(AI88/2.72)^0.45)</f>
        <v>0.31939355285489546</v>
      </c>
      <c r="AQ88" s="2" cm="1">
        <f t="array" ref="AQ88">_xlfn.IFS(Z88=$AU$3,(AF88*AO88*AH88)/1000000,Z88=$AU$4,(AF88*AH88*AO88*(1-AN88))/1000000)</f>
        <v>3.3304762623938412E-3</v>
      </c>
      <c r="AR88" s="2" cm="1">
        <f t="array" ref="AR88">_xlfn.IFS(Z88=$AU$3,(AF88*AP88*AH88)/1000000,Z88=$AU$4,(AF88*AH88*AP88*(1-AN88))/1000000)</f>
        <v>8.0576038606302604E-4</v>
      </c>
    </row>
    <row r="89" spans="1:44" ht="43.2" x14ac:dyDescent="0.3">
      <c r="A89" s="2">
        <v>11</v>
      </c>
      <c r="B89" t="s">
        <v>21</v>
      </c>
      <c r="C89" s="3" t="s">
        <v>74</v>
      </c>
      <c r="D89" t="s">
        <v>75</v>
      </c>
      <c r="E89" s="3" t="s">
        <v>157</v>
      </c>
      <c r="F89" s="2" t="s">
        <v>158</v>
      </c>
      <c r="G89" s="2" t="s">
        <v>159</v>
      </c>
      <c r="H89" s="2" t="s">
        <v>79</v>
      </c>
      <c r="I89" s="2" t="s">
        <v>28</v>
      </c>
      <c r="J89" s="2" t="s">
        <v>160</v>
      </c>
      <c r="K89" s="2" t="s">
        <v>29</v>
      </c>
      <c r="L89" s="4">
        <v>46227</v>
      </c>
      <c r="M89" s="2" t="s">
        <v>30</v>
      </c>
      <c r="N89" s="2" t="s">
        <v>80</v>
      </c>
      <c r="O89" s="2">
        <v>50000</v>
      </c>
      <c r="P89" s="2" cm="1">
        <f t="array" ref="P89">_xlfn.IFS(AD89=$AT$8,STL!$P$3,AD89=$AT$9,STL!$P$4,AD89=$AT$10,STL!$P$5,AD89=$AT$11,STL!$P$6,AD89=$AT$12,STL!$P$7,AD89=$AT$13,STL!$P$8,AD89=$AT$14,STL!$P$9,AD89=$AT$15,STL!$P$10,AD89=$AT$16,STL!$P$11,AD89=$AT$17,STL!$P$12,AD89=$AT$18,STL!$P$13,AD89=$AT$19,STL!$P$14,AD89=$AT$20,STL!$P$15,AD89=$AT$21,STL!$P$16,AD89=$AT$22,STL!$P$17,AD89=$AT$23,STL!$P$18,AD89=$AT$24,STL!$P$19,AD89=$AT$25,STL!$P$20,AD89=$AT$26,STL!$P$21,AD89=$AT$27,STL!$P$22,AD89=$AT$28,STL!$P$23,AD89=$AT$29,STL!$P$24,AD89=$AT$30,STL!$P$25,AD89=$AT$31,STL!$P$26,AD89=$AT$32,STL!$P$27,AD89=$AT$33,STL!$P$28,AD89=$AT$34,STL!$P$29,AD89=$AT$35,STL!$P$30,AD89=$AT$36,STL!$P$31,AD89=$AT$37,STL!$P$32,AD89=$AT$38,STL!$P$33,AD89=$AT$39,STL!$P$34,AD89=$AT$40,STL!$P$35,AD89=$AT$41,STL!$P$36,AD89=$AT$42,STL!$P$37,AD89=$AT$43,STL!$P$38,AD89=$AT$44,STL!$P$39,AD89=$AT$45,STL!$P$40,AD89=$AT$46,STL!$P$41,AD89=$AT$47,STL!$P$42,AD89=$AT$48,STL!$P$43,AD89=$AT$49,STL!$P$44)</f>
        <v>8.3350000000000009</v>
      </c>
      <c r="Q89" s="2">
        <f>STL!$Q$3</f>
        <v>28</v>
      </c>
      <c r="R89" s="42">
        <f>STL!$R$3</f>
        <v>36.335000000000001</v>
      </c>
      <c r="S89" s="43" cm="1">
        <f t="array" ref="S89">_xlfn.IFS(A89=$AT$8,STL!$S$3,A89=$AT$9,STL!$S$4,A89=$AT$10,STL!$S$5,A89=$AT$11,STL!$S$6,A89=$AT$12,STL!$S$7,A89=$AT$13,STL!$S$8,A89=$AT$14,STL!$S$9,A89=$AT$15,STL!$S$10,A89=$AT$16,STL!$S$11,A89=$AT$17,STL!$S$12,A89=$AT$18,STL!$S$13,A89=$AT$19,STL!$S$14,A89=$AT$20,STL!$S$15,A89=$AT$21,STL!$S$16,A89=$AT$22,STL!$S$17,A89=$AT$23,STL!$S$18,A89=$AT$24,STL!$S$19,A89=$AT$25,STL!$S$20,A89=$AT$26,STL!$S$21,A89=$AT$27,STL!$S$22,A89=$AT$28,STL!$S$23,A89=$AT$29,STL!$S$24,A89=$AT$30,STL!$S$25,A89=$AT$31,STL!$S$26,A89=$AT$32,STL!$S$27,A89=$AT$33,STL!$S$28,A89=$AT$34,STL!$S$29,A89=$AT$35,STL!$S$30,A89=$AT$36,STL!$S$31,A89=$AT$37,STL!$S$32,A89=$AT$38,STL!$S$33,A89=$AT$39,STL!$S$34,A89=$AT$40,STL!$S$35,A89=$AT$41,STL!$S$36,A89=$AT$42,STL!$S$37,A89=$AT$43,STL!$S$38,A89=$AT$44,STL!$S$39,A89=$AT$45,STL!$S$40,A89=$AT$46,STL!$S$41,A89=$AT$47,STL!$S$42,A89=$AT$48,STL!$S$43,A89=$AT$49,STL!$S$44)</f>
        <v>1785.7142857142858</v>
      </c>
      <c r="T89" s="2" cm="1">
        <f t="array" ref="T89">_xlfn.IFS(AD89=$AX$8,STL!$T$3,AD89=$AX$9,STL!$T$4,AD89=$AX$10,STL!$T$5,AD89=$AX$11,STL!$T$6,AD89=$AX$12,STL!$T$7,AD89=$AX$13,STL!$T$8,AD89=$AX$14,STL!$T$9,AD89=$AX$15,STL!$T$10,AD89=$AX$16,STL!$T$11,AD89=$AX$17,STL!$T$12,AD89=$AX$18,STL!$T$13,AD89=$AX$19,STL!$T$14,AD89=$AX$20,STL!$T$15,AD89=$AX$21,STL!$T$16,AD89=$AX$22,STL!$T$17,AD89=$AX$23,STL!$T$18,AD89=$AX$24,STL!$T$19,AD89=$AX$25,STL!$T$20,AD89=$AX$26,STL!$T$21,AD89=$AX$27,STL!$T$22,AD89=$AX$28,STL!$T$23,AD89=$AX$29,STL!$T$24,AD89=$AX$30,STL!$T$25,AD89=$AX$31,STL!$T$26,AD89=$AX$32,STL!$T$27,AD89=$AX$33,STL!$T$28,AD89=$AX$34,STL!$T$29,AD89=$AX$35,STL!$T$30,AD89=$AX$36,STL!$T$31,AD89=$AX$37,STL!$T$32,AD89=$AX$38,STL!$T$33,AD89=$AX$39,STL!$T$34,AD89=$AX$40,STL!$T$35,AD89=$AX$41,STL!$T$36,AD89=$AX$42,STL!$T$37,AD89=$AX$43,STL!$T$38,AD89=$AX$44,STL!$T$39,AD89=$AX$45,STL!$T$40,AD89=$AX$46,STL!$T$41,AD89=$AX$47,STL!$T$42,AD89=$AX$48,STL!$T$43,AD89=$AX$49,STL!$T$44)</f>
        <v>812.755</v>
      </c>
      <c r="U89" s="2" cm="1">
        <f t="array" ref="U89">_xlfn.IFS($AD89=$AX$8,STL!$U$3,$AD89=$AX$9,STL!$U$4,$AD89=$AX$10,STL!$U$5,$AD89=$AX$11,STL!$U$6,$AD89=$AX$12,STL!$U$7,$AD89=$AX$13,STL!$U$8,$AD89=$AX$14,STL!$U$9,$AD89=$AX$15,STL!$U$10,$AD89=$AX$16,STL!$U$11,$AD89=$AX$17,STL!$U$12,$AD89=$AX$18,STL!$U$13,$AD89=$AX$19,STL!$U$14,$AD89=$AX$20,STL!$U$15,$AD89=$AX$21,STL!$U$16,$AD89=$AX$22,STL!$U$17,$AD89=$AX$23,STL!$U$18,$AD89=$AX$24,STL!$U$19,$AD89=$AX$25,STL!$U$20,$AD89=$AX$26,STL!$U$21,$AD89=$AX$27,STL!$U$22,$AD89=$AX$28,STL!$U$23,$AD89=$AX$29,STL!$U$24,$AD89=$AX$30,STL!$U$25,$AD89=$AX$31,STL!$U$26,$AD89=$AX$32,STL!$U$27,$AD89=$AX$33,STL!$U$28,$AD89=$AX$34,STL!$U$29,$AD89=$AX$35,STL!$U$30,$AD89=$AX$36,STL!$U$31,$AD89=$AX$37,STL!$U$32,$AD89=$AX$38,STL!$U$33,$AD89=$AX$39,STL!$U$34,$AD89=$AX$40,STL!$U$35,$AD89=$AX$41,STL!$U$36,$AD89=$AX$42,STL!$U$37,$AD89=$AX$43,STL!$U$38,$AD89=$AX$44,STL!$U$39,$AD89=$AX$45,STL!$U$40,$AD89=$AX$46,STL!$U$41,$AD89=$AX$47,STL!$U$42,$AD89=$AX$48,STL!$U$43,$AD89=$AX$49,STL!$U$44)</f>
        <v>1.248</v>
      </c>
      <c r="V89" s="2" cm="1">
        <f t="array" ref="V89">_xlfn.IFS($AD89=$AX$8,STL!$V$3,$AD89=$AX$9,STL!$V$4,$AD89=$AX$10,STL!$V$5,$AD89=$AX$11,STL!$V$6,$AD89=$AX$12,STL!$V$7,$AD89=$AX$13,STL!$V$8,$AD89=$AX$14,STL!$V$9,$AD89=$AX$15,STL!$V$10,$AD89=$AX$16,STL!$V$11,$AD89=$AX$17,STL!$V$12,$AD89=$AX$18,STL!$V$13,$AD89=$AX$19,STL!$V$14,$AD89=$AX$20,STL!$V$15,$AD89=$AX$21,STL!$V$16,$AD89=$AX$22,STL!$V$17,$AD89=$AX$23,STL!$V$18,$AD89=$AX$24,STL!$V$19,$AD89=$AX$25,STL!$V$20,$AD89=$AX$26,STL!$V$21,$AD89=$AX$27,STL!$V$22,$AD89=$AX$28,STL!$V$23,$AD89=$AX$29,STL!$V$24,$AD89=$AX$30,STL!$V$25,$AD89=$AX$31,STL!$V$26,$AD89=$AX$32,STL!$V$27,$AD89=$AX$33,STL!$V$28,$AD89=$AX$34,STL!$V$29,$AD89=$AX$35,STL!$V$30,$AD89=$AX$36,STL!$V$31,$AD89=$AX$37,STL!$V$32,$AD89=$AX$38,STL!$V$33,$AD89=$AX$39,STL!$V$34,$AD89=$AX$40,STL!$V$35,$AD89=$AX$41,STL!$V$36,$AD89=$AX$42,STL!$V$37,$AD89=$AX$43,STL!$V$38,$AD89=$AX$44,STL!$V$39,$AD89=$AX$45,STL!$V$40,$AD89=$AX$46,STL!$V$41,$AD89=$AX$47,STL!$V$42,$AD89=$AX$48,STL!$V$43,$AD89=$AX$49,STL!$V$44)</f>
        <v>814.00300000000004</v>
      </c>
      <c r="W89" s="2" t="s">
        <v>162</v>
      </c>
      <c r="X89" s="2">
        <v>0.2</v>
      </c>
      <c r="Y89" s="2" t="s">
        <v>33</v>
      </c>
      <c r="Z89" s="2" t="s">
        <v>34</v>
      </c>
      <c r="AA89" s="2" t="s">
        <v>35</v>
      </c>
      <c r="AB89" s="2">
        <v>22217.231540000001</v>
      </c>
      <c r="AC89" s="2">
        <v>22.217231999999999</v>
      </c>
      <c r="AD89" s="2">
        <v>11</v>
      </c>
      <c r="AE89" s="10" t="s">
        <v>307</v>
      </c>
      <c r="AF89" s="2">
        <f t="shared" si="2"/>
        <v>79347.257142857139</v>
      </c>
      <c r="AG89" s="2" cm="1">
        <f t="array" ref="AG89">_xlfn.IFS(D89="I",MIN('Datos pp I Región'!$K$7:$K$9),D89="II",MIN('Datos pp II Región'!$K$7:$K$9),D89="III",MIN('Datos pp III Región'!$K$7:$K$9),D89="IV",MIN('Datos pp IV Región'!$K$7:$K$9),D89="V",MIN('Datos pp V Región'!$K$7:$K$9),D89="RM",MIN('Datos pp RM'!$K$7:$K$9),D89="VI",MIN('Datos pp VI Región'!$K$7:$K$9))</f>
        <v>2</v>
      </c>
      <c r="AH89" s="2" cm="1">
        <f t="array" ref="AH89">_xlfn.IFS(Z89="Pavimentado",1-(AG89/(4*365)),Z89="No Pavimentado",1-(AG89/365))</f>
        <v>0.99863013698630132</v>
      </c>
      <c r="AI89" s="2" cm="1">
        <f t="array" ref="AI89">_xlfn.IFS(Z89="Pavimentado",8,Z89="No Pavimentado",R89)</f>
        <v>8</v>
      </c>
      <c r="AJ89" s="2">
        <v>0.62</v>
      </c>
      <c r="AK89" s="2">
        <v>0.15</v>
      </c>
      <c r="AL89" s="2">
        <v>1.5</v>
      </c>
      <c r="AM89" s="2">
        <v>0.15</v>
      </c>
      <c r="AN89" s="2"/>
      <c r="AO89" s="2" cm="1">
        <f t="array" ref="AO89">_xlfn.IFS($Z89=$AU$3,AJ89*(($X89)^(0.91))*(AI89*1.1023)^(1.02),$Z89=$AU$4,AL89*281.9*((8.5/12)^0.9)*(AI89/2.72)^0.45)</f>
        <v>1.3201600184669013</v>
      </c>
      <c r="AP89" s="2" cm="1">
        <f t="array" ref="AP89">_xlfn.IFS($Z89=$AU$3,AK89*(($X89)^(0.91))*(AI89*1.1023)^1.02,$Z89=$AU$4,AM89*281.9*((8.5/12)^0.9)*(AI89/2.72)^0.45)</f>
        <v>0.31939355285489546</v>
      </c>
      <c r="AQ89" s="2" cm="1">
        <f t="array" ref="AQ89">_xlfn.IFS(Z89=$AU$3,(AF89*AO89*AH89)/1000000,Z89=$AU$4,(AF89*AH89*AO89*(1-AN89))/1000000)</f>
        <v>0.10460758182973141</v>
      </c>
      <c r="AR89" s="2" cm="1">
        <f t="array" ref="AR89">_xlfn.IFS(Z89=$AU$3,(AF89*AP89*AH89)/1000000,Z89=$AU$4,(AF89*AH89*AP89*(1-AN89))/1000000)</f>
        <v>2.5308285926547918E-2</v>
      </c>
    </row>
    <row r="90" spans="1:44" ht="43.2" x14ac:dyDescent="0.3">
      <c r="A90" s="2">
        <v>11</v>
      </c>
      <c r="B90" t="s">
        <v>21</v>
      </c>
      <c r="C90" s="3" t="s">
        <v>74</v>
      </c>
      <c r="D90" t="s">
        <v>75</v>
      </c>
      <c r="E90" s="3" t="s">
        <v>157</v>
      </c>
      <c r="F90" s="2" t="s">
        <v>158</v>
      </c>
      <c r="G90" s="2" t="s">
        <v>159</v>
      </c>
      <c r="H90" s="2" t="s">
        <v>79</v>
      </c>
      <c r="I90" s="2" t="s">
        <v>28</v>
      </c>
      <c r="J90" s="2" t="s">
        <v>160</v>
      </c>
      <c r="K90" s="2" t="s">
        <v>29</v>
      </c>
      <c r="L90" s="4">
        <v>46227</v>
      </c>
      <c r="M90" s="2" t="s">
        <v>30</v>
      </c>
      <c r="N90" s="2" t="s">
        <v>80</v>
      </c>
      <c r="O90" s="2">
        <v>50000</v>
      </c>
      <c r="P90" s="2" cm="1">
        <f t="array" ref="P90">_xlfn.IFS(AD90=$AT$8,STL!$P$3,AD90=$AT$9,STL!$P$4,AD90=$AT$10,STL!$P$5,AD90=$AT$11,STL!$P$6,AD90=$AT$12,STL!$P$7,AD90=$AT$13,STL!$P$8,AD90=$AT$14,STL!$P$9,AD90=$AT$15,STL!$P$10,AD90=$AT$16,STL!$P$11,AD90=$AT$17,STL!$P$12,AD90=$AT$18,STL!$P$13,AD90=$AT$19,STL!$P$14,AD90=$AT$20,STL!$P$15,AD90=$AT$21,STL!$P$16,AD90=$AT$22,STL!$P$17,AD90=$AT$23,STL!$P$18,AD90=$AT$24,STL!$P$19,AD90=$AT$25,STL!$P$20,AD90=$AT$26,STL!$P$21,AD90=$AT$27,STL!$P$22,AD90=$AT$28,STL!$P$23,AD90=$AT$29,STL!$P$24,AD90=$AT$30,STL!$P$25,AD90=$AT$31,STL!$P$26,AD90=$AT$32,STL!$P$27,AD90=$AT$33,STL!$P$28,AD90=$AT$34,STL!$P$29,AD90=$AT$35,STL!$P$30,AD90=$AT$36,STL!$P$31,AD90=$AT$37,STL!$P$32,AD90=$AT$38,STL!$P$33,AD90=$AT$39,STL!$P$34,AD90=$AT$40,STL!$P$35,AD90=$AT$41,STL!$P$36,AD90=$AT$42,STL!$P$37,AD90=$AT$43,STL!$P$38,AD90=$AT$44,STL!$P$39,AD90=$AT$45,STL!$P$40,AD90=$AT$46,STL!$P$41,AD90=$AT$47,STL!$P$42,AD90=$AT$48,STL!$P$43,AD90=$AT$49,STL!$P$44)</f>
        <v>8.3350000000000009</v>
      </c>
      <c r="Q90" s="2">
        <f>STL!$Q$3</f>
        <v>28</v>
      </c>
      <c r="R90" s="42">
        <f>STL!$R$3</f>
        <v>36.335000000000001</v>
      </c>
      <c r="S90" s="43" cm="1">
        <f t="array" ref="S90">_xlfn.IFS(A90=$AT$8,STL!$S$3,A90=$AT$9,STL!$S$4,A90=$AT$10,STL!$S$5,A90=$AT$11,STL!$S$6,A90=$AT$12,STL!$S$7,A90=$AT$13,STL!$S$8,A90=$AT$14,STL!$S$9,A90=$AT$15,STL!$S$10,A90=$AT$16,STL!$S$11,A90=$AT$17,STL!$S$12,A90=$AT$18,STL!$S$13,A90=$AT$19,STL!$S$14,A90=$AT$20,STL!$S$15,A90=$AT$21,STL!$S$16,A90=$AT$22,STL!$S$17,A90=$AT$23,STL!$S$18,A90=$AT$24,STL!$S$19,A90=$AT$25,STL!$S$20,A90=$AT$26,STL!$S$21,A90=$AT$27,STL!$S$22,A90=$AT$28,STL!$S$23,A90=$AT$29,STL!$S$24,A90=$AT$30,STL!$S$25,A90=$AT$31,STL!$S$26,A90=$AT$32,STL!$S$27,A90=$AT$33,STL!$S$28,A90=$AT$34,STL!$S$29,A90=$AT$35,STL!$S$30,A90=$AT$36,STL!$S$31,A90=$AT$37,STL!$S$32,A90=$AT$38,STL!$S$33,A90=$AT$39,STL!$S$34,A90=$AT$40,STL!$S$35,A90=$AT$41,STL!$S$36,A90=$AT$42,STL!$S$37,A90=$AT$43,STL!$S$38,A90=$AT$44,STL!$S$39,A90=$AT$45,STL!$S$40,A90=$AT$46,STL!$S$41,A90=$AT$47,STL!$S$42,A90=$AT$48,STL!$S$43,A90=$AT$49,STL!$S$44)</f>
        <v>1785.7142857142858</v>
      </c>
      <c r="T90" s="2" cm="1">
        <f t="array" ref="T90">_xlfn.IFS(AD90=$AX$8,STL!$T$3,AD90=$AX$9,STL!$T$4,AD90=$AX$10,STL!$T$5,AD90=$AX$11,STL!$T$6,AD90=$AX$12,STL!$T$7,AD90=$AX$13,STL!$T$8,AD90=$AX$14,STL!$T$9,AD90=$AX$15,STL!$T$10,AD90=$AX$16,STL!$T$11,AD90=$AX$17,STL!$T$12,AD90=$AX$18,STL!$T$13,AD90=$AX$19,STL!$T$14,AD90=$AX$20,STL!$T$15,AD90=$AX$21,STL!$T$16,AD90=$AX$22,STL!$T$17,AD90=$AX$23,STL!$T$18,AD90=$AX$24,STL!$T$19,AD90=$AX$25,STL!$T$20,AD90=$AX$26,STL!$T$21,AD90=$AX$27,STL!$T$22,AD90=$AX$28,STL!$T$23,AD90=$AX$29,STL!$T$24,AD90=$AX$30,STL!$T$25,AD90=$AX$31,STL!$T$26,AD90=$AX$32,STL!$T$27,AD90=$AX$33,STL!$T$28,AD90=$AX$34,STL!$T$29,AD90=$AX$35,STL!$T$30,AD90=$AX$36,STL!$T$31,AD90=$AX$37,STL!$T$32,AD90=$AX$38,STL!$T$33,AD90=$AX$39,STL!$T$34,AD90=$AX$40,STL!$T$35,AD90=$AX$41,STL!$T$36,AD90=$AX$42,STL!$T$37,AD90=$AX$43,STL!$T$38,AD90=$AX$44,STL!$T$39,AD90=$AX$45,STL!$T$40,AD90=$AX$46,STL!$T$41,AD90=$AX$47,STL!$T$42,AD90=$AX$48,STL!$T$43,AD90=$AX$49,STL!$T$44)</f>
        <v>812.755</v>
      </c>
      <c r="U90" s="2" cm="1">
        <f t="array" ref="U90">_xlfn.IFS($AD90=$AX$8,STL!$U$3,$AD90=$AX$9,STL!$U$4,$AD90=$AX$10,STL!$U$5,$AD90=$AX$11,STL!$U$6,$AD90=$AX$12,STL!$U$7,$AD90=$AX$13,STL!$U$8,$AD90=$AX$14,STL!$U$9,$AD90=$AX$15,STL!$U$10,$AD90=$AX$16,STL!$U$11,$AD90=$AX$17,STL!$U$12,$AD90=$AX$18,STL!$U$13,$AD90=$AX$19,STL!$U$14,$AD90=$AX$20,STL!$U$15,$AD90=$AX$21,STL!$U$16,$AD90=$AX$22,STL!$U$17,$AD90=$AX$23,STL!$U$18,$AD90=$AX$24,STL!$U$19,$AD90=$AX$25,STL!$U$20,$AD90=$AX$26,STL!$U$21,$AD90=$AX$27,STL!$U$22,$AD90=$AX$28,STL!$U$23,$AD90=$AX$29,STL!$U$24,$AD90=$AX$30,STL!$U$25,$AD90=$AX$31,STL!$U$26,$AD90=$AX$32,STL!$U$27,$AD90=$AX$33,STL!$U$28,$AD90=$AX$34,STL!$U$29,$AD90=$AX$35,STL!$U$30,$AD90=$AX$36,STL!$U$31,$AD90=$AX$37,STL!$U$32,$AD90=$AX$38,STL!$U$33,$AD90=$AX$39,STL!$U$34,$AD90=$AX$40,STL!$U$35,$AD90=$AX$41,STL!$U$36,$AD90=$AX$42,STL!$U$37,$AD90=$AX$43,STL!$U$38,$AD90=$AX$44,STL!$U$39,$AD90=$AX$45,STL!$U$40,$AD90=$AX$46,STL!$U$41,$AD90=$AX$47,STL!$U$42,$AD90=$AX$48,STL!$U$43,$AD90=$AX$49,STL!$U$44)</f>
        <v>1.248</v>
      </c>
      <c r="V90" s="2" cm="1">
        <f t="array" ref="V90">_xlfn.IFS($AD90=$AX$8,STL!$V$3,$AD90=$AX$9,STL!$V$4,$AD90=$AX$10,STL!$V$5,$AD90=$AX$11,STL!$V$6,$AD90=$AX$12,STL!$V$7,$AD90=$AX$13,STL!$V$8,$AD90=$AX$14,STL!$V$9,$AD90=$AX$15,STL!$V$10,$AD90=$AX$16,STL!$V$11,$AD90=$AX$17,STL!$V$12,$AD90=$AX$18,STL!$V$13,$AD90=$AX$19,STL!$V$14,$AD90=$AX$20,STL!$V$15,$AD90=$AX$21,STL!$V$16,$AD90=$AX$22,STL!$V$17,$AD90=$AX$23,STL!$V$18,$AD90=$AX$24,STL!$V$19,$AD90=$AX$25,STL!$V$20,$AD90=$AX$26,STL!$V$21,$AD90=$AX$27,STL!$V$22,$AD90=$AX$28,STL!$V$23,$AD90=$AX$29,STL!$V$24,$AD90=$AX$30,STL!$V$25,$AD90=$AX$31,STL!$V$26,$AD90=$AX$32,STL!$V$27,$AD90=$AX$33,STL!$V$28,$AD90=$AX$34,STL!$V$29,$AD90=$AX$35,STL!$V$30,$AD90=$AX$36,STL!$V$31,$AD90=$AX$37,STL!$V$32,$AD90=$AX$38,STL!$V$33,$AD90=$AX$39,STL!$V$34,$AD90=$AX$40,STL!$V$35,$AD90=$AX$41,STL!$V$36,$AD90=$AX$42,STL!$V$37,$AD90=$AX$43,STL!$V$38,$AD90=$AX$44,STL!$V$39,$AD90=$AX$45,STL!$V$40,$AD90=$AX$46,STL!$V$41,$AD90=$AX$47,STL!$V$42,$AD90=$AX$48,STL!$V$43,$AD90=$AX$49,STL!$V$44)</f>
        <v>814.00300000000004</v>
      </c>
      <c r="W90" s="2" t="s">
        <v>163</v>
      </c>
      <c r="X90" s="2">
        <v>0.2</v>
      </c>
      <c r="Y90" s="2" t="s">
        <v>33</v>
      </c>
      <c r="Z90" s="2" t="s">
        <v>34</v>
      </c>
      <c r="AA90" s="2" t="s">
        <v>35</v>
      </c>
      <c r="AB90" s="2">
        <v>312878.60089499998</v>
      </c>
      <c r="AC90" s="2">
        <v>312.878601</v>
      </c>
      <c r="AD90" s="2">
        <v>11</v>
      </c>
      <c r="AE90" s="10" t="s">
        <v>307</v>
      </c>
      <c r="AF90" s="2">
        <f t="shared" si="2"/>
        <v>1117423.575</v>
      </c>
      <c r="AG90" s="2" cm="1">
        <f t="array" ref="AG90">_xlfn.IFS(D90="I",MIN('Datos pp I Región'!$K$7:$K$9),D90="II",MIN('Datos pp II Región'!$K$7:$K$9),D90="III",MIN('Datos pp III Región'!$K$7:$K$9),D90="IV",MIN('Datos pp IV Región'!$K$7:$K$9),D90="V",MIN('Datos pp V Región'!$K$7:$K$9),D90="RM",MIN('Datos pp RM'!$K$7:$K$9),D90="VI",MIN('Datos pp VI Región'!$K$7:$K$9))</f>
        <v>2</v>
      </c>
      <c r="AH90" s="2" cm="1">
        <f t="array" ref="AH90">_xlfn.IFS(Z90="Pavimentado",1-(AG90/(4*365)),Z90="No Pavimentado",1-(AG90/365))</f>
        <v>0.99863013698630132</v>
      </c>
      <c r="AI90" s="2" cm="1">
        <f t="array" ref="AI90">_xlfn.IFS(Z90="Pavimentado",8,Z90="No Pavimentado",R90)</f>
        <v>8</v>
      </c>
      <c r="AJ90" s="2">
        <v>0.62</v>
      </c>
      <c r="AK90" s="2">
        <v>0.15</v>
      </c>
      <c r="AL90" s="2">
        <v>1.5</v>
      </c>
      <c r="AM90" s="2">
        <v>0.15</v>
      </c>
      <c r="AN90" s="2"/>
      <c r="AO90" s="2" cm="1">
        <f t="array" ref="AO90">_xlfn.IFS($Z90=$AU$3,AJ90*(($X90)^(0.91))*(AI90*1.1023)^(1.02),$Z90=$AU$4,AL90*281.9*((8.5/12)^0.9)*(AI90/2.72)^0.45)</f>
        <v>1.3201600184669013</v>
      </c>
      <c r="AP90" s="2" cm="1">
        <f t="array" ref="AP90">_xlfn.IFS($Z90=$AU$3,AK90*(($X90)^(0.91))*(AI90*1.1023)^1.02,$Z90=$AU$4,AM90*281.9*((8.5/12)^0.9)*(AI90/2.72)^0.45)</f>
        <v>0.31939355285489546</v>
      </c>
      <c r="AQ90" s="2" cm="1">
        <f t="array" ref="AQ90">_xlfn.IFS(Z90=$AU$3,(AF90*AO90*AH90)/1000000,Z90=$AU$4,(AF90*AH90*AO90*(1-AN90))/1000000)</f>
        <v>1.473157135725971</v>
      </c>
      <c r="AR90" s="2" cm="1">
        <f t="array" ref="AR90">_xlfn.IFS(Z90=$AU$3,(AF90*AP90*AH90)/1000000,Z90=$AU$4,(AF90*AH90*AP90*(1-AN90))/1000000)</f>
        <v>0.35640898444983166</v>
      </c>
    </row>
    <row r="91" spans="1:44" ht="43.2" x14ac:dyDescent="0.3">
      <c r="A91" s="2">
        <v>11</v>
      </c>
      <c r="B91" t="s">
        <v>21</v>
      </c>
      <c r="C91" s="3" t="s">
        <v>74</v>
      </c>
      <c r="D91" t="s">
        <v>75</v>
      </c>
      <c r="E91" s="3" t="s">
        <v>157</v>
      </c>
      <c r="F91" s="2" t="s">
        <v>158</v>
      </c>
      <c r="G91" s="2" t="s">
        <v>159</v>
      </c>
      <c r="H91" s="2" t="s">
        <v>79</v>
      </c>
      <c r="I91" s="2" t="s">
        <v>28</v>
      </c>
      <c r="J91" s="2" t="s">
        <v>160</v>
      </c>
      <c r="K91" s="2" t="s">
        <v>29</v>
      </c>
      <c r="L91" s="4">
        <v>46227</v>
      </c>
      <c r="M91" s="2" t="s">
        <v>30</v>
      </c>
      <c r="N91" s="2" t="s">
        <v>80</v>
      </c>
      <c r="O91" s="2">
        <v>50000</v>
      </c>
      <c r="P91" s="2" cm="1">
        <f t="array" ref="P91">_xlfn.IFS(AD91=$AT$8,STL!$P$3,AD91=$AT$9,STL!$P$4,AD91=$AT$10,STL!$P$5,AD91=$AT$11,STL!$P$6,AD91=$AT$12,STL!$P$7,AD91=$AT$13,STL!$P$8,AD91=$AT$14,STL!$P$9,AD91=$AT$15,STL!$P$10,AD91=$AT$16,STL!$P$11,AD91=$AT$17,STL!$P$12,AD91=$AT$18,STL!$P$13,AD91=$AT$19,STL!$P$14,AD91=$AT$20,STL!$P$15,AD91=$AT$21,STL!$P$16,AD91=$AT$22,STL!$P$17,AD91=$AT$23,STL!$P$18,AD91=$AT$24,STL!$P$19,AD91=$AT$25,STL!$P$20,AD91=$AT$26,STL!$P$21,AD91=$AT$27,STL!$P$22,AD91=$AT$28,STL!$P$23,AD91=$AT$29,STL!$P$24,AD91=$AT$30,STL!$P$25,AD91=$AT$31,STL!$P$26,AD91=$AT$32,STL!$P$27,AD91=$AT$33,STL!$P$28,AD91=$AT$34,STL!$P$29,AD91=$AT$35,STL!$P$30,AD91=$AT$36,STL!$P$31,AD91=$AT$37,STL!$P$32,AD91=$AT$38,STL!$P$33,AD91=$AT$39,STL!$P$34,AD91=$AT$40,STL!$P$35,AD91=$AT$41,STL!$P$36,AD91=$AT$42,STL!$P$37,AD91=$AT$43,STL!$P$38,AD91=$AT$44,STL!$P$39,AD91=$AT$45,STL!$P$40,AD91=$AT$46,STL!$P$41,AD91=$AT$47,STL!$P$42,AD91=$AT$48,STL!$P$43,AD91=$AT$49,STL!$P$44)</f>
        <v>8.3350000000000009</v>
      </c>
      <c r="Q91" s="2">
        <f>STL!$Q$3</f>
        <v>28</v>
      </c>
      <c r="R91" s="42">
        <f>STL!$R$3</f>
        <v>36.335000000000001</v>
      </c>
      <c r="S91" s="43" cm="1">
        <f t="array" ref="S91">_xlfn.IFS(A91=$AT$8,STL!$S$3,A91=$AT$9,STL!$S$4,A91=$AT$10,STL!$S$5,A91=$AT$11,STL!$S$6,A91=$AT$12,STL!$S$7,A91=$AT$13,STL!$S$8,A91=$AT$14,STL!$S$9,A91=$AT$15,STL!$S$10,A91=$AT$16,STL!$S$11,A91=$AT$17,STL!$S$12,A91=$AT$18,STL!$S$13,A91=$AT$19,STL!$S$14,A91=$AT$20,STL!$S$15,A91=$AT$21,STL!$S$16,A91=$AT$22,STL!$S$17,A91=$AT$23,STL!$S$18,A91=$AT$24,STL!$S$19,A91=$AT$25,STL!$S$20,A91=$AT$26,STL!$S$21,A91=$AT$27,STL!$S$22,A91=$AT$28,STL!$S$23,A91=$AT$29,STL!$S$24,A91=$AT$30,STL!$S$25,A91=$AT$31,STL!$S$26,A91=$AT$32,STL!$S$27,A91=$AT$33,STL!$S$28,A91=$AT$34,STL!$S$29,A91=$AT$35,STL!$S$30,A91=$AT$36,STL!$S$31,A91=$AT$37,STL!$S$32,A91=$AT$38,STL!$S$33,A91=$AT$39,STL!$S$34,A91=$AT$40,STL!$S$35,A91=$AT$41,STL!$S$36,A91=$AT$42,STL!$S$37,A91=$AT$43,STL!$S$38,A91=$AT$44,STL!$S$39,A91=$AT$45,STL!$S$40,A91=$AT$46,STL!$S$41,A91=$AT$47,STL!$S$42,A91=$AT$48,STL!$S$43,A91=$AT$49,STL!$S$44)</f>
        <v>1785.7142857142858</v>
      </c>
      <c r="T91" s="2" cm="1">
        <f t="array" ref="T91">_xlfn.IFS(AD91=$AX$8,STL!$T$3,AD91=$AX$9,STL!$T$4,AD91=$AX$10,STL!$T$5,AD91=$AX$11,STL!$T$6,AD91=$AX$12,STL!$T$7,AD91=$AX$13,STL!$T$8,AD91=$AX$14,STL!$T$9,AD91=$AX$15,STL!$T$10,AD91=$AX$16,STL!$T$11,AD91=$AX$17,STL!$T$12,AD91=$AX$18,STL!$T$13,AD91=$AX$19,STL!$T$14,AD91=$AX$20,STL!$T$15,AD91=$AX$21,STL!$T$16,AD91=$AX$22,STL!$T$17,AD91=$AX$23,STL!$T$18,AD91=$AX$24,STL!$T$19,AD91=$AX$25,STL!$T$20,AD91=$AX$26,STL!$T$21,AD91=$AX$27,STL!$T$22,AD91=$AX$28,STL!$T$23,AD91=$AX$29,STL!$T$24,AD91=$AX$30,STL!$T$25,AD91=$AX$31,STL!$T$26,AD91=$AX$32,STL!$T$27,AD91=$AX$33,STL!$T$28,AD91=$AX$34,STL!$T$29,AD91=$AX$35,STL!$T$30,AD91=$AX$36,STL!$T$31,AD91=$AX$37,STL!$T$32,AD91=$AX$38,STL!$T$33,AD91=$AX$39,STL!$T$34,AD91=$AX$40,STL!$T$35,AD91=$AX$41,STL!$T$36,AD91=$AX$42,STL!$T$37,AD91=$AX$43,STL!$T$38,AD91=$AX$44,STL!$T$39,AD91=$AX$45,STL!$T$40,AD91=$AX$46,STL!$T$41,AD91=$AX$47,STL!$T$42,AD91=$AX$48,STL!$T$43,AD91=$AX$49,STL!$T$44)</f>
        <v>812.755</v>
      </c>
      <c r="U91" s="2" cm="1">
        <f t="array" ref="U91">_xlfn.IFS($AD91=$AX$8,STL!$U$3,$AD91=$AX$9,STL!$U$4,$AD91=$AX$10,STL!$U$5,$AD91=$AX$11,STL!$U$6,$AD91=$AX$12,STL!$U$7,$AD91=$AX$13,STL!$U$8,$AD91=$AX$14,STL!$U$9,$AD91=$AX$15,STL!$U$10,$AD91=$AX$16,STL!$U$11,$AD91=$AX$17,STL!$U$12,$AD91=$AX$18,STL!$U$13,$AD91=$AX$19,STL!$U$14,$AD91=$AX$20,STL!$U$15,$AD91=$AX$21,STL!$U$16,$AD91=$AX$22,STL!$U$17,$AD91=$AX$23,STL!$U$18,$AD91=$AX$24,STL!$U$19,$AD91=$AX$25,STL!$U$20,$AD91=$AX$26,STL!$U$21,$AD91=$AX$27,STL!$U$22,$AD91=$AX$28,STL!$U$23,$AD91=$AX$29,STL!$U$24,$AD91=$AX$30,STL!$U$25,$AD91=$AX$31,STL!$U$26,$AD91=$AX$32,STL!$U$27,$AD91=$AX$33,STL!$U$28,$AD91=$AX$34,STL!$U$29,$AD91=$AX$35,STL!$U$30,$AD91=$AX$36,STL!$U$31,$AD91=$AX$37,STL!$U$32,$AD91=$AX$38,STL!$U$33,$AD91=$AX$39,STL!$U$34,$AD91=$AX$40,STL!$U$35,$AD91=$AX$41,STL!$U$36,$AD91=$AX$42,STL!$U$37,$AD91=$AX$43,STL!$U$38,$AD91=$AX$44,STL!$U$39,$AD91=$AX$45,STL!$U$40,$AD91=$AX$46,STL!$U$41,$AD91=$AX$47,STL!$U$42,$AD91=$AX$48,STL!$U$43,$AD91=$AX$49,STL!$U$44)</f>
        <v>1.248</v>
      </c>
      <c r="V91" s="2" cm="1">
        <f t="array" ref="V91">_xlfn.IFS($AD91=$AX$8,STL!$V$3,$AD91=$AX$9,STL!$V$4,$AD91=$AX$10,STL!$V$5,$AD91=$AX$11,STL!$V$6,$AD91=$AX$12,STL!$V$7,$AD91=$AX$13,STL!$V$8,$AD91=$AX$14,STL!$V$9,$AD91=$AX$15,STL!$V$10,$AD91=$AX$16,STL!$V$11,$AD91=$AX$17,STL!$V$12,$AD91=$AX$18,STL!$V$13,$AD91=$AX$19,STL!$V$14,$AD91=$AX$20,STL!$V$15,$AD91=$AX$21,STL!$V$16,$AD91=$AX$22,STL!$V$17,$AD91=$AX$23,STL!$V$18,$AD91=$AX$24,STL!$V$19,$AD91=$AX$25,STL!$V$20,$AD91=$AX$26,STL!$V$21,$AD91=$AX$27,STL!$V$22,$AD91=$AX$28,STL!$V$23,$AD91=$AX$29,STL!$V$24,$AD91=$AX$30,STL!$V$25,$AD91=$AX$31,STL!$V$26,$AD91=$AX$32,STL!$V$27,$AD91=$AX$33,STL!$V$28,$AD91=$AX$34,STL!$V$29,$AD91=$AX$35,STL!$V$30,$AD91=$AX$36,STL!$V$31,$AD91=$AX$37,STL!$V$32,$AD91=$AX$38,STL!$V$33,$AD91=$AX$39,STL!$V$34,$AD91=$AX$40,STL!$V$35,$AD91=$AX$41,STL!$V$36,$AD91=$AX$42,STL!$V$37,$AD91=$AX$43,STL!$V$38,$AD91=$AX$44,STL!$V$39,$AD91=$AX$45,STL!$V$40,$AD91=$AX$46,STL!$V$41,$AD91=$AX$47,STL!$V$42,$AD91=$AX$48,STL!$V$43,$AD91=$AX$49,STL!$V$44)</f>
        <v>814.00300000000004</v>
      </c>
      <c r="W91" s="2" t="s">
        <v>164</v>
      </c>
      <c r="X91" s="2">
        <v>0.2</v>
      </c>
      <c r="Y91" s="2" t="s">
        <v>33</v>
      </c>
      <c r="Z91" s="2" t="s">
        <v>34</v>
      </c>
      <c r="AA91" s="2" t="s">
        <v>35</v>
      </c>
      <c r="AB91" s="2">
        <v>32970.838663000002</v>
      </c>
      <c r="AC91" s="2">
        <v>32.970838999999998</v>
      </c>
      <c r="AD91" s="2">
        <v>11</v>
      </c>
      <c r="AE91" s="10" t="s">
        <v>307</v>
      </c>
      <c r="AF91" s="2">
        <f t="shared" si="2"/>
        <v>117752.99642857142</v>
      </c>
      <c r="AG91" s="2" cm="1">
        <f t="array" ref="AG91">_xlfn.IFS(D91="I",MIN('Datos pp I Región'!$K$7:$K$9),D91="II",MIN('Datos pp II Región'!$K$7:$K$9),D91="III",MIN('Datos pp III Región'!$K$7:$K$9),D91="IV",MIN('Datos pp IV Región'!$K$7:$K$9),D91="V",MIN('Datos pp V Región'!$K$7:$K$9),D91="RM",MIN('Datos pp RM'!$K$7:$K$9),D91="VI",MIN('Datos pp VI Región'!$K$7:$K$9))</f>
        <v>2</v>
      </c>
      <c r="AH91" s="2" cm="1">
        <f t="array" ref="AH91">_xlfn.IFS(Z91="Pavimentado",1-(AG91/(4*365)),Z91="No Pavimentado",1-(AG91/365))</f>
        <v>0.99863013698630132</v>
      </c>
      <c r="AI91" s="2" cm="1">
        <f t="array" ref="AI91">_xlfn.IFS(Z91="Pavimentado",8,Z91="No Pavimentado",R91)</f>
        <v>8</v>
      </c>
      <c r="AJ91" s="2">
        <v>0.62</v>
      </c>
      <c r="AK91" s="2">
        <v>0.15</v>
      </c>
      <c r="AL91" s="2">
        <v>1.5</v>
      </c>
      <c r="AM91" s="2">
        <v>0.15</v>
      </c>
      <c r="AN91" s="2"/>
      <c r="AO91" s="2" cm="1">
        <f t="array" ref="AO91">_xlfn.IFS($Z91=$AU$3,AJ91*(($X91)^(0.91))*(AI91*1.1023)^(1.02),$Z91=$AU$4,AL91*281.9*((8.5/12)^0.9)*(AI91/2.72)^0.45)</f>
        <v>1.3201600184669013</v>
      </c>
      <c r="AP91" s="2" cm="1">
        <f t="array" ref="AP91">_xlfn.IFS($Z91=$AU$3,AK91*(($X91)^(0.91))*(AI91*1.1023)^1.02,$Z91=$AU$4,AM91*281.9*((8.5/12)^0.9)*(AI91/2.72)^0.45)</f>
        <v>0.31939355285489546</v>
      </c>
      <c r="AQ91" s="2" cm="1">
        <f t="array" ref="AQ91">_xlfn.IFS(Z91=$AU$3,(AF91*AO91*AH91)/1000000,Z91=$AU$4,(AF91*AH91*AO91*(1-AN91))/1000000)</f>
        <v>0.1552398489014023</v>
      </c>
      <c r="AR91" s="2" cm="1">
        <f t="array" ref="AR91">_xlfn.IFS(Z91=$AU$3,(AF91*AP91*AH91)/1000000,Z91=$AU$4,(AF91*AH91*AP91*(1-AN91))/1000000)</f>
        <v>3.7558027960016678E-2</v>
      </c>
    </row>
    <row r="92" spans="1:44" ht="43.2" x14ac:dyDescent="0.3">
      <c r="A92" s="2">
        <v>11</v>
      </c>
      <c r="B92" t="s">
        <v>21</v>
      </c>
      <c r="C92" s="3" t="s">
        <v>74</v>
      </c>
      <c r="D92" t="s">
        <v>75</v>
      </c>
      <c r="E92" s="3" t="s">
        <v>157</v>
      </c>
      <c r="F92" s="2" t="s">
        <v>158</v>
      </c>
      <c r="G92" s="2" t="s">
        <v>159</v>
      </c>
      <c r="H92" s="2" t="s">
        <v>79</v>
      </c>
      <c r="I92" s="2" t="s">
        <v>28</v>
      </c>
      <c r="J92" s="2" t="s">
        <v>160</v>
      </c>
      <c r="K92" s="2" t="s">
        <v>29</v>
      </c>
      <c r="L92" s="4">
        <v>46227</v>
      </c>
      <c r="M92" s="2" t="s">
        <v>30</v>
      </c>
      <c r="N92" s="2" t="s">
        <v>80</v>
      </c>
      <c r="O92" s="2">
        <v>50000</v>
      </c>
      <c r="P92" s="2" cm="1">
        <f t="array" ref="P92">_xlfn.IFS(AD92=$AT$8,STL!$P$3,AD92=$AT$9,STL!$P$4,AD92=$AT$10,STL!$P$5,AD92=$AT$11,STL!$P$6,AD92=$AT$12,STL!$P$7,AD92=$AT$13,STL!$P$8,AD92=$AT$14,STL!$P$9,AD92=$AT$15,STL!$P$10,AD92=$AT$16,STL!$P$11,AD92=$AT$17,STL!$P$12,AD92=$AT$18,STL!$P$13,AD92=$AT$19,STL!$P$14,AD92=$AT$20,STL!$P$15,AD92=$AT$21,STL!$P$16,AD92=$AT$22,STL!$P$17,AD92=$AT$23,STL!$P$18,AD92=$AT$24,STL!$P$19,AD92=$AT$25,STL!$P$20,AD92=$AT$26,STL!$P$21,AD92=$AT$27,STL!$P$22,AD92=$AT$28,STL!$P$23,AD92=$AT$29,STL!$P$24,AD92=$AT$30,STL!$P$25,AD92=$AT$31,STL!$P$26,AD92=$AT$32,STL!$P$27,AD92=$AT$33,STL!$P$28,AD92=$AT$34,STL!$P$29,AD92=$AT$35,STL!$P$30,AD92=$AT$36,STL!$P$31,AD92=$AT$37,STL!$P$32,AD92=$AT$38,STL!$P$33,AD92=$AT$39,STL!$P$34,AD92=$AT$40,STL!$P$35,AD92=$AT$41,STL!$P$36,AD92=$AT$42,STL!$P$37,AD92=$AT$43,STL!$P$38,AD92=$AT$44,STL!$P$39,AD92=$AT$45,STL!$P$40,AD92=$AT$46,STL!$P$41,AD92=$AT$47,STL!$P$42,AD92=$AT$48,STL!$P$43,AD92=$AT$49,STL!$P$44)</f>
        <v>8.3350000000000009</v>
      </c>
      <c r="Q92" s="2">
        <f>STL!$Q$3</f>
        <v>28</v>
      </c>
      <c r="R92" s="42">
        <f>STL!$R$3</f>
        <v>36.335000000000001</v>
      </c>
      <c r="S92" s="43" cm="1">
        <f t="array" ref="S92">_xlfn.IFS(A92=$AT$8,STL!$S$3,A92=$AT$9,STL!$S$4,A92=$AT$10,STL!$S$5,A92=$AT$11,STL!$S$6,A92=$AT$12,STL!$S$7,A92=$AT$13,STL!$S$8,A92=$AT$14,STL!$S$9,A92=$AT$15,STL!$S$10,A92=$AT$16,STL!$S$11,A92=$AT$17,STL!$S$12,A92=$AT$18,STL!$S$13,A92=$AT$19,STL!$S$14,A92=$AT$20,STL!$S$15,A92=$AT$21,STL!$S$16,A92=$AT$22,STL!$S$17,A92=$AT$23,STL!$S$18,A92=$AT$24,STL!$S$19,A92=$AT$25,STL!$S$20,A92=$AT$26,STL!$S$21,A92=$AT$27,STL!$S$22,A92=$AT$28,STL!$S$23,A92=$AT$29,STL!$S$24,A92=$AT$30,STL!$S$25,A92=$AT$31,STL!$S$26,A92=$AT$32,STL!$S$27,A92=$AT$33,STL!$S$28,A92=$AT$34,STL!$S$29,A92=$AT$35,STL!$S$30,A92=$AT$36,STL!$S$31,A92=$AT$37,STL!$S$32,A92=$AT$38,STL!$S$33,A92=$AT$39,STL!$S$34,A92=$AT$40,STL!$S$35,A92=$AT$41,STL!$S$36,A92=$AT$42,STL!$S$37,A92=$AT$43,STL!$S$38,A92=$AT$44,STL!$S$39,A92=$AT$45,STL!$S$40,A92=$AT$46,STL!$S$41,A92=$AT$47,STL!$S$42,A92=$AT$48,STL!$S$43,A92=$AT$49,STL!$S$44)</f>
        <v>1785.7142857142858</v>
      </c>
      <c r="T92" s="2" cm="1">
        <f t="array" ref="T92">_xlfn.IFS(AD92=$AX$8,STL!$T$3,AD92=$AX$9,STL!$T$4,AD92=$AX$10,STL!$T$5,AD92=$AX$11,STL!$T$6,AD92=$AX$12,STL!$T$7,AD92=$AX$13,STL!$T$8,AD92=$AX$14,STL!$T$9,AD92=$AX$15,STL!$T$10,AD92=$AX$16,STL!$T$11,AD92=$AX$17,STL!$T$12,AD92=$AX$18,STL!$T$13,AD92=$AX$19,STL!$T$14,AD92=$AX$20,STL!$T$15,AD92=$AX$21,STL!$T$16,AD92=$AX$22,STL!$T$17,AD92=$AX$23,STL!$T$18,AD92=$AX$24,STL!$T$19,AD92=$AX$25,STL!$T$20,AD92=$AX$26,STL!$T$21,AD92=$AX$27,STL!$T$22,AD92=$AX$28,STL!$T$23,AD92=$AX$29,STL!$T$24,AD92=$AX$30,STL!$T$25,AD92=$AX$31,STL!$T$26,AD92=$AX$32,STL!$T$27,AD92=$AX$33,STL!$T$28,AD92=$AX$34,STL!$T$29,AD92=$AX$35,STL!$T$30,AD92=$AX$36,STL!$T$31,AD92=$AX$37,STL!$T$32,AD92=$AX$38,STL!$T$33,AD92=$AX$39,STL!$T$34,AD92=$AX$40,STL!$T$35,AD92=$AX$41,STL!$T$36,AD92=$AX$42,STL!$T$37,AD92=$AX$43,STL!$T$38,AD92=$AX$44,STL!$T$39,AD92=$AX$45,STL!$T$40,AD92=$AX$46,STL!$T$41,AD92=$AX$47,STL!$T$42,AD92=$AX$48,STL!$T$43,AD92=$AX$49,STL!$T$44)</f>
        <v>812.755</v>
      </c>
      <c r="U92" s="2" cm="1">
        <f t="array" ref="U92">_xlfn.IFS($AD92=$AX$8,STL!$U$3,$AD92=$AX$9,STL!$U$4,$AD92=$AX$10,STL!$U$5,$AD92=$AX$11,STL!$U$6,$AD92=$AX$12,STL!$U$7,$AD92=$AX$13,STL!$U$8,$AD92=$AX$14,STL!$U$9,$AD92=$AX$15,STL!$U$10,$AD92=$AX$16,STL!$U$11,$AD92=$AX$17,STL!$U$12,$AD92=$AX$18,STL!$U$13,$AD92=$AX$19,STL!$U$14,$AD92=$AX$20,STL!$U$15,$AD92=$AX$21,STL!$U$16,$AD92=$AX$22,STL!$U$17,$AD92=$AX$23,STL!$U$18,$AD92=$AX$24,STL!$U$19,$AD92=$AX$25,STL!$U$20,$AD92=$AX$26,STL!$U$21,$AD92=$AX$27,STL!$U$22,$AD92=$AX$28,STL!$U$23,$AD92=$AX$29,STL!$U$24,$AD92=$AX$30,STL!$U$25,$AD92=$AX$31,STL!$U$26,$AD92=$AX$32,STL!$U$27,$AD92=$AX$33,STL!$U$28,$AD92=$AX$34,STL!$U$29,$AD92=$AX$35,STL!$U$30,$AD92=$AX$36,STL!$U$31,$AD92=$AX$37,STL!$U$32,$AD92=$AX$38,STL!$U$33,$AD92=$AX$39,STL!$U$34,$AD92=$AX$40,STL!$U$35,$AD92=$AX$41,STL!$U$36,$AD92=$AX$42,STL!$U$37,$AD92=$AX$43,STL!$U$38,$AD92=$AX$44,STL!$U$39,$AD92=$AX$45,STL!$U$40,$AD92=$AX$46,STL!$U$41,$AD92=$AX$47,STL!$U$42,$AD92=$AX$48,STL!$U$43,$AD92=$AX$49,STL!$U$44)</f>
        <v>1.248</v>
      </c>
      <c r="V92" s="2" cm="1">
        <f t="array" ref="V92">_xlfn.IFS($AD92=$AX$8,STL!$V$3,$AD92=$AX$9,STL!$V$4,$AD92=$AX$10,STL!$V$5,$AD92=$AX$11,STL!$V$6,$AD92=$AX$12,STL!$V$7,$AD92=$AX$13,STL!$V$8,$AD92=$AX$14,STL!$V$9,$AD92=$AX$15,STL!$V$10,$AD92=$AX$16,STL!$V$11,$AD92=$AX$17,STL!$V$12,$AD92=$AX$18,STL!$V$13,$AD92=$AX$19,STL!$V$14,$AD92=$AX$20,STL!$V$15,$AD92=$AX$21,STL!$V$16,$AD92=$AX$22,STL!$V$17,$AD92=$AX$23,STL!$V$18,$AD92=$AX$24,STL!$V$19,$AD92=$AX$25,STL!$V$20,$AD92=$AX$26,STL!$V$21,$AD92=$AX$27,STL!$V$22,$AD92=$AX$28,STL!$V$23,$AD92=$AX$29,STL!$V$24,$AD92=$AX$30,STL!$V$25,$AD92=$AX$31,STL!$V$26,$AD92=$AX$32,STL!$V$27,$AD92=$AX$33,STL!$V$28,$AD92=$AX$34,STL!$V$29,$AD92=$AX$35,STL!$V$30,$AD92=$AX$36,STL!$V$31,$AD92=$AX$37,STL!$V$32,$AD92=$AX$38,STL!$V$33,$AD92=$AX$39,STL!$V$34,$AD92=$AX$40,STL!$V$35,$AD92=$AX$41,STL!$V$36,$AD92=$AX$42,STL!$V$37,$AD92=$AX$43,STL!$V$38,$AD92=$AX$44,STL!$V$39,$AD92=$AX$45,STL!$V$40,$AD92=$AX$46,STL!$V$41,$AD92=$AX$47,STL!$V$42,$AD92=$AX$48,STL!$V$43,$AD92=$AX$49,STL!$V$44)</f>
        <v>814.00300000000004</v>
      </c>
      <c r="W92" s="2" t="s">
        <v>165</v>
      </c>
      <c r="X92" s="2">
        <v>0.2</v>
      </c>
      <c r="Y92" s="2" t="s">
        <v>33</v>
      </c>
      <c r="Z92" s="2" t="s">
        <v>34</v>
      </c>
      <c r="AA92" s="2" t="s">
        <v>35</v>
      </c>
      <c r="AB92" s="2">
        <v>16488.911734000001</v>
      </c>
      <c r="AC92" s="2">
        <v>16.488911999999999</v>
      </c>
      <c r="AD92" s="2">
        <v>11</v>
      </c>
      <c r="AE92" s="10" t="s">
        <v>307</v>
      </c>
      <c r="AF92" s="2">
        <f t="shared" si="2"/>
        <v>58888.971428571429</v>
      </c>
      <c r="AG92" s="2" cm="1">
        <f t="array" ref="AG92">_xlfn.IFS(D92="I",MIN('Datos pp I Región'!$K$7:$K$9),D92="II",MIN('Datos pp II Región'!$K$7:$K$9),D92="III",MIN('Datos pp III Región'!$K$7:$K$9),D92="IV",MIN('Datos pp IV Región'!$K$7:$K$9),D92="V",MIN('Datos pp V Región'!$K$7:$K$9),D92="RM",MIN('Datos pp RM'!$K$7:$K$9),D92="VI",MIN('Datos pp VI Región'!$K$7:$K$9))</f>
        <v>2</v>
      </c>
      <c r="AH92" s="2" cm="1">
        <f t="array" ref="AH92">_xlfn.IFS(Z92="Pavimentado",1-(AG92/(4*365)),Z92="No Pavimentado",1-(AG92/365))</f>
        <v>0.99863013698630132</v>
      </c>
      <c r="AI92" s="2" cm="1">
        <f t="array" ref="AI92">_xlfn.IFS(Z92="Pavimentado",8,Z92="No Pavimentado",R92)</f>
        <v>8</v>
      </c>
      <c r="AJ92" s="2">
        <v>0.62</v>
      </c>
      <c r="AK92" s="2">
        <v>0.15</v>
      </c>
      <c r="AL92" s="2">
        <v>1.5</v>
      </c>
      <c r="AM92" s="2">
        <v>0.15</v>
      </c>
      <c r="AN92" s="2"/>
      <c r="AO92" s="2" cm="1">
        <f t="array" ref="AO92">_xlfn.IFS($Z92=$AU$3,AJ92*(($X92)^(0.91))*(AI92*1.1023)^(1.02),$Z92=$AU$4,AL92*281.9*((8.5/12)^0.9)*(AI92/2.72)^0.45)</f>
        <v>1.3201600184669013</v>
      </c>
      <c r="AP92" s="2" cm="1">
        <f t="array" ref="AP92">_xlfn.IFS($Z92=$AU$3,AK92*(($X92)^(0.91))*(AI92*1.1023)^1.02,$Z92=$AU$4,AM92*281.9*((8.5/12)^0.9)*(AI92/2.72)^0.45)</f>
        <v>0.31939355285489546</v>
      </c>
      <c r="AQ92" s="2" cm="1">
        <f t="array" ref="AQ92">_xlfn.IFS(Z92=$AU$3,(AF92*AO92*AH92)/1000000,Z92=$AU$4,(AF92*AH92*AO92*(1-AN92))/1000000)</f>
        <v>7.7636368532463459E-2</v>
      </c>
      <c r="AR92" s="2" cm="1">
        <f t="array" ref="AR92">_xlfn.IFS(Z92=$AU$3,(AF92*AP92*AH92)/1000000,Z92=$AU$4,(AF92*AH92*AP92*(1-AN92))/1000000)</f>
        <v>1.878299238688632E-2</v>
      </c>
    </row>
    <row r="93" spans="1:44" ht="43.2" x14ac:dyDescent="0.3">
      <c r="A93" s="2">
        <v>11</v>
      </c>
      <c r="B93" t="s">
        <v>21</v>
      </c>
      <c r="C93" s="3" t="s">
        <v>74</v>
      </c>
      <c r="D93" t="s">
        <v>75</v>
      </c>
      <c r="E93" s="3" t="s">
        <v>157</v>
      </c>
      <c r="F93" s="2" t="s">
        <v>158</v>
      </c>
      <c r="G93" s="2" t="s">
        <v>159</v>
      </c>
      <c r="H93" s="2" t="s">
        <v>79</v>
      </c>
      <c r="I93" s="2" t="s">
        <v>28</v>
      </c>
      <c r="J93" s="2" t="s">
        <v>160</v>
      </c>
      <c r="K93" s="2" t="s">
        <v>29</v>
      </c>
      <c r="L93" s="4">
        <v>46227</v>
      </c>
      <c r="M93" s="2" t="s">
        <v>30</v>
      </c>
      <c r="N93" s="2" t="s">
        <v>80</v>
      </c>
      <c r="O93" s="2">
        <v>50000</v>
      </c>
      <c r="P93" s="2" cm="1">
        <f t="array" ref="P93">_xlfn.IFS(AD93=$AT$8,STL!$P$3,AD93=$AT$9,STL!$P$4,AD93=$AT$10,STL!$P$5,AD93=$AT$11,STL!$P$6,AD93=$AT$12,STL!$P$7,AD93=$AT$13,STL!$P$8,AD93=$AT$14,STL!$P$9,AD93=$AT$15,STL!$P$10,AD93=$AT$16,STL!$P$11,AD93=$AT$17,STL!$P$12,AD93=$AT$18,STL!$P$13,AD93=$AT$19,STL!$P$14,AD93=$AT$20,STL!$P$15,AD93=$AT$21,STL!$P$16,AD93=$AT$22,STL!$P$17,AD93=$AT$23,STL!$P$18,AD93=$AT$24,STL!$P$19,AD93=$AT$25,STL!$P$20,AD93=$AT$26,STL!$P$21,AD93=$AT$27,STL!$P$22,AD93=$AT$28,STL!$P$23,AD93=$AT$29,STL!$P$24,AD93=$AT$30,STL!$P$25,AD93=$AT$31,STL!$P$26,AD93=$AT$32,STL!$P$27,AD93=$AT$33,STL!$P$28,AD93=$AT$34,STL!$P$29,AD93=$AT$35,STL!$P$30,AD93=$AT$36,STL!$P$31,AD93=$AT$37,STL!$P$32,AD93=$AT$38,STL!$P$33,AD93=$AT$39,STL!$P$34,AD93=$AT$40,STL!$P$35,AD93=$AT$41,STL!$P$36,AD93=$AT$42,STL!$P$37,AD93=$AT$43,STL!$P$38,AD93=$AT$44,STL!$P$39,AD93=$AT$45,STL!$P$40,AD93=$AT$46,STL!$P$41,AD93=$AT$47,STL!$P$42,AD93=$AT$48,STL!$P$43,AD93=$AT$49,STL!$P$44)</f>
        <v>8.3350000000000009</v>
      </c>
      <c r="Q93" s="2">
        <f>STL!$Q$3</f>
        <v>28</v>
      </c>
      <c r="R93" s="42">
        <f>STL!$R$3</f>
        <v>36.335000000000001</v>
      </c>
      <c r="S93" s="43" cm="1">
        <f t="array" ref="S93">_xlfn.IFS(A93=$AT$8,STL!$S$3,A93=$AT$9,STL!$S$4,A93=$AT$10,STL!$S$5,A93=$AT$11,STL!$S$6,A93=$AT$12,STL!$S$7,A93=$AT$13,STL!$S$8,A93=$AT$14,STL!$S$9,A93=$AT$15,STL!$S$10,A93=$AT$16,STL!$S$11,A93=$AT$17,STL!$S$12,A93=$AT$18,STL!$S$13,A93=$AT$19,STL!$S$14,A93=$AT$20,STL!$S$15,A93=$AT$21,STL!$S$16,A93=$AT$22,STL!$S$17,A93=$AT$23,STL!$S$18,A93=$AT$24,STL!$S$19,A93=$AT$25,STL!$S$20,A93=$AT$26,STL!$S$21,A93=$AT$27,STL!$S$22,A93=$AT$28,STL!$S$23,A93=$AT$29,STL!$S$24,A93=$AT$30,STL!$S$25,A93=$AT$31,STL!$S$26,A93=$AT$32,STL!$S$27,A93=$AT$33,STL!$S$28,A93=$AT$34,STL!$S$29,A93=$AT$35,STL!$S$30,A93=$AT$36,STL!$S$31,A93=$AT$37,STL!$S$32,A93=$AT$38,STL!$S$33,A93=$AT$39,STL!$S$34,A93=$AT$40,STL!$S$35,A93=$AT$41,STL!$S$36,A93=$AT$42,STL!$S$37,A93=$AT$43,STL!$S$38,A93=$AT$44,STL!$S$39,A93=$AT$45,STL!$S$40,A93=$AT$46,STL!$S$41,A93=$AT$47,STL!$S$42,A93=$AT$48,STL!$S$43,A93=$AT$49,STL!$S$44)</f>
        <v>1785.7142857142858</v>
      </c>
      <c r="T93" s="2" cm="1">
        <f t="array" ref="T93">_xlfn.IFS(AD93=$AX$8,STL!$T$3,AD93=$AX$9,STL!$T$4,AD93=$AX$10,STL!$T$5,AD93=$AX$11,STL!$T$6,AD93=$AX$12,STL!$T$7,AD93=$AX$13,STL!$T$8,AD93=$AX$14,STL!$T$9,AD93=$AX$15,STL!$T$10,AD93=$AX$16,STL!$T$11,AD93=$AX$17,STL!$T$12,AD93=$AX$18,STL!$T$13,AD93=$AX$19,STL!$T$14,AD93=$AX$20,STL!$T$15,AD93=$AX$21,STL!$T$16,AD93=$AX$22,STL!$T$17,AD93=$AX$23,STL!$T$18,AD93=$AX$24,STL!$T$19,AD93=$AX$25,STL!$T$20,AD93=$AX$26,STL!$T$21,AD93=$AX$27,STL!$T$22,AD93=$AX$28,STL!$T$23,AD93=$AX$29,STL!$T$24,AD93=$AX$30,STL!$T$25,AD93=$AX$31,STL!$T$26,AD93=$AX$32,STL!$T$27,AD93=$AX$33,STL!$T$28,AD93=$AX$34,STL!$T$29,AD93=$AX$35,STL!$T$30,AD93=$AX$36,STL!$T$31,AD93=$AX$37,STL!$T$32,AD93=$AX$38,STL!$T$33,AD93=$AX$39,STL!$T$34,AD93=$AX$40,STL!$T$35,AD93=$AX$41,STL!$T$36,AD93=$AX$42,STL!$T$37,AD93=$AX$43,STL!$T$38,AD93=$AX$44,STL!$T$39,AD93=$AX$45,STL!$T$40,AD93=$AX$46,STL!$T$41,AD93=$AX$47,STL!$T$42,AD93=$AX$48,STL!$T$43,AD93=$AX$49,STL!$T$44)</f>
        <v>812.755</v>
      </c>
      <c r="U93" s="2" cm="1">
        <f t="array" ref="U93">_xlfn.IFS($AD93=$AX$8,STL!$U$3,$AD93=$AX$9,STL!$U$4,$AD93=$AX$10,STL!$U$5,$AD93=$AX$11,STL!$U$6,$AD93=$AX$12,STL!$U$7,$AD93=$AX$13,STL!$U$8,$AD93=$AX$14,STL!$U$9,$AD93=$AX$15,STL!$U$10,$AD93=$AX$16,STL!$U$11,$AD93=$AX$17,STL!$U$12,$AD93=$AX$18,STL!$U$13,$AD93=$AX$19,STL!$U$14,$AD93=$AX$20,STL!$U$15,$AD93=$AX$21,STL!$U$16,$AD93=$AX$22,STL!$U$17,$AD93=$AX$23,STL!$U$18,$AD93=$AX$24,STL!$U$19,$AD93=$AX$25,STL!$U$20,$AD93=$AX$26,STL!$U$21,$AD93=$AX$27,STL!$U$22,$AD93=$AX$28,STL!$U$23,$AD93=$AX$29,STL!$U$24,$AD93=$AX$30,STL!$U$25,$AD93=$AX$31,STL!$U$26,$AD93=$AX$32,STL!$U$27,$AD93=$AX$33,STL!$U$28,$AD93=$AX$34,STL!$U$29,$AD93=$AX$35,STL!$U$30,$AD93=$AX$36,STL!$U$31,$AD93=$AX$37,STL!$U$32,$AD93=$AX$38,STL!$U$33,$AD93=$AX$39,STL!$U$34,$AD93=$AX$40,STL!$U$35,$AD93=$AX$41,STL!$U$36,$AD93=$AX$42,STL!$U$37,$AD93=$AX$43,STL!$U$38,$AD93=$AX$44,STL!$U$39,$AD93=$AX$45,STL!$U$40,$AD93=$AX$46,STL!$U$41,$AD93=$AX$47,STL!$U$42,$AD93=$AX$48,STL!$U$43,$AD93=$AX$49,STL!$U$44)</f>
        <v>1.248</v>
      </c>
      <c r="V93" s="2" cm="1">
        <f t="array" ref="V93">_xlfn.IFS($AD93=$AX$8,STL!$V$3,$AD93=$AX$9,STL!$V$4,$AD93=$AX$10,STL!$V$5,$AD93=$AX$11,STL!$V$6,$AD93=$AX$12,STL!$V$7,$AD93=$AX$13,STL!$V$8,$AD93=$AX$14,STL!$V$9,$AD93=$AX$15,STL!$V$10,$AD93=$AX$16,STL!$V$11,$AD93=$AX$17,STL!$V$12,$AD93=$AX$18,STL!$V$13,$AD93=$AX$19,STL!$V$14,$AD93=$AX$20,STL!$V$15,$AD93=$AX$21,STL!$V$16,$AD93=$AX$22,STL!$V$17,$AD93=$AX$23,STL!$V$18,$AD93=$AX$24,STL!$V$19,$AD93=$AX$25,STL!$V$20,$AD93=$AX$26,STL!$V$21,$AD93=$AX$27,STL!$V$22,$AD93=$AX$28,STL!$V$23,$AD93=$AX$29,STL!$V$24,$AD93=$AX$30,STL!$V$25,$AD93=$AX$31,STL!$V$26,$AD93=$AX$32,STL!$V$27,$AD93=$AX$33,STL!$V$28,$AD93=$AX$34,STL!$V$29,$AD93=$AX$35,STL!$V$30,$AD93=$AX$36,STL!$V$31,$AD93=$AX$37,STL!$V$32,$AD93=$AX$38,STL!$V$33,$AD93=$AX$39,STL!$V$34,$AD93=$AX$40,STL!$V$35,$AD93=$AX$41,STL!$V$36,$AD93=$AX$42,STL!$V$37,$AD93=$AX$43,STL!$V$38,$AD93=$AX$44,STL!$V$39,$AD93=$AX$45,STL!$V$40,$AD93=$AX$46,STL!$V$41,$AD93=$AX$47,STL!$V$42,$AD93=$AX$48,STL!$V$43,$AD93=$AX$49,STL!$V$44)</f>
        <v>814.00300000000004</v>
      </c>
      <c r="W93" s="2" t="s">
        <v>166</v>
      </c>
      <c r="X93" s="2">
        <v>0.2</v>
      </c>
      <c r="Y93" s="2" t="s">
        <v>33</v>
      </c>
      <c r="Z93" s="2" t="s">
        <v>34</v>
      </c>
      <c r="AA93" s="2" t="s">
        <v>35</v>
      </c>
      <c r="AB93" s="2">
        <v>2339.2586040000001</v>
      </c>
      <c r="AC93" s="2">
        <v>2.3392590000000002</v>
      </c>
      <c r="AD93" s="2">
        <v>11</v>
      </c>
      <c r="AE93" s="10" t="s">
        <v>307</v>
      </c>
      <c r="AF93" s="2">
        <f t="shared" si="2"/>
        <v>8354.4964285714304</v>
      </c>
      <c r="AG93" s="2" cm="1">
        <f t="array" ref="AG93">_xlfn.IFS(D93="I",MIN('Datos pp I Región'!$K$7:$K$9),D93="II",MIN('Datos pp II Región'!$K$7:$K$9),D93="III",MIN('Datos pp III Región'!$K$7:$K$9),D93="IV",MIN('Datos pp IV Región'!$K$7:$K$9),D93="V",MIN('Datos pp V Región'!$K$7:$K$9),D93="RM",MIN('Datos pp RM'!$K$7:$K$9),D93="VI",MIN('Datos pp VI Región'!$K$7:$K$9))</f>
        <v>2</v>
      </c>
      <c r="AH93" s="2" cm="1">
        <f t="array" ref="AH93">_xlfn.IFS(Z93="Pavimentado",1-(AG93/(4*365)),Z93="No Pavimentado",1-(AG93/365))</f>
        <v>0.99863013698630132</v>
      </c>
      <c r="AI93" s="2" cm="1">
        <f t="array" ref="AI93">_xlfn.IFS(Z93="Pavimentado",8,Z93="No Pavimentado",R93)</f>
        <v>8</v>
      </c>
      <c r="AJ93" s="2">
        <v>0.62</v>
      </c>
      <c r="AK93" s="2">
        <v>0.15</v>
      </c>
      <c r="AL93" s="2">
        <v>1.5</v>
      </c>
      <c r="AM93" s="2">
        <v>0.15</v>
      </c>
      <c r="AN93" s="2"/>
      <c r="AO93" s="2" cm="1">
        <f t="array" ref="AO93">_xlfn.IFS($Z93=$AU$3,AJ93*(($X93)^(0.91))*(AI93*1.1023)^(1.02),$Z93=$AU$4,AL93*281.9*((8.5/12)^0.9)*(AI93/2.72)^0.45)</f>
        <v>1.3201600184669013</v>
      </c>
      <c r="AP93" s="2" cm="1">
        <f t="array" ref="AP93">_xlfn.IFS($Z93=$AU$3,AK93*(($X93)^(0.91))*(AI93*1.1023)^1.02,$Z93=$AU$4,AM93*281.9*((8.5/12)^0.9)*(AI93/2.72)^0.45)</f>
        <v>0.31939355285489546</v>
      </c>
      <c r="AQ93" s="2" cm="1">
        <f t="array" ref="AQ93">_xlfn.IFS(Z93=$AU$3,(AF93*AO93*AH93)/1000000,Z93=$AU$4,(AF93*AH93*AO93*(1-AN93))/1000000)</f>
        <v>1.1014163567425309E-2</v>
      </c>
      <c r="AR93" s="2" cm="1">
        <f t="array" ref="AR93">_xlfn.IFS(Z93=$AU$3,(AF93*AP93*AH93)/1000000,Z93=$AU$4,(AF93*AH93*AP93*(1-AN93))/1000000)</f>
        <v>2.664716992119026E-3</v>
      </c>
    </row>
    <row r="94" spans="1:44" ht="43.2" x14ac:dyDescent="0.3">
      <c r="A94" s="2">
        <v>11</v>
      </c>
      <c r="B94" t="s">
        <v>21</v>
      </c>
      <c r="C94" s="3" t="s">
        <v>74</v>
      </c>
      <c r="D94" t="s">
        <v>75</v>
      </c>
      <c r="E94" s="3" t="s">
        <v>157</v>
      </c>
      <c r="F94" s="2" t="s">
        <v>158</v>
      </c>
      <c r="G94" s="2" t="s">
        <v>159</v>
      </c>
      <c r="H94" s="2" t="s">
        <v>79</v>
      </c>
      <c r="I94" s="2" t="s">
        <v>28</v>
      </c>
      <c r="J94" s="2" t="s">
        <v>160</v>
      </c>
      <c r="K94" s="2" t="s">
        <v>29</v>
      </c>
      <c r="L94" s="4">
        <v>46227</v>
      </c>
      <c r="M94" s="2" t="s">
        <v>30</v>
      </c>
      <c r="N94" s="2" t="s">
        <v>80</v>
      </c>
      <c r="O94" s="2">
        <v>50000</v>
      </c>
      <c r="P94" s="2" cm="1">
        <f t="array" ref="P94">_xlfn.IFS(AD94=$AT$8,STL!$P$3,AD94=$AT$9,STL!$P$4,AD94=$AT$10,STL!$P$5,AD94=$AT$11,STL!$P$6,AD94=$AT$12,STL!$P$7,AD94=$AT$13,STL!$P$8,AD94=$AT$14,STL!$P$9,AD94=$AT$15,STL!$P$10,AD94=$AT$16,STL!$P$11,AD94=$AT$17,STL!$P$12,AD94=$AT$18,STL!$P$13,AD94=$AT$19,STL!$P$14,AD94=$AT$20,STL!$P$15,AD94=$AT$21,STL!$P$16,AD94=$AT$22,STL!$P$17,AD94=$AT$23,STL!$P$18,AD94=$AT$24,STL!$P$19,AD94=$AT$25,STL!$P$20,AD94=$AT$26,STL!$P$21,AD94=$AT$27,STL!$P$22,AD94=$AT$28,STL!$P$23,AD94=$AT$29,STL!$P$24,AD94=$AT$30,STL!$P$25,AD94=$AT$31,STL!$P$26,AD94=$AT$32,STL!$P$27,AD94=$AT$33,STL!$P$28,AD94=$AT$34,STL!$P$29,AD94=$AT$35,STL!$P$30,AD94=$AT$36,STL!$P$31,AD94=$AT$37,STL!$P$32,AD94=$AT$38,STL!$P$33,AD94=$AT$39,STL!$P$34,AD94=$AT$40,STL!$P$35,AD94=$AT$41,STL!$P$36,AD94=$AT$42,STL!$P$37,AD94=$AT$43,STL!$P$38,AD94=$AT$44,STL!$P$39,AD94=$AT$45,STL!$P$40,AD94=$AT$46,STL!$P$41,AD94=$AT$47,STL!$P$42,AD94=$AT$48,STL!$P$43,AD94=$AT$49,STL!$P$44)</f>
        <v>8.3350000000000009</v>
      </c>
      <c r="Q94" s="2">
        <f>STL!$Q$3</f>
        <v>28</v>
      </c>
      <c r="R94" s="42">
        <f>STL!$R$3</f>
        <v>36.335000000000001</v>
      </c>
      <c r="S94" s="43" cm="1">
        <f t="array" ref="S94">_xlfn.IFS(A94=$AT$8,STL!$S$3,A94=$AT$9,STL!$S$4,A94=$AT$10,STL!$S$5,A94=$AT$11,STL!$S$6,A94=$AT$12,STL!$S$7,A94=$AT$13,STL!$S$8,A94=$AT$14,STL!$S$9,A94=$AT$15,STL!$S$10,A94=$AT$16,STL!$S$11,A94=$AT$17,STL!$S$12,A94=$AT$18,STL!$S$13,A94=$AT$19,STL!$S$14,A94=$AT$20,STL!$S$15,A94=$AT$21,STL!$S$16,A94=$AT$22,STL!$S$17,A94=$AT$23,STL!$S$18,A94=$AT$24,STL!$S$19,A94=$AT$25,STL!$S$20,A94=$AT$26,STL!$S$21,A94=$AT$27,STL!$S$22,A94=$AT$28,STL!$S$23,A94=$AT$29,STL!$S$24,A94=$AT$30,STL!$S$25,A94=$AT$31,STL!$S$26,A94=$AT$32,STL!$S$27,A94=$AT$33,STL!$S$28,A94=$AT$34,STL!$S$29,A94=$AT$35,STL!$S$30,A94=$AT$36,STL!$S$31,A94=$AT$37,STL!$S$32,A94=$AT$38,STL!$S$33,A94=$AT$39,STL!$S$34,A94=$AT$40,STL!$S$35,A94=$AT$41,STL!$S$36,A94=$AT$42,STL!$S$37,A94=$AT$43,STL!$S$38,A94=$AT$44,STL!$S$39,A94=$AT$45,STL!$S$40,A94=$AT$46,STL!$S$41,A94=$AT$47,STL!$S$42,A94=$AT$48,STL!$S$43,A94=$AT$49,STL!$S$44)</f>
        <v>1785.7142857142858</v>
      </c>
      <c r="T94" s="2" cm="1">
        <f t="array" ref="T94">_xlfn.IFS(AD94=$AX$8,STL!$T$3,AD94=$AX$9,STL!$T$4,AD94=$AX$10,STL!$T$5,AD94=$AX$11,STL!$T$6,AD94=$AX$12,STL!$T$7,AD94=$AX$13,STL!$T$8,AD94=$AX$14,STL!$T$9,AD94=$AX$15,STL!$T$10,AD94=$AX$16,STL!$T$11,AD94=$AX$17,STL!$T$12,AD94=$AX$18,STL!$T$13,AD94=$AX$19,STL!$T$14,AD94=$AX$20,STL!$T$15,AD94=$AX$21,STL!$T$16,AD94=$AX$22,STL!$T$17,AD94=$AX$23,STL!$T$18,AD94=$AX$24,STL!$T$19,AD94=$AX$25,STL!$T$20,AD94=$AX$26,STL!$T$21,AD94=$AX$27,STL!$T$22,AD94=$AX$28,STL!$T$23,AD94=$AX$29,STL!$T$24,AD94=$AX$30,STL!$T$25,AD94=$AX$31,STL!$T$26,AD94=$AX$32,STL!$T$27,AD94=$AX$33,STL!$T$28,AD94=$AX$34,STL!$T$29,AD94=$AX$35,STL!$T$30,AD94=$AX$36,STL!$T$31,AD94=$AX$37,STL!$T$32,AD94=$AX$38,STL!$T$33,AD94=$AX$39,STL!$T$34,AD94=$AX$40,STL!$T$35,AD94=$AX$41,STL!$T$36,AD94=$AX$42,STL!$T$37,AD94=$AX$43,STL!$T$38,AD94=$AX$44,STL!$T$39,AD94=$AX$45,STL!$T$40,AD94=$AX$46,STL!$T$41,AD94=$AX$47,STL!$T$42,AD94=$AX$48,STL!$T$43,AD94=$AX$49,STL!$T$44)</f>
        <v>812.755</v>
      </c>
      <c r="U94" s="2" cm="1">
        <f t="array" ref="U94">_xlfn.IFS($AD94=$AX$8,STL!$U$3,$AD94=$AX$9,STL!$U$4,$AD94=$AX$10,STL!$U$5,$AD94=$AX$11,STL!$U$6,$AD94=$AX$12,STL!$U$7,$AD94=$AX$13,STL!$U$8,$AD94=$AX$14,STL!$U$9,$AD94=$AX$15,STL!$U$10,$AD94=$AX$16,STL!$U$11,$AD94=$AX$17,STL!$U$12,$AD94=$AX$18,STL!$U$13,$AD94=$AX$19,STL!$U$14,$AD94=$AX$20,STL!$U$15,$AD94=$AX$21,STL!$U$16,$AD94=$AX$22,STL!$U$17,$AD94=$AX$23,STL!$U$18,$AD94=$AX$24,STL!$U$19,$AD94=$AX$25,STL!$U$20,$AD94=$AX$26,STL!$U$21,$AD94=$AX$27,STL!$U$22,$AD94=$AX$28,STL!$U$23,$AD94=$AX$29,STL!$U$24,$AD94=$AX$30,STL!$U$25,$AD94=$AX$31,STL!$U$26,$AD94=$AX$32,STL!$U$27,$AD94=$AX$33,STL!$U$28,$AD94=$AX$34,STL!$U$29,$AD94=$AX$35,STL!$U$30,$AD94=$AX$36,STL!$U$31,$AD94=$AX$37,STL!$U$32,$AD94=$AX$38,STL!$U$33,$AD94=$AX$39,STL!$U$34,$AD94=$AX$40,STL!$U$35,$AD94=$AX$41,STL!$U$36,$AD94=$AX$42,STL!$U$37,$AD94=$AX$43,STL!$U$38,$AD94=$AX$44,STL!$U$39,$AD94=$AX$45,STL!$U$40,$AD94=$AX$46,STL!$U$41,$AD94=$AX$47,STL!$U$42,$AD94=$AX$48,STL!$U$43,$AD94=$AX$49,STL!$U$44)</f>
        <v>1.248</v>
      </c>
      <c r="V94" s="2" cm="1">
        <f t="array" ref="V94">_xlfn.IFS($AD94=$AX$8,STL!$V$3,$AD94=$AX$9,STL!$V$4,$AD94=$AX$10,STL!$V$5,$AD94=$AX$11,STL!$V$6,$AD94=$AX$12,STL!$V$7,$AD94=$AX$13,STL!$V$8,$AD94=$AX$14,STL!$V$9,$AD94=$AX$15,STL!$V$10,$AD94=$AX$16,STL!$V$11,$AD94=$AX$17,STL!$V$12,$AD94=$AX$18,STL!$V$13,$AD94=$AX$19,STL!$V$14,$AD94=$AX$20,STL!$V$15,$AD94=$AX$21,STL!$V$16,$AD94=$AX$22,STL!$V$17,$AD94=$AX$23,STL!$V$18,$AD94=$AX$24,STL!$V$19,$AD94=$AX$25,STL!$V$20,$AD94=$AX$26,STL!$V$21,$AD94=$AX$27,STL!$V$22,$AD94=$AX$28,STL!$V$23,$AD94=$AX$29,STL!$V$24,$AD94=$AX$30,STL!$V$25,$AD94=$AX$31,STL!$V$26,$AD94=$AX$32,STL!$V$27,$AD94=$AX$33,STL!$V$28,$AD94=$AX$34,STL!$V$29,$AD94=$AX$35,STL!$V$30,$AD94=$AX$36,STL!$V$31,$AD94=$AX$37,STL!$V$32,$AD94=$AX$38,STL!$V$33,$AD94=$AX$39,STL!$V$34,$AD94=$AX$40,STL!$V$35,$AD94=$AX$41,STL!$V$36,$AD94=$AX$42,STL!$V$37,$AD94=$AX$43,STL!$V$38,$AD94=$AX$44,STL!$V$39,$AD94=$AX$45,STL!$V$40,$AD94=$AX$46,STL!$V$41,$AD94=$AX$47,STL!$V$42,$AD94=$AX$48,STL!$V$43,$AD94=$AX$49,STL!$V$44)</f>
        <v>814.00300000000004</v>
      </c>
      <c r="W94" s="2" t="s">
        <v>167</v>
      </c>
      <c r="X94" s="2">
        <v>0.2</v>
      </c>
      <c r="Y94" s="2" t="s">
        <v>33</v>
      </c>
      <c r="Z94" s="2" t="s">
        <v>34</v>
      </c>
      <c r="AA94" s="2" t="s">
        <v>35</v>
      </c>
      <c r="AB94" s="2">
        <v>1697.3729310000001</v>
      </c>
      <c r="AC94" s="2">
        <v>1.697373</v>
      </c>
      <c r="AD94" s="2">
        <v>11</v>
      </c>
      <c r="AE94" s="10" t="s">
        <v>307</v>
      </c>
      <c r="AF94" s="2">
        <f t="shared" si="2"/>
        <v>6062.0464285714288</v>
      </c>
      <c r="AG94" s="2" cm="1">
        <f t="array" ref="AG94">_xlfn.IFS(D94="I",MIN('Datos pp I Región'!$K$7:$K$9),D94="II",MIN('Datos pp II Región'!$K$7:$K$9),D94="III",MIN('Datos pp III Región'!$K$7:$K$9),D94="IV",MIN('Datos pp IV Región'!$K$7:$K$9),D94="V",MIN('Datos pp V Región'!$K$7:$K$9),D94="RM",MIN('Datos pp RM'!$K$7:$K$9),D94="VI",MIN('Datos pp VI Región'!$K$7:$K$9))</f>
        <v>2</v>
      </c>
      <c r="AH94" s="2" cm="1">
        <f t="array" ref="AH94">_xlfn.IFS(Z94="Pavimentado",1-(AG94/(4*365)),Z94="No Pavimentado",1-(AG94/365))</f>
        <v>0.99863013698630132</v>
      </c>
      <c r="AI94" s="2" cm="1">
        <f t="array" ref="AI94">_xlfn.IFS(Z94="Pavimentado",8,Z94="No Pavimentado",R94)</f>
        <v>8</v>
      </c>
      <c r="AJ94" s="2">
        <v>0.62</v>
      </c>
      <c r="AK94" s="2">
        <v>0.15</v>
      </c>
      <c r="AL94" s="2">
        <v>1.5</v>
      </c>
      <c r="AM94" s="2">
        <v>0.15</v>
      </c>
      <c r="AN94" s="2"/>
      <c r="AO94" s="2" cm="1">
        <f t="array" ref="AO94">_xlfn.IFS($Z94=$AU$3,AJ94*(($X94)^(0.91))*(AI94*1.1023)^(1.02),$Z94=$AU$4,AL94*281.9*((8.5/12)^0.9)*(AI94/2.72)^0.45)</f>
        <v>1.3201600184669013</v>
      </c>
      <c r="AP94" s="2" cm="1">
        <f t="array" ref="AP94">_xlfn.IFS($Z94=$AU$3,AK94*(($X94)^(0.91))*(AI94*1.1023)^1.02,$Z94=$AU$4,AM94*281.9*((8.5/12)^0.9)*(AI94/2.72)^0.45)</f>
        <v>0.31939355285489546</v>
      </c>
      <c r="AQ94" s="2" cm="1">
        <f t="array" ref="AQ94">_xlfn.IFS(Z94=$AU$3,(AF94*AO94*AH94)/1000000,Z94=$AU$4,(AF94*AH94*AO94*(1-AN94))/1000000)</f>
        <v>7.9919084876584404E-3</v>
      </c>
      <c r="AR94" s="2" cm="1">
        <f t="array" ref="AR94">_xlfn.IFS(Z94=$AU$3,(AF94*AP94*AH94)/1000000,Z94=$AU$4,(AF94*AH94*AP94*(1-AN94))/1000000)</f>
        <v>1.9335262470141386E-3</v>
      </c>
    </row>
    <row r="95" spans="1:44" ht="43.2" x14ac:dyDescent="0.3">
      <c r="A95" s="2">
        <v>11</v>
      </c>
      <c r="B95" t="s">
        <v>21</v>
      </c>
      <c r="C95" s="3" t="s">
        <v>74</v>
      </c>
      <c r="D95" t="s">
        <v>75</v>
      </c>
      <c r="E95" s="3" t="s">
        <v>157</v>
      </c>
      <c r="F95" s="2" t="s">
        <v>158</v>
      </c>
      <c r="G95" s="2" t="s">
        <v>159</v>
      </c>
      <c r="H95" s="2" t="s">
        <v>79</v>
      </c>
      <c r="I95" s="2" t="s">
        <v>28</v>
      </c>
      <c r="J95" s="2" t="s">
        <v>160</v>
      </c>
      <c r="K95" s="2" t="s">
        <v>29</v>
      </c>
      <c r="L95" s="4">
        <v>46227</v>
      </c>
      <c r="M95" s="2" t="s">
        <v>30</v>
      </c>
      <c r="N95" s="2" t="s">
        <v>80</v>
      </c>
      <c r="O95" s="2">
        <v>50000</v>
      </c>
      <c r="P95" s="2" cm="1">
        <f t="array" ref="P95">_xlfn.IFS(AD95=$AT$8,STL!$P$3,AD95=$AT$9,STL!$P$4,AD95=$AT$10,STL!$P$5,AD95=$AT$11,STL!$P$6,AD95=$AT$12,STL!$P$7,AD95=$AT$13,STL!$P$8,AD95=$AT$14,STL!$P$9,AD95=$AT$15,STL!$P$10,AD95=$AT$16,STL!$P$11,AD95=$AT$17,STL!$P$12,AD95=$AT$18,STL!$P$13,AD95=$AT$19,STL!$P$14,AD95=$AT$20,STL!$P$15,AD95=$AT$21,STL!$P$16,AD95=$AT$22,STL!$P$17,AD95=$AT$23,STL!$P$18,AD95=$AT$24,STL!$P$19,AD95=$AT$25,STL!$P$20,AD95=$AT$26,STL!$P$21,AD95=$AT$27,STL!$P$22,AD95=$AT$28,STL!$P$23,AD95=$AT$29,STL!$P$24,AD95=$AT$30,STL!$P$25,AD95=$AT$31,STL!$P$26,AD95=$AT$32,STL!$P$27,AD95=$AT$33,STL!$P$28,AD95=$AT$34,STL!$P$29,AD95=$AT$35,STL!$P$30,AD95=$AT$36,STL!$P$31,AD95=$AT$37,STL!$P$32,AD95=$AT$38,STL!$P$33,AD95=$AT$39,STL!$P$34,AD95=$AT$40,STL!$P$35,AD95=$AT$41,STL!$P$36,AD95=$AT$42,STL!$P$37,AD95=$AT$43,STL!$P$38,AD95=$AT$44,STL!$P$39,AD95=$AT$45,STL!$P$40,AD95=$AT$46,STL!$P$41,AD95=$AT$47,STL!$P$42,AD95=$AT$48,STL!$P$43,AD95=$AT$49,STL!$P$44)</f>
        <v>8.3350000000000009</v>
      </c>
      <c r="Q95" s="2">
        <f>STL!$Q$3</f>
        <v>28</v>
      </c>
      <c r="R95" s="42">
        <f>STL!$R$3</f>
        <v>36.335000000000001</v>
      </c>
      <c r="S95" s="43" cm="1">
        <f t="array" ref="S95">_xlfn.IFS(A95=$AT$8,STL!$S$3,A95=$AT$9,STL!$S$4,A95=$AT$10,STL!$S$5,A95=$AT$11,STL!$S$6,A95=$AT$12,STL!$S$7,A95=$AT$13,STL!$S$8,A95=$AT$14,STL!$S$9,A95=$AT$15,STL!$S$10,A95=$AT$16,STL!$S$11,A95=$AT$17,STL!$S$12,A95=$AT$18,STL!$S$13,A95=$AT$19,STL!$S$14,A95=$AT$20,STL!$S$15,A95=$AT$21,STL!$S$16,A95=$AT$22,STL!$S$17,A95=$AT$23,STL!$S$18,A95=$AT$24,STL!$S$19,A95=$AT$25,STL!$S$20,A95=$AT$26,STL!$S$21,A95=$AT$27,STL!$S$22,A95=$AT$28,STL!$S$23,A95=$AT$29,STL!$S$24,A95=$AT$30,STL!$S$25,A95=$AT$31,STL!$S$26,A95=$AT$32,STL!$S$27,A95=$AT$33,STL!$S$28,A95=$AT$34,STL!$S$29,A95=$AT$35,STL!$S$30,A95=$AT$36,STL!$S$31,A95=$AT$37,STL!$S$32,A95=$AT$38,STL!$S$33,A95=$AT$39,STL!$S$34,A95=$AT$40,STL!$S$35,A95=$AT$41,STL!$S$36,A95=$AT$42,STL!$S$37,A95=$AT$43,STL!$S$38,A95=$AT$44,STL!$S$39,A95=$AT$45,STL!$S$40,A95=$AT$46,STL!$S$41,A95=$AT$47,STL!$S$42,A95=$AT$48,STL!$S$43,A95=$AT$49,STL!$S$44)</f>
        <v>1785.7142857142858</v>
      </c>
      <c r="T95" s="2" cm="1">
        <f t="array" ref="T95">_xlfn.IFS(AD95=$AX$8,STL!$T$3,AD95=$AX$9,STL!$T$4,AD95=$AX$10,STL!$T$5,AD95=$AX$11,STL!$T$6,AD95=$AX$12,STL!$T$7,AD95=$AX$13,STL!$T$8,AD95=$AX$14,STL!$T$9,AD95=$AX$15,STL!$T$10,AD95=$AX$16,STL!$T$11,AD95=$AX$17,STL!$T$12,AD95=$AX$18,STL!$T$13,AD95=$AX$19,STL!$T$14,AD95=$AX$20,STL!$T$15,AD95=$AX$21,STL!$T$16,AD95=$AX$22,STL!$T$17,AD95=$AX$23,STL!$T$18,AD95=$AX$24,STL!$T$19,AD95=$AX$25,STL!$T$20,AD95=$AX$26,STL!$T$21,AD95=$AX$27,STL!$T$22,AD95=$AX$28,STL!$T$23,AD95=$AX$29,STL!$T$24,AD95=$AX$30,STL!$T$25,AD95=$AX$31,STL!$T$26,AD95=$AX$32,STL!$T$27,AD95=$AX$33,STL!$T$28,AD95=$AX$34,STL!$T$29,AD95=$AX$35,STL!$T$30,AD95=$AX$36,STL!$T$31,AD95=$AX$37,STL!$T$32,AD95=$AX$38,STL!$T$33,AD95=$AX$39,STL!$T$34,AD95=$AX$40,STL!$T$35,AD95=$AX$41,STL!$T$36,AD95=$AX$42,STL!$T$37,AD95=$AX$43,STL!$T$38,AD95=$AX$44,STL!$T$39,AD95=$AX$45,STL!$T$40,AD95=$AX$46,STL!$T$41,AD95=$AX$47,STL!$T$42,AD95=$AX$48,STL!$T$43,AD95=$AX$49,STL!$T$44)</f>
        <v>812.755</v>
      </c>
      <c r="U95" s="2" cm="1">
        <f t="array" ref="U95">_xlfn.IFS($AD95=$AX$8,STL!$U$3,$AD95=$AX$9,STL!$U$4,$AD95=$AX$10,STL!$U$5,$AD95=$AX$11,STL!$U$6,$AD95=$AX$12,STL!$U$7,$AD95=$AX$13,STL!$U$8,$AD95=$AX$14,STL!$U$9,$AD95=$AX$15,STL!$U$10,$AD95=$AX$16,STL!$U$11,$AD95=$AX$17,STL!$U$12,$AD95=$AX$18,STL!$U$13,$AD95=$AX$19,STL!$U$14,$AD95=$AX$20,STL!$U$15,$AD95=$AX$21,STL!$U$16,$AD95=$AX$22,STL!$U$17,$AD95=$AX$23,STL!$U$18,$AD95=$AX$24,STL!$U$19,$AD95=$AX$25,STL!$U$20,$AD95=$AX$26,STL!$U$21,$AD95=$AX$27,STL!$U$22,$AD95=$AX$28,STL!$U$23,$AD95=$AX$29,STL!$U$24,$AD95=$AX$30,STL!$U$25,$AD95=$AX$31,STL!$U$26,$AD95=$AX$32,STL!$U$27,$AD95=$AX$33,STL!$U$28,$AD95=$AX$34,STL!$U$29,$AD95=$AX$35,STL!$U$30,$AD95=$AX$36,STL!$U$31,$AD95=$AX$37,STL!$U$32,$AD95=$AX$38,STL!$U$33,$AD95=$AX$39,STL!$U$34,$AD95=$AX$40,STL!$U$35,$AD95=$AX$41,STL!$U$36,$AD95=$AX$42,STL!$U$37,$AD95=$AX$43,STL!$U$38,$AD95=$AX$44,STL!$U$39,$AD95=$AX$45,STL!$U$40,$AD95=$AX$46,STL!$U$41,$AD95=$AX$47,STL!$U$42,$AD95=$AX$48,STL!$U$43,$AD95=$AX$49,STL!$U$44)</f>
        <v>1.248</v>
      </c>
      <c r="V95" s="2" cm="1">
        <f t="array" ref="V95">_xlfn.IFS($AD95=$AX$8,STL!$V$3,$AD95=$AX$9,STL!$V$4,$AD95=$AX$10,STL!$V$5,$AD95=$AX$11,STL!$V$6,$AD95=$AX$12,STL!$V$7,$AD95=$AX$13,STL!$V$8,$AD95=$AX$14,STL!$V$9,$AD95=$AX$15,STL!$V$10,$AD95=$AX$16,STL!$V$11,$AD95=$AX$17,STL!$V$12,$AD95=$AX$18,STL!$V$13,$AD95=$AX$19,STL!$V$14,$AD95=$AX$20,STL!$V$15,$AD95=$AX$21,STL!$V$16,$AD95=$AX$22,STL!$V$17,$AD95=$AX$23,STL!$V$18,$AD95=$AX$24,STL!$V$19,$AD95=$AX$25,STL!$V$20,$AD95=$AX$26,STL!$V$21,$AD95=$AX$27,STL!$V$22,$AD95=$AX$28,STL!$V$23,$AD95=$AX$29,STL!$V$24,$AD95=$AX$30,STL!$V$25,$AD95=$AX$31,STL!$V$26,$AD95=$AX$32,STL!$V$27,$AD95=$AX$33,STL!$V$28,$AD95=$AX$34,STL!$V$29,$AD95=$AX$35,STL!$V$30,$AD95=$AX$36,STL!$V$31,$AD95=$AX$37,STL!$V$32,$AD95=$AX$38,STL!$V$33,$AD95=$AX$39,STL!$V$34,$AD95=$AX$40,STL!$V$35,$AD95=$AX$41,STL!$V$36,$AD95=$AX$42,STL!$V$37,$AD95=$AX$43,STL!$V$38,$AD95=$AX$44,STL!$V$39,$AD95=$AX$45,STL!$V$40,$AD95=$AX$46,STL!$V$41,$AD95=$AX$47,STL!$V$42,$AD95=$AX$48,STL!$V$43,$AD95=$AX$49,STL!$V$44)</f>
        <v>814.00300000000004</v>
      </c>
      <c r="W95" s="2" t="s">
        <v>168</v>
      </c>
      <c r="X95" s="2">
        <v>0.2</v>
      </c>
      <c r="Y95" s="2" t="s">
        <v>33</v>
      </c>
      <c r="Z95" s="2" t="s">
        <v>34</v>
      </c>
      <c r="AA95" s="2" t="s">
        <v>35</v>
      </c>
      <c r="AB95" s="2">
        <v>412296.635557</v>
      </c>
      <c r="AC95" s="2">
        <v>412.29663599999998</v>
      </c>
      <c r="AD95" s="2">
        <v>11</v>
      </c>
      <c r="AE95" s="10" t="s">
        <v>307</v>
      </c>
      <c r="AF95" s="2">
        <f t="shared" si="2"/>
        <v>1472487.9857142856</v>
      </c>
      <c r="AG95" s="2" cm="1">
        <f t="array" ref="AG95">_xlfn.IFS(D95="I",MIN('Datos pp I Región'!$K$7:$K$9),D95="II",MIN('Datos pp II Región'!$K$7:$K$9),D95="III",MIN('Datos pp III Región'!$K$7:$K$9),D95="IV",MIN('Datos pp IV Región'!$K$7:$K$9),D95="V",MIN('Datos pp V Región'!$K$7:$K$9),D95="RM",MIN('Datos pp RM'!$K$7:$K$9),D95="VI",MIN('Datos pp VI Región'!$K$7:$K$9))</f>
        <v>2</v>
      </c>
      <c r="AH95" s="2" cm="1">
        <f t="array" ref="AH95">_xlfn.IFS(Z95="Pavimentado",1-(AG95/(4*365)),Z95="No Pavimentado",1-(AG95/365))</f>
        <v>0.99863013698630132</v>
      </c>
      <c r="AI95" s="2" cm="1">
        <f t="array" ref="AI95">_xlfn.IFS(Z95="Pavimentado",8,Z95="No Pavimentado",R95)</f>
        <v>8</v>
      </c>
      <c r="AJ95" s="2">
        <v>0.62</v>
      </c>
      <c r="AK95" s="2">
        <v>0.15</v>
      </c>
      <c r="AL95" s="2">
        <v>1.5</v>
      </c>
      <c r="AM95" s="2">
        <v>0.15</v>
      </c>
      <c r="AN95" s="2"/>
      <c r="AO95" s="2" cm="1">
        <f t="array" ref="AO95">_xlfn.IFS($Z95=$AU$3,AJ95*(($X95)^(0.91))*(AI95*1.1023)^(1.02),$Z95=$AU$4,AL95*281.9*((8.5/12)^0.9)*(AI95/2.72)^0.45)</f>
        <v>1.3201600184669013</v>
      </c>
      <c r="AP95" s="2" cm="1">
        <f t="array" ref="AP95">_xlfn.IFS($Z95=$AU$3,AK95*(($X95)^(0.91))*(AI95*1.1023)^1.02,$Z95=$AU$4,AM95*281.9*((8.5/12)^0.9)*(AI95/2.72)^0.45)</f>
        <v>0.31939355285489546</v>
      </c>
      <c r="AQ95" s="2" cm="1">
        <f t="array" ref="AQ95">_xlfn.IFS(Z95=$AU$3,(AF95*AO95*AH95)/1000000,Z95=$AU$4,(AF95*AH95*AO95*(1-AN95))/1000000)</f>
        <v>1.9412568626232549</v>
      </c>
      <c r="AR95" s="2" cm="1">
        <f t="array" ref="AR95">_xlfn.IFS(Z95=$AU$3,(AF95*AP95*AH95)/1000000,Z95=$AU$4,(AF95*AH95*AP95*(1-AN95))/1000000)</f>
        <v>0.4696589183765939</v>
      </c>
    </row>
    <row r="96" spans="1:44" ht="28.8" x14ac:dyDescent="0.3">
      <c r="A96" s="2">
        <v>12</v>
      </c>
      <c r="B96" t="s">
        <v>21</v>
      </c>
      <c r="C96" s="3" t="s">
        <v>169</v>
      </c>
      <c r="D96" t="s">
        <v>75</v>
      </c>
      <c r="E96" s="2" t="s">
        <v>170</v>
      </c>
      <c r="F96" s="2" t="s">
        <v>171</v>
      </c>
      <c r="G96" s="2" t="s">
        <v>78</v>
      </c>
      <c r="H96" s="2" t="s">
        <v>172</v>
      </c>
      <c r="I96" s="2" t="s">
        <v>28</v>
      </c>
      <c r="J96" s="2">
        <v>34000</v>
      </c>
      <c r="K96" s="2" t="s">
        <v>29</v>
      </c>
      <c r="L96" s="4">
        <v>46227</v>
      </c>
      <c r="M96" s="2" t="s">
        <v>30</v>
      </c>
      <c r="N96" s="2" t="s">
        <v>80</v>
      </c>
      <c r="O96" s="2">
        <v>34000</v>
      </c>
      <c r="P96" s="2" cm="1">
        <f t="array" ref="P96">_xlfn.IFS(AD96=$AT$8,STL!$P$3,AD96=$AT$9,STL!$P$4,AD96=$AT$10,STL!$P$5,AD96=$AT$11,STL!$P$6,AD96=$AT$12,STL!$P$7,AD96=$AT$13,STL!$P$8,AD96=$AT$14,STL!$P$9,AD96=$AT$15,STL!$P$10,AD96=$AT$16,STL!$P$11,AD96=$AT$17,STL!$P$12,AD96=$AT$18,STL!$P$13,AD96=$AT$19,STL!$P$14,AD96=$AT$20,STL!$P$15,AD96=$AT$21,STL!$P$16,AD96=$AT$22,STL!$P$17,AD96=$AT$23,STL!$P$18,AD96=$AT$24,STL!$P$19,AD96=$AT$25,STL!$P$20,AD96=$AT$26,STL!$P$21,AD96=$AT$27,STL!$P$22,AD96=$AT$28,STL!$P$23,AD96=$AT$29,STL!$P$24,AD96=$AT$30,STL!$P$25,AD96=$AT$31,STL!$P$26,AD96=$AT$32,STL!$P$27,AD96=$AT$33,STL!$P$28,AD96=$AT$34,STL!$P$29,AD96=$AT$35,STL!$P$30,AD96=$AT$36,STL!$P$31,AD96=$AT$37,STL!$P$32,AD96=$AT$38,STL!$P$33,AD96=$AT$39,STL!$P$34,AD96=$AT$40,STL!$P$35,AD96=$AT$41,STL!$P$36,AD96=$AT$42,STL!$P$37,AD96=$AT$43,STL!$P$38,AD96=$AT$44,STL!$P$39,AD96=$AT$45,STL!$P$40,AD96=$AT$46,STL!$P$41,AD96=$AT$47,STL!$P$42,AD96=$AT$48,STL!$P$43,AD96=$AT$49,STL!$P$44)</f>
        <v>8.3350000000000009</v>
      </c>
      <c r="Q96" s="2">
        <f>STL!$Q$3</f>
        <v>28</v>
      </c>
      <c r="R96" s="42">
        <f>STL!$R$3</f>
        <v>36.335000000000001</v>
      </c>
      <c r="S96" s="43" cm="1">
        <f t="array" ref="S96">_xlfn.IFS(A96=$AT$8,STL!$S$3,A96=$AT$9,STL!$S$4,A96=$AT$10,STL!$S$5,A96=$AT$11,STL!$S$6,A96=$AT$12,STL!$S$7,A96=$AT$13,STL!$S$8,A96=$AT$14,STL!$S$9,A96=$AT$15,STL!$S$10,A96=$AT$16,STL!$S$11,A96=$AT$17,STL!$S$12,A96=$AT$18,STL!$S$13,A96=$AT$19,STL!$S$14,A96=$AT$20,STL!$S$15,A96=$AT$21,STL!$S$16,A96=$AT$22,STL!$S$17,A96=$AT$23,STL!$S$18,A96=$AT$24,STL!$S$19,A96=$AT$25,STL!$S$20,A96=$AT$26,STL!$S$21,A96=$AT$27,STL!$S$22,A96=$AT$28,STL!$S$23,A96=$AT$29,STL!$S$24,A96=$AT$30,STL!$S$25,A96=$AT$31,STL!$S$26,A96=$AT$32,STL!$S$27,A96=$AT$33,STL!$S$28,A96=$AT$34,STL!$S$29,A96=$AT$35,STL!$S$30,A96=$AT$36,STL!$S$31,A96=$AT$37,STL!$S$32,A96=$AT$38,STL!$S$33,A96=$AT$39,STL!$S$34,A96=$AT$40,STL!$S$35,A96=$AT$41,STL!$S$36,A96=$AT$42,STL!$S$37,A96=$AT$43,STL!$S$38,A96=$AT$44,STL!$S$39,A96=$AT$45,STL!$S$40,A96=$AT$46,STL!$S$41,A96=$AT$47,STL!$S$42,A96=$AT$48,STL!$S$43,A96=$AT$49,STL!$S$44)</f>
        <v>1214.2857142857142</v>
      </c>
      <c r="T96" s="2" cm="1">
        <f t="array" ref="T96">_xlfn.IFS(AD96=$AX$8,STL!$T$3,AD96=$AX$9,STL!$T$4,AD96=$AX$10,STL!$T$5,AD96=$AX$11,STL!$T$6,AD96=$AX$12,STL!$T$7,AD96=$AX$13,STL!$T$8,AD96=$AX$14,STL!$T$9,AD96=$AX$15,STL!$T$10,AD96=$AX$16,STL!$T$11,AD96=$AX$17,STL!$T$12,AD96=$AX$18,STL!$T$13,AD96=$AX$19,STL!$T$14,AD96=$AX$20,STL!$T$15,AD96=$AX$21,STL!$T$16,AD96=$AX$22,STL!$T$17,AD96=$AX$23,STL!$T$18,AD96=$AX$24,STL!$T$19,AD96=$AX$25,STL!$T$20,AD96=$AX$26,STL!$T$21,AD96=$AX$27,STL!$T$22,AD96=$AX$28,STL!$T$23,AD96=$AX$29,STL!$T$24,AD96=$AX$30,STL!$T$25,AD96=$AX$31,STL!$T$26,AD96=$AX$32,STL!$T$27,AD96=$AX$33,STL!$T$28,AD96=$AX$34,STL!$T$29,AD96=$AX$35,STL!$T$30,AD96=$AX$36,STL!$T$31,AD96=$AX$37,STL!$T$32,AD96=$AX$38,STL!$T$33,AD96=$AX$39,STL!$T$34,AD96=$AX$40,STL!$T$35,AD96=$AX$41,STL!$T$36,AD96=$AX$42,STL!$T$37,AD96=$AX$43,STL!$T$38,AD96=$AX$44,STL!$T$39,AD96=$AX$45,STL!$T$40,AD96=$AX$46,STL!$T$41,AD96=$AX$47,STL!$T$42,AD96=$AX$48,STL!$T$43,AD96=$AX$49,STL!$T$44)</f>
        <v>613.08500000000004</v>
      </c>
      <c r="U96" s="2" cm="1">
        <f t="array" ref="U96">_xlfn.IFS($AD96=$AX$8,STL!$U$3,$AD96=$AX$9,STL!$U$4,$AD96=$AX$10,STL!$U$5,$AD96=$AX$11,STL!$U$6,$AD96=$AX$12,STL!$U$7,$AD96=$AX$13,STL!$U$8,$AD96=$AX$14,STL!$U$9,$AD96=$AX$15,STL!$U$10,$AD96=$AX$16,STL!$U$11,$AD96=$AX$17,STL!$U$12,$AD96=$AX$18,STL!$U$13,$AD96=$AX$19,STL!$U$14,$AD96=$AX$20,STL!$U$15,$AD96=$AX$21,STL!$U$16,$AD96=$AX$22,STL!$U$17,$AD96=$AX$23,STL!$U$18,$AD96=$AX$24,STL!$U$19,$AD96=$AX$25,STL!$U$20,$AD96=$AX$26,STL!$U$21,$AD96=$AX$27,STL!$U$22,$AD96=$AX$28,STL!$U$23,$AD96=$AX$29,STL!$U$24,$AD96=$AX$30,STL!$U$25,$AD96=$AX$31,STL!$U$26,$AD96=$AX$32,STL!$U$27,$AD96=$AX$33,STL!$U$28,$AD96=$AX$34,STL!$U$29,$AD96=$AX$35,STL!$U$30,$AD96=$AX$36,STL!$U$31,$AD96=$AX$37,STL!$U$32,$AD96=$AX$38,STL!$U$33,$AD96=$AX$39,STL!$U$34,$AD96=$AX$40,STL!$U$35,$AD96=$AX$41,STL!$U$36,$AD96=$AX$42,STL!$U$37,$AD96=$AX$43,STL!$U$38,$AD96=$AX$44,STL!$U$39,$AD96=$AX$45,STL!$U$40,$AD96=$AX$46,STL!$U$41,$AD96=$AX$47,STL!$U$42,$AD96=$AX$48,STL!$U$43,$AD96=$AX$49,STL!$U$44)</f>
        <v>9.9979999999999993</v>
      </c>
      <c r="V96" s="2" cm="1">
        <f t="array" ref="V96">_xlfn.IFS($AD96=$AX$8,STL!$V$3,$AD96=$AX$9,STL!$V$4,$AD96=$AX$10,STL!$V$5,$AD96=$AX$11,STL!$V$6,$AD96=$AX$12,STL!$V$7,$AD96=$AX$13,STL!$V$8,$AD96=$AX$14,STL!$V$9,$AD96=$AX$15,STL!$V$10,$AD96=$AX$16,STL!$V$11,$AD96=$AX$17,STL!$V$12,$AD96=$AX$18,STL!$V$13,$AD96=$AX$19,STL!$V$14,$AD96=$AX$20,STL!$V$15,$AD96=$AX$21,STL!$V$16,$AD96=$AX$22,STL!$V$17,$AD96=$AX$23,STL!$V$18,$AD96=$AX$24,STL!$V$19,$AD96=$AX$25,STL!$V$20,$AD96=$AX$26,STL!$V$21,$AD96=$AX$27,STL!$V$22,$AD96=$AX$28,STL!$V$23,$AD96=$AX$29,STL!$V$24,$AD96=$AX$30,STL!$V$25,$AD96=$AX$31,STL!$V$26,$AD96=$AX$32,STL!$V$27,$AD96=$AX$33,STL!$V$28,$AD96=$AX$34,STL!$V$29,$AD96=$AX$35,STL!$V$30,$AD96=$AX$36,STL!$V$31,$AD96=$AX$37,STL!$V$32,$AD96=$AX$38,STL!$V$33,$AD96=$AX$39,STL!$V$34,$AD96=$AX$40,STL!$V$35,$AD96=$AX$41,STL!$V$36,$AD96=$AX$42,STL!$V$37,$AD96=$AX$43,STL!$V$38,$AD96=$AX$44,STL!$V$39,$AD96=$AX$45,STL!$V$40,$AD96=$AX$46,STL!$V$41,$AD96=$AX$47,STL!$V$42,$AD96=$AX$48,STL!$V$43,$AD96=$AX$49,STL!$V$44)</f>
        <v>623.08300000000008</v>
      </c>
      <c r="W96" s="2" t="s">
        <v>1438</v>
      </c>
      <c r="X96" s="2">
        <v>0.2</v>
      </c>
      <c r="Y96" s="2" t="s">
        <v>33</v>
      </c>
      <c r="Z96" s="2" t="s">
        <v>34</v>
      </c>
      <c r="AA96" s="2" t="s">
        <v>35</v>
      </c>
      <c r="AB96" s="2">
        <v>183821.165736</v>
      </c>
      <c r="AC96" s="2">
        <v>183.82116600000001</v>
      </c>
      <c r="AD96" s="2">
        <v>12</v>
      </c>
      <c r="AE96" s="10" t="s">
        <v>1435</v>
      </c>
      <c r="AF96" s="2">
        <f>IF(AE96="Si",AC96*S96*2,AC96*S96)</f>
        <v>223211.41585714286</v>
      </c>
      <c r="AG96" s="2" cm="1">
        <f t="array" ref="AG96">_xlfn.IFS(D96="I",MIN('Datos pp I Región'!$K$7:$K$9),D96="II",MIN('Datos pp II Región'!$K$7:$K$9),D96="III",MIN('Datos pp III Región'!$K$7:$K$9),D96="IV",MIN('Datos pp IV Región'!$K$7:$K$9),D96="V",MIN('Datos pp V Región'!$K$7:$K$9),D96="RM",MIN('Datos pp RM'!$K$7:$K$9),D96="VI",MIN('Datos pp VI Región'!$K$7:$K$9))</f>
        <v>2</v>
      </c>
      <c r="AH96" s="2" cm="1">
        <f t="array" ref="AH96">_xlfn.IFS(Z96="Pavimentado",1-(AG96/(4*365)),Z96="No Pavimentado",1-(AG96/365))</f>
        <v>0.99863013698630132</v>
      </c>
      <c r="AI96" s="2" cm="1">
        <f t="array" ref="AI96">_xlfn.IFS(Z96="Pavimentado",8,Z96="No Pavimentado",R96)</f>
        <v>8</v>
      </c>
      <c r="AJ96" s="2">
        <v>0.62</v>
      </c>
      <c r="AK96" s="2">
        <v>0.15</v>
      </c>
      <c r="AL96" s="2">
        <v>1.5</v>
      </c>
      <c r="AM96" s="2">
        <v>0.15</v>
      </c>
      <c r="AN96" s="2"/>
      <c r="AO96" s="2" cm="1">
        <f t="array" ref="AO96">_xlfn.IFS($Z96=$AU$3,AJ96*(($X96)^(0.91))*(AI96*1.1023)^(1.02),$Z96=$AU$4,AL96*281.9*((8.5/12)^0.9)*(AI96/2.72)^0.45)</f>
        <v>1.3201600184669013</v>
      </c>
      <c r="AP96" s="2" cm="1">
        <f t="array" ref="AP96">_xlfn.IFS($Z96=$AU$3,AK96*(($X96)^(0.91))*(AI96*1.1023)^1.02,$Z96=$AU$4,AM96*281.9*((8.5/12)^0.9)*(AI96/2.72)^0.45)</f>
        <v>0.31939355285489546</v>
      </c>
      <c r="AQ96" s="2" cm="1">
        <f t="array" ref="AQ96">_xlfn.IFS(Z96=$AU$3,(AF96*AO96*AH96)/1000000,Z96=$AU$4,(AF96*AH96*AO96*(1-AN96))/1000000)</f>
        <v>0.29427112278837247</v>
      </c>
      <c r="AR96" s="2" cm="1">
        <f t="array" ref="AR96">_xlfn.IFS(Z96=$AU$3,(AF96*AP96*AH96)/1000000,Z96=$AU$4,(AF96*AH96*AP96*(1-AN96))/1000000)</f>
        <v>7.1194626481057843E-2</v>
      </c>
    </row>
    <row r="97" spans="1:44" ht="28.8" x14ac:dyDescent="0.3">
      <c r="A97" s="2">
        <v>12</v>
      </c>
      <c r="B97" t="s">
        <v>21</v>
      </c>
      <c r="C97" s="3" t="s">
        <v>169</v>
      </c>
      <c r="D97" t="s">
        <v>75</v>
      </c>
      <c r="E97" s="2" t="s">
        <v>170</v>
      </c>
      <c r="F97" s="2" t="s">
        <v>174</v>
      </c>
      <c r="G97" s="2" t="s">
        <v>78</v>
      </c>
      <c r="H97" s="2" t="s">
        <v>172</v>
      </c>
      <c r="I97" s="2" t="s">
        <v>28</v>
      </c>
      <c r="J97" s="2">
        <v>34000</v>
      </c>
      <c r="K97" s="2" t="s">
        <v>29</v>
      </c>
      <c r="L97" s="4">
        <v>46227</v>
      </c>
      <c r="M97" s="2" t="s">
        <v>30</v>
      </c>
      <c r="N97" s="2" t="s">
        <v>80</v>
      </c>
      <c r="O97" s="2">
        <v>34000</v>
      </c>
      <c r="P97" s="2" cm="1">
        <f t="array" ref="P97">_xlfn.IFS(AD97=$AT$8,STL!$P$3,AD97=$AT$9,STL!$P$4,AD97=$AT$10,STL!$P$5,AD97=$AT$11,STL!$P$6,AD97=$AT$12,STL!$P$7,AD97=$AT$13,STL!$P$8,AD97=$AT$14,STL!$P$9,AD97=$AT$15,STL!$P$10,AD97=$AT$16,STL!$P$11,AD97=$AT$17,STL!$P$12,AD97=$AT$18,STL!$P$13,AD97=$AT$19,STL!$P$14,AD97=$AT$20,STL!$P$15,AD97=$AT$21,STL!$P$16,AD97=$AT$22,STL!$P$17,AD97=$AT$23,STL!$P$18,AD97=$AT$24,STL!$P$19,AD97=$AT$25,STL!$P$20,AD97=$AT$26,STL!$P$21,AD97=$AT$27,STL!$P$22,AD97=$AT$28,STL!$P$23,AD97=$AT$29,STL!$P$24,AD97=$AT$30,STL!$P$25,AD97=$AT$31,STL!$P$26,AD97=$AT$32,STL!$P$27,AD97=$AT$33,STL!$P$28,AD97=$AT$34,STL!$P$29,AD97=$AT$35,STL!$P$30,AD97=$AT$36,STL!$P$31,AD97=$AT$37,STL!$P$32,AD97=$AT$38,STL!$P$33,AD97=$AT$39,STL!$P$34,AD97=$AT$40,STL!$P$35,AD97=$AT$41,STL!$P$36,AD97=$AT$42,STL!$P$37,AD97=$AT$43,STL!$P$38,AD97=$AT$44,STL!$P$39,AD97=$AT$45,STL!$P$40,AD97=$AT$46,STL!$P$41,AD97=$AT$47,STL!$P$42,AD97=$AT$48,STL!$P$43,AD97=$AT$49,STL!$P$44)</f>
        <v>8.3350000000000009</v>
      </c>
      <c r="Q97" s="2">
        <f>STL!$Q$3</f>
        <v>28</v>
      </c>
      <c r="R97" s="42">
        <f>STL!$R$3</f>
        <v>36.335000000000001</v>
      </c>
      <c r="S97" s="43" cm="1">
        <f t="array" ref="S97">_xlfn.IFS(A97=$AT$8,STL!$S$3,A97=$AT$9,STL!$S$4,A97=$AT$10,STL!$S$5,A97=$AT$11,STL!$S$6,A97=$AT$12,STL!$S$7,A97=$AT$13,STL!$S$8,A97=$AT$14,STL!$S$9,A97=$AT$15,STL!$S$10,A97=$AT$16,STL!$S$11,A97=$AT$17,STL!$S$12,A97=$AT$18,STL!$S$13,A97=$AT$19,STL!$S$14,A97=$AT$20,STL!$S$15,A97=$AT$21,STL!$S$16,A97=$AT$22,STL!$S$17,A97=$AT$23,STL!$S$18,A97=$AT$24,STL!$S$19,A97=$AT$25,STL!$S$20,A97=$AT$26,STL!$S$21,A97=$AT$27,STL!$S$22,A97=$AT$28,STL!$S$23,A97=$AT$29,STL!$S$24,A97=$AT$30,STL!$S$25,A97=$AT$31,STL!$S$26,A97=$AT$32,STL!$S$27,A97=$AT$33,STL!$S$28,A97=$AT$34,STL!$S$29,A97=$AT$35,STL!$S$30,A97=$AT$36,STL!$S$31,A97=$AT$37,STL!$S$32,A97=$AT$38,STL!$S$33,A97=$AT$39,STL!$S$34,A97=$AT$40,STL!$S$35,A97=$AT$41,STL!$S$36,A97=$AT$42,STL!$S$37,A97=$AT$43,STL!$S$38,A97=$AT$44,STL!$S$39,A97=$AT$45,STL!$S$40,A97=$AT$46,STL!$S$41,A97=$AT$47,STL!$S$42,A97=$AT$48,STL!$S$43,A97=$AT$49,STL!$S$44)</f>
        <v>1214.2857142857142</v>
      </c>
      <c r="T97" s="2" cm="1">
        <f t="array" ref="T97">_xlfn.IFS(AD97=$AX$8,STL!$T$3,AD97=$AX$9,STL!$T$4,AD97=$AX$10,STL!$T$5,AD97=$AX$11,STL!$T$6,AD97=$AX$12,STL!$T$7,AD97=$AX$13,STL!$T$8,AD97=$AX$14,STL!$T$9,AD97=$AX$15,STL!$T$10,AD97=$AX$16,STL!$T$11,AD97=$AX$17,STL!$T$12,AD97=$AX$18,STL!$T$13,AD97=$AX$19,STL!$T$14,AD97=$AX$20,STL!$T$15,AD97=$AX$21,STL!$T$16,AD97=$AX$22,STL!$T$17,AD97=$AX$23,STL!$T$18,AD97=$AX$24,STL!$T$19,AD97=$AX$25,STL!$T$20,AD97=$AX$26,STL!$T$21,AD97=$AX$27,STL!$T$22,AD97=$AX$28,STL!$T$23,AD97=$AX$29,STL!$T$24,AD97=$AX$30,STL!$T$25,AD97=$AX$31,STL!$T$26,AD97=$AX$32,STL!$T$27,AD97=$AX$33,STL!$T$28,AD97=$AX$34,STL!$T$29,AD97=$AX$35,STL!$T$30,AD97=$AX$36,STL!$T$31,AD97=$AX$37,STL!$T$32,AD97=$AX$38,STL!$T$33,AD97=$AX$39,STL!$T$34,AD97=$AX$40,STL!$T$35,AD97=$AX$41,STL!$T$36,AD97=$AX$42,STL!$T$37,AD97=$AX$43,STL!$T$38,AD97=$AX$44,STL!$T$39,AD97=$AX$45,STL!$T$40,AD97=$AX$46,STL!$T$41,AD97=$AX$47,STL!$T$42,AD97=$AX$48,STL!$T$43,AD97=$AX$49,STL!$T$44)</f>
        <v>613.08500000000004</v>
      </c>
      <c r="U97" s="2" cm="1">
        <f t="array" ref="U97">_xlfn.IFS($AD97=$AX$8,STL!$U$3,$AD97=$AX$9,STL!$U$4,$AD97=$AX$10,STL!$U$5,$AD97=$AX$11,STL!$U$6,$AD97=$AX$12,STL!$U$7,$AD97=$AX$13,STL!$U$8,$AD97=$AX$14,STL!$U$9,$AD97=$AX$15,STL!$U$10,$AD97=$AX$16,STL!$U$11,$AD97=$AX$17,STL!$U$12,$AD97=$AX$18,STL!$U$13,$AD97=$AX$19,STL!$U$14,$AD97=$AX$20,STL!$U$15,$AD97=$AX$21,STL!$U$16,$AD97=$AX$22,STL!$U$17,$AD97=$AX$23,STL!$U$18,$AD97=$AX$24,STL!$U$19,$AD97=$AX$25,STL!$U$20,$AD97=$AX$26,STL!$U$21,$AD97=$AX$27,STL!$U$22,$AD97=$AX$28,STL!$U$23,$AD97=$AX$29,STL!$U$24,$AD97=$AX$30,STL!$U$25,$AD97=$AX$31,STL!$U$26,$AD97=$AX$32,STL!$U$27,$AD97=$AX$33,STL!$U$28,$AD97=$AX$34,STL!$U$29,$AD97=$AX$35,STL!$U$30,$AD97=$AX$36,STL!$U$31,$AD97=$AX$37,STL!$U$32,$AD97=$AX$38,STL!$U$33,$AD97=$AX$39,STL!$U$34,$AD97=$AX$40,STL!$U$35,$AD97=$AX$41,STL!$U$36,$AD97=$AX$42,STL!$U$37,$AD97=$AX$43,STL!$U$38,$AD97=$AX$44,STL!$U$39,$AD97=$AX$45,STL!$U$40,$AD97=$AX$46,STL!$U$41,$AD97=$AX$47,STL!$U$42,$AD97=$AX$48,STL!$U$43,$AD97=$AX$49,STL!$U$44)</f>
        <v>9.9979999999999993</v>
      </c>
      <c r="V97" s="2" cm="1">
        <f t="array" ref="V97">_xlfn.IFS($AD97=$AX$8,STL!$V$3,$AD97=$AX$9,STL!$V$4,$AD97=$AX$10,STL!$V$5,$AD97=$AX$11,STL!$V$6,$AD97=$AX$12,STL!$V$7,$AD97=$AX$13,STL!$V$8,$AD97=$AX$14,STL!$V$9,$AD97=$AX$15,STL!$V$10,$AD97=$AX$16,STL!$V$11,$AD97=$AX$17,STL!$V$12,$AD97=$AX$18,STL!$V$13,$AD97=$AX$19,STL!$V$14,$AD97=$AX$20,STL!$V$15,$AD97=$AX$21,STL!$V$16,$AD97=$AX$22,STL!$V$17,$AD97=$AX$23,STL!$V$18,$AD97=$AX$24,STL!$V$19,$AD97=$AX$25,STL!$V$20,$AD97=$AX$26,STL!$V$21,$AD97=$AX$27,STL!$V$22,$AD97=$AX$28,STL!$V$23,$AD97=$AX$29,STL!$V$24,$AD97=$AX$30,STL!$V$25,$AD97=$AX$31,STL!$V$26,$AD97=$AX$32,STL!$V$27,$AD97=$AX$33,STL!$V$28,$AD97=$AX$34,STL!$V$29,$AD97=$AX$35,STL!$V$30,$AD97=$AX$36,STL!$V$31,$AD97=$AX$37,STL!$V$32,$AD97=$AX$38,STL!$V$33,$AD97=$AX$39,STL!$V$34,$AD97=$AX$40,STL!$V$35,$AD97=$AX$41,STL!$V$36,$AD97=$AX$42,STL!$V$37,$AD97=$AX$43,STL!$V$38,$AD97=$AX$44,STL!$V$39,$AD97=$AX$45,STL!$V$40,$AD97=$AX$46,STL!$V$41,$AD97=$AX$47,STL!$V$42,$AD97=$AX$48,STL!$V$43,$AD97=$AX$49,STL!$V$44)</f>
        <v>623.08300000000008</v>
      </c>
      <c r="W97" s="2" t="s">
        <v>175</v>
      </c>
      <c r="X97" s="2">
        <v>0.2</v>
      </c>
      <c r="Y97" s="2" t="s">
        <v>33</v>
      </c>
      <c r="Z97" s="2" t="s">
        <v>34</v>
      </c>
      <c r="AA97" s="2" t="s">
        <v>35</v>
      </c>
      <c r="AB97" s="2">
        <v>183599.30112399999</v>
      </c>
      <c r="AC97" s="2">
        <v>183.599301</v>
      </c>
      <c r="AD97" s="2">
        <v>12</v>
      </c>
      <c r="AE97" s="10" t="s">
        <v>1435</v>
      </c>
      <c r="AF97" s="2">
        <f t="shared" si="2"/>
        <v>222942.00835714285</v>
      </c>
      <c r="AG97" s="2" cm="1">
        <f t="array" ref="AG97">_xlfn.IFS(D97="I",MIN('Datos pp I Región'!$K$7:$K$9),D97="II",MIN('Datos pp II Región'!$K$7:$K$9),D97="III",MIN('Datos pp III Región'!$K$7:$K$9),D97="IV",MIN('Datos pp IV Región'!$K$7:$K$9),D97="V",MIN('Datos pp V Región'!$K$7:$K$9),D97="RM",MIN('Datos pp RM'!$K$7:$K$9),D97="VI",MIN('Datos pp VI Región'!$K$7:$K$9))</f>
        <v>2</v>
      </c>
      <c r="AH97" s="2" cm="1">
        <f t="array" ref="AH97">_xlfn.IFS(Z97="Pavimentado",1-(AG97/(4*365)),Z97="No Pavimentado",1-(AG97/365))</f>
        <v>0.99863013698630132</v>
      </c>
      <c r="AI97" s="2" cm="1">
        <f t="array" ref="AI97">_xlfn.IFS(Z97="Pavimentado",8,Z97="No Pavimentado",R97)</f>
        <v>8</v>
      </c>
      <c r="AJ97" s="2">
        <v>0.62</v>
      </c>
      <c r="AK97" s="2">
        <v>0.15</v>
      </c>
      <c r="AL97" s="2">
        <v>1.5</v>
      </c>
      <c r="AM97" s="2">
        <v>0.15</v>
      </c>
      <c r="AN97" s="2"/>
      <c r="AO97" s="2" cm="1">
        <f t="array" ref="AO97">_xlfn.IFS($Z97=$AU$3,AJ97*(($X97)^(0.91))*(AI97*1.1023)^(1.02),$Z97=$AU$4,AL97*281.9*((8.5/12)^0.9)*(AI97/2.72)^0.45)</f>
        <v>1.3201600184669013</v>
      </c>
      <c r="AP97" s="2" cm="1">
        <f t="array" ref="AP97">_xlfn.IFS($Z97=$AU$3,AK97*(($X97)^(0.91))*(AI97*1.1023)^1.02,$Z97=$AU$4,AM97*281.9*((8.5/12)^0.9)*(AI97/2.72)^0.45)</f>
        <v>0.31939355285489546</v>
      </c>
      <c r="AQ97" s="2" cm="1">
        <f t="array" ref="AQ97">_xlfn.IFS(Z97=$AU$3,(AF97*AO97*AH97)/1000000,Z97=$AU$4,(AF97*AH97*AO97*(1-AN97))/1000000)</f>
        <v>0.29391594898506063</v>
      </c>
      <c r="AR97" s="2" cm="1">
        <f t="array" ref="AR97">_xlfn.IFS(Z97=$AU$3,(AF97*AP97*AH97)/1000000,Z97=$AU$4,(AF97*AH97*AP97*(1-AN97))/1000000)</f>
        <v>7.1108697335095297E-2</v>
      </c>
    </row>
    <row r="98" spans="1:44" ht="28.8" x14ac:dyDescent="0.3">
      <c r="A98" s="2">
        <v>12</v>
      </c>
      <c r="B98" t="s">
        <v>21</v>
      </c>
      <c r="C98" s="3" t="s">
        <v>169</v>
      </c>
      <c r="D98" t="s">
        <v>75</v>
      </c>
      <c r="E98" s="2" t="s">
        <v>170</v>
      </c>
      <c r="F98" s="2" t="s">
        <v>176</v>
      </c>
      <c r="G98" s="2" t="s">
        <v>78</v>
      </c>
      <c r="H98" s="2" t="s">
        <v>172</v>
      </c>
      <c r="I98" s="2" t="s">
        <v>28</v>
      </c>
      <c r="J98" s="2">
        <v>34000</v>
      </c>
      <c r="K98" s="2" t="s">
        <v>29</v>
      </c>
      <c r="L98" s="4">
        <v>46227</v>
      </c>
      <c r="M98" s="2" t="s">
        <v>30</v>
      </c>
      <c r="N98" s="2" t="s">
        <v>80</v>
      </c>
      <c r="O98" s="2">
        <v>34000</v>
      </c>
      <c r="P98" s="2" cm="1">
        <f t="array" ref="P98">_xlfn.IFS(AD98=$AT$8,STL!$P$3,AD98=$AT$9,STL!$P$4,AD98=$AT$10,STL!$P$5,AD98=$AT$11,STL!$P$6,AD98=$AT$12,STL!$P$7,AD98=$AT$13,STL!$P$8,AD98=$AT$14,STL!$P$9,AD98=$AT$15,STL!$P$10,AD98=$AT$16,STL!$P$11,AD98=$AT$17,STL!$P$12,AD98=$AT$18,STL!$P$13,AD98=$AT$19,STL!$P$14,AD98=$AT$20,STL!$P$15,AD98=$AT$21,STL!$P$16,AD98=$AT$22,STL!$P$17,AD98=$AT$23,STL!$P$18,AD98=$AT$24,STL!$P$19,AD98=$AT$25,STL!$P$20,AD98=$AT$26,STL!$P$21,AD98=$AT$27,STL!$P$22,AD98=$AT$28,STL!$P$23,AD98=$AT$29,STL!$P$24,AD98=$AT$30,STL!$P$25,AD98=$AT$31,STL!$P$26,AD98=$AT$32,STL!$P$27,AD98=$AT$33,STL!$P$28,AD98=$AT$34,STL!$P$29,AD98=$AT$35,STL!$P$30,AD98=$AT$36,STL!$P$31,AD98=$AT$37,STL!$P$32,AD98=$AT$38,STL!$P$33,AD98=$AT$39,STL!$P$34,AD98=$AT$40,STL!$P$35,AD98=$AT$41,STL!$P$36,AD98=$AT$42,STL!$P$37,AD98=$AT$43,STL!$P$38,AD98=$AT$44,STL!$P$39,AD98=$AT$45,STL!$P$40,AD98=$AT$46,STL!$P$41,AD98=$AT$47,STL!$P$42,AD98=$AT$48,STL!$P$43,AD98=$AT$49,STL!$P$44)</f>
        <v>8.3350000000000009</v>
      </c>
      <c r="Q98" s="2">
        <f>STL!$Q$3</f>
        <v>28</v>
      </c>
      <c r="R98" s="42">
        <f>STL!$R$3</f>
        <v>36.335000000000001</v>
      </c>
      <c r="S98" s="43" cm="1">
        <f t="array" ref="S98">_xlfn.IFS(A98=$AT$8,STL!$S$3,A98=$AT$9,STL!$S$4,A98=$AT$10,STL!$S$5,A98=$AT$11,STL!$S$6,A98=$AT$12,STL!$S$7,A98=$AT$13,STL!$S$8,A98=$AT$14,STL!$S$9,A98=$AT$15,STL!$S$10,A98=$AT$16,STL!$S$11,A98=$AT$17,STL!$S$12,A98=$AT$18,STL!$S$13,A98=$AT$19,STL!$S$14,A98=$AT$20,STL!$S$15,A98=$AT$21,STL!$S$16,A98=$AT$22,STL!$S$17,A98=$AT$23,STL!$S$18,A98=$AT$24,STL!$S$19,A98=$AT$25,STL!$S$20,A98=$AT$26,STL!$S$21,A98=$AT$27,STL!$S$22,A98=$AT$28,STL!$S$23,A98=$AT$29,STL!$S$24,A98=$AT$30,STL!$S$25,A98=$AT$31,STL!$S$26,A98=$AT$32,STL!$S$27,A98=$AT$33,STL!$S$28,A98=$AT$34,STL!$S$29,A98=$AT$35,STL!$S$30,A98=$AT$36,STL!$S$31,A98=$AT$37,STL!$S$32,A98=$AT$38,STL!$S$33,A98=$AT$39,STL!$S$34,A98=$AT$40,STL!$S$35,A98=$AT$41,STL!$S$36,A98=$AT$42,STL!$S$37,A98=$AT$43,STL!$S$38,A98=$AT$44,STL!$S$39,A98=$AT$45,STL!$S$40,A98=$AT$46,STL!$S$41,A98=$AT$47,STL!$S$42,A98=$AT$48,STL!$S$43,A98=$AT$49,STL!$S$44)</f>
        <v>1214.2857142857142</v>
      </c>
      <c r="T98" s="2" cm="1">
        <f t="array" ref="T98">_xlfn.IFS(AD98=$AX$8,STL!$T$3,AD98=$AX$9,STL!$T$4,AD98=$AX$10,STL!$T$5,AD98=$AX$11,STL!$T$6,AD98=$AX$12,STL!$T$7,AD98=$AX$13,STL!$T$8,AD98=$AX$14,STL!$T$9,AD98=$AX$15,STL!$T$10,AD98=$AX$16,STL!$T$11,AD98=$AX$17,STL!$T$12,AD98=$AX$18,STL!$T$13,AD98=$AX$19,STL!$T$14,AD98=$AX$20,STL!$T$15,AD98=$AX$21,STL!$T$16,AD98=$AX$22,STL!$T$17,AD98=$AX$23,STL!$T$18,AD98=$AX$24,STL!$T$19,AD98=$AX$25,STL!$T$20,AD98=$AX$26,STL!$T$21,AD98=$AX$27,STL!$T$22,AD98=$AX$28,STL!$T$23,AD98=$AX$29,STL!$T$24,AD98=$AX$30,STL!$T$25,AD98=$AX$31,STL!$T$26,AD98=$AX$32,STL!$T$27,AD98=$AX$33,STL!$T$28,AD98=$AX$34,STL!$T$29,AD98=$AX$35,STL!$T$30,AD98=$AX$36,STL!$T$31,AD98=$AX$37,STL!$T$32,AD98=$AX$38,STL!$T$33,AD98=$AX$39,STL!$T$34,AD98=$AX$40,STL!$T$35,AD98=$AX$41,STL!$T$36,AD98=$AX$42,STL!$T$37,AD98=$AX$43,STL!$T$38,AD98=$AX$44,STL!$T$39,AD98=$AX$45,STL!$T$40,AD98=$AX$46,STL!$T$41,AD98=$AX$47,STL!$T$42,AD98=$AX$48,STL!$T$43,AD98=$AX$49,STL!$T$44)</f>
        <v>613.08500000000004</v>
      </c>
      <c r="U98" s="2" cm="1">
        <f t="array" ref="U98">_xlfn.IFS($AD98=$AX$8,STL!$U$3,$AD98=$AX$9,STL!$U$4,$AD98=$AX$10,STL!$U$5,$AD98=$AX$11,STL!$U$6,$AD98=$AX$12,STL!$U$7,$AD98=$AX$13,STL!$U$8,$AD98=$AX$14,STL!$U$9,$AD98=$AX$15,STL!$U$10,$AD98=$AX$16,STL!$U$11,$AD98=$AX$17,STL!$U$12,$AD98=$AX$18,STL!$U$13,$AD98=$AX$19,STL!$U$14,$AD98=$AX$20,STL!$U$15,$AD98=$AX$21,STL!$U$16,$AD98=$AX$22,STL!$U$17,$AD98=$AX$23,STL!$U$18,$AD98=$AX$24,STL!$U$19,$AD98=$AX$25,STL!$U$20,$AD98=$AX$26,STL!$U$21,$AD98=$AX$27,STL!$U$22,$AD98=$AX$28,STL!$U$23,$AD98=$AX$29,STL!$U$24,$AD98=$AX$30,STL!$U$25,$AD98=$AX$31,STL!$U$26,$AD98=$AX$32,STL!$U$27,$AD98=$AX$33,STL!$U$28,$AD98=$AX$34,STL!$U$29,$AD98=$AX$35,STL!$U$30,$AD98=$AX$36,STL!$U$31,$AD98=$AX$37,STL!$U$32,$AD98=$AX$38,STL!$U$33,$AD98=$AX$39,STL!$U$34,$AD98=$AX$40,STL!$U$35,$AD98=$AX$41,STL!$U$36,$AD98=$AX$42,STL!$U$37,$AD98=$AX$43,STL!$U$38,$AD98=$AX$44,STL!$U$39,$AD98=$AX$45,STL!$U$40,$AD98=$AX$46,STL!$U$41,$AD98=$AX$47,STL!$U$42,$AD98=$AX$48,STL!$U$43,$AD98=$AX$49,STL!$U$44)</f>
        <v>9.9979999999999993</v>
      </c>
      <c r="V98" s="2" cm="1">
        <f t="array" ref="V98">_xlfn.IFS($AD98=$AX$8,STL!$V$3,$AD98=$AX$9,STL!$V$4,$AD98=$AX$10,STL!$V$5,$AD98=$AX$11,STL!$V$6,$AD98=$AX$12,STL!$V$7,$AD98=$AX$13,STL!$V$8,$AD98=$AX$14,STL!$V$9,$AD98=$AX$15,STL!$V$10,$AD98=$AX$16,STL!$V$11,$AD98=$AX$17,STL!$V$12,$AD98=$AX$18,STL!$V$13,$AD98=$AX$19,STL!$V$14,$AD98=$AX$20,STL!$V$15,$AD98=$AX$21,STL!$V$16,$AD98=$AX$22,STL!$V$17,$AD98=$AX$23,STL!$V$18,$AD98=$AX$24,STL!$V$19,$AD98=$AX$25,STL!$V$20,$AD98=$AX$26,STL!$V$21,$AD98=$AX$27,STL!$V$22,$AD98=$AX$28,STL!$V$23,$AD98=$AX$29,STL!$V$24,$AD98=$AX$30,STL!$V$25,$AD98=$AX$31,STL!$V$26,$AD98=$AX$32,STL!$V$27,$AD98=$AX$33,STL!$V$28,$AD98=$AX$34,STL!$V$29,$AD98=$AX$35,STL!$V$30,$AD98=$AX$36,STL!$V$31,$AD98=$AX$37,STL!$V$32,$AD98=$AX$38,STL!$V$33,$AD98=$AX$39,STL!$V$34,$AD98=$AX$40,STL!$V$35,$AD98=$AX$41,STL!$V$36,$AD98=$AX$42,STL!$V$37,$AD98=$AX$43,STL!$V$38,$AD98=$AX$44,STL!$V$39,$AD98=$AX$45,STL!$V$40,$AD98=$AX$46,STL!$V$41,$AD98=$AX$47,STL!$V$42,$AD98=$AX$48,STL!$V$43,$AD98=$AX$49,STL!$V$44)</f>
        <v>623.08300000000008</v>
      </c>
      <c r="W98" s="2" t="s">
        <v>177</v>
      </c>
      <c r="X98" s="2">
        <v>0.2</v>
      </c>
      <c r="Y98" s="2" t="s">
        <v>33</v>
      </c>
      <c r="Z98" s="2" t="s">
        <v>61</v>
      </c>
      <c r="AA98" s="2" t="s">
        <v>35</v>
      </c>
      <c r="AB98" s="2">
        <v>5509.6604589999997</v>
      </c>
      <c r="AC98" s="2">
        <v>5.5096600000000002</v>
      </c>
      <c r="AD98" s="2">
        <v>12</v>
      </c>
      <c r="AE98" s="10" t="s">
        <v>1435</v>
      </c>
      <c r="AF98" s="2">
        <f t="shared" si="2"/>
        <v>6690.3014285714289</v>
      </c>
      <c r="AG98" s="2" cm="1">
        <f t="array" ref="AG98">_xlfn.IFS(D98="I",MIN('Datos pp I Región'!$K$7:$K$9),D98="II",MIN('Datos pp II Región'!$K$7:$K$9),D98="III",MIN('Datos pp III Región'!$K$7:$K$9),D98="IV",MIN('Datos pp IV Región'!$K$7:$K$9),D98="V",MIN('Datos pp V Región'!$K$7:$K$9),D98="RM",MIN('Datos pp RM'!$K$7:$K$9),D98="VI",MIN('Datos pp VI Región'!$K$7:$K$9))</f>
        <v>2</v>
      </c>
      <c r="AH98" s="2" cm="1">
        <f t="array" ref="AH98">_xlfn.IFS(Z98="Pavimentado",1-(AG98/(4*365)),Z98="No Pavimentado",1-(AG98/365))</f>
        <v>0.9945205479452055</v>
      </c>
      <c r="AI98" s="2" cm="1">
        <f t="array" ref="AI98">_xlfn.IFS(Z98="Pavimentado",8,Z98="No Pavimentado",R98)</f>
        <v>36.335000000000001</v>
      </c>
      <c r="AJ98" s="2">
        <v>0.62</v>
      </c>
      <c r="AK98" s="2">
        <v>0.15</v>
      </c>
      <c r="AL98" s="2">
        <v>1.5</v>
      </c>
      <c r="AM98" s="2">
        <v>0.15</v>
      </c>
      <c r="AN98" s="2"/>
      <c r="AO98" s="2" cm="1">
        <f t="array" ref="AO98">_xlfn.IFS($Z98=$AU$3,AJ98*(($X98)^(0.91))*(AI98*1.1023)^(1.02),$Z98=$AU$4,AL98*281.9*((8.5/12)^0.9)*(AI98/2.72)^0.45)</f>
        <v>995.38378987729118</v>
      </c>
      <c r="AP98" s="2" cm="1">
        <f t="array" ref="AP98">_xlfn.IFS($Z98=$AU$3,AK98*(($X98)^(0.91))*(AI98*1.1023)^1.02,$Z98=$AU$4,AM98*281.9*((8.5/12)^0.9)*(AI98/2.72)^0.45)</f>
        <v>99.538378987729104</v>
      </c>
      <c r="AQ98" s="2" cm="1">
        <f t="array" ref="AQ98">_xlfn.IFS(Z98=$AU$3,(AF98*AO98*AH98)/1000000,Z98=$AU$4,(AF98*AH98*AO98*(1-AN98))/1000000)</f>
        <v>6.6229276319879924</v>
      </c>
      <c r="AR98" s="2" cm="1">
        <f t="array" ref="AR98">_xlfn.IFS(Z98=$AU$3,(AF98*AP98*AH98)/1000000,Z98=$AU$4,(AF98*AH98*AP98*(1-AN98))/1000000)</f>
        <v>0.66229276319879915</v>
      </c>
    </row>
    <row r="99" spans="1:44" ht="28.8" x14ac:dyDescent="0.3">
      <c r="A99" s="2">
        <v>12</v>
      </c>
      <c r="B99" t="s">
        <v>21</v>
      </c>
      <c r="C99" s="3" t="s">
        <v>169</v>
      </c>
      <c r="D99" t="s">
        <v>75</v>
      </c>
      <c r="E99" s="2" t="s">
        <v>170</v>
      </c>
      <c r="F99" s="2" t="s">
        <v>178</v>
      </c>
      <c r="G99" s="2" t="s">
        <v>78</v>
      </c>
      <c r="H99" s="2" t="s">
        <v>172</v>
      </c>
      <c r="I99" s="2" t="s">
        <v>28</v>
      </c>
      <c r="J99" s="2">
        <v>34000</v>
      </c>
      <c r="K99" s="2" t="s">
        <v>29</v>
      </c>
      <c r="L99" s="4">
        <v>46227</v>
      </c>
      <c r="M99" s="2" t="s">
        <v>30</v>
      </c>
      <c r="N99" s="2" t="s">
        <v>80</v>
      </c>
      <c r="O99" s="2">
        <v>34000</v>
      </c>
      <c r="P99" s="2" cm="1">
        <f t="array" ref="P99">_xlfn.IFS(AD99=$AT$8,STL!$P$3,AD99=$AT$9,STL!$P$4,AD99=$AT$10,STL!$P$5,AD99=$AT$11,STL!$P$6,AD99=$AT$12,STL!$P$7,AD99=$AT$13,STL!$P$8,AD99=$AT$14,STL!$P$9,AD99=$AT$15,STL!$P$10,AD99=$AT$16,STL!$P$11,AD99=$AT$17,STL!$P$12,AD99=$AT$18,STL!$P$13,AD99=$AT$19,STL!$P$14,AD99=$AT$20,STL!$P$15,AD99=$AT$21,STL!$P$16,AD99=$AT$22,STL!$P$17,AD99=$AT$23,STL!$P$18,AD99=$AT$24,STL!$P$19,AD99=$AT$25,STL!$P$20,AD99=$AT$26,STL!$P$21,AD99=$AT$27,STL!$P$22,AD99=$AT$28,STL!$P$23,AD99=$AT$29,STL!$P$24,AD99=$AT$30,STL!$P$25,AD99=$AT$31,STL!$P$26,AD99=$AT$32,STL!$P$27,AD99=$AT$33,STL!$P$28,AD99=$AT$34,STL!$P$29,AD99=$AT$35,STL!$P$30,AD99=$AT$36,STL!$P$31,AD99=$AT$37,STL!$P$32,AD99=$AT$38,STL!$P$33,AD99=$AT$39,STL!$P$34,AD99=$AT$40,STL!$P$35,AD99=$AT$41,STL!$P$36,AD99=$AT$42,STL!$P$37,AD99=$AT$43,STL!$P$38,AD99=$AT$44,STL!$P$39,AD99=$AT$45,STL!$P$40,AD99=$AT$46,STL!$P$41,AD99=$AT$47,STL!$P$42,AD99=$AT$48,STL!$P$43,AD99=$AT$49,STL!$P$44)</f>
        <v>8.3350000000000009</v>
      </c>
      <c r="Q99" s="2">
        <f>STL!$Q$3</f>
        <v>28</v>
      </c>
      <c r="R99" s="42">
        <f>STL!$R$3</f>
        <v>36.335000000000001</v>
      </c>
      <c r="S99" s="43" cm="1">
        <f t="array" ref="S99">_xlfn.IFS(A99=$AT$8,STL!$S$3,A99=$AT$9,STL!$S$4,A99=$AT$10,STL!$S$5,A99=$AT$11,STL!$S$6,A99=$AT$12,STL!$S$7,A99=$AT$13,STL!$S$8,A99=$AT$14,STL!$S$9,A99=$AT$15,STL!$S$10,A99=$AT$16,STL!$S$11,A99=$AT$17,STL!$S$12,A99=$AT$18,STL!$S$13,A99=$AT$19,STL!$S$14,A99=$AT$20,STL!$S$15,A99=$AT$21,STL!$S$16,A99=$AT$22,STL!$S$17,A99=$AT$23,STL!$S$18,A99=$AT$24,STL!$S$19,A99=$AT$25,STL!$S$20,A99=$AT$26,STL!$S$21,A99=$AT$27,STL!$S$22,A99=$AT$28,STL!$S$23,A99=$AT$29,STL!$S$24,A99=$AT$30,STL!$S$25,A99=$AT$31,STL!$S$26,A99=$AT$32,STL!$S$27,A99=$AT$33,STL!$S$28,A99=$AT$34,STL!$S$29,A99=$AT$35,STL!$S$30,A99=$AT$36,STL!$S$31,A99=$AT$37,STL!$S$32,A99=$AT$38,STL!$S$33,A99=$AT$39,STL!$S$34,A99=$AT$40,STL!$S$35,A99=$AT$41,STL!$S$36,A99=$AT$42,STL!$S$37,A99=$AT$43,STL!$S$38,A99=$AT$44,STL!$S$39,A99=$AT$45,STL!$S$40,A99=$AT$46,STL!$S$41,A99=$AT$47,STL!$S$42,A99=$AT$48,STL!$S$43,A99=$AT$49,STL!$S$44)</f>
        <v>1214.2857142857142</v>
      </c>
      <c r="T99" s="2" cm="1">
        <f t="array" ref="T99">_xlfn.IFS(AD99=$AX$8,STL!$T$3,AD99=$AX$9,STL!$T$4,AD99=$AX$10,STL!$T$5,AD99=$AX$11,STL!$T$6,AD99=$AX$12,STL!$T$7,AD99=$AX$13,STL!$T$8,AD99=$AX$14,STL!$T$9,AD99=$AX$15,STL!$T$10,AD99=$AX$16,STL!$T$11,AD99=$AX$17,STL!$T$12,AD99=$AX$18,STL!$T$13,AD99=$AX$19,STL!$T$14,AD99=$AX$20,STL!$T$15,AD99=$AX$21,STL!$T$16,AD99=$AX$22,STL!$T$17,AD99=$AX$23,STL!$T$18,AD99=$AX$24,STL!$T$19,AD99=$AX$25,STL!$T$20,AD99=$AX$26,STL!$T$21,AD99=$AX$27,STL!$T$22,AD99=$AX$28,STL!$T$23,AD99=$AX$29,STL!$T$24,AD99=$AX$30,STL!$T$25,AD99=$AX$31,STL!$T$26,AD99=$AX$32,STL!$T$27,AD99=$AX$33,STL!$T$28,AD99=$AX$34,STL!$T$29,AD99=$AX$35,STL!$T$30,AD99=$AX$36,STL!$T$31,AD99=$AX$37,STL!$T$32,AD99=$AX$38,STL!$T$33,AD99=$AX$39,STL!$T$34,AD99=$AX$40,STL!$T$35,AD99=$AX$41,STL!$T$36,AD99=$AX$42,STL!$T$37,AD99=$AX$43,STL!$T$38,AD99=$AX$44,STL!$T$39,AD99=$AX$45,STL!$T$40,AD99=$AX$46,STL!$T$41,AD99=$AX$47,STL!$T$42,AD99=$AX$48,STL!$T$43,AD99=$AX$49,STL!$T$44)</f>
        <v>613.08500000000004</v>
      </c>
      <c r="U99" s="2" cm="1">
        <f t="array" ref="U99">_xlfn.IFS($AD99=$AX$8,STL!$U$3,$AD99=$AX$9,STL!$U$4,$AD99=$AX$10,STL!$U$5,$AD99=$AX$11,STL!$U$6,$AD99=$AX$12,STL!$U$7,$AD99=$AX$13,STL!$U$8,$AD99=$AX$14,STL!$U$9,$AD99=$AX$15,STL!$U$10,$AD99=$AX$16,STL!$U$11,$AD99=$AX$17,STL!$U$12,$AD99=$AX$18,STL!$U$13,$AD99=$AX$19,STL!$U$14,$AD99=$AX$20,STL!$U$15,$AD99=$AX$21,STL!$U$16,$AD99=$AX$22,STL!$U$17,$AD99=$AX$23,STL!$U$18,$AD99=$AX$24,STL!$U$19,$AD99=$AX$25,STL!$U$20,$AD99=$AX$26,STL!$U$21,$AD99=$AX$27,STL!$U$22,$AD99=$AX$28,STL!$U$23,$AD99=$AX$29,STL!$U$24,$AD99=$AX$30,STL!$U$25,$AD99=$AX$31,STL!$U$26,$AD99=$AX$32,STL!$U$27,$AD99=$AX$33,STL!$U$28,$AD99=$AX$34,STL!$U$29,$AD99=$AX$35,STL!$U$30,$AD99=$AX$36,STL!$U$31,$AD99=$AX$37,STL!$U$32,$AD99=$AX$38,STL!$U$33,$AD99=$AX$39,STL!$U$34,$AD99=$AX$40,STL!$U$35,$AD99=$AX$41,STL!$U$36,$AD99=$AX$42,STL!$U$37,$AD99=$AX$43,STL!$U$38,$AD99=$AX$44,STL!$U$39,$AD99=$AX$45,STL!$U$40,$AD99=$AX$46,STL!$U$41,$AD99=$AX$47,STL!$U$42,$AD99=$AX$48,STL!$U$43,$AD99=$AX$49,STL!$U$44)</f>
        <v>9.9979999999999993</v>
      </c>
      <c r="V99" s="2" cm="1">
        <f t="array" ref="V99">_xlfn.IFS($AD99=$AX$8,STL!$V$3,$AD99=$AX$9,STL!$V$4,$AD99=$AX$10,STL!$V$5,$AD99=$AX$11,STL!$V$6,$AD99=$AX$12,STL!$V$7,$AD99=$AX$13,STL!$V$8,$AD99=$AX$14,STL!$V$9,$AD99=$AX$15,STL!$V$10,$AD99=$AX$16,STL!$V$11,$AD99=$AX$17,STL!$V$12,$AD99=$AX$18,STL!$V$13,$AD99=$AX$19,STL!$V$14,$AD99=$AX$20,STL!$V$15,$AD99=$AX$21,STL!$V$16,$AD99=$AX$22,STL!$V$17,$AD99=$AX$23,STL!$V$18,$AD99=$AX$24,STL!$V$19,$AD99=$AX$25,STL!$V$20,$AD99=$AX$26,STL!$V$21,$AD99=$AX$27,STL!$V$22,$AD99=$AX$28,STL!$V$23,$AD99=$AX$29,STL!$V$24,$AD99=$AX$30,STL!$V$25,$AD99=$AX$31,STL!$V$26,$AD99=$AX$32,STL!$V$27,$AD99=$AX$33,STL!$V$28,$AD99=$AX$34,STL!$V$29,$AD99=$AX$35,STL!$V$30,$AD99=$AX$36,STL!$V$31,$AD99=$AX$37,STL!$V$32,$AD99=$AX$38,STL!$V$33,$AD99=$AX$39,STL!$V$34,$AD99=$AX$40,STL!$V$35,$AD99=$AX$41,STL!$V$36,$AD99=$AX$42,STL!$V$37,$AD99=$AX$43,STL!$V$38,$AD99=$AX$44,STL!$V$39,$AD99=$AX$45,STL!$V$40,$AD99=$AX$46,STL!$V$41,$AD99=$AX$47,STL!$V$42,$AD99=$AX$48,STL!$V$43,$AD99=$AX$49,STL!$V$44)</f>
        <v>623.08300000000008</v>
      </c>
      <c r="W99" s="2" t="s">
        <v>1439</v>
      </c>
      <c r="X99" s="2">
        <v>0.2</v>
      </c>
      <c r="Y99" s="2" t="s">
        <v>33</v>
      </c>
      <c r="Z99" s="2" t="s">
        <v>61</v>
      </c>
      <c r="AA99" s="2" t="s">
        <v>35</v>
      </c>
      <c r="AB99" s="2">
        <v>4478.9272300000002</v>
      </c>
      <c r="AC99" s="2">
        <v>4.4789269999999997</v>
      </c>
      <c r="AD99" s="2">
        <v>12</v>
      </c>
      <c r="AE99" s="10" t="s">
        <v>1435</v>
      </c>
      <c r="AF99" s="2">
        <f t="shared" si="2"/>
        <v>5438.6970714285708</v>
      </c>
      <c r="AG99" s="2" cm="1">
        <f t="array" ref="AG99">_xlfn.IFS(D99="I",MIN('Datos pp I Región'!$K$7:$K$9),D99="II",MIN('Datos pp II Región'!$K$7:$K$9),D99="III",MIN('Datos pp III Región'!$K$7:$K$9),D99="IV",MIN('Datos pp IV Región'!$K$7:$K$9),D99="V",MIN('Datos pp V Región'!$K$7:$K$9),D99="RM",MIN('Datos pp RM'!$K$7:$K$9),D99="VI",MIN('Datos pp VI Región'!$K$7:$K$9))</f>
        <v>2</v>
      </c>
      <c r="AH99" s="2" cm="1">
        <f t="array" ref="AH99">_xlfn.IFS(Z99="Pavimentado",1-(AG99/(4*365)),Z99="No Pavimentado",1-(AG99/365))</f>
        <v>0.9945205479452055</v>
      </c>
      <c r="AI99" s="2" cm="1">
        <f t="array" ref="AI99">_xlfn.IFS(Z99="Pavimentado",8,Z99="No Pavimentado",R99)</f>
        <v>36.335000000000001</v>
      </c>
      <c r="AJ99" s="2">
        <v>0.62</v>
      </c>
      <c r="AK99" s="2">
        <v>0.15</v>
      </c>
      <c r="AL99" s="2">
        <v>1.5</v>
      </c>
      <c r="AM99" s="2">
        <v>0.15</v>
      </c>
      <c r="AN99" s="2"/>
      <c r="AO99" s="2" cm="1">
        <f t="array" ref="AO99">_xlfn.IFS($Z99=$AU$3,AJ99*(($X99)^(0.91))*(AI99*1.1023)^(1.02),$Z99=$AU$4,AL99*281.9*((8.5/12)^0.9)*(AI99/2.72)^0.45)</f>
        <v>995.38378987729118</v>
      </c>
      <c r="AP99" s="2" cm="1">
        <f t="array" ref="AP99">_xlfn.IFS($Z99=$AU$3,AK99*(($X99)^(0.91))*(AI99*1.1023)^1.02,$Z99=$AU$4,AM99*281.9*((8.5/12)^0.9)*(AI99/2.72)^0.45)</f>
        <v>99.538378987729104</v>
      </c>
      <c r="AQ99" s="2" cm="1">
        <f t="array" ref="AQ99">_xlfn.IFS(Z99=$AU$3,(AF99*AO99*AH99)/1000000,Z99=$AU$4,(AF99*AH99*AO99*(1-AN99))/1000000)</f>
        <v>5.3839273911560923</v>
      </c>
      <c r="AR99" s="2" cm="1">
        <f t="array" ref="AR99">_xlfn.IFS(Z99=$AU$3,(AF99*AP99*AH99)/1000000,Z99=$AU$4,(AF99*AH99*AP99*(1-AN99))/1000000)</f>
        <v>0.53839273911560914</v>
      </c>
    </row>
    <row r="100" spans="1:44" ht="28.8" x14ac:dyDescent="0.3">
      <c r="A100" s="2">
        <v>12</v>
      </c>
      <c r="B100" t="s">
        <v>21</v>
      </c>
      <c r="C100" s="3" t="s">
        <v>169</v>
      </c>
      <c r="D100" t="s">
        <v>75</v>
      </c>
      <c r="E100" s="2" t="s">
        <v>170</v>
      </c>
      <c r="F100" s="2" t="s">
        <v>174</v>
      </c>
      <c r="G100" s="2" t="s">
        <v>78</v>
      </c>
      <c r="H100" s="2" t="s">
        <v>172</v>
      </c>
      <c r="I100" s="2" t="s">
        <v>28</v>
      </c>
      <c r="J100" s="2">
        <v>34000</v>
      </c>
      <c r="K100" s="2" t="s">
        <v>29</v>
      </c>
      <c r="L100" s="4">
        <v>46227</v>
      </c>
      <c r="M100" s="2" t="s">
        <v>30</v>
      </c>
      <c r="N100" s="2" t="s">
        <v>80</v>
      </c>
      <c r="O100" s="2">
        <v>34000</v>
      </c>
      <c r="P100" s="2" cm="1">
        <f t="array" ref="P100">_xlfn.IFS(AD100=$AT$8,STL!$P$3,AD100=$AT$9,STL!$P$4,AD100=$AT$10,STL!$P$5,AD100=$AT$11,STL!$P$6,AD100=$AT$12,STL!$P$7,AD100=$AT$13,STL!$P$8,AD100=$AT$14,STL!$P$9,AD100=$AT$15,STL!$P$10,AD100=$AT$16,STL!$P$11,AD100=$AT$17,STL!$P$12,AD100=$AT$18,STL!$P$13,AD100=$AT$19,STL!$P$14,AD100=$AT$20,STL!$P$15,AD100=$AT$21,STL!$P$16,AD100=$AT$22,STL!$P$17,AD100=$AT$23,STL!$P$18,AD100=$AT$24,STL!$P$19,AD100=$AT$25,STL!$P$20,AD100=$AT$26,STL!$P$21,AD100=$AT$27,STL!$P$22,AD100=$AT$28,STL!$P$23,AD100=$AT$29,STL!$P$24,AD100=$AT$30,STL!$P$25,AD100=$AT$31,STL!$P$26,AD100=$AT$32,STL!$P$27,AD100=$AT$33,STL!$P$28,AD100=$AT$34,STL!$P$29,AD100=$AT$35,STL!$P$30,AD100=$AT$36,STL!$P$31,AD100=$AT$37,STL!$P$32,AD100=$AT$38,STL!$P$33,AD100=$AT$39,STL!$P$34,AD100=$AT$40,STL!$P$35,AD100=$AT$41,STL!$P$36,AD100=$AT$42,STL!$P$37,AD100=$AT$43,STL!$P$38,AD100=$AT$44,STL!$P$39,AD100=$AT$45,STL!$P$40,AD100=$AT$46,STL!$P$41,AD100=$AT$47,STL!$P$42,AD100=$AT$48,STL!$P$43,AD100=$AT$49,STL!$P$44)</f>
        <v>8.3350000000000009</v>
      </c>
      <c r="Q100" s="2">
        <f>STL!$Q$3</f>
        <v>28</v>
      </c>
      <c r="R100" s="42">
        <f>STL!$R$3</f>
        <v>36.335000000000001</v>
      </c>
      <c r="S100" s="43" cm="1">
        <f t="array" ref="S100">_xlfn.IFS(A100=$AT$8,STL!$S$3,A100=$AT$9,STL!$S$4,A100=$AT$10,STL!$S$5,A100=$AT$11,STL!$S$6,A100=$AT$12,STL!$S$7,A100=$AT$13,STL!$S$8,A100=$AT$14,STL!$S$9,A100=$AT$15,STL!$S$10,A100=$AT$16,STL!$S$11,A100=$AT$17,STL!$S$12,A100=$AT$18,STL!$S$13,A100=$AT$19,STL!$S$14,A100=$AT$20,STL!$S$15,A100=$AT$21,STL!$S$16,A100=$AT$22,STL!$S$17,A100=$AT$23,STL!$S$18,A100=$AT$24,STL!$S$19,A100=$AT$25,STL!$S$20,A100=$AT$26,STL!$S$21,A100=$AT$27,STL!$S$22,A100=$AT$28,STL!$S$23,A100=$AT$29,STL!$S$24,A100=$AT$30,STL!$S$25,A100=$AT$31,STL!$S$26,A100=$AT$32,STL!$S$27,A100=$AT$33,STL!$S$28,A100=$AT$34,STL!$S$29,A100=$AT$35,STL!$S$30,A100=$AT$36,STL!$S$31,A100=$AT$37,STL!$S$32,A100=$AT$38,STL!$S$33,A100=$AT$39,STL!$S$34,A100=$AT$40,STL!$S$35,A100=$AT$41,STL!$S$36,A100=$AT$42,STL!$S$37,A100=$AT$43,STL!$S$38,A100=$AT$44,STL!$S$39,A100=$AT$45,STL!$S$40,A100=$AT$46,STL!$S$41,A100=$AT$47,STL!$S$42,A100=$AT$48,STL!$S$43,A100=$AT$49,STL!$S$44)</f>
        <v>1214.2857142857142</v>
      </c>
      <c r="T100" s="2" cm="1">
        <f t="array" ref="T100">_xlfn.IFS(AD100=$AX$8,STL!$T$3,AD100=$AX$9,STL!$T$4,AD100=$AX$10,STL!$T$5,AD100=$AX$11,STL!$T$6,AD100=$AX$12,STL!$T$7,AD100=$AX$13,STL!$T$8,AD100=$AX$14,STL!$T$9,AD100=$AX$15,STL!$T$10,AD100=$AX$16,STL!$T$11,AD100=$AX$17,STL!$T$12,AD100=$AX$18,STL!$T$13,AD100=$AX$19,STL!$T$14,AD100=$AX$20,STL!$T$15,AD100=$AX$21,STL!$T$16,AD100=$AX$22,STL!$T$17,AD100=$AX$23,STL!$T$18,AD100=$AX$24,STL!$T$19,AD100=$AX$25,STL!$T$20,AD100=$AX$26,STL!$T$21,AD100=$AX$27,STL!$T$22,AD100=$AX$28,STL!$T$23,AD100=$AX$29,STL!$T$24,AD100=$AX$30,STL!$T$25,AD100=$AX$31,STL!$T$26,AD100=$AX$32,STL!$T$27,AD100=$AX$33,STL!$T$28,AD100=$AX$34,STL!$T$29,AD100=$AX$35,STL!$T$30,AD100=$AX$36,STL!$T$31,AD100=$AX$37,STL!$T$32,AD100=$AX$38,STL!$T$33,AD100=$AX$39,STL!$T$34,AD100=$AX$40,STL!$T$35,AD100=$AX$41,STL!$T$36,AD100=$AX$42,STL!$T$37,AD100=$AX$43,STL!$T$38,AD100=$AX$44,STL!$T$39,AD100=$AX$45,STL!$T$40,AD100=$AX$46,STL!$T$41,AD100=$AX$47,STL!$T$42,AD100=$AX$48,STL!$T$43,AD100=$AX$49,STL!$T$44)</f>
        <v>613.08500000000004</v>
      </c>
      <c r="U100" s="2" cm="1">
        <f t="array" ref="U100">_xlfn.IFS($AD100=$AX$8,STL!$U$3,$AD100=$AX$9,STL!$U$4,$AD100=$AX$10,STL!$U$5,$AD100=$AX$11,STL!$U$6,$AD100=$AX$12,STL!$U$7,$AD100=$AX$13,STL!$U$8,$AD100=$AX$14,STL!$U$9,$AD100=$AX$15,STL!$U$10,$AD100=$AX$16,STL!$U$11,$AD100=$AX$17,STL!$U$12,$AD100=$AX$18,STL!$U$13,$AD100=$AX$19,STL!$U$14,$AD100=$AX$20,STL!$U$15,$AD100=$AX$21,STL!$U$16,$AD100=$AX$22,STL!$U$17,$AD100=$AX$23,STL!$U$18,$AD100=$AX$24,STL!$U$19,$AD100=$AX$25,STL!$U$20,$AD100=$AX$26,STL!$U$21,$AD100=$AX$27,STL!$U$22,$AD100=$AX$28,STL!$U$23,$AD100=$AX$29,STL!$U$24,$AD100=$AX$30,STL!$U$25,$AD100=$AX$31,STL!$U$26,$AD100=$AX$32,STL!$U$27,$AD100=$AX$33,STL!$U$28,$AD100=$AX$34,STL!$U$29,$AD100=$AX$35,STL!$U$30,$AD100=$AX$36,STL!$U$31,$AD100=$AX$37,STL!$U$32,$AD100=$AX$38,STL!$U$33,$AD100=$AX$39,STL!$U$34,$AD100=$AX$40,STL!$U$35,$AD100=$AX$41,STL!$U$36,$AD100=$AX$42,STL!$U$37,$AD100=$AX$43,STL!$U$38,$AD100=$AX$44,STL!$U$39,$AD100=$AX$45,STL!$U$40,$AD100=$AX$46,STL!$U$41,$AD100=$AX$47,STL!$U$42,$AD100=$AX$48,STL!$U$43,$AD100=$AX$49,STL!$U$44)</f>
        <v>9.9979999999999993</v>
      </c>
      <c r="V100" s="2" cm="1">
        <f t="array" ref="V100">_xlfn.IFS($AD100=$AX$8,STL!$V$3,$AD100=$AX$9,STL!$V$4,$AD100=$AX$10,STL!$V$5,$AD100=$AX$11,STL!$V$6,$AD100=$AX$12,STL!$V$7,$AD100=$AX$13,STL!$V$8,$AD100=$AX$14,STL!$V$9,$AD100=$AX$15,STL!$V$10,$AD100=$AX$16,STL!$V$11,$AD100=$AX$17,STL!$V$12,$AD100=$AX$18,STL!$V$13,$AD100=$AX$19,STL!$V$14,$AD100=$AX$20,STL!$V$15,$AD100=$AX$21,STL!$V$16,$AD100=$AX$22,STL!$V$17,$AD100=$AX$23,STL!$V$18,$AD100=$AX$24,STL!$V$19,$AD100=$AX$25,STL!$V$20,$AD100=$AX$26,STL!$V$21,$AD100=$AX$27,STL!$V$22,$AD100=$AX$28,STL!$V$23,$AD100=$AX$29,STL!$V$24,$AD100=$AX$30,STL!$V$25,$AD100=$AX$31,STL!$V$26,$AD100=$AX$32,STL!$V$27,$AD100=$AX$33,STL!$V$28,$AD100=$AX$34,STL!$V$29,$AD100=$AX$35,STL!$V$30,$AD100=$AX$36,STL!$V$31,$AD100=$AX$37,STL!$V$32,$AD100=$AX$38,STL!$V$33,$AD100=$AX$39,STL!$V$34,$AD100=$AX$40,STL!$V$35,$AD100=$AX$41,STL!$V$36,$AD100=$AX$42,STL!$V$37,$AD100=$AX$43,STL!$V$38,$AD100=$AX$44,STL!$V$39,$AD100=$AX$45,STL!$V$40,$AD100=$AX$46,STL!$V$41,$AD100=$AX$47,STL!$V$42,$AD100=$AX$48,STL!$V$43,$AD100=$AX$49,STL!$V$44)</f>
        <v>623.08300000000008</v>
      </c>
      <c r="W100" s="2" t="s">
        <v>179</v>
      </c>
      <c r="X100" s="2">
        <v>0.2</v>
      </c>
      <c r="Y100" s="2" t="s">
        <v>33</v>
      </c>
      <c r="Z100" s="2" t="s">
        <v>34</v>
      </c>
      <c r="AA100" s="2" t="s">
        <v>35</v>
      </c>
      <c r="AB100" s="2">
        <v>24815.445739999999</v>
      </c>
      <c r="AC100" s="2">
        <v>24.815446000000001</v>
      </c>
      <c r="AD100" s="2">
        <v>12</v>
      </c>
      <c r="AE100" s="10" t="s">
        <v>1435</v>
      </c>
      <c r="AF100" s="2">
        <f t="shared" si="2"/>
        <v>30133.04157142857</v>
      </c>
      <c r="AG100" s="2" cm="1">
        <f t="array" ref="AG100">_xlfn.IFS(D100="I",MIN('Datos pp I Región'!$K$7:$K$9),D100="II",MIN('Datos pp II Región'!$K$7:$K$9),D100="III",MIN('Datos pp III Región'!$K$7:$K$9),D100="IV",MIN('Datos pp IV Región'!$K$7:$K$9),D100="V",MIN('Datos pp V Región'!$K$7:$K$9),D100="RM",MIN('Datos pp RM'!$K$7:$K$9),D100="VI",MIN('Datos pp VI Región'!$K$7:$K$9))</f>
        <v>2</v>
      </c>
      <c r="AH100" s="2" cm="1">
        <f t="array" ref="AH100">_xlfn.IFS(Z100="Pavimentado",1-(AG100/(4*365)),Z100="No Pavimentado",1-(AG100/365))</f>
        <v>0.99863013698630132</v>
      </c>
      <c r="AI100" s="2" cm="1">
        <f t="array" ref="AI100">_xlfn.IFS(Z100="Pavimentado",8,Z100="No Pavimentado",R100)</f>
        <v>8</v>
      </c>
      <c r="AJ100" s="2">
        <v>0.62</v>
      </c>
      <c r="AK100" s="2">
        <v>0.15</v>
      </c>
      <c r="AL100" s="2">
        <v>1.5</v>
      </c>
      <c r="AM100" s="2">
        <v>0.15</v>
      </c>
      <c r="AN100" s="2"/>
      <c r="AO100" s="2" cm="1">
        <f t="array" ref="AO100">_xlfn.IFS($Z100=$AU$3,AJ100*(($X100)^(0.91))*(AI100*1.1023)^(1.02),$Z100=$AU$4,AL100*281.9*((8.5/12)^0.9)*(AI100/2.72)^0.45)</f>
        <v>1.3201600184669013</v>
      </c>
      <c r="AP100" s="2" cm="1">
        <f t="array" ref="AP100">_xlfn.IFS($Z100=$AU$3,AK100*(($X100)^(0.91))*(AI100*1.1023)^1.02,$Z100=$AU$4,AM100*281.9*((8.5/12)^0.9)*(AI100/2.72)^0.45)</f>
        <v>0.31939355285489546</v>
      </c>
      <c r="AQ100" s="2" cm="1">
        <f t="array" ref="AQ100">_xlfn.IFS(Z100=$AU$3,(AF100*AO100*AH100)/1000000,Z100=$AU$4,(AF100*AH100*AO100*(1-AN100))/1000000)</f>
        <v>3.9725942968473101E-2</v>
      </c>
      <c r="AR100" s="2" cm="1">
        <f t="array" ref="AR100">_xlfn.IFS(Z100=$AU$3,(AF100*AP100*AH100)/1000000,Z100=$AU$4,(AF100*AH100*AP100*(1-AN100))/1000000)</f>
        <v>9.611115234308007E-3</v>
      </c>
    </row>
    <row r="101" spans="1:44" ht="28.8" x14ac:dyDescent="0.3">
      <c r="A101" s="2">
        <v>12</v>
      </c>
      <c r="B101" t="s">
        <v>21</v>
      </c>
      <c r="C101" s="3" t="s">
        <v>169</v>
      </c>
      <c r="D101" t="s">
        <v>75</v>
      </c>
      <c r="E101" s="2" t="s">
        <v>170</v>
      </c>
      <c r="F101" s="2" t="s">
        <v>174</v>
      </c>
      <c r="G101" s="2" t="s">
        <v>78</v>
      </c>
      <c r="H101" s="2" t="s">
        <v>172</v>
      </c>
      <c r="I101" s="2" t="s">
        <v>28</v>
      </c>
      <c r="J101" s="2">
        <v>34000</v>
      </c>
      <c r="K101" s="2" t="s">
        <v>29</v>
      </c>
      <c r="L101" s="4">
        <v>46227</v>
      </c>
      <c r="M101" s="2" t="s">
        <v>30</v>
      </c>
      <c r="N101" s="2" t="s">
        <v>80</v>
      </c>
      <c r="O101" s="2">
        <v>34000</v>
      </c>
      <c r="P101" s="2" cm="1">
        <f t="array" ref="P101">_xlfn.IFS(AD101=$AT$8,STL!$P$3,AD101=$AT$9,STL!$P$4,AD101=$AT$10,STL!$P$5,AD101=$AT$11,STL!$P$6,AD101=$AT$12,STL!$P$7,AD101=$AT$13,STL!$P$8,AD101=$AT$14,STL!$P$9,AD101=$AT$15,STL!$P$10,AD101=$AT$16,STL!$P$11,AD101=$AT$17,STL!$P$12,AD101=$AT$18,STL!$P$13,AD101=$AT$19,STL!$P$14,AD101=$AT$20,STL!$P$15,AD101=$AT$21,STL!$P$16,AD101=$AT$22,STL!$P$17,AD101=$AT$23,STL!$P$18,AD101=$AT$24,STL!$P$19,AD101=$AT$25,STL!$P$20,AD101=$AT$26,STL!$P$21,AD101=$AT$27,STL!$P$22,AD101=$AT$28,STL!$P$23,AD101=$AT$29,STL!$P$24,AD101=$AT$30,STL!$P$25,AD101=$AT$31,STL!$P$26,AD101=$AT$32,STL!$P$27,AD101=$AT$33,STL!$P$28,AD101=$AT$34,STL!$P$29,AD101=$AT$35,STL!$P$30,AD101=$AT$36,STL!$P$31,AD101=$AT$37,STL!$P$32,AD101=$AT$38,STL!$P$33,AD101=$AT$39,STL!$P$34,AD101=$AT$40,STL!$P$35,AD101=$AT$41,STL!$P$36,AD101=$AT$42,STL!$P$37,AD101=$AT$43,STL!$P$38,AD101=$AT$44,STL!$P$39,AD101=$AT$45,STL!$P$40,AD101=$AT$46,STL!$P$41,AD101=$AT$47,STL!$P$42,AD101=$AT$48,STL!$P$43,AD101=$AT$49,STL!$P$44)</f>
        <v>8.3350000000000009</v>
      </c>
      <c r="Q101" s="2">
        <f>STL!$Q$3</f>
        <v>28</v>
      </c>
      <c r="R101" s="42">
        <f>STL!$R$3</f>
        <v>36.335000000000001</v>
      </c>
      <c r="S101" s="43" cm="1">
        <f t="array" ref="S101">_xlfn.IFS(A101=$AT$8,STL!$S$3,A101=$AT$9,STL!$S$4,A101=$AT$10,STL!$S$5,A101=$AT$11,STL!$S$6,A101=$AT$12,STL!$S$7,A101=$AT$13,STL!$S$8,A101=$AT$14,STL!$S$9,A101=$AT$15,STL!$S$10,A101=$AT$16,STL!$S$11,A101=$AT$17,STL!$S$12,A101=$AT$18,STL!$S$13,A101=$AT$19,STL!$S$14,A101=$AT$20,STL!$S$15,A101=$AT$21,STL!$S$16,A101=$AT$22,STL!$S$17,A101=$AT$23,STL!$S$18,A101=$AT$24,STL!$S$19,A101=$AT$25,STL!$S$20,A101=$AT$26,STL!$S$21,A101=$AT$27,STL!$S$22,A101=$AT$28,STL!$S$23,A101=$AT$29,STL!$S$24,A101=$AT$30,STL!$S$25,A101=$AT$31,STL!$S$26,A101=$AT$32,STL!$S$27,A101=$AT$33,STL!$S$28,A101=$AT$34,STL!$S$29,A101=$AT$35,STL!$S$30,A101=$AT$36,STL!$S$31,A101=$AT$37,STL!$S$32,A101=$AT$38,STL!$S$33,A101=$AT$39,STL!$S$34,A101=$AT$40,STL!$S$35,A101=$AT$41,STL!$S$36,A101=$AT$42,STL!$S$37,A101=$AT$43,STL!$S$38,A101=$AT$44,STL!$S$39,A101=$AT$45,STL!$S$40,A101=$AT$46,STL!$S$41,A101=$AT$47,STL!$S$42,A101=$AT$48,STL!$S$43,A101=$AT$49,STL!$S$44)</f>
        <v>1214.2857142857142</v>
      </c>
      <c r="T101" s="2" cm="1">
        <f t="array" ref="T101">_xlfn.IFS(AD101=$AX$8,STL!$T$3,AD101=$AX$9,STL!$T$4,AD101=$AX$10,STL!$T$5,AD101=$AX$11,STL!$T$6,AD101=$AX$12,STL!$T$7,AD101=$AX$13,STL!$T$8,AD101=$AX$14,STL!$T$9,AD101=$AX$15,STL!$T$10,AD101=$AX$16,STL!$T$11,AD101=$AX$17,STL!$T$12,AD101=$AX$18,STL!$T$13,AD101=$AX$19,STL!$T$14,AD101=$AX$20,STL!$T$15,AD101=$AX$21,STL!$T$16,AD101=$AX$22,STL!$T$17,AD101=$AX$23,STL!$T$18,AD101=$AX$24,STL!$T$19,AD101=$AX$25,STL!$T$20,AD101=$AX$26,STL!$T$21,AD101=$AX$27,STL!$T$22,AD101=$AX$28,STL!$T$23,AD101=$AX$29,STL!$T$24,AD101=$AX$30,STL!$T$25,AD101=$AX$31,STL!$T$26,AD101=$AX$32,STL!$T$27,AD101=$AX$33,STL!$T$28,AD101=$AX$34,STL!$T$29,AD101=$AX$35,STL!$T$30,AD101=$AX$36,STL!$T$31,AD101=$AX$37,STL!$T$32,AD101=$AX$38,STL!$T$33,AD101=$AX$39,STL!$T$34,AD101=$AX$40,STL!$T$35,AD101=$AX$41,STL!$T$36,AD101=$AX$42,STL!$T$37,AD101=$AX$43,STL!$T$38,AD101=$AX$44,STL!$T$39,AD101=$AX$45,STL!$T$40,AD101=$AX$46,STL!$T$41,AD101=$AX$47,STL!$T$42,AD101=$AX$48,STL!$T$43,AD101=$AX$49,STL!$T$44)</f>
        <v>613.08500000000004</v>
      </c>
      <c r="U101" s="2" cm="1">
        <f t="array" ref="U101">_xlfn.IFS($AD101=$AX$8,STL!$U$3,$AD101=$AX$9,STL!$U$4,$AD101=$AX$10,STL!$U$5,$AD101=$AX$11,STL!$U$6,$AD101=$AX$12,STL!$U$7,$AD101=$AX$13,STL!$U$8,$AD101=$AX$14,STL!$U$9,$AD101=$AX$15,STL!$U$10,$AD101=$AX$16,STL!$U$11,$AD101=$AX$17,STL!$U$12,$AD101=$AX$18,STL!$U$13,$AD101=$AX$19,STL!$U$14,$AD101=$AX$20,STL!$U$15,$AD101=$AX$21,STL!$U$16,$AD101=$AX$22,STL!$U$17,$AD101=$AX$23,STL!$U$18,$AD101=$AX$24,STL!$U$19,$AD101=$AX$25,STL!$U$20,$AD101=$AX$26,STL!$U$21,$AD101=$AX$27,STL!$U$22,$AD101=$AX$28,STL!$U$23,$AD101=$AX$29,STL!$U$24,$AD101=$AX$30,STL!$U$25,$AD101=$AX$31,STL!$U$26,$AD101=$AX$32,STL!$U$27,$AD101=$AX$33,STL!$U$28,$AD101=$AX$34,STL!$U$29,$AD101=$AX$35,STL!$U$30,$AD101=$AX$36,STL!$U$31,$AD101=$AX$37,STL!$U$32,$AD101=$AX$38,STL!$U$33,$AD101=$AX$39,STL!$U$34,$AD101=$AX$40,STL!$U$35,$AD101=$AX$41,STL!$U$36,$AD101=$AX$42,STL!$U$37,$AD101=$AX$43,STL!$U$38,$AD101=$AX$44,STL!$U$39,$AD101=$AX$45,STL!$U$40,$AD101=$AX$46,STL!$U$41,$AD101=$AX$47,STL!$U$42,$AD101=$AX$48,STL!$U$43,$AD101=$AX$49,STL!$U$44)</f>
        <v>9.9979999999999993</v>
      </c>
      <c r="V101" s="2" cm="1">
        <f t="array" ref="V101">_xlfn.IFS($AD101=$AX$8,STL!$V$3,$AD101=$AX$9,STL!$V$4,$AD101=$AX$10,STL!$V$5,$AD101=$AX$11,STL!$V$6,$AD101=$AX$12,STL!$V$7,$AD101=$AX$13,STL!$V$8,$AD101=$AX$14,STL!$V$9,$AD101=$AX$15,STL!$V$10,$AD101=$AX$16,STL!$V$11,$AD101=$AX$17,STL!$V$12,$AD101=$AX$18,STL!$V$13,$AD101=$AX$19,STL!$V$14,$AD101=$AX$20,STL!$V$15,$AD101=$AX$21,STL!$V$16,$AD101=$AX$22,STL!$V$17,$AD101=$AX$23,STL!$V$18,$AD101=$AX$24,STL!$V$19,$AD101=$AX$25,STL!$V$20,$AD101=$AX$26,STL!$V$21,$AD101=$AX$27,STL!$V$22,$AD101=$AX$28,STL!$V$23,$AD101=$AX$29,STL!$V$24,$AD101=$AX$30,STL!$V$25,$AD101=$AX$31,STL!$V$26,$AD101=$AX$32,STL!$V$27,$AD101=$AX$33,STL!$V$28,$AD101=$AX$34,STL!$V$29,$AD101=$AX$35,STL!$V$30,$AD101=$AX$36,STL!$V$31,$AD101=$AX$37,STL!$V$32,$AD101=$AX$38,STL!$V$33,$AD101=$AX$39,STL!$V$34,$AD101=$AX$40,STL!$V$35,$AD101=$AX$41,STL!$V$36,$AD101=$AX$42,STL!$V$37,$AD101=$AX$43,STL!$V$38,$AD101=$AX$44,STL!$V$39,$AD101=$AX$45,STL!$V$40,$AD101=$AX$46,STL!$V$41,$AD101=$AX$47,STL!$V$42,$AD101=$AX$48,STL!$V$43,$AD101=$AX$49,STL!$V$44)</f>
        <v>623.08300000000008</v>
      </c>
      <c r="W101" s="2" t="s">
        <v>180</v>
      </c>
      <c r="X101" s="2">
        <v>0.2</v>
      </c>
      <c r="Y101" s="2" t="s">
        <v>33</v>
      </c>
      <c r="Z101" s="2" t="s">
        <v>34</v>
      </c>
      <c r="AA101" s="2" t="s">
        <v>35</v>
      </c>
      <c r="AB101" s="2">
        <v>24960.154061000001</v>
      </c>
      <c r="AC101" s="2">
        <v>24.960153999999999</v>
      </c>
      <c r="AD101" s="2">
        <v>12</v>
      </c>
      <c r="AE101" s="10" t="s">
        <v>1435</v>
      </c>
      <c r="AF101" s="2">
        <f t="shared" si="2"/>
        <v>30308.758428571426</v>
      </c>
      <c r="AG101" s="2" cm="1">
        <f t="array" ref="AG101">_xlfn.IFS(D101="I",MIN('Datos pp I Región'!$K$7:$K$9),D101="II",MIN('Datos pp II Región'!$K$7:$K$9),D101="III",MIN('Datos pp III Región'!$K$7:$K$9),D101="IV",MIN('Datos pp IV Región'!$K$7:$K$9),D101="V",MIN('Datos pp V Región'!$K$7:$K$9),D101="RM",MIN('Datos pp RM'!$K$7:$K$9),D101="VI",MIN('Datos pp VI Región'!$K$7:$K$9))</f>
        <v>2</v>
      </c>
      <c r="AH101" s="2" cm="1">
        <f t="array" ref="AH101">_xlfn.IFS(Z101="Pavimentado",1-(AG101/(4*365)),Z101="No Pavimentado",1-(AG101/365))</f>
        <v>0.99863013698630132</v>
      </c>
      <c r="AI101" s="2" cm="1">
        <f t="array" ref="AI101">_xlfn.IFS(Z101="Pavimentado",8,Z101="No Pavimentado",R101)</f>
        <v>8</v>
      </c>
      <c r="AJ101" s="2">
        <v>0.62</v>
      </c>
      <c r="AK101" s="2">
        <v>0.15</v>
      </c>
      <c r="AL101" s="2">
        <v>1.5</v>
      </c>
      <c r="AM101" s="2">
        <v>0.15</v>
      </c>
      <c r="AN101" s="2"/>
      <c r="AO101" s="2" cm="1">
        <f t="array" ref="AO101">_xlfn.IFS($Z101=$AU$3,AJ101*(($X101)^(0.91))*(AI101*1.1023)^(1.02),$Z101=$AU$4,AL101*281.9*((8.5/12)^0.9)*(AI101/2.72)^0.45)</f>
        <v>1.3201600184669013</v>
      </c>
      <c r="AP101" s="2" cm="1">
        <f t="array" ref="AP101">_xlfn.IFS($Z101=$AU$3,AK101*(($X101)^(0.91))*(AI101*1.1023)^1.02,$Z101=$AU$4,AM101*281.9*((8.5/12)^0.9)*(AI101/2.72)^0.45)</f>
        <v>0.31939355285489546</v>
      </c>
      <c r="AQ101" s="2" cm="1">
        <f t="array" ref="AQ101">_xlfn.IFS(Z101=$AU$3,(AF101*AO101*AH101)/1000000,Z101=$AU$4,(AF101*AH101*AO101*(1-AN101))/1000000)</f>
        <v>3.9957599564735026E-2</v>
      </c>
      <c r="AR101" s="2" cm="1">
        <f t="array" ref="AR101">_xlfn.IFS(Z101=$AU$3,(AF101*AP101*AH101)/1000000,Z101=$AU$4,(AF101*AH101*AP101*(1-AN101))/1000000)</f>
        <v>9.6671611850165373E-3</v>
      </c>
    </row>
    <row r="102" spans="1:44" ht="28.8" x14ac:dyDescent="0.3">
      <c r="A102" s="2">
        <v>12</v>
      </c>
      <c r="B102" t="s">
        <v>21</v>
      </c>
      <c r="C102" s="3" t="s">
        <v>169</v>
      </c>
      <c r="D102" t="s">
        <v>75</v>
      </c>
      <c r="E102" s="2" t="s">
        <v>170</v>
      </c>
      <c r="F102" s="2" t="s">
        <v>174</v>
      </c>
      <c r="G102" s="2" t="s">
        <v>78</v>
      </c>
      <c r="H102" s="2" t="s">
        <v>172</v>
      </c>
      <c r="I102" s="2" t="s">
        <v>28</v>
      </c>
      <c r="J102" s="2">
        <v>34000</v>
      </c>
      <c r="K102" s="2" t="s">
        <v>29</v>
      </c>
      <c r="L102" s="4">
        <v>46227</v>
      </c>
      <c r="M102" s="2" t="s">
        <v>30</v>
      </c>
      <c r="N102" s="2" t="s">
        <v>80</v>
      </c>
      <c r="O102" s="2">
        <v>34000</v>
      </c>
      <c r="P102" s="2" cm="1">
        <f t="array" ref="P102">_xlfn.IFS(AD102=$AT$8,STL!$P$3,AD102=$AT$9,STL!$P$4,AD102=$AT$10,STL!$P$5,AD102=$AT$11,STL!$P$6,AD102=$AT$12,STL!$P$7,AD102=$AT$13,STL!$P$8,AD102=$AT$14,STL!$P$9,AD102=$AT$15,STL!$P$10,AD102=$AT$16,STL!$P$11,AD102=$AT$17,STL!$P$12,AD102=$AT$18,STL!$P$13,AD102=$AT$19,STL!$P$14,AD102=$AT$20,STL!$P$15,AD102=$AT$21,STL!$P$16,AD102=$AT$22,STL!$P$17,AD102=$AT$23,STL!$P$18,AD102=$AT$24,STL!$P$19,AD102=$AT$25,STL!$P$20,AD102=$AT$26,STL!$P$21,AD102=$AT$27,STL!$P$22,AD102=$AT$28,STL!$P$23,AD102=$AT$29,STL!$P$24,AD102=$AT$30,STL!$P$25,AD102=$AT$31,STL!$P$26,AD102=$AT$32,STL!$P$27,AD102=$AT$33,STL!$P$28,AD102=$AT$34,STL!$P$29,AD102=$AT$35,STL!$P$30,AD102=$AT$36,STL!$P$31,AD102=$AT$37,STL!$P$32,AD102=$AT$38,STL!$P$33,AD102=$AT$39,STL!$P$34,AD102=$AT$40,STL!$P$35,AD102=$AT$41,STL!$P$36,AD102=$AT$42,STL!$P$37,AD102=$AT$43,STL!$P$38,AD102=$AT$44,STL!$P$39,AD102=$AT$45,STL!$P$40,AD102=$AT$46,STL!$P$41,AD102=$AT$47,STL!$P$42,AD102=$AT$48,STL!$P$43,AD102=$AT$49,STL!$P$44)</f>
        <v>8.3350000000000009</v>
      </c>
      <c r="Q102" s="2">
        <f>STL!$Q$3</f>
        <v>28</v>
      </c>
      <c r="R102" s="42">
        <f>STL!$R$3</f>
        <v>36.335000000000001</v>
      </c>
      <c r="S102" s="43" cm="1">
        <f t="array" ref="S102">_xlfn.IFS(A102=$AT$8,STL!$S$3,A102=$AT$9,STL!$S$4,A102=$AT$10,STL!$S$5,A102=$AT$11,STL!$S$6,A102=$AT$12,STL!$S$7,A102=$AT$13,STL!$S$8,A102=$AT$14,STL!$S$9,A102=$AT$15,STL!$S$10,A102=$AT$16,STL!$S$11,A102=$AT$17,STL!$S$12,A102=$AT$18,STL!$S$13,A102=$AT$19,STL!$S$14,A102=$AT$20,STL!$S$15,A102=$AT$21,STL!$S$16,A102=$AT$22,STL!$S$17,A102=$AT$23,STL!$S$18,A102=$AT$24,STL!$S$19,A102=$AT$25,STL!$S$20,A102=$AT$26,STL!$S$21,A102=$AT$27,STL!$S$22,A102=$AT$28,STL!$S$23,A102=$AT$29,STL!$S$24,A102=$AT$30,STL!$S$25,A102=$AT$31,STL!$S$26,A102=$AT$32,STL!$S$27,A102=$AT$33,STL!$S$28,A102=$AT$34,STL!$S$29,A102=$AT$35,STL!$S$30,A102=$AT$36,STL!$S$31,A102=$AT$37,STL!$S$32,A102=$AT$38,STL!$S$33,A102=$AT$39,STL!$S$34,A102=$AT$40,STL!$S$35,A102=$AT$41,STL!$S$36,A102=$AT$42,STL!$S$37,A102=$AT$43,STL!$S$38,A102=$AT$44,STL!$S$39,A102=$AT$45,STL!$S$40,A102=$AT$46,STL!$S$41,A102=$AT$47,STL!$S$42,A102=$AT$48,STL!$S$43,A102=$AT$49,STL!$S$44)</f>
        <v>1214.2857142857142</v>
      </c>
      <c r="T102" s="2" cm="1">
        <f t="array" ref="T102">_xlfn.IFS(AD102=$AX$8,STL!$T$3,AD102=$AX$9,STL!$T$4,AD102=$AX$10,STL!$T$5,AD102=$AX$11,STL!$T$6,AD102=$AX$12,STL!$T$7,AD102=$AX$13,STL!$T$8,AD102=$AX$14,STL!$T$9,AD102=$AX$15,STL!$T$10,AD102=$AX$16,STL!$T$11,AD102=$AX$17,STL!$T$12,AD102=$AX$18,STL!$T$13,AD102=$AX$19,STL!$T$14,AD102=$AX$20,STL!$T$15,AD102=$AX$21,STL!$T$16,AD102=$AX$22,STL!$T$17,AD102=$AX$23,STL!$T$18,AD102=$AX$24,STL!$T$19,AD102=$AX$25,STL!$T$20,AD102=$AX$26,STL!$T$21,AD102=$AX$27,STL!$T$22,AD102=$AX$28,STL!$T$23,AD102=$AX$29,STL!$T$24,AD102=$AX$30,STL!$T$25,AD102=$AX$31,STL!$T$26,AD102=$AX$32,STL!$T$27,AD102=$AX$33,STL!$T$28,AD102=$AX$34,STL!$T$29,AD102=$AX$35,STL!$T$30,AD102=$AX$36,STL!$T$31,AD102=$AX$37,STL!$T$32,AD102=$AX$38,STL!$T$33,AD102=$AX$39,STL!$T$34,AD102=$AX$40,STL!$T$35,AD102=$AX$41,STL!$T$36,AD102=$AX$42,STL!$T$37,AD102=$AX$43,STL!$T$38,AD102=$AX$44,STL!$T$39,AD102=$AX$45,STL!$T$40,AD102=$AX$46,STL!$T$41,AD102=$AX$47,STL!$T$42,AD102=$AX$48,STL!$T$43,AD102=$AX$49,STL!$T$44)</f>
        <v>613.08500000000004</v>
      </c>
      <c r="U102" s="2" cm="1">
        <f t="array" ref="U102">_xlfn.IFS($AD102=$AX$8,STL!$U$3,$AD102=$AX$9,STL!$U$4,$AD102=$AX$10,STL!$U$5,$AD102=$AX$11,STL!$U$6,$AD102=$AX$12,STL!$U$7,$AD102=$AX$13,STL!$U$8,$AD102=$AX$14,STL!$U$9,$AD102=$AX$15,STL!$U$10,$AD102=$AX$16,STL!$U$11,$AD102=$AX$17,STL!$U$12,$AD102=$AX$18,STL!$U$13,$AD102=$AX$19,STL!$U$14,$AD102=$AX$20,STL!$U$15,$AD102=$AX$21,STL!$U$16,$AD102=$AX$22,STL!$U$17,$AD102=$AX$23,STL!$U$18,$AD102=$AX$24,STL!$U$19,$AD102=$AX$25,STL!$U$20,$AD102=$AX$26,STL!$U$21,$AD102=$AX$27,STL!$U$22,$AD102=$AX$28,STL!$U$23,$AD102=$AX$29,STL!$U$24,$AD102=$AX$30,STL!$U$25,$AD102=$AX$31,STL!$U$26,$AD102=$AX$32,STL!$U$27,$AD102=$AX$33,STL!$U$28,$AD102=$AX$34,STL!$U$29,$AD102=$AX$35,STL!$U$30,$AD102=$AX$36,STL!$U$31,$AD102=$AX$37,STL!$U$32,$AD102=$AX$38,STL!$U$33,$AD102=$AX$39,STL!$U$34,$AD102=$AX$40,STL!$U$35,$AD102=$AX$41,STL!$U$36,$AD102=$AX$42,STL!$U$37,$AD102=$AX$43,STL!$U$38,$AD102=$AX$44,STL!$U$39,$AD102=$AX$45,STL!$U$40,$AD102=$AX$46,STL!$U$41,$AD102=$AX$47,STL!$U$42,$AD102=$AX$48,STL!$U$43,$AD102=$AX$49,STL!$U$44)</f>
        <v>9.9979999999999993</v>
      </c>
      <c r="V102" s="2" cm="1">
        <f t="array" ref="V102">_xlfn.IFS($AD102=$AX$8,STL!$V$3,$AD102=$AX$9,STL!$V$4,$AD102=$AX$10,STL!$V$5,$AD102=$AX$11,STL!$V$6,$AD102=$AX$12,STL!$V$7,$AD102=$AX$13,STL!$V$8,$AD102=$AX$14,STL!$V$9,$AD102=$AX$15,STL!$V$10,$AD102=$AX$16,STL!$V$11,$AD102=$AX$17,STL!$V$12,$AD102=$AX$18,STL!$V$13,$AD102=$AX$19,STL!$V$14,$AD102=$AX$20,STL!$V$15,$AD102=$AX$21,STL!$V$16,$AD102=$AX$22,STL!$V$17,$AD102=$AX$23,STL!$V$18,$AD102=$AX$24,STL!$V$19,$AD102=$AX$25,STL!$V$20,$AD102=$AX$26,STL!$V$21,$AD102=$AX$27,STL!$V$22,$AD102=$AX$28,STL!$V$23,$AD102=$AX$29,STL!$V$24,$AD102=$AX$30,STL!$V$25,$AD102=$AX$31,STL!$V$26,$AD102=$AX$32,STL!$V$27,$AD102=$AX$33,STL!$V$28,$AD102=$AX$34,STL!$V$29,$AD102=$AX$35,STL!$V$30,$AD102=$AX$36,STL!$V$31,$AD102=$AX$37,STL!$V$32,$AD102=$AX$38,STL!$V$33,$AD102=$AX$39,STL!$V$34,$AD102=$AX$40,STL!$V$35,$AD102=$AX$41,STL!$V$36,$AD102=$AX$42,STL!$V$37,$AD102=$AX$43,STL!$V$38,$AD102=$AX$44,STL!$V$39,$AD102=$AX$45,STL!$V$40,$AD102=$AX$46,STL!$V$41,$AD102=$AX$47,STL!$V$42,$AD102=$AX$48,STL!$V$43,$AD102=$AX$49,STL!$V$44)</f>
        <v>623.08300000000008</v>
      </c>
      <c r="W102" s="2" t="s">
        <v>181</v>
      </c>
      <c r="X102" s="2">
        <v>0.2</v>
      </c>
      <c r="Y102" s="2" t="s">
        <v>33</v>
      </c>
      <c r="Z102" s="2" t="s">
        <v>34</v>
      </c>
      <c r="AA102" s="2" t="s">
        <v>35</v>
      </c>
      <c r="AB102" s="2">
        <v>72131.374217999997</v>
      </c>
      <c r="AC102" s="2">
        <v>72.131373999999994</v>
      </c>
      <c r="AD102" s="2">
        <v>12</v>
      </c>
      <c r="AE102" s="10" t="s">
        <v>1435</v>
      </c>
      <c r="AF102" s="2">
        <f t="shared" si="2"/>
        <v>87588.096999999994</v>
      </c>
      <c r="AG102" s="2" cm="1">
        <f t="array" ref="AG102">_xlfn.IFS(D102="I",MIN('Datos pp I Región'!$K$7:$K$9),D102="II",MIN('Datos pp II Región'!$K$7:$K$9),D102="III",MIN('Datos pp III Región'!$K$7:$K$9),D102="IV",MIN('Datos pp IV Región'!$K$7:$K$9),D102="V",MIN('Datos pp V Región'!$K$7:$K$9),D102="RM",MIN('Datos pp RM'!$K$7:$K$9),D102="VI",MIN('Datos pp VI Región'!$K$7:$K$9))</f>
        <v>2</v>
      </c>
      <c r="AH102" s="2" cm="1">
        <f t="array" ref="AH102">_xlfn.IFS(Z102="Pavimentado",1-(AG102/(4*365)),Z102="No Pavimentado",1-(AG102/365))</f>
        <v>0.99863013698630132</v>
      </c>
      <c r="AI102" s="2" cm="1">
        <f t="array" ref="AI102">_xlfn.IFS(Z102="Pavimentado",8,Z102="No Pavimentado",R102)</f>
        <v>8</v>
      </c>
      <c r="AJ102" s="2">
        <v>0.62</v>
      </c>
      <c r="AK102" s="2">
        <v>0.15</v>
      </c>
      <c r="AL102" s="2">
        <v>1.5</v>
      </c>
      <c r="AM102" s="2">
        <v>0.15</v>
      </c>
      <c r="AN102" s="2"/>
      <c r="AO102" s="2" cm="1">
        <f t="array" ref="AO102">_xlfn.IFS($Z102=$AU$3,AJ102*(($X102)^(0.91))*(AI102*1.1023)^(1.02),$Z102=$AU$4,AL102*281.9*((8.5/12)^0.9)*(AI102/2.72)^0.45)</f>
        <v>1.3201600184669013</v>
      </c>
      <c r="AP102" s="2" cm="1">
        <f t="array" ref="AP102">_xlfn.IFS($Z102=$AU$3,AK102*(($X102)^(0.91))*(AI102*1.1023)^1.02,$Z102=$AU$4,AM102*281.9*((8.5/12)^0.9)*(AI102/2.72)^0.45)</f>
        <v>0.31939355285489546</v>
      </c>
      <c r="AQ102" s="2" cm="1">
        <f t="array" ref="AQ102">_xlfn.IFS(Z102=$AU$3,(AF102*AO102*AH102)/1000000,Z102=$AU$4,(AF102*AH102*AO102*(1-AN102))/1000000)</f>
        <v>0.11547190607662676</v>
      </c>
      <c r="AR102" s="2" cm="1">
        <f t="array" ref="AR102">_xlfn.IFS(Z102=$AU$3,(AF102*AP102*AH102)/1000000,Z102=$AU$4,(AF102*AH102*AP102*(1-AN102))/1000000)</f>
        <v>2.7936751470151632E-2</v>
      </c>
    </row>
    <row r="103" spans="1:44" ht="28.8" x14ac:dyDescent="0.3">
      <c r="A103" s="2">
        <v>12</v>
      </c>
      <c r="B103" t="s">
        <v>21</v>
      </c>
      <c r="C103" s="3" t="s">
        <v>169</v>
      </c>
      <c r="D103" t="s">
        <v>75</v>
      </c>
      <c r="E103" s="2" t="s">
        <v>170</v>
      </c>
      <c r="F103" s="2" t="s">
        <v>174</v>
      </c>
      <c r="G103" s="2" t="s">
        <v>78</v>
      </c>
      <c r="H103" s="2" t="s">
        <v>172</v>
      </c>
      <c r="I103" s="2" t="s">
        <v>28</v>
      </c>
      <c r="J103" s="2">
        <v>34000</v>
      </c>
      <c r="K103" s="2" t="s">
        <v>29</v>
      </c>
      <c r="L103" s="4">
        <v>46227</v>
      </c>
      <c r="M103" s="2" t="s">
        <v>30</v>
      </c>
      <c r="N103" s="2" t="s">
        <v>80</v>
      </c>
      <c r="O103" s="2">
        <v>34000</v>
      </c>
      <c r="P103" s="2" cm="1">
        <f t="array" ref="P103">_xlfn.IFS(AD103=$AT$8,STL!$P$3,AD103=$AT$9,STL!$P$4,AD103=$AT$10,STL!$P$5,AD103=$AT$11,STL!$P$6,AD103=$AT$12,STL!$P$7,AD103=$AT$13,STL!$P$8,AD103=$AT$14,STL!$P$9,AD103=$AT$15,STL!$P$10,AD103=$AT$16,STL!$P$11,AD103=$AT$17,STL!$P$12,AD103=$AT$18,STL!$P$13,AD103=$AT$19,STL!$P$14,AD103=$AT$20,STL!$P$15,AD103=$AT$21,STL!$P$16,AD103=$AT$22,STL!$P$17,AD103=$AT$23,STL!$P$18,AD103=$AT$24,STL!$P$19,AD103=$AT$25,STL!$P$20,AD103=$AT$26,STL!$P$21,AD103=$AT$27,STL!$P$22,AD103=$AT$28,STL!$P$23,AD103=$AT$29,STL!$P$24,AD103=$AT$30,STL!$P$25,AD103=$AT$31,STL!$P$26,AD103=$AT$32,STL!$P$27,AD103=$AT$33,STL!$P$28,AD103=$AT$34,STL!$P$29,AD103=$AT$35,STL!$P$30,AD103=$AT$36,STL!$P$31,AD103=$AT$37,STL!$P$32,AD103=$AT$38,STL!$P$33,AD103=$AT$39,STL!$P$34,AD103=$AT$40,STL!$P$35,AD103=$AT$41,STL!$P$36,AD103=$AT$42,STL!$P$37,AD103=$AT$43,STL!$P$38,AD103=$AT$44,STL!$P$39,AD103=$AT$45,STL!$P$40,AD103=$AT$46,STL!$P$41,AD103=$AT$47,STL!$P$42,AD103=$AT$48,STL!$P$43,AD103=$AT$49,STL!$P$44)</f>
        <v>8.3350000000000009</v>
      </c>
      <c r="Q103" s="2">
        <f>STL!$Q$3</f>
        <v>28</v>
      </c>
      <c r="R103" s="42">
        <f>STL!$R$3</f>
        <v>36.335000000000001</v>
      </c>
      <c r="S103" s="43" cm="1">
        <f t="array" ref="S103">_xlfn.IFS(A103=$AT$8,STL!$S$3,A103=$AT$9,STL!$S$4,A103=$AT$10,STL!$S$5,A103=$AT$11,STL!$S$6,A103=$AT$12,STL!$S$7,A103=$AT$13,STL!$S$8,A103=$AT$14,STL!$S$9,A103=$AT$15,STL!$S$10,A103=$AT$16,STL!$S$11,A103=$AT$17,STL!$S$12,A103=$AT$18,STL!$S$13,A103=$AT$19,STL!$S$14,A103=$AT$20,STL!$S$15,A103=$AT$21,STL!$S$16,A103=$AT$22,STL!$S$17,A103=$AT$23,STL!$S$18,A103=$AT$24,STL!$S$19,A103=$AT$25,STL!$S$20,A103=$AT$26,STL!$S$21,A103=$AT$27,STL!$S$22,A103=$AT$28,STL!$S$23,A103=$AT$29,STL!$S$24,A103=$AT$30,STL!$S$25,A103=$AT$31,STL!$S$26,A103=$AT$32,STL!$S$27,A103=$AT$33,STL!$S$28,A103=$AT$34,STL!$S$29,A103=$AT$35,STL!$S$30,A103=$AT$36,STL!$S$31,A103=$AT$37,STL!$S$32,A103=$AT$38,STL!$S$33,A103=$AT$39,STL!$S$34,A103=$AT$40,STL!$S$35,A103=$AT$41,STL!$S$36,A103=$AT$42,STL!$S$37,A103=$AT$43,STL!$S$38,A103=$AT$44,STL!$S$39,A103=$AT$45,STL!$S$40,A103=$AT$46,STL!$S$41,A103=$AT$47,STL!$S$42,A103=$AT$48,STL!$S$43,A103=$AT$49,STL!$S$44)</f>
        <v>1214.2857142857142</v>
      </c>
      <c r="T103" s="2" cm="1">
        <f t="array" ref="T103">_xlfn.IFS(AD103=$AX$8,STL!$T$3,AD103=$AX$9,STL!$T$4,AD103=$AX$10,STL!$T$5,AD103=$AX$11,STL!$T$6,AD103=$AX$12,STL!$T$7,AD103=$AX$13,STL!$T$8,AD103=$AX$14,STL!$T$9,AD103=$AX$15,STL!$T$10,AD103=$AX$16,STL!$T$11,AD103=$AX$17,STL!$T$12,AD103=$AX$18,STL!$T$13,AD103=$AX$19,STL!$T$14,AD103=$AX$20,STL!$T$15,AD103=$AX$21,STL!$T$16,AD103=$AX$22,STL!$T$17,AD103=$AX$23,STL!$T$18,AD103=$AX$24,STL!$T$19,AD103=$AX$25,STL!$T$20,AD103=$AX$26,STL!$T$21,AD103=$AX$27,STL!$T$22,AD103=$AX$28,STL!$T$23,AD103=$AX$29,STL!$T$24,AD103=$AX$30,STL!$T$25,AD103=$AX$31,STL!$T$26,AD103=$AX$32,STL!$T$27,AD103=$AX$33,STL!$T$28,AD103=$AX$34,STL!$T$29,AD103=$AX$35,STL!$T$30,AD103=$AX$36,STL!$T$31,AD103=$AX$37,STL!$T$32,AD103=$AX$38,STL!$T$33,AD103=$AX$39,STL!$T$34,AD103=$AX$40,STL!$T$35,AD103=$AX$41,STL!$T$36,AD103=$AX$42,STL!$T$37,AD103=$AX$43,STL!$T$38,AD103=$AX$44,STL!$T$39,AD103=$AX$45,STL!$T$40,AD103=$AX$46,STL!$T$41,AD103=$AX$47,STL!$T$42,AD103=$AX$48,STL!$T$43,AD103=$AX$49,STL!$T$44)</f>
        <v>613.08500000000004</v>
      </c>
      <c r="U103" s="2" cm="1">
        <f t="array" ref="U103">_xlfn.IFS($AD103=$AX$8,STL!$U$3,$AD103=$AX$9,STL!$U$4,$AD103=$AX$10,STL!$U$5,$AD103=$AX$11,STL!$U$6,$AD103=$AX$12,STL!$U$7,$AD103=$AX$13,STL!$U$8,$AD103=$AX$14,STL!$U$9,$AD103=$AX$15,STL!$U$10,$AD103=$AX$16,STL!$U$11,$AD103=$AX$17,STL!$U$12,$AD103=$AX$18,STL!$U$13,$AD103=$AX$19,STL!$U$14,$AD103=$AX$20,STL!$U$15,$AD103=$AX$21,STL!$U$16,$AD103=$AX$22,STL!$U$17,$AD103=$AX$23,STL!$U$18,$AD103=$AX$24,STL!$U$19,$AD103=$AX$25,STL!$U$20,$AD103=$AX$26,STL!$U$21,$AD103=$AX$27,STL!$U$22,$AD103=$AX$28,STL!$U$23,$AD103=$AX$29,STL!$U$24,$AD103=$AX$30,STL!$U$25,$AD103=$AX$31,STL!$U$26,$AD103=$AX$32,STL!$U$27,$AD103=$AX$33,STL!$U$28,$AD103=$AX$34,STL!$U$29,$AD103=$AX$35,STL!$U$30,$AD103=$AX$36,STL!$U$31,$AD103=$AX$37,STL!$U$32,$AD103=$AX$38,STL!$U$33,$AD103=$AX$39,STL!$U$34,$AD103=$AX$40,STL!$U$35,$AD103=$AX$41,STL!$U$36,$AD103=$AX$42,STL!$U$37,$AD103=$AX$43,STL!$U$38,$AD103=$AX$44,STL!$U$39,$AD103=$AX$45,STL!$U$40,$AD103=$AX$46,STL!$U$41,$AD103=$AX$47,STL!$U$42,$AD103=$AX$48,STL!$U$43,$AD103=$AX$49,STL!$U$44)</f>
        <v>9.9979999999999993</v>
      </c>
      <c r="V103" s="2" cm="1">
        <f t="array" ref="V103">_xlfn.IFS($AD103=$AX$8,STL!$V$3,$AD103=$AX$9,STL!$V$4,$AD103=$AX$10,STL!$V$5,$AD103=$AX$11,STL!$V$6,$AD103=$AX$12,STL!$V$7,$AD103=$AX$13,STL!$V$8,$AD103=$AX$14,STL!$V$9,$AD103=$AX$15,STL!$V$10,$AD103=$AX$16,STL!$V$11,$AD103=$AX$17,STL!$V$12,$AD103=$AX$18,STL!$V$13,$AD103=$AX$19,STL!$V$14,$AD103=$AX$20,STL!$V$15,$AD103=$AX$21,STL!$V$16,$AD103=$AX$22,STL!$V$17,$AD103=$AX$23,STL!$V$18,$AD103=$AX$24,STL!$V$19,$AD103=$AX$25,STL!$V$20,$AD103=$AX$26,STL!$V$21,$AD103=$AX$27,STL!$V$22,$AD103=$AX$28,STL!$V$23,$AD103=$AX$29,STL!$V$24,$AD103=$AX$30,STL!$V$25,$AD103=$AX$31,STL!$V$26,$AD103=$AX$32,STL!$V$27,$AD103=$AX$33,STL!$V$28,$AD103=$AX$34,STL!$V$29,$AD103=$AX$35,STL!$V$30,$AD103=$AX$36,STL!$V$31,$AD103=$AX$37,STL!$V$32,$AD103=$AX$38,STL!$V$33,$AD103=$AX$39,STL!$V$34,$AD103=$AX$40,STL!$V$35,$AD103=$AX$41,STL!$V$36,$AD103=$AX$42,STL!$V$37,$AD103=$AX$43,STL!$V$38,$AD103=$AX$44,STL!$V$39,$AD103=$AX$45,STL!$V$40,$AD103=$AX$46,STL!$V$41,$AD103=$AX$47,STL!$V$42,$AD103=$AX$48,STL!$V$43,$AD103=$AX$49,STL!$V$44)</f>
        <v>623.08300000000008</v>
      </c>
      <c r="W103" s="2" t="s">
        <v>182</v>
      </c>
      <c r="X103" s="2">
        <v>0.2</v>
      </c>
      <c r="Y103" s="2" t="s">
        <v>33</v>
      </c>
      <c r="Z103" s="2" t="s">
        <v>34</v>
      </c>
      <c r="AA103" s="2" t="s">
        <v>35</v>
      </c>
      <c r="AB103" s="2">
        <v>391.85326800000001</v>
      </c>
      <c r="AC103" s="2">
        <v>0.39185300000000001</v>
      </c>
      <c r="AD103" s="2">
        <v>12</v>
      </c>
      <c r="AE103" s="10" t="s">
        <v>1435</v>
      </c>
      <c r="AF103" s="2">
        <f t="shared" si="2"/>
        <v>475.82149999999996</v>
      </c>
      <c r="AG103" s="2" cm="1">
        <f t="array" ref="AG103">_xlfn.IFS(D103="I",MIN('Datos pp I Región'!$K$7:$K$9),D103="II",MIN('Datos pp II Región'!$K$7:$K$9),D103="III",MIN('Datos pp III Región'!$K$7:$K$9),D103="IV",MIN('Datos pp IV Región'!$K$7:$K$9),D103="V",MIN('Datos pp V Región'!$K$7:$K$9),D103="RM",MIN('Datos pp RM'!$K$7:$K$9),D103="VI",MIN('Datos pp VI Región'!$K$7:$K$9))</f>
        <v>2</v>
      </c>
      <c r="AH103" s="2" cm="1">
        <f t="array" ref="AH103">_xlfn.IFS(Z103="Pavimentado",1-(AG103/(4*365)),Z103="No Pavimentado",1-(AG103/365))</f>
        <v>0.99863013698630132</v>
      </c>
      <c r="AI103" s="2" cm="1">
        <f t="array" ref="AI103">_xlfn.IFS(Z103="Pavimentado",8,Z103="No Pavimentado",R103)</f>
        <v>8</v>
      </c>
      <c r="AJ103" s="2">
        <v>0.62</v>
      </c>
      <c r="AK103" s="2">
        <v>0.15</v>
      </c>
      <c r="AL103" s="2">
        <v>1.5</v>
      </c>
      <c r="AM103" s="2">
        <v>0.15</v>
      </c>
      <c r="AN103" s="2"/>
      <c r="AO103" s="2" cm="1">
        <f t="array" ref="AO103">_xlfn.IFS($Z103=$AU$3,AJ103*(($X103)^(0.91))*(AI103*1.1023)^(1.02),$Z103=$AU$4,AL103*281.9*((8.5/12)^0.9)*(AI103/2.72)^0.45)</f>
        <v>1.3201600184669013</v>
      </c>
      <c r="AP103" s="2" cm="1">
        <f t="array" ref="AP103">_xlfn.IFS($Z103=$AU$3,AK103*(($X103)^(0.91))*(AI103*1.1023)^1.02,$Z103=$AU$4,AM103*281.9*((8.5/12)^0.9)*(AI103/2.72)^0.45)</f>
        <v>0.31939355285489546</v>
      </c>
      <c r="AQ103" s="2" cm="1">
        <f t="array" ref="AQ103">_xlfn.IFS(Z103=$AU$3,(AF103*AO103*AH103)/1000000,Z103=$AU$4,(AF103*AH103*AO103*(1-AN103))/1000000)</f>
        <v>6.2730002636362408E-4</v>
      </c>
      <c r="AR103" s="2" cm="1">
        <f t="array" ref="AR103">_xlfn.IFS(Z103=$AU$3,(AF103*AP103*AH103)/1000000,Z103=$AU$4,(AF103*AH103*AP103*(1-AN103))/1000000)</f>
        <v>1.5176613541055417E-4</v>
      </c>
    </row>
    <row r="104" spans="1:44" ht="28.8" x14ac:dyDescent="0.3">
      <c r="A104" s="2">
        <v>12</v>
      </c>
      <c r="B104" t="s">
        <v>21</v>
      </c>
      <c r="C104" s="3" t="s">
        <v>183</v>
      </c>
      <c r="D104" t="s">
        <v>75</v>
      </c>
      <c r="E104" s="2" t="s">
        <v>185</v>
      </c>
      <c r="F104" s="2" t="s">
        <v>171</v>
      </c>
      <c r="G104" s="2" t="s">
        <v>78</v>
      </c>
      <c r="H104" s="2" t="s">
        <v>172</v>
      </c>
      <c r="I104" s="2" t="s">
        <v>28</v>
      </c>
      <c r="J104" s="2">
        <v>34000</v>
      </c>
      <c r="K104" s="2" t="s">
        <v>29</v>
      </c>
      <c r="L104" s="4">
        <v>46227</v>
      </c>
      <c r="M104" s="2" t="s">
        <v>30</v>
      </c>
      <c r="N104" s="2" t="s">
        <v>80</v>
      </c>
      <c r="O104" s="2">
        <v>34000</v>
      </c>
      <c r="P104" s="2" cm="1">
        <f t="array" ref="P104">_xlfn.IFS(AD104=$AT$8,STL!$P$3,AD104=$AT$9,STL!$P$4,AD104=$AT$10,STL!$P$5,AD104=$AT$11,STL!$P$6,AD104=$AT$12,STL!$P$7,AD104=$AT$13,STL!$P$8,AD104=$AT$14,STL!$P$9,AD104=$AT$15,STL!$P$10,AD104=$AT$16,STL!$P$11,AD104=$AT$17,STL!$P$12,AD104=$AT$18,STL!$P$13,AD104=$AT$19,STL!$P$14,AD104=$AT$20,STL!$P$15,AD104=$AT$21,STL!$P$16,AD104=$AT$22,STL!$P$17,AD104=$AT$23,STL!$P$18,AD104=$AT$24,STL!$P$19,AD104=$AT$25,STL!$P$20,AD104=$AT$26,STL!$P$21,AD104=$AT$27,STL!$P$22,AD104=$AT$28,STL!$P$23,AD104=$AT$29,STL!$P$24,AD104=$AT$30,STL!$P$25,AD104=$AT$31,STL!$P$26,AD104=$AT$32,STL!$P$27,AD104=$AT$33,STL!$P$28,AD104=$AT$34,STL!$P$29,AD104=$AT$35,STL!$P$30,AD104=$AT$36,STL!$P$31,AD104=$AT$37,STL!$P$32,AD104=$AT$38,STL!$P$33,AD104=$AT$39,STL!$P$34,AD104=$AT$40,STL!$P$35,AD104=$AT$41,STL!$P$36,AD104=$AT$42,STL!$P$37,AD104=$AT$43,STL!$P$38,AD104=$AT$44,STL!$P$39,AD104=$AT$45,STL!$P$40,AD104=$AT$46,STL!$P$41,AD104=$AT$47,STL!$P$42,AD104=$AT$48,STL!$P$43,AD104=$AT$49,STL!$P$44)</f>
        <v>8.3350000000000009</v>
      </c>
      <c r="Q104" s="2">
        <f>STL!$Q$3</f>
        <v>28</v>
      </c>
      <c r="R104" s="42">
        <f>STL!$R$3</f>
        <v>36.335000000000001</v>
      </c>
      <c r="S104" s="43" cm="1">
        <f t="array" ref="S104">_xlfn.IFS(A104=$AT$8,STL!$S$3,A104=$AT$9,STL!$S$4,A104=$AT$10,STL!$S$5,A104=$AT$11,STL!$S$6,A104=$AT$12,STL!$S$7,A104=$AT$13,STL!$S$8,A104=$AT$14,STL!$S$9,A104=$AT$15,STL!$S$10,A104=$AT$16,STL!$S$11,A104=$AT$17,STL!$S$12,A104=$AT$18,STL!$S$13,A104=$AT$19,STL!$S$14,A104=$AT$20,STL!$S$15,A104=$AT$21,STL!$S$16,A104=$AT$22,STL!$S$17,A104=$AT$23,STL!$S$18,A104=$AT$24,STL!$S$19,A104=$AT$25,STL!$S$20,A104=$AT$26,STL!$S$21,A104=$AT$27,STL!$S$22,A104=$AT$28,STL!$S$23,A104=$AT$29,STL!$S$24,A104=$AT$30,STL!$S$25,A104=$AT$31,STL!$S$26,A104=$AT$32,STL!$S$27,A104=$AT$33,STL!$S$28,A104=$AT$34,STL!$S$29,A104=$AT$35,STL!$S$30,A104=$AT$36,STL!$S$31,A104=$AT$37,STL!$S$32,A104=$AT$38,STL!$S$33,A104=$AT$39,STL!$S$34,A104=$AT$40,STL!$S$35,A104=$AT$41,STL!$S$36,A104=$AT$42,STL!$S$37,A104=$AT$43,STL!$S$38,A104=$AT$44,STL!$S$39,A104=$AT$45,STL!$S$40,A104=$AT$46,STL!$S$41,A104=$AT$47,STL!$S$42,A104=$AT$48,STL!$S$43,A104=$AT$49,STL!$S$44)</f>
        <v>1214.2857142857142</v>
      </c>
      <c r="T104" s="2" cm="1">
        <f t="array" ref="T104">_xlfn.IFS(AD104=$AX$8,STL!$T$3,AD104=$AX$9,STL!$T$4,AD104=$AX$10,STL!$T$5,AD104=$AX$11,STL!$T$6,AD104=$AX$12,STL!$T$7,AD104=$AX$13,STL!$T$8,AD104=$AX$14,STL!$T$9,AD104=$AX$15,STL!$T$10,AD104=$AX$16,STL!$T$11,AD104=$AX$17,STL!$T$12,AD104=$AX$18,STL!$T$13,AD104=$AX$19,STL!$T$14,AD104=$AX$20,STL!$T$15,AD104=$AX$21,STL!$T$16,AD104=$AX$22,STL!$T$17,AD104=$AX$23,STL!$T$18,AD104=$AX$24,STL!$T$19,AD104=$AX$25,STL!$T$20,AD104=$AX$26,STL!$T$21,AD104=$AX$27,STL!$T$22,AD104=$AX$28,STL!$T$23,AD104=$AX$29,STL!$T$24,AD104=$AX$30,STL!$T$25,AD104=$AX$31,STL!$T$26,AD104=$AX$32,STL!$T$27,AD104=$AX$33,STL!$T$28,AD104=$AX$34,STL!$T$29,AD104=$AX$35,STL!$T$30,AD104=$AX$36,STL!$T$31,AD104=$AX$37,STL!$T$32,AD104=$AX$38,STL!$T$33,AD104=$AX$39,STL!$T$34,AD104=$AX$40,STL!$T$35,AD104=$AX$41,STL!$T$36,AD104=$AX$42,STL!$T$37,AD104=$AX$43,STL!$T$38,AD104=$AX$44,STL!$T$39,AD104=$AX$45,STL!$T$40,AD104=$AX$46,STL!$T$41,AD104=$AX$47,STL!$T$42,AD104=$AX$48,STL!$T$43,AD104=$AX$49,STL!$T$44)</f>
        <v>613.08500000000004</v>
      </c>
      <c r="U104" s="2" cm="1">
        <f t="array" ref="U104">_xlfn.IFS($AD104=$AX$8,STL!$U$3,$AD104=$AX$9,STL!$U$4,$AD104=$AX$10,STL!$U$5,$AD104=$AX$11,STL!$U$6,$AD104=$AX$12,STL!$U$7,$AD104=$AX$13,STL!$U$8,$AD104=$AX$14,STL!$U$9,$AD104=$AX$15,STL!$U$10,$AD104=$AX$16,STL!$U$11,$AD104=$AX$17,STL!$U$12,$AD104=$AX$18,STL!$U$13,$AD104=$AX$19,STL!$U$14,$AD104=$AX$20,STL!$U$15,$AD104=$AX$21,STL!$U$16,$AD104=$AX$22,STL!$U$17,$AD104=$AX$23,STL!$U$18,$AD104=$AX$24,STL!$U$19,$AD104=$AX$25,STL!$U$20,$AD104=$AX$26,STL!$U$21,$AD104=$AX$27,STL!$U$22,$AD104=$AX$28,STL!$U$23,$AD104=$AX$29,STL!$U$24,$AD104=$AX$30,STL!$U$25,$AD104=$AX$31,STL!$U$26,$AD104=$AX$32,STL!$U$27,$AD104=$AX$33,STL!$U$28,$AD104=$AX$34,STL!$U$29,$AD104=$AX$35,STL!$U$30,$AD104=$AX$36,STL!$U$31,$AD104=$AX$37,STL!$U$32,$AD104=$AX$38,STL!$U$33,$AD104=$AX$39,STL!$U$34,$AD104=$AX$40,STL!$U$35,$AD104=$AX$41,STL!$U$36,$AD104=$AX$42,STL!$U$37,$AD104=$AX$43,STL!$U$38,$AD104=$AX$44,STL!$U$39,$AD104=$AX$45,STL!$U$40,$AD104=$AX$46,STL!$U$41,$AD104=$AX$47,STL!$U$42,$AD104=$AX$48,STL!$U$43,$AD104=$AX$49,STL!$U$44)</f>
        <v>9.9979999999999993</v>
      </c>
      <c r="V104" s="2" cm="1">
        <f t="array" ref="V104">_xlfn.IFS($AD104=$AX$8,STL!$V$3,$AD104=$AX$9,STL!$V$4,$AD104=$AX$10,STL!$V$5,$AD104=$AX$11,STL!$V$6,$AD104=$AX$12,STL!$V$7,$AD104=$AX$13,STL!$V$8,$AD104=$AX$14,STL!$V$9,$AD104=$AX$15,STL!$V$10,$AD104=$AX$16,STL!$V$11,$AD104=$AX$17,STL!$V$12,$AD104=$AX$18,STL!$V$13,$AD104=$AX$19,STL!$V$14,$AD104=$AX$20,STL!$V$15,$AD104=$AX$21,STL!$V$16,$AD104=$AX$22,STL!$V$17,$AD104=$AX$23,STL!$V$18,$AD104=$AX$24,STL!$V$19,$AD104=$AX$25,STL!$V$20,$AD104=$AX$26,STL!$V$21,$AD104=$AX$27,STL!$V$22,$AD104=$AX$28,STL!$V$23,$AD104=$AX$29,STL!$V$24,$AD104=$AX$30,STL!$V$25,$AD104=$AX$31,STL!$V$26,$AD104=$AX$32,STL!$V$27,$AD104=$AX$33,STL!$V$28,$AD104=$AX$34,STL!$V$29,$AD104=$AX$35,STL!$V$30,$AD104=$AX$36,STL!$V$31,$AD104=$AX$37,STL!$V$32,$AD104=$AX$38,STL!$V$33,$AD104=$AX$39,STL!$V$34,$AD104=$AX$40,STL!$V$35,$AD104=$AX$41,STL!$V$36,$AD104=$AX$42,STL!$V$37,$AD104=$AX$43,STL!$V$38,$AD104=$AX$44,STL!$V$39,$AD104=$AX$45,STL!$V$40,$AD104=$AX$46,STL!$V$41,$AD104=$AX$47,STL!$V$42,$AD104=$AX$48,STL!$V$43,$AD104=$AX$49,STL!$V$44)</f>
        <v>623.08300000000008</v>
      </c>
      <c r="W104" s="2" t="s">
        <v>1440</v>
      </c>
      <c r="X104" s="2">
        <v>0.2</v>
      </c>
      <c r="Y104" s="2" t="s">
        <v>33</v>
      </c>
      <c r="Z104" s="2" t="s">
        <v>34</v>
      </c>
      <c r="AA104" s="2" t="s">
        <v>35</v>
      </c>
      <c r="AB104" s="2">
        <v>72089.172907999993</v>
      </c>
      <c r="AC104" s="2">
        <v>72.089173000000002</v>
      </c>
      <c r="AD104" s="2">
        <v>12</v>
      </c>
      <c r="AE104" s="10" t="s">
        <v>1435</v>
      </c>
      <c r="AF104" s="2">
        <f t="shared" si="2"/>
        <v>87536.852928571432</v>
      </c>
      <c r="AG104" s="2" cm="1">
        <f t="array" ref="AG104">_xlfn.IFS(D104="I",MIN('Datos pp I Región'!$K$7:$K$9),D104="II",MIN('Datos pp II Región'!$K$7:$K$9),D104="III",MIN('Datos pp III Región'!$K$7:$K$9),D104="IV",MIN('Datos pp IV Región'!$K$7:$K$9),D104="V",MIN('Datos pp V Región'!$K$7:$K$9),D104="RM",MIN('Datos pp RM'!$K$7:$K$9),D104="VI",MIN('Datos pp VI Región'!$K$7:$K$9))</f>
        <v>2</v>
      </c>
      <c r="AH104" s="2" cm="1">
        <f t="array" ref="AH104">_xlfn.IFS(Z104="Pavimentado",1-(AG104/(4*365)),Z104="No Pavimentado",1-(AG104/365))</f>
        <v>0.99863013698630132</v>
      </c>
      <c r="AI104" s="2" cm="1">
        <f t="array" ref="AI104">_xlfn.IFS(Z104="Pavimentado",8,Z104="No Pavimentado",R104)</f>
        <v>8</v>
      </c>
      <c r="AJ104" s="2">
        <v>0.62</v>
      </c>
      <c r="AK104" s="2">
        <v>0.15</v>
      </c>
      <c r="AL104" s="2">
        <v>1.5</v>
      </c>
      <c r="AM104" s="2">
        <v>0.15</v>
      </c>
      <c r="AN104" s="2"/>
      <c r="AO104" s="2" cm="1">
        <f t="array" ref="AO104">_xlfn.IFS($Z104=$AU$3,AJ104*(($X104)^(0.91))*(AI104*1.1023)^(1.02),$Z104=$AU$4,AL104*281.9*((8.5/12)^0.9)*(AI104/2.72)^0.45)</f>
        <v>1.3201600184669013</v>
      </c>
      <c r="AP104" s="2" cm="1">
        <f t="array" ref="AP104">_xlfn.IFS($Z104=$AU$3,AK104*(($X104)^(0.91))*(AI104*1.1023)^1.02,$Z104=$AU$4,AM104*281.9*((8.5/12)^0.9)*(AI104/2.72)^0.45)</f>
        <v>0.31939355285489546</v>
      </c>
      <c r="AQ104" s="2" cm="1">
        <f t="array" ref="AQ104">_xlfn.IFS(Z104=$AU$3,(AF104*AO104*AH104)/1000000,Z104=$AU$4,(AF104*AH104*AO104*(1-AN104))/1000000)</f>
        <v>0.1154043483740889</v>
      </c>
      <c r="AR104" s="2" cm="1">
        <f t="array" ref="AR104">_xlfn.IFS(Z104=$AU$3,(AF104*AP104*AH104)/1000000,Z104=$AU$4,(AF104*AH104*AP104*(1-AN104))/1000000)</f>
        <v>2.7920406864698925E-2</v>
      </c>
    </row>
    <row r="105" spans="1:44" ht="28.8" x14ac:dyDescent="0.3">
      <c r="A105" s="2">
        <v>12</v>
      </c>
      <c r="B105" t="s">
        <v>21</v>
      </c>
      <c r="C105" s="3" t="s">
        <v>183</v>
      </c>
      <c r="D105" t="s">
        <v>75</v>
      </c>
      <c r="E105" s="2" t="s">
        <v>185</v>
      </c>
      <c r="F105" s="2" t="s">
        <v>171</v>
      </c>
      <c r="G105" s="2" t="s">
        <v>78</v>
      </c>
      <c r="H105" s="2" t="s">
        <v>172</v>
      </c>
      <c r="I105" s="2" t="s">
        <v>28</v>
      </c>
      <c r="J105" s="2">
        <v>34000</v>
      </c>
      <c r="K105" s="2" t="s">
        <v>29</v>
      </c>
      <c r="L105" s="4">
        <v>46227</v>
      </c>
      <c r="M105" s="2" t="s">
        <v>30</v>
      </c>
      <c r="N105" s="2" t="s">
        <v>80</v>
      </c>
      <c r="O105" s="2">
        <v>34000</v>
      </c>
      <c r="P105" s="2" cm="1">
        <f t="array" ref="P105">_xlfn.IFS(AD105=$AT$8,STL!$P$3,AD105=$AT$9,STL!$P$4,AD105=$AT$10,STL!$P$5,AD105=$AT$11,STL!$P$6,AD105=$AT$12,STL!$P$7,AD105=$AT$13,STL!$P$8,AD105=$AT$14,STL!$P$9,AD105=$AT$15,STL!$P$10,AD105=$AT$16,STL!$P$11,AD105=$AT$17,STL!$P$12,AD105=$AT$18,STL!$P$13,AD105=$AT$19,STL!$P$14,AD105=$AT$20,STL!$P$15,AD105=$AT$21,STL!$P$16,AD105=$AT$22,STL!$P$17,AD105=$AT$23,STL!$P$18,AD105=$AT$24,STL!$P$19,AD105=$AT$25,STL!$P$20,AD105=$AT$26,STL!$P$21,AD105=$AT$27,STL!$P$22,AD105=$AT$28,STL!$P$23,AD105=$AT$29,STL!$P$24,AD105=$AT$30,STL!$P$25,AD105=$AT$31,STL!$P$26,AD105=$AT$32,STL!$P$27,AD105=$AT$33,STL!$P$28,AD105=$AT$34,STL!$P$29,AD105=$AT$35,STL!$P$30,AD105=$AT$36,STL!$P$31,AD105=$AT$37,STL!$P$32,AD105=$AT$38,STL!$P$33,AD105=$AT$39,STL!$P$34,AD105=$AT$40,STL!$P$35,AD105=$AT$41,STL!$P$36,AD105=$AT$42,STL!$P$37,AD105=$AT$43,STL!$P$38,AD105=$AT$44,STL!$P$39,AD105=$AT$45,STL!$P$40,AD105=$AT$46,STL!$P$41,AD105=$AT$47,STL!$P$42,AD105=$AT$48,STL!$P$43,AD105=$AT$49,STL!$P$44)</f>
        <v>8.3350000000000009</v>
      </c>
      <c r="Q105" s="2">
        <f>STL!$Q$3</f>
        <v>28</v>
      </c>
      <c r="R105" s="42">
        <f>STL!$R$3</f>
        <v>36.335000000000001</v>
      </c>
      <c r="S105" s="43" cm="1">
        <f t="array" ref="S105">_xlfn.IFS(A105=$AT$8,STL!$S$3,A105=$AT$9,STL!$S$4,A105=$AT$10,STL!$S$5,A105=$AT$11,STL!$S$6,A105=$AT$12,STL!$S$7,A105=$AT$13,STL!$S$8,A105=$AT$14,STL!$S$9,A105=$AT$15,STL!$S$10,A105=$AT$16,STL!$S$11,A105=$AT$17,STL!$S$12,A105=$AT$18,STL!$S$13,A105=$AT$19,STL!$S$14,A105=$AT$20,STL!$S$15,A105=$AT$21,STL!$S$16,A105=$AT$22,STL!$S$17,A105=$AT$23,STL!$S$18,A105=$AT$24,STL!$S$19,A105=$AT$25,STL!$S$20,A105=$AT$26,STL!$S$21,A105=$AT$27,STL!$S$22,A105=$AT$28,STL!$S$23,A105=$AT$29,STL!$S$24,A105=$AT$30,STL!$S$25,A105=$AT$31,STL!$S$26,A105=$AT$32,STL!$S$27,A105=$AT$33,STL!$S$28,A105=$AT$34,STL!$S$29,A105=$AT$35,STL!$S$30,A105=$AT$36,STL!$S$31,A105=$AT$37,STL!$S$32,A105=$AT$38,STL!$S$33,A105=$AT$39,STL!$S$34,A105=$AT$40,STL!$S$35,A105=$AT$41,STL!$S$36,A105=$AT$42,STL!$S$37,A105=$AT$43,STL!$S$38,A105=$AT$44,STL!$S$39,A105=$AT$45,STL!$S$40,A105=$AT$46,STL!$S$41,A105=$AT$47,STL!$S$42,A105=$AT$48,STL!$S$43,A105=$AT$49,STL!$S$44)</f>
        <v>1214.2857142857142</v>
      </c>
      <c r="T105" s="2" cm="1">
        <f t="array" ref="T105">_xlfn.IFS(AD105=$AX$8,STL!$T$3,AD105=$AX$9,STL!$T$4,AD105=$AX$10,STL!$T$5,AD105=$AX$11,STL!$T$6,AD105=$AX$12,STL!$T$7,AD105=$AX$13,STL!$T$8,AD105=$AX$14,STL!$T$9,AD105=$AX$15,STL!$T$10,AD105=$AX$16,STL!$T$11,AD105=$AX$17,STL!$T$12,AD105=$AX$18,STL!$T$13,AD105=$AX$19,STL!$T$14,AD105=$AX$20,STL!$T$15,AD105=$AX$21,STL!$T$16,AD105=$AX$22,STL!$T$17,AD105=$AX$23,STL!$T$18,AD105=$AX$24,STL!$T$19,AD105=$AX$25,STL!$T$20,AD105=$AX$26,STL!$T$21,AD105=$AX$27,STL!$T$22,AD105=$AX$28,STL!$T$23,AD105=$AX$29,STL!$T$24,AD105=$AX$30,STL!$T$25,AD105=$AX$31,STL!$T$26,AD105=$AX$32,STL!$T$27,AD105=$AX$33,STL!$T$28,AD105=$AX$34,STL!$T$29,AD105=$AX$35,STL!$T$30,AD105=$AX$36,STL!$T$31,AD105=$AX$37,STL!$T$32,AD105=$AX$38,STL!$T$33,AD105=$AX$39,STL!$T$34,AD105=$AX$40,STL!$T$35,AD105=$AX$41,STL!$T$36,AD105=$AX$42,STL!$T$37,AD105=$AX$43,STL!$T$38,AD105=$AX$44,STL!$T$39,AD105=$AX$45,STL!$T$40,AD105=$AX$46,STL!$T$41,AD105=$AX$47,STL!$T$42,AD105=$AX$48,STL!$T$43,AD105=$AX$49,STL!$T$44)</f>
        <v>613.08500000000004</v>
      </c>
      <c r="U105" s="2" cm="1">
        <f t="array" ref="U105">_xlfn.IFS($AD105=$AX$8,STL!$U$3,$AD105=$AX$9,STL!$U$4,$AD105=$AX$10,STL!$U$5,$AD105=$AX$11,STL!$U$6,$AD105=$AX$12,STL!$U$7,$AD105=$AX$13,STL!$U$8,$AD105=$AX$14,STL!$U$9,$AD105=$AX$15,STL!$U$10,$AD105=$AX$16,STL!$U$11,$AD105=$AX$17,STL!$U$12,$AD105=$AX$18,STL!$U$13,$AD105=$AX$19,STL!$U$14,$AD105=$AX$20,STL!$U$15,$AD105=$AX$21,STL!$U$16,$AD105=$AX$22,STL!$U$17,$AD105=$AX$23,STL!$U$18,$AD105=$AX$24,STL!$U$19,$AD105=$AX$25,STL!$U$20,$AD105=$AX$26,STL!$U$21,$AD105=$AX$27,STL!$U$22,$AD105=$AX$28,STL!$U$23,$AD105=$AX$29,STL!$U$24,$AD105=$AX$30,STL!$U$25,$AD105=$AX$31,STL!$U$26,$AD105=$AX$32,STL!$U$27,$AD105=$AX$33,STL!$U$28,$AD105=$AX$34,STL!$U$29,$AD105=$AX$35,STL!$U$30,$AD105=$AX$36,STL!$U$31,$AD105=$AX$37,STL!$U$32,$AD105=$AX$38,STL!$U$33,$AD105=$AX$39,STL!$U$34,$AD105=$AX$40,STL!$U$35,$AD105=$AX$41,STL!$U$36,$AD105=$AX$42,STL!$U$37,$AD105=$AX$43,STL!$U$38,$AD105=$AX$44,STL!$U$39,$AD105=$AX$45,STL!$U$40,$AD105=$AX$46,STL!$U$41,$AD105=$AX$47,STL!$U$42,$AD105=$AX$48,STL!$U$43,$AD105=$AX$49,STL!$U$44)</f>
        <v>9.9979999999999993</v>
      </c>
      <c r="V105" s="2" cm="1">
        <f t="array" ref="V105">_xlfn.IFS($AD105=$AX$8,STL!$V$3,$AD105=$AX$9,STL!$V$4,$AD105=$AX$10,STL!$V$5,$AD105=$AX$11,STL!$V$6,$AD105=$AX$12,STL!$V$7,$AD105=$AX$13,STL!$V$8,$AD105=$AX$14,STL!$V$9,$AD105=$AX$15,STL!$V$10,$AD105=$AX$16,STL!$V$11,$AD105=$AX$17,STL!$V$12,$AD105=$AX$18,STL!$V$13,$AD105=$AX$19,STL!$V$14,$AD105=$AX$20,STL!$V$15,$AD105=$AX$21,STL!$V$16,$AD105=$AX$22,STL!$V$17,$AD105=$AX$23,STL!$V$18,$AD105=$AX$24,STL!$V$19,$AD105=$AX$25,STL!$V$20,$AD105=$AX$26,STL!$V$21,$AD105=$AX$27,STL!$V$22,$AD105=$AX$28,STL!$V$23,$AD105=$AX$29,STL!$V$24,$AD105=$AX$30,STL!$V$25,$AD105=$AX$31,STL!$V$26,$AD105=$AX$32,STL!$V$27,$AD105=$AX$33,STL!$V$28,$AD105=$AX$34,STL!$V$29,$AD105=$AX$35,STL!$V$30,$AD105=$AX$36,STL!$V$31,$AD105=$AX$37,STL!$V$32,$AD105=$AX$38,STL!$V$33,$AD105=$AX$39,STL!$V$34,$AD105=$AX$40,STL!$V$35,$AD105=$AX$41,STL!$V$36,$AD105=$AX$42,STL!$V$37,$AD105=$AX$43,STL!$V$38,$AD105=$AX$44,STL!$V$39,$AD105=$AX$45,STL!$V$40,$AD105=$AX$46,STL!$V$41,$AD105=$AX$47,STL!$V$42,$AD105=$AX$48,STL!$V$43,$AD105=$AX$49,STL!$V$44)</f>
        <v>623.08300000000008</v>
      </c>
      <c r="W105" s="2" t="s">
        <v>1441</v>
      </c>
      <c r="X105" s="2">
        <v>0.2</v>
      </c>
      <c r="Y105" s="2" t="s">
        <v>33</v>
      </c>
      <c r="Z105" s="2" t="s">
        <v>34</v>
      </c>
      <c r="AA105" s="2" t="s">
        <v>35</v>
      </c>
      <c r="AB105" s="2">
        <v>24786.434948999999</v>
      </c>
      <c r="AC105" s="2">
        <v>24.786435000000001</v>
      </c>
      <c r="AD105" s="2">
        <v>12</v>
      </c>
      <c r="AE105" s="10" t="s">
        <v>1435</v>
      </c>
      <c r="AF105" s="2">
        <f t="shared" si="2"/>
        <v>30097.813928571428</v>
      </c>
      <c r="AG105" s="2" cm="1">
        <f t="array" ref="AG105">_xlfn.IFS(D105="I",MIN('Datos pp I Región'!$K$7:$K$9),D105="II",MIN('Datos pp II Región'!$K$7:$K$9),D105="III",MIN('Datos pp III Región'!$K$7:$K$9),D105="IV",MIN('Datos pp IV Región'!$K$7:$K$9),D105="V",MIN('Datos pp V Región'!$K$7:$K$9),D105="RM",MIN('Datos pp RM'!$K$7:$K$9),D105="VI",MIN('Datos pp VI Región'!$K$7:$K$9))</f>
        <v>2</v>
      </c>
      <c r="AH105" s="2" cm="1">
        <f t="array" ref="AH105">_xlfn.IFS(Z105="Pavimentado",1-(AG105/(4*365)),Z105="No Pavimentado",1-(AG105/365))</f>
        <v>0.99863013698630132</v>
      </c>
      <c r="AI105" s="2" cm="1">
        <f t="array" ref="AI105">_xlfn.IFS(Z105="Pavimentado",8,Z105="No Pavimentado",R105)</f>
        <v>8</v>
      </c>
      <c r="AJ105" s="2">
        <v>0.62</v>
      </c>
      <c r="AK105" s="2">
        <v>0.15</v>
      </c>
      <c r="AL105" s="2">
        <v>1.5</v>
      </c>
      <c r="AM105" s="2">
        <v>0.15</v>
      </c>
      <c r="AN105" s="2"/>
      <c r="AO105" s="2" cm="1">
        <f t="array" ref="AO105">_xlfn.IFS($Z105=$AU$3,AJ105*(($X105)^(0.91))*(AI105*1.1023)^(1.02),$Z105=$AU$4,AL105*281.9*((8.5/12)^0.9)*(AI105/2.72)^0.45)</f>
        <v>1.3201600184669013</v>
      </c>
      <c r="AP105" s="2" cm="1">
        <f t="array" ref="AP105">_xlfn.IFS($Z105=$AU$3,AK105*(($X105)^(0.91))*(AI105*1.1023)^1.02,$Z105=$AU$4,AM105*281.9*((8.5/12)^0.9)*(AI105/2.72)^0.45)</f>
        <v>0.31939355285489546</v>
      </c>
      <c r="AQ105" s="2" cm="1">
        <f t="array" ref="AQ105">_xlfn.IFS(Z105=$AU$3,(AF105*AO105*AH105)/1000000,Z105=$AU$4,(AF105*AH105*AO105*(1-AN105))/1000000)</f>
        <v>3.96795005498497E-2</v>
      </c>
      <c r="AR105" s="2" cm="1">
        <f t="array" ref="AR105">_xlfn.IFS(Z105=$AU$3,(AF105*AP105*AH105)/1000000,Z105=$AU$4,(AF105*AH105*AP105*(1-AN105))/1000000)</f>
        <v>9.5998791652862157E-3</v>
      </c>
    </row>
    <row r="106" spans="1:44" ht="28.8" x14ac:dyDescent="0.3">
      <c r="A106" s="2">
        <v>12</v>
      </c>
      <c r="B106" t="s">
        <v>21</v>
      </c>
      <c r="C106" s="3" t="s">
        <v>183</v>
      </c>
      <c r="D106" t="s">
        <v>75</v>
      </c>
      <c r="E106" s="2" t="s">
        <v>185</v>
      </c>
      <c r="F106" s="2" t="s">
        <v>171</v>
      </c>
      <c r="G106" s="2" t="s">
        <v>78</v>
      </c>
      <c r="H106" s="2" t="s">
        <v>172</v>
      </c>
      <c r="I106" s="2" t="s">
        <v>28</v>
      </c>
      <c r="J106" s="2">
        <v>34000</v>
      </c>
      <c r="K106" s="2" t="s">
        <v>29</v>
      </c>
      <c r="L106" s="4">
        <v>46227</v>
      </c>
      <c r="M106" s="2" t="s">
        <v>30</v>
      </c>
      <c r="N106" s="2" t="s">
        <v>80</v>
      </c>
      <c r="O106" s="2">
        <v>34000</v>
      </c>
      <c r="P106" s="2" cm="1">
        <f t="array" ref="P106">_xlfn.IFS(AD106=$AT$8,STL!$P$3,AD106=$AT$9,STL!$P$4,AD106=$AT$10,STL!$P$5,AD106=$AT$11,STL!$P$6,AD106=$AT$12,STL!$P$7,AD106=$AT$13,STL!$P$8,AD106=$AT$14,STL!$P$9,AD106=$AT$15,STL!$P$10,AD106=$AT$16,STL!$P$11,AD106=$AT$17,STL!$P$12,AD106=$AT$18,STL!$P$13,AD106=$AT$19,STL!$P$14,AD106=$AT$20,STL!$P$15,AD106=$AT$21,STL!$P$16,AD106=$AT$22,STL!$P$17,AD106=$AT$23,STL!$P$18,AD106=$AT$24,STL!$P$19,AD106=$AT$25,STL!$P$20,AD106=$AT$26,STL!$P$21,AD106=$AT$27,STL!$P$22,AD106=$AT$28,STL!$P$23,AD106=$AT$29,STL!$P$24,AD106=$AT$30,STL!$P$25,AD106=$AT$31,STL!$P$26,AD106=$AT$32,STL!$P$27,AD106=$AT$33,STL!$P$28,AD106=$AT$34,STL!$P$29,AD106=$AT$35,STL!$P$30,AD106=$AT$36,STL!$P$31,AD106=$AT$37,STL!$P$32,AD106=$AT$38,STL!$P$33,AD106=$AT$39,STL!$P$34,AD106=$AT$40,STL!$P$35,AD106=$AT$41,STL!$P$36,AD106=$AT$42,STL!$P$37,AD106=$AT$43,STL!$P$38,AD106=$AT$44,STL!$P$39,AD106=$AT$45,STL!$P$40,AD106=$AT$46,STL!$P$41,AD106=$AT$47,STL!$P$42,AD106=$AT$48,STL!$P$43,AD106=$AT$49,STL!$P$44)</f>
        <v>8.3350000000000009</v>
      </c>
      <c r="Q106" s="2">
        <f>STL!$Q$3</f>
        <v>28</v>
      </c>
      <c r="R106" s="42">
        <f>STL!$R$3</f>
        <v>36.335000000000001</v>
      </c>
      <c r="S106" s="43" cm="1">
        <f t="array" ref="S106">_xlfn.IFS(A106=$AT$8,STL!$S$3,A106=$AT$9,STL!$S$4,A106=$AT$10,STL!$S$5,A106=$AT$11,STL!$S$6,A106=$AT$12,STL!$S$7,A106=$AT$13,STL!$S$8,A106=$AT$14,STL!$S$9,A106=$AT$15,STL!$S$10,A106=$AT$16,STL!$S$11,A106=$AT$17,STL!$S$12,A106=$AT$18,STL!$S$13,A106=$AT$19,STL!$S$14,A106=$AT$20,STL!$S$15,A106=$AT$21,STL!$S$16,A106=$AT$22,STL!$S$17,A106=$AT$23,STL!$S$18,A106=$AT$24,STL!$S$19,A106=$AT$25,STL!$S$20,A106=$AT$26,STL!$S$21,A106=$AT$27,STL!$S$22,A106=$AT$28,STL!$S$23,A106=$AT$29,STL!$S$24,A106=$AT$30,STL!$S$25,A106=$AT$31,STL!$S$26,A106=$AT$32,STL!$S$27,A106=$AT$33,STL!$S$28,A106=$AT$34,STL!$S$29,A106=$AT$35,STL!$S$30,A106=$AT$36,STL!$S$31,A106=$AT$37,STL!$S$32,A106=$AT$38,STL!$S$33,A106=$AT$39,STL!$S$34,A106=$AT$40,STL!$S$35,A106=$AT$41,STL!$S$36,A106=$AT$42,STL!$S$37,A106=$AT$43,STL!$S$38,A106=$AT$44,STL!$S$39,A106=$AT$45,STL!$S$40,A106=$AT$46,STL!$S$41,A106=$AT$47,STL!$S$42,A106=$AT$48,STL!$S$43,A106=$AT$49,STL!$S$44)</f>
        <v>1214.2857142857142</v>
      </c>
      <c r="T106" s="2" cm="1">
        <f t="array" ref="T106">_xlfn.IFS(AD106=$AX$8,STL!$T$3,AD106=$AX$9,STL!$T$4,AD106=$AX$10,STL!$T$5,AD106=$AX$11,STL!$T$6,AD106=$AX$12,STL!$T$7,AD106=$AX$13,STL!$T$8,AD106=$AX$14,STL!$T$9,AD106=$AX$15,STL!$T$10,AD106=$AX$16,STL!$T$11,AD106=$AX$17,STL!$T$12,AD106=$AX$18,STL!$T$13,AD106=$AX$19,STL!$T$14,AD106=$AX$20,STL!$T$15,AD106=$AX$21,STL!$T$16,AD106=$AX$22,STL!$T$17,AD106=$AX$23,STL!$T$18,AD106=$AX$24,STL!$T$19,AD106=$AX$25,STL!$T$20,AD106=$AX$26,STL!$T$21,AD106=$AX$27,STL!$T$22,AD106=$AX$28,STL!$T$23,AD106=$AX$29,STL!$T$24,AD106=$AX$30,STL!$T$25,AD106=$AX$31,STL!$T$26,AD106=$AX$32,STL!$T$27,AD106=$AX$33,STL!$T$28,AD106=$AX$34,STL!$T$29,AD106=$AX$35,STL!$T$30,AD106=$AX$36,STL!$T$31,AD106=$AX$37,STL!$T$32,AD106=$AX$38,STL!$T$33,AD106=$AX$39,STL!$T$34,AD106=$AX$40,STL!$T$35,AD106=$AX$41,STL!$T$36,AD106=$AX$42,STL!$T$37,AD106=$AX$43,STL!$T$38,AD106=$AX$44,STL!$T$39,AD106=$AX$45,STL!$T$40,AD106=$AX$46,STL!$T$41,AD106=$AX$47,STL!$T$42,AD106=$AX$48,STL!$T$43,AD106=$AX$49,STL!$T$44)</f>
        <v>613.08500000000004</v>
      </c>
      <c r="U106" s="2" cm="1">
        <f t="array" ref="U106">_xlfn.IFS($AD106=$AX$8,STL!$U$3,$AD106=$AX$9,STL!$U$4,$AD106=$AX$10,STL!$U$5,$AD106=$AX$11,STL!$U$6,$AD106=$AX$12,STL!$U$7,$AD106=$AX$13,STL!$U$8,$AD106=$AX$14,STL!$U$9,$AD106=$AX$15,STL!$U$10,$AD106=$AX$16,STL!$U$11,$AD106=$AX$17,STL!$U$12,$AD106=$AX$18,STL!$U$13,$AD106=$AX$19,STL!$U$14,$AD106=$AX$20,STL!$U$15,$AD106=$AX$21,STL!$U$16,$AD106=$AX$22,STL!$U$17,$AD106=$AX$23,STL!$U$18,$AD106=$AX$24,STL!$U$19,$AD106=$AX$25,STL!$U$20,$AD106=$AX$26,STL!$U$21,$AD106=$AX$27,STL!$U$22,$AD106=$AX$28,STL!$U$23,$AD106=$AX$29,STL!$U$24,$AD106=$AX$30,STL!$U$25,$AD106=$AX$31,STL!$U$26,$AD106=$AX$32,STL!$U$27,$AD106=$AX$33,STL!$U$28,$AD106=$AX$34,STL!$U$29,$AD106=$AX$35,STL!$U$30,$AD106=$AX$36,STL!$U$31,$AD106=$AX$37,STL!$U$32,$AD106=$AX$38,STL!$U$33,$AD106=$AX$39,STL!$U$34,$AD106=$AX$40,STL!$U$35,$AD106=$AX$41,STL!$U$36,$AD106=$AX$42,STL!$U$37,$AD106=$AX$43,STL!$U$38,$AD106=$AX$44,STL!$U$39,$AD106=$AX$45,STL!$U$40,$AD106=$AX$46,STL!$U$41,$AD106=$AX$47,STL!$U$42,$AD106=$AX$48,STL!$U$43,$AD106=$AX$49,STL!$U$44)</f>
        <v>9.9979999999999993</v>
      </c>
      <c r="V106" s="2" cm="1">
        <f t="array" ref="V106">_xlfn.IFS($AD106=$AX$8,STL!$V$3,$AD106=$AX$9,STL!$V$4,$AD106=$AX$10,STL!$V$5,$AD106=$AX$11,STL!$V$6,$AD106=$AX$12,STL!$V$7,$AD106=$AX$13,STL!$V$8,$AD106=$AX$14,STL!$V$9,$AD106=$AX$15,STL!$V$10,$AD106=$AX$16,STL!$V$11,$AD106=$AX$17,STL!$V$12,$AD106=$AX$18,STL!$V$13,$AD106=$AX$19,STL!$V$14,$AD106=$AX$20,STL!$V$15,$AD106=$AX$21,STL!$V$16,$AD106=$AX$22,STL!$V$17,$AD106=$AX$23,STL!$V$18,$AD106=$AX$24,STL!$V$19,$AD106=$AX$25,STL!$V$20,$AD106=$AX$26,STL!$V$21,$AD106=$AX$27,STL!$V$22,$AD106=$AX$28,STL!$V$23,$AD106=$AX$29,STL!$V$24,$AD106=$AX$30,STL!$V$25,$AD106=$AX$31,STL!$V$26,$AD106=$AX$32,STL!$V$27,$AD106=$AX$33,STL!$V$28,$AD106=$AX$34,STL!$V$29,$AD106=$AX$35,STL!$V$30,$AD106=$AX$36,STL!$V$31,$AD106=$AX$37,STL!$V$32,$AD106=$AX$38,STL!$V$33,$AD106=$AX$39,STL!$V$34,$AD106=$AX$40,STL!$V$35,$AD106=$AX$41,STL!$V$36,$AD106=$AX$42,STL!$V$37,$AD106=$AX$43,STL!$V$38,$AD106=$AX$44,STL!$V$39,$AD106=$AX$45,STL!$V$40,$AD106=$AX$46,STL!$V$41,$AD106=$AX$47,STL!$V$42,$AD106=$AX$48,STL!$V$43,$AD106=$AX$49,STL!$V$44)</f>
        <v>623.08300000000008</v>
      </c>
      <c r="W106" s="2" t="s">
        <v>1442</v>
      </c>
      <c r="X106" s="2">
        <v>0.2</v>
      </c>
      <c r="Y106" s="2" t="s">
        <v>33</v>
      </c>
      <c r="Z106" s="2" t="s">
        <v>34</v>
      </c>
      <c r="AA106" s="2" t="s">
        <v>35</v>
      </c>
      <c r="AB106" s="2">
        <v>24581.092133999999</v>
      </c>
      <c r="AC106" s="2">
        <v>24.581092000000002</v>
      </c>
      <c r="AD106" s="2">
        <v>12</v>
      </c>
      <c r="AE106" s="10" t="s">
        <v>1435</v>
      </c>
      <c r="AF106" s="2">
        <f t="shared" si="2"/>
        <v>29848.468857142856</v>
      </c>
      <c r="AG106" s="2" cm="1">
        <f t="array" ref="AG106">_xlfn.IFS(D106="I",MIN('Datos pp I Región'!$K$7:$K$9),D106="II",MIN('Datos pp II Región'!$K$7:$K$9),D106="III",MIN('Datos pp III Región'!$K$7:$K$9),D106="IV",MIN('Datos pp IV Región'!$K$7:$K$9),D106="V",MIN('Datos pp V Región'!$K$7:$K$9),D106="RM",MIN('Datos pp RM'!$K$7:$K$9),D106="VI",MIN('Datos pp VI Región'!$K$7:$K$9))</f>
        <v>2</v>
      </c>
      <c r="AH106" s="2" cm="1">
        <f t="array" ref="AH106">_xlfn.IFS(Z106="Pavimentado",1-(AG106/(4*365)),Z106="No Pavimentado",1-(AG106/365))</f>
        <v>0.99863013698630132</v>
      </c>
      <c r="AI106" s="2" cm="1">
        <f t="array" ref="AI106">_xlfn.IFS(Z106="Pavimentado",8,Z106="No Pavimentado",R106)</f>
        <v>8</v>
      </c>
      <c r="AJ106" s="2">
        <v>0.62</v>
      </c>
      <c r="AK106" s="2">
        <v>0.15</v>
      </c>
      <c r="AL106" s="2">
        <v>1.5</v>
      </c>
      <c r="AM106" s="2">
        <v>0.15</v>
      </c>
      <c r="AN106" s="2"/>
      <c r="AO106" s="2" cm="1">
        <f t="array" ref="AO106">_xlfn.IFS($Z106=$AU$3,AJ106*(($X106)^(0.91))*(AI106*1.1023)^(1.02),$Z106=$AU$4,AL106*281.9*((8.5/12)^0.9)*(AI106/2.72)^0.45)</f>
        <v>1.3201600184669013</v>
      </c>
      <c r="AP106" s="2" cm="1">
        <f t="array" ref="AP106">_xlfn.IFS($Z106=$AU$3,AK106*(($X106)^(0.91))*(AI106*1.1023)^1.02,$Z106=$AU$4,AM106*281.9*((8.5/12)^0.9)*(AI106/2.72)^0.45)</f>
        <v>0.31939355285489546</v>
      </c>
      <c r="AQ106" s="2" cm="1">
        <f t="array" ref="AQ106">_xlfn.IFS(Z106=$AU$3,(AF106*AO106*AH106)/1000000,Z106=$AU$4,(AF106*AH106*AO106*(1-AN106))/1000000)</f>
        <v>3.9350776080945324E-2</v>
      </c>
      <c r="AR106" s="2" cm="1">
        <f t="array" ref="AR106">_xlfn.IFS(Z106=$AU$3,(AF106*AP106*AH106)/1000000,Z106=$AU$4,(AF106*AH106*AP106*(1-AN106))/1000000)</f>
        <v>9.52034905184161E-3</v>
      </c>
    </row>
    <row r="107" spans="1:44" ht="28.8" x14ac:dyDescent="0.3">
      <c r="A107" s="2">
        <v>12</v>
      </c>
      <c r="B107" t="s">
        <v>21</v>
      </c>
      <c r="C107" s="3" t="s">
        <v>183</v>
      </c>
      <c r="D107" t="s">
        <v>75</v>
      </c>
      <c r="E107" s="2" t="s">
        <v>185</v>
      </c>
      <c r="F107" s="2" t="s">
        <v>171</v>
      </c>
      <c r="G107" s="2" t="s">
        <v>78</v>
      </c>
      <c r="H107" s="2" t="s">
        <v>172</v>
      </c>
      <c r="I107" s="2" t="s">
        <v>28</v>
      </c>
      <c r="J107" s="2">
        <v>34000</v>
      </c>
      <c r="K107" s="2" t="s">
        <v>29</v>
      </c>
      <c r="L107" s="4">
        <v>46227</v>
      </c>
      <c r="M107" s="2" t="s">
        <v>30</v>
      </c>
      <c r="N107" s="2" t="s">
        <v>80</v>
      </c>
      <c r="O107" s="2">
        <v>34000</v>
      </c>
      <c r="P107" s="2" cm="1">
        <f t="array" ref="P107">_xlfn.IFS(AD107=$AT$8,STL!$P$3,AD107=$AT$9,STL!$P$4,AD107=$AT$10,STL!$P$5,AD107=$AT$11,STL!$P$6,AD107=$AT$12,STL!$P$7,AD107=$AT$13,STL!$P$8,AD107=$AT$14,STL!$P$9,AD107=$AT$15,STL!$P$10,AD107=$AT$16,STL!$P$11,AD107=$AT$17,STL!$P$12,AD107=$AT$18,STL!$P$13,AD107=$AT$19,STL!$P$14,AD107=$AT$20,STL!$P$15,AD107=$AT$21,STL!$P$16,AD107=$AT$22,STL!$P$17,AD107=$AT$23,STL!$P$18,AD107=$AT$24,STL!$P$19,AD107=$AT$25,STL!$P$20,AD107=$AT$26,STL!$P$21,AD107=$AT$27,STL!$P$22,AD107=$AT$28,STL!$P$23,AD107=$AT$29,STL!$P$24,AD107=$AT$30,STL!$P$25,AD107=$AT$31,STL!$P$26,AD107=$AT$32,STL!$P$27,AD107=$AT$33,STL!$P$28,AD107=$AT$34,STL!$P$29,AD107=$AT$35,STL!$P$30,AD107=$AT$36,STL!$P$31,AD107=$AT$37,STL!$P$32,AD107=$AT$38,STL!$P$33,AD107=$AT$39,STL!$P$34,AD107=$AT$40,STL!$P$35,AD107=$AT$41,STL!$P$36,AD107=$AT$42,STL!$P$37,AD107=$AT$43,STL!$P$38,AD107=$AT$44,STL!$P$39,AD107=$AT$45,STL!$P$40,AD107=$AT$46,STL!$P$41,AD107=$AT$47,STL!$P$42,AD107=$AT$48,STL!$P$43,AD107=$AT$49,STL!$P$44)</f>
        <v>8.3350000000000009</v>
      </c>
      <c r="Q107" s="2">
        <f>STL!$Q$3</f>
        <v>28</v>
      </c>
      <c r="R107" s="42">
        <f>STL!$R$3</f>
        <v>36.335000000000001</v>
      </c>
      <c r="S107" s="43" cm="1">
        <f t="array" ref="S107">_xlfn.IFS(A107=$AT$8,STL!$S$3,A107=$AT$9,STL!$S$4,A107=$AT$10,STL!$S$5,A107=$AT$11,STL!$S$6,A107=$AT$12,STL!$S$7,A107=$AT$13,STL!$S$8,A107=$AT$14,STL!$S$9,A107=$AT$15,STL!$S$10,A107=$AT$16,STL!$S$11,A107=$AT$17,STL!$S$12,A107=$AT$18,STL!$S$13,A107=$AT$19,STL!$S$14,A107=$AT$20,STL!$S$15,A107=$AT$21,STL!$S$16,A107=$AT$22,STL!$S$17,A107=$AT$23,STL!$S$18,A107=$AT$24,STL!$S$19,A107=$AT$25,STL!$S$20,A107=$AT$26,STL!$S$21,A107=$AT$27,STL!$S$22,A107=$AT$28,STL!$S$23,A107=$AT$29,STL!$S$24,A107=$AT$30,STL!$S$25,A107=$AT$31,STL!$S$26,A107=$AT$32,STL!$S$27,A107=$AT$33,STL!$S$28,A107=$AT$34,STL!$S$29,A107=$AT$35,STL!$S$30,A107=$AT$36,STL!$S$31,A107=$AT$37,STL!$S$32,A107=$AT$38,STL!$S$33,A107=$AT$39,STL!$S$34,A107=$AT$40,STL!$S$35,A107=$AT$41,STL!$S$36,A107=$AT$42,STL!$S$37,A107=$AT$43,STL!$S$38,A107=$AT$44,STL!$S$39,A107=$AT$45,STL!$S$40,A107=$AT$46,STL!$S$41,A107=$AT$47,STL!$S$42,A107=$AT$48,STL!$S$43,A107=$AT$49,STL!$S$44)</f>
        <v>1214.2857142857142</v>
      </c>
      <c r="T107" s="2" cm="1">
        <f t="array" ref="T107">_xlfn.IFS(AD107=$AX$8,STL!$T$3,AD107=$AX$9,STL!$T$4,AD107=$AX$10,STL!$T$5,AD107=$AX$11,STL!$T$6,AD107=$AX$12,STL!$T$7,AD107=$AX$13,STL!$T$8,AD107=$AX$14,STL!$T$9,AD107=$AX$15,STL!$T$10,AD107=$AX$16,STL!$T$11,AD107=$AX$17,STL!$T$12,AD107=$AX$18,STL!$T$13,AD107=$AX$19,STL!$T$14,AD107=$AX$20,STL!$T$15,AD107=$AX$21,STL!$T$16,AD107=$AX$22,STL!$T$17,AD107=$AX$23,STL!$T$18,AD107=$AX$24,STL!$T$19,AD107=$AX$25,STL!$T$20,AD107=$AX$26,STL!$T$21,AD107=$AX$27,STL!$T$22,AD107=$AX$28,STL!$T$23,AD107=$AX$29,STL!$T$24,AD107=$AX$30,STL!$T$25,AD107=$AX$31,STL!$T$26,AD107=$AX$32,STL!$T$27,AD107=$AX$33,STL!$T$28,AD107=$AX$34,STL!$T$29,AD107=$AX$35,STL!$T$30,AD107=$AX$36,STL!$T$31,AD107=$AX$37,STL!$T$32,AD107=$AX$38,STL!$T$33,AD107=$AX$39,STL!$T$34,AD107=$AX$40,STL!$T$35,AD107=$AX$41,STL!$T$36,AD107=$AX$42,STL!$T$37,AD107=$AX$43,STL!$T$38,AD107=$AX$44,STL!$T$39,AD107=$AX$45,STL!$T$40,AD107=$AX$46,STL!$T$41,AD107=$AX$47,STL!$T$42,AD107=$AX$48,STL!$T$43,AD107=$AX$49,STL!$T$44)</f>
        <v>613.08500000000004</v>
      </c>
      <c r="U107" s="2" cm="1">
        <f t="array" ref="U107">_xlfn.IFS($AD107=$AX$8,STL!$U$3,$AD107=$AX$9,STL!$U$4,$AD107=$AX$10,STL!$U$5,$AD107=$AX$11,STL!$U$6,$AD107=$AX$12,STL!$U$7,$AD107=$AX$13,STL!$U$8,$AD107=$AX$14,STL!$U$9,$AD107=$AX$15,STL!$U$10,$AD107=$AX$16,STL!$U$11,$AD107=$AX$17,STL!$U$12,$AD107=$AX$18,STL!$U$13,$AD107=$AX$19,STL!$U$14,$AD107=$AX$20,STL!$U$15,$AD107=$AX$21,STL!$U$16,$AD107=$AX$22,STL!$U$17,$AD107=$AX$23,STL!$U$18,$AD107=$AX$24,STL!$U$19,$AD107=$AX$25,STL!$U$20,$AD107=$AX$26,STL!$U$21,$AD107=$AX$27,STL!$U$22,$AD107=$AX$28,STL!$U$23,$AD107=$AX$29,STL!$U$24,$AD107=$AX$30,STL!$U$25,$AD107=$AX$31,STL!$U$26,$AD107=$AX$32,STL!$U$27,$AD107=$AX$33,STL!$U$28,$AD107=$AX$34,STL!$U$29,$AD107=$AX$35,STL!$U$30,$AD107=$AX$36,STL!$U$31,$AD107=$AX$37,STL!$U$32,$AD107=$AX$38,STL!$U$33,$AD107=$AX$39,STL!$U$34,$AD107=$AX$40,STL!$U$35,$AD107=$AX$41,STL!$U$36,$AD107=$AX$42,STL!$U$37,$AD107=$AX$43,STL!$U$38,$AD107=$AX$44,STL!$U$39,$AD107=$AX$45,STL!$U$40,$AD107=$AX$46,STL!$U$41,$AD107=$AX$47,STL!$U$42,$AD107=$AX$48,STL!$U$43,$AD107=$AX$49,STL!$U$44)</f>
        <v>9.9979999999999993</v>
      </c>
      <c r="V107" s="2" cm="1">
        <f t="array" ref="V107">_xlfn.IFS($AD107=$AX$8,STL!$V$3,$AD107=$AX$9,STL!$V$4,$AD107=$AX$10,STL!$V$5,$AD107=$AX$11,STL!$V$6,$AD107=$AX$12,STL!$V$7,$AD107=$AX$13,STL!$V$8,$AD107=$AX$14,STL!$V$9,$AD107=$AX$15,STL!$V$10,$AD107=$AX$16,STL!$V$11,$AD107=$AX$17,STL!$V$12,$AD107=$AX$18,STL!$V$13,$AD107=$AX$19,STL!$V$14,$AD107=$AX$20,STL!$V$15,$AD107=$AX$21,STL!$V$16,$AD107=$AX$22,STL!$V$17,$AD107=$AX$23,STL!$V$18,$AD107=$AX$24,STL!$V$19,$AD107=$AX$25,STL!$V$20,$AD107=$AX$26,STL!$V$21,$AD107=$AX$27,STL!$V$22,$AD107=$AX$28,STL!$V$23,$AD107=$AX$29,STL!$V$24,$AD107=$AX$30,STL!$V$25,$AD107=$AX$31,STL!$V$26,$AD107=$AX$32,STL!$V$27,$AD107=$AX$33,STL!$V$28,$AD107=$AX$34,STL!$V$29,$AD107=$AX$35,STL!$V$30,$AD107=$AX$36,STL!$V$31,$AD107=$AX$37,STL!$V$32,$AD107=$AX$38,STL!$V$33,$AD107=$AX$39,STL!$V$34,$AD107=$AX$40,STL!$V$35,$AD107=$AX$41,STL!$V$36,$AD107=$AX$42,STL!$V$37,$AD107=$AX$43,STL!$V$38,$AD107=$AX$44,STL!$V$39,$AD107=$AX$45,STL!$V$40,$AD107=$AX$46,STL!$V$41,$AD107=$AX$47,STL!$V$42,$AD107=$AX$48,STL!$V$43,$AD107=$AX$49,STL!$V$44)</f>
        <v>623.08300000000008</v>
      </c>
      <c r="W107" s="2" t="s">
        <v>1443</v>
      </c>
      <c r="X107" s="2">
        <v>0.2</v>
      </c>
      <c r="Y107" s="2" t="s">
        <v>33</v>
      </c>
      <c r="Z107" s="2" t="s">
        <v>34</v>
      </c>
      <c r="AA107" s="2" t="s">
        <v>35</v>
      </c>
      <c r="AB107" s="2">
        <v>704.76983399999995</v>
      </c>
      <c r="AC107" s="2">
        <v>0.70477000000000001</v>
      </c>
      <c r="AD107" s="2">
        <v>12</v>
      </c>
      <c r="AE107" s="10" t="s">
        <v>1435</v>
      </c>
      <c r="AF107" s="2">
        <f t="shared" si="2"/>
        <v>855.79214285714284</v>
      </c>
      <c r="AG107" s="2" cm="1">
        <f t="array" ref="AG107">_xlfn.IFS(D107="I",MIN('Datos pp I Región'!$K$7:$K$9),D107="II",MIN('Datos pp II Región'!$K$7:$K$9),D107="III",MIN('Datos pp III Región'!$K$7:$K$9),D107="IV",MIN('Datos pp IV Región'!$K$7:$K$9),D107="V",MIN('Datos pp V Región'!$K$7:$K$9),D107="RM",MIN('Datos pp RM'!$K$7:$K$9),D107="VI",MIN('Datos pp VI Región'!$K$7:$K$9))</f>
        <v>2</v>
      </c>
      <c r="AH107" s="2" cm="1">
        <f t="array" ref="AH107">_xlfn.IFS(Z107="Pavimentado",1-(AG107/(4*365)),Z107="No Pavimentado",1-(AG107/365))</f>
        <v>0.99863013698630132</v>
      </c>
      <c r="AI107" s="2" cm="1">
        <f t="array" ref="AI107">_xlfn.IFS(Z107="Pavimentado",8,Z107="No Pavimentado",R107)</f>
        <v>8</v>
      </c>
      <c r="AJ107" s="2">
        <v>0.62</v>
      </c>
      <c r="AK107" s="2">
        <v>0.15</v>
      </c>
      <c r="AL107" s="2">
        <v>1.5</v>
      </c>
      <c r="AM107" s="2">
        <v>0.15</v>
      </c>
      <c r="AN107" s="2"/>
      <c r="AO107" s="2" cm="1">
        <f t="array" ref="AO107">_xlfn.IFS($Z107=$AU$3,AJ107*(($X107)^(0.91))*(AI107*1.1023)^(1.02),$Z107=$AU$4,AL107*281.9*((8.5/12)^0.9)*(AI107/2.72)^0.45)</f>
        <v>1.3201600184669013</v>
      </c>
      <c r="AP107" s="2" cm="1">
        <f t="array" ref="AP107">_xlfn.IFS($Z107=$AU$3,AK107*(($X107)^(0.91))*(AI107*1.1023)^1.02,$Z107=$AU$4,AM107*281.9*((8.5/12)^0.9)*(AI107/2.72)^0.45)</f>
        <v>0.31939355285489546</v>
      </c>
      <c r="AQ107" s="2" cm="1">
        <f t="array" ref="AQ107">_xlfn.IFS(Z107=$AU$3,(AF107*AO107*AH107)/1000000,Z107=$AU$4,(AF107*AH107*AO107*(1-AN107))/1000000)</f>
        <v>1.1282349237604185E-3</v>
      </c>
      <c r="AR107" s="2" cm="1">
        <f t="array" ref="AR107">_xlfn.IFS(Z107=$AU$3,(AF107*AP107*AH107)/1000000,Z107=$AU$4,(AF107*AH107*AP107*(1-AN107))/1000000)</f>
        <v>2.7296006220010123E-4</v>
      </c>
    </row>
    <row r="108" spans="1:44" ht="57.6" x14ac:dyDescent="0.3">
      <c r="A108" s="2">
        <v>13</v>
      </c>
      <c r="B108" t="s">
        <v>21</v>
      </c>
      <c r="C108" s="3" t="s">
        <v>183</v>
      </c>
      <c r="D108" t="s">
        <v>184</v>
      </c>
      <c r="E108" s="3" t="s">
        <v>194</v>
      </c>
      <c r="F108" s="2" t="s">
        <v>186</v>
      </c>
      <c r="G108" s="2" t="s">
        <v>187</v>
      </c>
      <c r="H108" s="3" t="s">
        <v>188</v>
      </c>
      <c r="I108" s="2" t="s">
        <v>28</v>
      </c>
      <c r="J108" s="2" t="s">
        <v>189</v>
      </c>
      <c r="K108" s="2" t="s">
        <v>29</v>
      </c>
      <c r="L108" s="4">
        <v>46227</v>
      </c>
      <c r="M108" s="2" t="s">
        <v>30</v>
      </c>
      <c r="N108" s="2" t="s">
        <v>31</v>
      </c>
      <c r="O108" s="2">
        <v>134137</v>
      </c>
      <c r="P108" s="2" cm="1">
        <f t="array" ref="P108">_xlfn.IFS(AD108=$AT$8,STL!$P$3,AD108=$AT$9,STL!$P$4,AD108=$AT$10,STL!$P$5,AD108=$AT$11,STL!$P$6,AD108=$AT$12,STL!$P$7,AD108=$AT$13,STL!$P$8,AD108=$AT$14,STL!$P$9,AD108=$AT$15,STL!$P$10,AD108=$AT$16,STL!$P$11,AD108=$AT$17,STL!$P$12,AD108=$AT$18,STL!$P$13,AD108=$AT$19,STL!$P$14,AD108=$AT$20,STL!$P$15,AD108=$AT$21,STL!$P$16,AD108=$AT$22,STL!$P$17,AD108=$AT$23,STL!$P$18,AD108=$AT$24,STL!$P$19,AD108=$AT$25,STL!$P$20,AD108=$AT$26,STL!$P$21,AD108=$AT$27,STL!$P$22,AD108=$AT$28,STL!$P$23,AD108=$AT$29,STL!$P$24,AD108=$AT$30,STL!$P$25,AD108=$AT$31,STL!$P$26,AD108=$AT$32,STL!$P$27,AD108=$AT$33,STL!$P$28,AD108=$AT$34,STL!$P$29,AD108=$AT$35,STL!$P$30,AD108=$AT$36,STL!$P$31,AD108=$AT$37,STL!$P$32,AD108=$AT$38,STL!$P$33,AD108=$AT$39,STL!$P$34,AD108=$AT$40,STL!$P$35,AD108=$AT$41,STL!$P$36,AD108=$AT$42,STL!$P$37,AD108=$AT$43,STL!$P$38,AD108=$AT$44,STL!$P$39,AD108=$AT$45,STL!$P$40,AD108=$AT$46,STL!$P$41,AD108=$AT$47,STL!$P$42,AD108=$AT$48,STL!$P$43,AD108=$AT$49,STL!$P$44)</f>
        <v>8.3350000000000009</v>
      </c>
      <c r="Q108" s="2">
        <f>STL!$Q$3</f>
        <v>28</v>
      </c>
      <c r="R108" s="42">
        <f>STL!$R$3</f>
        <v>36.335000000000001</v>
      </c>
      <c r="S108" s="43" cm="1">
        <f t="array" ref="S108">_xlfn.IFS(A108=$AT$8,STL!$S$3,A108=$AT$9,STL!$S$4,A108=$AT$10,STL!$S$5,A108=$AT$11,STL!$S$6,A108=$AT$12,STL!$S$7,A108=$AT$13,STL!$S$8,A108=$AT$14,STL!$S$9,A108=$AT$15,STL!$S$10,A108=$AT$16,STL!$S$11,A108=$AT$17,STL!$S$12,A108=$AT$18,STL!$S$13,A108=$AT$19,STL!$S$14,A108=$AT$20,STL!$S$15,A108=$AT$21,STL!$S$16,A108=$AT$22,STL!$S$17,A108=$AT$23,STL!$S$18,A108=$AT$24,STL!$S$19,A108=$AT$25,STL!$S$20,A108=$AT$26,STL!$S$21,A108=$AT$27,STL!$S$22,A108=$AT$28,STL!$S$23,A108=$AT$29,STL!$S$24,A108=$AT$30,STL!$S$25,A108=$AT$31,STL!$S$26,A108=$AT$32,STL!$S$27,A108=$AT$33,STL!$S$28,A108=$AT$34,STL!$S$29,A108=$AT$35,STL!$S$30,A108=$AT$36,STL!$S$31,A108=$AT$37,STL!$S$32,A108=$AT$38,STL!$S$33,A108=$AT$39,STL!$S$34,A108=$AT$40,STL!$S$35,A108=$AT$41,STL!$S$36,A108=$AT$42,STL!$S$37,A108=$AT$43,STL!$S$38,A108=$AT$44,STL!$S$39,A108=$AT$45,STL!$S$40,A108=$AT$46,STL!$S$41,A108=$AT$47,STL!$S$42,A108=$AT$48,STL!$S$43,A108=$AT$49,STL!$S$44)</f>
        <v>4790.6071428571431</v>
      </c>
      <c r="T108" s="2" cm="1">
        <f t="array" ref="T108">_xlfn.IFS(AD108=$AX$8,STL!$T$3,AD108=$AX$9,STL!$T$4,AD108=$AX$10,STL!$T$5,AD108=$AX$11,STL!$T$6,AD108=$AX$12,STL!$T$7,AD108=$AX$13,STL!$T$8,AD108=$AX$14,STL!$T$9,AD108=$AX$15,STL!$T$10,AD108=$AX$16,STL!$T$11,AD108=$AX$17,STL!$T$12,AD108=$AX$18,STL!$T$13,AD108=$AX$19,STL!$T$14,AD108=$AX$20,STL!$T$15,AD108=$AX$21,STL!$T$16,AD108=$AX$22,STL!$T$17,AD108=$AX$23,STL!$T$18,AD108=$AX$24,STL!$T$19,AD108=$AX$25,STL!$T$20,AD108=$AX$26,STL!$T$21,AD108=$AX$27,STL!$T$22,AD108=$AX$28,STL!$T$23,AD108=$AX$29,STL!$T$24,AD108=$AX$30,STL!$T$25,AD108=$AX$31,STL!$T$26,AD108=$AX$32,STL!$T$27,AD108=$AX$33,STL!$T$28,AD108=$AX$34,STL!$T$29,AD108=$AX$35,STL!$T$30,AD108=$AX$36,STL!$T$31,AD108=$AX$37,STL!$T$32,AD108=$AX$38,STL!$T$33,AD108=$AX$39,STL!$T$34,AD108=$AX$40,STL!$T$35,AD108=$AX$41,STL!$T$36,AD108=$AX$42,STL!$T$37,AD108=$AX$43,STL!$T$38,AD108=$AX$44,STL!$T$39,AD108=$AX$45,STL!$T$40,AD108=$AX$46,STL!$T$41,AD108=$AX$47,STL!$T$42,AD108=$AX$48,STL!$T$43,AD108=$AX$49,STL!$T$44)</f>
        <v>57.771999999999998</v>
      </c>
      <c r="U108" s="2" cm="1">
        <f t="array" ref="U108">_xlfn.IFS($AD108=$AX$8,STL!$U$3,$AD108=$AX$9,STL!$U$4,$AD108=$AX$10,STL!$U$5,$AD108=$AX$11,STL!$U$6,$AD108=$AX$12,STL!$U$7,$AD108=$AX$13,STL!$U$8,$AD108=$AX$14,STL!$U$9,$AD108=$AX$15,STL!$U$10,$AD108=$AX$16,STL!$U$11,$AD108=$AX$17,STL!$U$12,$AD108=$AX$18,STL!$U$13,$AD108=$AX$19,STL!$U$14,$AD108=$AX$20,STL!$U$15,$AD108=$AX$21,STL!$U$16,$AD108=$AX$22,STL!$U$17,$AD108=$AX$23,STL!$U$18,$AD108=$AX$24,STL!$U$19,$AD108=$AX$25,STL!$U$20,$AD108=$AX$26,STL!$U$21,$AD108=$AX$27,STL!$U$22,$AD108=$AX$28,STL!$U$23,$AD108=$AX$29,STL!$U$24,$AD108=$AX$30,STL!$U$25,$AD108=$AX$31,STL!$U$26,$AD108=$AX$32,STL!$U$27,$AD108=$AX$33,STL!$U$28,$AD108=$AX$34,STL!$U$29,$AD108=$AX$35,STL!$U$30,$AD108=$AX$36,STL!$U$31,$AD108=$AX$37,STL!$U$32,$AD108=$AX$38,STL!$U$33,$AD108=$AX$39,STL!$U$34,$AD108=$AX$40,STL!$U$35,$AD108=$AX$41,STL!$U$36,$AD108=$AX$42,STL!$U$37,$AD108=$AX$43,STL!$U$38,$AD108=$AX$44,STL!$U$39,$AD108=$AX$45,STL!$U$40,$AD108=$AX$46,STL!$U$41,$AD108=$AX$47,STL!$U$42,$AD108=$AX$48,STL!$U$43,$AD108=$AX$49,STL!$U$44)</f>
        <v>4.54</v>
      </c>
      <c r="V108" s="2" cm="1">
        <f t="array" ref="V108">_xlfn.IFS($AD108=$AX$8,STL!$V$3,$AD108=$AX$9,STL!$V$4,$AD108=$AX$10,STL!$V$5,$AD108=$AX$11,STL!$V$6,$AD108=$AX$12,STL!$V$7,$AD108=$AX$13,STL!$V$8,$AD108=$AX$14,STL!$V$9,$AD108=$AX$15,STL!$V$10,$AD108=$AX$16,STL!$V$11,$AD108=$AX$17,STL!$V$12,$AD108=$AX$18,STL!$V$13,$AD108=$AX$19,STL!$V$14,$AD108=$AX$20,STL!$V$15,$AD108=$AX$21,STL!$V$16,$AD108=$AX$22,STL!$V$17,$AD108=$AX$23,STL!$V$18,$AD108=$AX$24,STL!$V$19,$AD108=$AX$25,STL!$V$20,$AD108=$AX$26,STL!$V$21,$AD108=$AX$27,STL!$V$22,$AD108=$AX$28,STL!$V$23,$AD108=$AX$29,STL!$V$24,$AD108=$AX$30,STL!$V$25,$AD108=$AX$31,STL!$V$26,$AD108=$AX$32,STL!$V$27,$AD108=$AX$33,STL!$V$28,$AD108=$AX$34,STL!$V$29,$AD108=$AX$35,STL!$V$30,$AD108=$AX$36,STL!$V$31,$AD108=$AX$37,STL!$V$32,$AD108=$AX$38,STL!$V$33,$AD108=$AX$39,STL!$V$34,$AD108=$AX$40,STL!$V$35,$AD108=$AX$41,STL!$V$36,$AD108=$AX$42,STL!$V$37,$AD108=$AX$43,STL!$V$38,$AD108=$AX$44,STL!$V$39,$AD108=$AX$45,STL!$V$40,$AD108=$AX$46,STL!$V$41,$AD108=$AX$47,STL!$V$42,$AD108=$AX$48,STL!$V$43,$AD108=$AX$49,STL!$V$44)</f>
        <v>62.311999999999998</v>
      </c>
      <c r="W108" s="2" t="s">
        <v>1444</v>
      </c>
      <c r="X108" s="2">
        <v>0.2</v>
      </c>
      <c r="Y108" s="2" t="s">
        <v>33</v>
      </c>
      <c r="Z108" s="2" t="s">
        <v>34</v>
      </c>
      <c r="AA108" s="2" t="s">
        <v>35</v>
      </c>
      <c r="AB108" s="2">
        <v>30531.581225999998</v>
      </c>
      <c r="AC108" s="2">
        <v>30.531580999999999</v>
      </c>
      <c r="AD108" s="2">
        <v>13</v>
      </c>
      <c r="AE108" s="10" t="s">
        <v>307</v>
      </c>
      <c r="AF108" s="2">
        <f t="shared" si="2"/>
        <v>292529.62004264287</v>
      </c>
      <c r="AG108" s="2" cm="1">
        <f t="array" ref="AG108">_xlfn.IFS(D108="I",MIN('Datos pp I Región'!$K$7:$K$9),D108="II",MIN('Datos pp II Región'!$K$7:$K$9),D108="III",MIN('Datos pp III Región'!$K$7:$K$9),D108="IV",MIN('Datos pp IV Región'!$K$7:$K$9),D108="V",MIN('Datos pp V Región'!$K$7:$K$9),D108="RM",MIN('Datos pp RM'!$K$7:$K$9),D108="VI",MIN('Datos pp VI Región'!$K$7:$K$9))</f>
        <v>29</v>
      </c>
      <c r="AH108" s="2" cm="1">
        <f t="array" ref="AH108">_xlfn.IFS(Z108="Pavimentado",1-(AG108/(4*365)),Z108="No Pavimentado",1-(AG108/365))</f>
        <v>0.98013698630136981</v>
      </c>
      <c r="AI108" s="2" cm="1">
        <f t="array" ref="AI108">_xlfn.IFS(Z108="Pavimentado",8,Z108="No Pavimentado",R108)</f>
        <v>8</v>
      </c>
      <c r="AJ108" s="2">
        <v>0.62</v>
      </c>
      <c r="AK108" s="2">
        <v>0.15</v>
      </c>
      <c r="AL108" s="2">
        <v>1.5</v>
      </c>
      <c r="AM108" s="2">
        <v>0.15</v>
      </c>
      <c r="AN108" s="2"/>
      <c r="AO108" s="2" cm="1">
        <f t="array" ref="AO108">_xlfn.IFS($Z108=$AU$3,AJ108*(($X108)^(0.91))*(AI108*1.1023)^(1.02),$Z108=$AU$4,AL108*281.9*((8.5/12)^0.9)*(AI108/2.72)^0.45)</f>
        <v>1.3201600184669013</v>
      </c>
      <c r="AP108" s="2" cm="1">
        <f t="array" ref="AP108">_xlfn.IFS($Z108=$AU$3,AK108*(($X108)^(0.91))*(AI108*1.1023)^1.02,$Z108=$AU$4,AM108*281.9*((8.5/12)^0.9)*(AI108/2.72)^0.45)</f>
        <v>0.31939355285489546</v>
      </c>
      <c r="AQ108" s="2" cm="1">
        <f t="array" ref="AQ108">_xlfn.IFS(Z108=$AU$3,(AF108*AO108*AH108)/1000000,Z108=$AU$4,(AF108*AH108*AO108*(1-AN108))/1000000)</f>
        <v>0.37851509260491878</v>
      </c>
      <c r="AR108" s="2" cm="1">
        <f t="array" ref="AR108">_xlfn.IFS(Z108=$AU$3,(AF108*AP108*AH108)/1000000,Z108=$AU$4,(AF108*AH108*AP108*(1-AN108))/1000000)</f>
        <v>9.1576232081835171E-2</v>
      </c>
    </row>
    <row r="109" spans="1:44" ht="57.6" x14ac:dyDescent="0.3">
      <c r="A109" s="2">
        <v>13</v>
      </c>
      <c r="B109" t="s">
        <v>21</v>
      </c>
      <c r="C109" s="3" t="s">
        <v>183</v>
      </c>
      <c r="D109" t="s">
        <v>184</v>
      </c>
      <c r="E109" s="3" t="s">
        <v>194</v>
      </c>
      <c r="F109" s="2" t="s">
        <v>190</v>
      </c>
      <c r="G109" s="2" t="s">
        <v>187</v>
      </c>
      <c r="H109" s="3" t="s">
        <v>188</v>
      </c>
      <c r="I109" s="2" t="s">
        <v>28</v>
      </c>
      <c r="J109" s="2" t="s">
        <v>189</v>
      </c>
      <c r="K109" s="2" t="s">
        <v>29</v>
      </c>
      <c r="L109" s="4">
        <v>46227</v>
      </c>
      <c r="M109" s="2" t="s">
        <v>30</v>
      </c>
      <c r="N109" s="2" t="s">
        <v>31</v>
      </c>
      <c r="O109" s="2">
        <v>134137</v>
      </c>
      <c r="P109" s="2" cm="1">
        <f t="array" ref="P109">_xlfn.IFS(AD109=$AT$8,STL!$P$3,AD109=$AT$9,STL!$P$4,AD109=$AT$10,STL!$P$5,AD109=$AT$11,STL!$P$6,AD109=$AT$12,STL!$P$7,AD109=$AT$13,STL!$P$8,AD109=$AT$14,STL!$P$9,AD109=$AT$15,STL!$P$10,AD109=$AT$16,STL!$P$11,AD109=$AT$17,STL!$P$12,AD109=$AT$18,STL!$P$13,AD109=$AT$19,STL!$P$14,AD109=$AT$20,STL!$P$15,AD109=$AT$21,STL!$P$16,AD109=$AT$22,STL!$P$17,AD109=$AT$23,STL!$P$18,AD109=$AT$24,STL!$P$19,AD109=$AT$25,STL!$P$20,AD109=$AT$26,STL!$P$21,AD109=$AT$27,STL!$P$22,AD109=$AT$28,STL!$P$23,AD109=$AT$29,STL!$P$24,AD109=$AT$30,STL!$P$25,AD109=$AT$31,STL!$P$26,AD109=$AT$32,STL!$P$27,AD109=$AT$33,STL!$P$28,AD109=$AT$34,STL!$P$29,AD109=$AT$35,STL!$P$30,AD109=$AT$36,STL!$P$31,AD109=$AT$37,STL!$P$32,AD109=$AT$38,STL!$P$33,AD109=$AT$39,STL!$P$34,AD109=$AT$40,STL!$P$35,AD109=$AT$41,STL!$P$36,AD109=$AT$42,STL!$P$37,AD109=$AT$43,STL!$P$38,AD109=$AT$44,STL!$P$39,AD109=$AT$45,STL!$P$40,AD109=$AT$46,STL!$P$41,AD109=$AT$47,STL!$P$42,AD109=$AT$48,STL!$P$43,AD109=$AT$49,STL!$P$44)</f>
        <v>8.3350000000000009</v>
      </c>
      <c r="Q109" s="2">
        <f>STL!$Q$3</f>
        <v>28</v>
      </c>
      <c r="R109" s="42">
        <f>STL!$R$3</f>
        <v>36.335000000000001</v>
      </c>
      <c r="S109" s="43" cm="1">
        <f t="array" ref="S109">_xlfn.IFS(A109=$AT$8,STL!$S$3,A109=$AT$9,STL!$S$4,A109=$AT$10,STL!$S$5,A109=$AT$11,STL!$S$6,A109=$AT$12,STL!$S$7,A109=$AT$13,STL!$S$8,A109=$AT$14,STL!$S$9,A109=$AT$15,STL!$S$10,A109=$AT$16,STL!$S$11,A109=$AT$17,STL!$S$12,A109=$AT$18,STL!$S$13,A109=$AT$19,STL!$S$14,A109=$AT$20,STL!$S$15,A109=$AT$21,STL!$S$16,A109=$AT$22,STL!$S$17,A109=$AT$23,STL!$S$18,A109=$AT$24,STL!$S$19,A109=$AT$25,STL!$S$20,A109=$AT$26,STL!$S$21,A109=$AT$27,STL!$S$22,A109=$AT$28,STL!$S$23,A109=$AT$29,STL!$S$24,A109=$AT$30,STL!$S$25,A109=$AT$31,STL!$S$26,A109=$AT$32,STL!$S$27,A109=$AT$33,STL!$S$28,A109=$AT$34,STL!$S$29,A109=$AT$35,STL!$S$30,A109=$AT$36,STL!$S$31,A109=$AT$37,STL!$S$32,A109=$AT$38,STL!$S$33,A109=$AT$39,STL!$S$34,A109=$AT$40,STL!$S$35,A109=$AT$41,STL!$S$36,A109=$AT$42,STL!$S$37,A109=$AT$43,STL!$S$38,A109=$AT$44,STL!$S$39,A109=$AT$45,STL!$S$40,A109=$AT$46,STL!$S$41,A109=$AT$47,STL!$S$42,A109=$AT$48,STL!$S$43,A109=$AT$49,STL!$S$44)</f>
        <v>4790.6071428571431</v>
      </c>
      <c r="T109" s="2" cm="1">
        <f t="array" ref="T109">_xlfn.IFS(AD109=$AX$8,STL!$T$3,AD109=$AX$9,STL!$T$4,AD109=$AX$10,STL!$T$5,AD109=$AX$11,STL!$T$6,AD109=$AX$12,STL!$T$7,AD109=$AX$13,STL!$T$8,AD109=$AX$14,STL!$T$9,AD109=$AX$15,STL!$T$10,AD109=$AX$16,STL!$T$11,AD109=$AX$17,STL!$T$12,AD109=$AX$18,STL!$T$13,AD109=$AX$19,STL!$T$14,AD109=$AX$20,STL!$T$15,AD109=$AX$21,STL!$T$16,AD109=$AX$22,STL!$T$17,AD109=$AX$23,STL!$T$18,AD109=$AX$24,STL!$T$19,AD109=$AX$25,STL!$T$20,AD109=$AX$26,STL!$T$21,AD109=$AX$27,STL!$T$22,AD109=$AX$28,STL!$T$23,AD109=$AX$29,STL!$T$24,AD109=$AX$30,STL!$T$25,AD109=$AX$31,STL!$T$26,AD109=$AX$32,STL!$T$27,AD109=$AX$33,STL!$T$28,AD109=$AX$34,STL!$T$29,AD109=$AX$35,STL!$T$30,AD109=$AX$36,STL!$T$31,AD109=$AX$37,STL!$T$32,AD109=$AX$38,STL!$T$33,AD109=$AX$39,STL!$T$34,AD109=$AX$40,STL!$T$35,AD109=$AX$41,STL!$T$36,AD109=$AX$42,STL!$T$37,AD109=$AX$43,STL!$T$38,AD109=$AX$44,STL!$T$39,AD109=$AX$45,STL!$T$40,AD109=$AX$46,STL!$T$41,AD109=$AX$47,STL!$T$42,AD109=$AX$48,STL!$T$43,AD109=$AX$49,STL!$T$44)</f>
        <v>57.771999999999998</v>
      </c>
      <c r="U109" s="2" cm="1">
        <f t="array" ref="U109">_xlfn.IFS($AD109=$AX$8,STL!$U$3,$AD109=$AX$9,STL!$U$4,$AD109=$AX$10,STL!$U$5,$AD109=$AX$11,STL!$U$6,$AD109=$AX$12,STL!$U$7,$AD109=$AX$13,STL!$U$8,$AD109=$AX$14,STL!$U$9,$AD109=$AX$15,STL!$U$10,$AD109=$AX$16,STL!$U$11,$AD109=$AX$17,STL!$U$12,$AD109=$AX$18,STL!$U$13,$AD109=$AX$19,STL!$U$14,$AD109=$AX$20,STL!$U$15,$AD109=$AX$21,STL!$U$16,$AD109=$AX$22,STL!$U$17,$AD109=$AX$23,STL!$U$18,$AD109=$AX$24,STL!$U$19,$AD109=$AX$25,STL!$U$20,$AD109=$AX$26,STL!$U$21,$AD109=$AX$27,STL!$U$22,$AD109=$AX$28,STL!$U$23,$AD109=$AX$29,STL!$U$24,$AD109=$AX$30,STL!$U$25,$AD109=$AX$31,STL!$U$26,$AD109=$AX$32,STL!$U$27,$AD109=$AX$33,STL!$U$28,$AD109=$AX$34,STL!$U$29,$AD109=$AX$35,STL!$U$30,$AD109=$AX$36,STL!$U$31,$AD109=$AX$37,STL!$U$32,$AD109=$AX$38,STL!$U$33,$AD109=$AX$39,STL!$U$34,$AD109=$AX$40,STL!$U$35,$AD109=$AX$41,STL!$U$36,$AD109=$AX$42,STL!$U$37,$AD109=$AX$43,STL!$U$38,$AD109=$AX$44,STL!$U$39,$AD109=$AX$45,STL!$U$40,$AD109=$AX$46,STL!$U$41,$AD109=$AX$47,STL!$U$42,$AD109=$AX$48,STL!$U$43,$AD109=$AX$49,STL!$U$44)</f>
        <v>4.54</v>
      </c>
      <c r="V109" s="2" cm="1">
        <f t="array" ref="V109">_xlfn.IFS($AD109=$AX$8,STL!$V$3,$AD109=$AX$9,STL!$V$4,$AD109=$AX$10,STL!$V$5,$AD109=$AX$11,STL!$V$6,$AD109=$AX$12,STL!$V$7,$AD109=$AX$13,STL!$V$8,$AD109=$AX$14,STL!$V$9,$AD109=$AX$15,STL!$V$10,$AD109=$AX$16,STL!$V$11,$AD109=$AX$17,STL!$V$12,$AD109=$AX$18,STL!$V$13,$AD109=$AX$19,STL!$V$14,$AD109=$AX$20,STL!$V$15,$AD109=$AX$21,STL!$V$16,$AD109=$AX$22,STL!$V$17,$AD109=$AX$23,STL!$V$18,$AD109=$AX$24,STL!$V$19,$AD109=$AX$25,STL!$V$20,$AD109=$AX$26,STL!$V$21,$AD109=$AX$27,STL!$V$22,$AD109=$AX$28,STL!$V$23,$AD109=$AX$29,STL!$V$24,$AD109=$AX$30,STL!$V$25,$AD109=$AX$31,STL!$V$26,$AD109=$AX$32,STL!$V$27,$AD109=$AX$33,STL!$V$28,$AD109=$AX$34,STL!$V$29,$AD109=$AX$35,STL!$V$30,$AD109=$AX$36,STL!$V$31,$AD109=$AX$37,STL!$V$32,$AD109=$AX$38,STL!$V$33,$AD109=$AX$39,STL!$V$34,$AD109=$AX$40,STL!$V$35,$AD109=$AX$41,STL!$V$36,$AD109=$AX$42,STL!$V$37,$AD109=$AX$43,STL!$V$38,$AD109=$AX$44,STL!$V$39,$AD109=$AX$45,STL!$V$40,$AD109=$AX$46,STL!$V$41,$AD109=$AX$47,STL!$V$42,$AD109=$AX$48,STL!$V$43,$AD109=$AX$49,STL!$V$44)</f>
        <v>62.311999999999998</v>
      </c>
      <c r="W109" s="2" t="s">
        <v>1445</v>
      </c>
      <c r="X109" s="2">
        <v>0.2</v>
      </c>
      <c r="Y109" s="2" t="s">
        <v>33</v>
      </c>
      <c r="Z109" s="2" t="s">
        <v>61</v>
      </c>
      <c r="AA109" s="2" t="s">
        <v>35</v>
      </c>
      <c r="AB109" s="2">
        <v>2976.7411379999999</v>
      </c>
      <c r="AC109" s="2">
        <v>2.9767410000000001</v>
      </c>
      <c r="AD109" s="2">
        <v>13</v>
      </c>
      <c r="AE109" s="10" t="s">
        <v>307</v>
      </c>
      <c r="AF109" s="2">
        <f t="shared" si="2"/>
        <v>28520.793394071432</v>
      </c>
      <c r="AG109" s="2" cm="1">
        <f t="array" ref="AG109">_xlfn.IFS(D109="I",MIN('Datos pp I Región'!$K$7:$K$9),D109="II",MIN('Datos pp II Región'!$K$7:$K$9),D109="III",MIN('Datos pp III Región'!$K$7:$K$9),D109="IV",MIN('Datos pp IV Región'!$K$7:$K$9),D109="V",MIN('Datos pp V Región'!$K$7:$K$9),D109="RM",MIN('Datos pp RM'!$K$7:$K$9),D109="VI",MIN('Datos pp VI Región'!$K$7:$K$9))</f>
        <v>29</v>
      </c>
      <c r="AH109" s="2" cm="1">
        <f t="array" ref="AH109">_xlfn.IFS(Z109="Pavimentado",1-(AG109/(4*365)),Z109="No Pavimentado",1-(AG109/365))</f>
        <v>0.92054794520547945</v>
      </c>
      <c r="AI109" s="2" cm="1">
        <f t="array" ref="AI109">_xlfn.IFS(Z109="Pavimentado",8,Z109="No Pavimentado",R109)</f>
        <v>36.335000000000001</v>
      </c>
      <c r="AJ109" s="2">
        <v>0.62</v>
      </c>
      <c r="AK109" s="2">
        <v>0.15</v>
      </c>
      <c r="AL109" s="2">
        <v>1.5</v>
      </c>
      <c r="AM109" s="2">
        <v>0.15</v>
      </c>
      <c r="AN109" s="2"/>
      <c r="AO109" s="2" cm="1">
        <f t="array" ref="AO109">_xlfn.IFS($Z109=$AU$3,AJ109*(($X109)^(0.91))*(AI109*1.1023)^(1.02),$Z109=$AU$4,AL109*281.9*((8.5/12)^0.9)*(AI109/2.72)^0.45)</f>
        <v>995.38378987729118</v>
      </c>
      <c r="AP109" s="2" cm="1">
        <f t="array" ref="AP109">_xlfn.IFS($Z109=$AU$3,AK109*(($X109)^(0.91))*(AI109*1.1023)^1.02,$Z109=$AU$4,AM109*281.9*((8.5/12)^0.9)*(AI109/2.72)^0.45)</f>
        <v>99.538378987729104</v>
      </c>
      <c r="AQ109" s="2" cm="1">
        <f t="array" ref="AQ109">_xlfn.IFS(Z109=$AU$3,(AF109*AO109*AH109)/1000000,Z109=$AU$4,(AF109*AH109*AO109*(1-AN109))/1000000)</f>
        <v>26.133560276026682</v>
      </c>
      <c r="AR109" s="2" cm="1">
        <f t="array" ref="AR109">_xlfn.IFS(Z109=$AU$3,(AF109*AP109*AH109)/1000000,Z109=$AU$4,(AF109*AH109*AP109*(1-AN109))/1000000)</f>
        <v>2.6133560276026677</v>
      </c>
    </row>
    <row r="110" spans="1:44" ht="28.8" x14ac:dyDescent="0.3">
      <c r="A110" s="2">
        <v>13</v>
      </c>
      <c r="B110" t="s">
        <v>21</v>
      </c>
      <c r="C110" s="3" t="s">
        <v>183</v>
      </c>
      <c r="D110" t="s">
        <v>184</v>
      </c>
      <c r="E110" s="2" t="s">
        <v>185</v>
      </c>
      <c r="F110" s="2" t="s">
        <v>186</v>
      </c>
      <c r="G110" s="2" t="s">
        <v>187</v>
      </c>
      <c r="H110" s="3" t="s">
        <v>188</v>
      </c>
      <c r="I110" s="2" t="s">
        <v>28</v>
      </c>
      <c r="J110" s="2" t="s">
        <v>189</v>
      </c>
      <c r="K110" s="2" t="s">
        <v>29</v>
      </c>
      <c r="L110" s="4">
        <v>46227</v>
      </c>
      <c r="M110" s="2" t="s">
        <v>30</v>
      </c>
      <c r="N110" s="2" t="s">
        <v>31</v>
      </c>
      <c r="O110" s="2">
        <v>134137</v>
      </c>
      <c r="P110" s="2" cm="1">
        <f t="array" ref="P110">_xlfn.IFS(AD110=$AT$8,STL!$P$3,AD110=$AT$9,STL!$P$4,AD110=$AT$10,STL!$P$5,AD110=$AT$11,STL!$P$6,AD110=$AT$12,STL!$P$7,AD110=$AT$13,STL!$P$8,AD110=$AT$14,STL!$P$9,AD110=$AT$15,STL!$P$10,AD110=$AT$16,STL!$P$11,AD110=$AT$17,STL!$P$12,AD110=$AT$18,STL!$P$13,AD110=$AT$19,STL!$P$14,AD110=$AT$20,STL!$P$15,AD110=$AT$21,STL!$P$16,AD110=$AT$22,STL!$P$17,AD110=$AT$23,STL!$P$18,AD110=$AT$24,STL!$P$19,AD110=$AT$25,STL!$P$20,AD110=$AT$26,STL!$P$21,AD110=$AT$27,STL!$P$22,AD110=$AT$28,STL!$P$23,AD110=$AT$29,STL!$P$24,AD110=$AT$30,STL!$P$25,AD110=$AT$31,STL!$P$26,AD110=$AT$32,STL!$P$27,AD110=$AT$33,STL!$P$28,AD110=$AT$34,STL!$P$29,AD110=$AT$35,STL!$P$30,AD110=$AT$36,STL!$P$31,AD110=$AT$37,STL!$P$32,AD110=$AT$38,STL!$P$33,AD110=$AT$39,STL!$P$34,AD110=$AT$40,STL!$P$35,AD110=$AT$41,STL!$P$36,AD110=$AT$42,STL!$P$37,AD110=$AT$43,STL!$P$38,AD110=$AT$44,STL!$P$39,AD110=$AT$45,STL!$P$40,AD110=$AT$46,STL!$P$41,AD110=$AT$47,STL!$P$42,AD110=$AT$48,STL!$P$43,AD110=$AT$49,STL!$P$44)</f>
        <v>8.3350000000000009</v>
      </c>
      <c r="Q110" s="2">
        <f>STL!$Q$3</f>
        <v>28</v>
      </c>
      <c r="R110" s="42">
        <f>STL!$R$3</f>
        <v>36.335000000000001</v>
      </c>
      <c r="S110" s="43" cm="1">
        <f t="array" ref="S110">_xlfn.IFS(A110=$AT$8,STL!$S$3,A110=$AT$9,STL!$S$4,A110=$AT$10,STL!$S$5,A110=$AT$11,STL!$S$6,A110=$AT$12,STL!$S$7,A110=$AT$13,STL!$S$8,A110=$AT$14,STL!$S$9,A110=$AT$15,STL!$S$10,A110=$AT$16,STL!$S$11,A110=$AT$17,STL!$S$12,A110=$AT$18,STL!$S$13,A110=$AT$19,STL!$S$14,A110=$AT$20,STL!$S$15,A110=$AT$21,STL!$S$16,A110=$AT$22,STL!$S$17,A110=$AT$23,STL!$S$18,A110=$AT$24,STL!$S$19,A110=$AT$25,STL!$S$20,A110=$AT$26,STL!$S$21,A110=$AT$27,STL!$S$22,A110=$AT$28,STL!$S$23,A110=$AT$29,STL!$S$24,A110=$AT$30,STL!$S$25,A110=$AT$31,STL!$S$26,A110=$AT$32,STL!$S$27,A110=$AT$33,STL!$S$28,A110=$AT$34,STL!$S$29,A110=$AT$35,STL!$S$30,A110=$AT$36,STL!$S$31,A110=$AT$37,STL!$S$32,A110=$AT$38,STL!$S$33,A110=$AT$39,STL!$S$34,A110=$AT$40,STL!$S$35,A110=$AT$41,STL!$S$36,A110=$AT$42,STL!$S$37,A110=$AT$43,STL!$S$38,A110=$AT$44,STL!$S$39,A110=$AT$45,STL!$S$40,A110=$AT$46,STL!$S$41,A110=$AT$47,STL!$S$42,A110=$AT$48,STL!$S$43,A110=$AT$49,STL!$S$44)</f>
        <v>4790.6071428571431</v>
      </c>
      <c r="T110" s="2" cm="1">
        <f t="array" ref="T110">_xlfn.IFS(AD110=$AX$8,STL!$T$3,AD110=$AX$9,STL!$T$4,AD110=$AX$10,STL!$T$5,AD110=$AX$11,STL!$T$6,AD110=$AX$12,STL!$T$7,AD110=$AX$13,STL!$T$8,AD110=$AX$14,STL!$T$9,AD110=$AX$15,STL!$T$10,AD110=$AX$16,STL!$T$11,AD110=$AX$17,STL!$T$12,AD110=$AX$18,STL!$T$13,AD110=$AX$19,STL!$T$14,AD110=$AX$20,STL!$T$15,AD110=$AX$21,STL!$T$16,AD110=$AX$22,STL!$T$17,AD110=$AX$23,STL!$T$18,AD110=$AX$24,STL!$T$19,AD110=$AX$25,STL!$T$20,AD110=$AX$26,STL!$T$21,AD110=$AX$27,STL!$T$22,AD110=$AX$28,STL!$T$23,AD110=$AX$29,STL!$T$24,AD110=$AX$30,STL!$T$25,AD110=$AX$31,STL!$T$26,AD110=$AX$32,STL!$T$27,AD110=$AX$33,STL!$T$28,AD110=$AX$34,STL!$T$29,AD110=$AX$35,STL!$T$30,AD110=$AX$36,STL!$T$31,AD110=$AX$37,STL!$T$32,AD110=$AX$38,STL!$T$33,AD110=$AX$39,STL!$T$34,AD110=$AX$40,STL!$T$35,AD110=$AX$41,STL!$T$36,AD110=$AX$42,STL!$T$37,AD110=$AX$43,STL!$T$38,AD110=$AX$44,STL!$T$39,AD110=$AX$45,STL!$T$40,AD110=$AX$46,STL!$T$41,AD110=$AX$47,STL!$T$42,AD110=$AX$48,STL!$T$43,AD110=$AX$49,STL!$T$44)</f>
        <v>57.771999999999998</v>
      </c>
      <c r="U110" s="2" cm="1">
        <f t="array" ref="U110">_xlfn.IFS($AD110=$AX$8,STL!$U$3,$AD110=$AX$9,STL!$U$4,$AD110=$AX$10,STL!$U$5,$AD110=$AX$11,STL!$U$6,$AD110=$AX$12,STL!$U$7,$AD110=$AX$13,STL!$U$8,$AD110=$AX$14,STL!$U$9,$AD110=$AX$15,STL!$U$10,$AD110=$AX$16,STL!$U$11,$AD110=$AX$17,STL!$U$12,$AD110=$AX$18,STL!$U$13,$AD110=$AX$19,STL!$U$14,$AD110=$AX$20,STL!$U$15,$AD110=$AX$21,STL!$U$16,$AD110=$AX$22,STL!$U$17,$AD110=$AX$23,STL!$U$18,$AD110=$AX$24,STL!$U$19,$AD110=$AX$25,STL!$U$20,$AD110=$AX$26,STL!$U$21,$AD110=$AX$27,STL!$U$22,$AD110=$AX$28,STL!$U$23,$AD110=$AX$29,STL!$U$24,$AD110=$AX$30,STL!$U$25,$AD110=$AX$31,STL!$U$26,$AD110=$AX$32,STL!$U$27,$AD110=$AX$33,STL!$U$28,$AD110=$AX$34,STL!$U$29,$AD110=$AX$35,STL!$U$30,$AD110=$AX$36,STL!$U$31,$AD110=$AX$37,STL!$U$32,$AD110=$AX$38,STL!$U$33,$AD110=$AX$39,STL!$U$34,$AD110=$AX$40,STL!$U$35,$AD110=$AX$41,STL!$U$36,$AD110=$AX$42,STL!$U$37,$AD110=$AX$43,STL!$U$38,$AD110=$AX$44,STL!$U$39,$AD110=$AX$45,STL!$U$40,$AD110=$AX$46,STL!$U$41,$AD110=$AX$47,STL!$U$42,$AD110=$AX$48,STL!$U$43,$AD110=$AX$49,STL!$U$44)</f>
        <v>4.54</v>
      </c>
      <c r="V110" s="2" cm="1">
        <f t="array" ref="V110">_xlfn.IFS($AD110=$AX$8,STL!$V$3,$AD110=$AX$9,STL!$V$4,$AD110=$AX$10,STL!$V$5,$AD110=$AX$11,STL!$V$6,$AD110=$AX$12,STL!$V$7,$AD110=$AX$13,STL!$V$8,$AD110=$AX$14,STL!$V$9,$AD110=$AX$15,STL!$V$10,$AD110=$AX$16,STL!$V$11,$AD110=$AX$17,STL!$V$12,$AD110=$AX$18,STL!$V$13,$AD110=$AX$19,STL!$V$14,$AD110=$AX$20,STL!$V$15,$AD110=$AX$21,STL!$V$16,$AD110=$AX$22,STL!$V$17,$AD110=$AX$23,STL!$V$18,$AD110=$AX$24,STL!$V$19,$AD110=$AX$25,STL!$V$20,$AD110=$AX$26,STL!$V$21,$AD110=$AX$27,STL!$V$22,$AD110=$AX$28,STL!$V$23,$AD110=$AX$29,STL!$V$24,$AD110=$AX$30,STL!$V$25,$AD110=$AX$31,STL!$V$26,$AD110=$AX$32,STL!$V$27,$AD110=$AX$33,STL!$V$28,$AD110=$AX$34,STL!$V$29,$AD110=$AX$35,STL!$V$30,$AD110=$AX$36,STL!$V$31,$AD110=$AX$37,STL!$V$32,$AD110=$AX$38,STL!$V$33,$AD110=$AX$39,STL!$V$34,$AD110=$AX$40,STL!$V$35,$AD110=$AX$41,STL!$V$36,$AD110=$AX$42,STL!$V$37,$AD110=$AX$43,STL!$V$38,$AD110=$AX$44,STL!$V$39,$AD110=$AX$45,STL!$V$40,$AD110=$AX$46,STL!$V$41,$AD110=$AX$47,STL!$V$42,$AD110=$AX$48,STL!$V$43,$AD110=$AX$49,STL!$V$44)</f>
        <v>62.311999999999998</v>
      </c>
      <c r="W110" s="2" t="s">
        <v>1446</v>
      </c>
      <c r="X110" s="2">
        <v>0.2</v>
      </c>
      <c r="Y110" s="2" t="s">
        <v>33</v>
      </c>
      <c r="Z110" s="2" t="s">
        <v>34</v>
      </c>
      <c r="AA110" s="2" t="s">
        <v>35</v>
      </c>
      <c r="AB110" s="2">
        <v>3657.9661689999998</v>
      </c>
      <c r="AC110" s="2">
        <v>3.6579660000000001</v>
      </c>
      <c r="AD110" s="2">
        <v>13</v>
      </c>
      <c r="AE110" s="10" t="s">
        <v>307</v>
      </c>
      <c r="AF110" s="2">
        <f t="shared" si="2"/>
        <v>35047.756095857148</v>
      </c>
      <c r="AG110" s="2" cm="1">
        <f t="array" ref="AG110">_xlfn.IFS(D110="I",MIN('Datos pp I Región'!$K$7:$K$9),D110="II",MIN('Datos pp II Región'!$K$7:$K$9),D110="III",MIN('Datos pp III Región'!$K$7:$K$9),D110="IV",MIN('Datos pp IV Región'!$K$7:$K$9),D110="V",MIN('Datos pp V Región'!$K$7:$K$9),D110="RM",MIN('Datos pp RM'!$K$7:$K$9),D110="VI",MIN('Datos pp VI Región'!$K$7:$K$9))</f>
        <v>29</v>
      </c>
      <c r="AH110" s="2" cm="1">
        <f t="array" ref="AH110">_xlfn.IFS(Z110="Pavimentado",1-(AG110/(4*365)),Z110="No Pavimentado",1-(AG110/365))</f>
        <v>0.98013698630136981</v>
      </c>
      <c r="AI110" s="2" cm="1">
        <f t="array" ref="AI110">_xlfn.IFS(Z110="Pavimentado",8,Z110="No Pavimentado",R110)</f>
        <v>8</v>
      </c>
      <c r="AJ110" s="2">
        <v>0.62</v>
      </c>
      <c r="AK110" s="2">
        <v>0.15</v>
      </c>
      <c r="AL110" s="2">
        <v>1.5</v>
      </c>
      <c r="AM110" s="2">
        <v>0.15</v>
      </c>
      <c r="AN110" s="2"/>
      <c r="AO110" s="2" cm="1">
        <f t="array" ref="AO110">_xlfn.IFS($Z110=$AU$3,AJ110*(($X110)^(0.91))*(AI110*1.1023)^(1.02),$Z110=$AU$4,AL110*281.9*((8.5/12)^0.9)*(AI110/2.72)^0.45)</f>
        <v>1.3201600184669013</v>
      </c>
      <c r="AP110" s="2" cm="1">
        <f t="array" ref="AP110">_xlfn.IFS($Z110=$AU$3,AK110*(($X110)^(0.91))*(AI110*1.1023)^1.02,$Z110=$AU$4,AM110*281.9*((8.5/12)^0.9)*(AI110/2.72)^0.45)</f>
        <v>0.31939355285489546</v>
      </c>
      <c r="AQ110" s="2" cm="1">
        <f t="array" ref="AQ110">_xlfn.IFS(Z110=$AU$3,(AF110*AO110*AH110)/1000000,Z110=$AU$4,(AF110*AH110*AO110*(1-AN110))/1000000)</f>
        <v>4.5349611578766401E-2</v>
      </c>
      <c r="AR110" s="2" cm="1">
        <f t="array" ref="AR110">_xlfn.IFS(Z110=$AU$3,(AF110*AP110*AH110)/1000000,Z110=$AU$4,(AF110*AH110*AP110*(1-AN110))/1000000)</f>
        <v>1.0971680220669289E-2</v>
      </c>
    </row>
    <row r="111" spans="1:44" ht="28.8" x14ac:dyDescent="0.3">
      <c r="A111" s="2">
        <v>13</v>
      </c>
      <c r="B111" t="s">
        <v>21</v>
      </c>
      <c r="C111" s="3" t="s">
        <v>183</v>
      </c>
      <c r="D111" t="s">
        <v>184</v>
      </c>
      <c r="E111" s="2" t="s">
        <v>185</v>
      </c>
      <c r="F111" s="2" t="s">
        <v>186</v>
      </c>
      <c r="G111" s="2" t="s">
        <v>187</v>
      </c>
      <c r="H111" s="3" t="s">
        <v>188</v>
      </c>
      <c r="I111" s="2" t="s">
        <v>28</v>
      </c>
      <c r="J111" s="2" t="s">
        <v>189</v>
      </c>
      <c r="K111" s="2" t="s">
        <v>29</v>
      </c>
      <c r="L111" s="4">
        <v>46227</v>
      </c>
      <c r="M111" s="2" t="s">
        <v>30</v>
      </c>
      <c r="N111" s="2" t="s">
        <v>31</v>
      </c>
      <c r="O111" s="2">
        <v>134137</v>
      </c>
      <c r="P111" s="2" cm="1">
        <f t="array" ref="P111">_xlfn.IFS(AD111=$AT$8,STL!$P$3,AD111=$AT$9,STL!$P$4,AD111=$AT$10,STL!$P$5,AD111=$AT$11,STL!$P$6,AD111=$AT$12,STL!$P$7,AD111=$AT$13,STL!$P$8,AD111=$AT$14,STL!$P$9,AD111=$AT$15,STL!$P$10,AD111=$AT$16,STL!$P$11,AD111=$AT$17,STL!$P$12,AD111=$AT$18,STL!$P$13,AD111=$AT$19,STL!$P$14,AD111=$AT$20,STL!$P$15,AD111=$AT$21,STL!$P$16,AD111=$AT$22,STL!$P$17,AD111=$AT$23,STL!$P$18,AD111=$AT$24,STL!$P$19,AD111=$AT$25,STL!$P$20,AD111=$AT$26,STL!$P$21,AD111=$AT$27,STL!$P$22,AD111=$AT$28,STL!$P$23,AD111=$AT$29,STL!$P$24,AD111=$AT$30,STL!$P$25,AD111=$AT$31,STL!$P$26,AD111=$AT$32,STL!$P$27,AD111=$AT$33,STL!$P$28,AD111=$AT$34,STL!$P$29,AD111=$AT$35,STL!$P$30,AD111=$AT$36,STL!$P$31,AD111=$AT$37,STL!$P$32,AD111=$AT$38,STL!$P$33,AD111=$AT$39,STL!$P$34,AD111=$AT$40,STL!$P$35,AD111=$AT$41,STL!$P$36,AD111=$AT$42,STL!$P$37,AD111=$AT$43,STL!$P$38,AD111=$AT$44,STL!$P$39,AD111=$AT$45,STL!$P$40,AD111=$AT$46,STL!$P$41,AD111=$AT$47,STL!$P$42,AD111=$AT$48,STL!$P$43,AD111=$AT$49,STL!$P$44)</f>
        <v>8.3350000000000009</v>
      </c>
      <c r="Q111" s="2">
        <f>STL!$Q$3</f>
        <v>28</v>
      </c>
      <c r="R111" s="42">
        <f>STL!$R$3</f>
        <v>36.335000000000001</v>
      </c>
      <c r="S111" s="43" cm="1">
        <f t="array" ref="S111">_xlfn.IFS(A111=$AT$8,STL!$S$3,A111=$AT$9,STL!$S$4,A111=$AT$10,STL!$S$5,A111=$AT$11,STL!$S$6,A111=$AT$12,STL!$S$7,A111=$AT$13,STL!$S$8,A111=$AT$14,STL!$S$9,A111=$AT$15,STL!$S$10,A111=$AT$16,STL!$S$11,A111=$AT$17,STL!$S$12,A111=$AT$18,STL!$S$13,A111=$AT$19,STL!$S$14,A111=$AT$20,STL!$S$15,A111=$AT$21,STL!$S$16,A111=$AT$22,STL!$S$17,A111=$AT$23,STL!$S$18,A111=$AT$24,STL!$S$19,A111=$AT$25,STL!$S$20,A111=$AT$26,STL!$S$21,A111=$AT$27,STL!$S$22,A111=$AT$28,STL!$S$23,A111=$AT$29,STL!$S$24,A111=$AT$30,STL!$S$25,A111=$AT$31,STL!$S$26,A111=$AT$32,STL!$S$27,A111=$AT$33,STL!$S$28,A111=$AT$34,STL!$S$29,A111=$AT$35,STL!$S$30,A111=$AT$36,STL!$S$31,A111=$AT$37,STL!$S$32,A111=$AT$38,STL!$S$33,A111=$AT$39,STL!$S$34,A111=$AT$40,STL!$S$35,A111=$AT$41,STL!$S$36,A111=$AT$42,STL!$S$37,A111=$AT$43,STL!$S$38,A111=$AT$44,STL!$S$39,A111=$AT$45,STL!$S$40,A111=$AT$46,STL!$S$41,A111=$AT$47,STL!$S$42,A111=$AT$48,STL!$S$43,A111=$AT$49,STL!$S$44)</f>
        <v>4790.6071428571431</v>
      </c>
      <c r="T111" s="2" cm="1">
        <f t="array" ref="T111">_xlfn.IFS(AD111=$AX$8,STL!$T$3,AD111=$AX$9,STL!$T$4,AD111=$AX$10,STL!$T$5,AD111=$AX$11,STL!$T$6,AD111=$AX$12,STL!$T$7,AD111=$AX$13,STL!$T$8,AD111=$AX$14,STL!$T$9,AD111=$AX$15,STL!$T$10,AD111=$AX$16,STL!$T$11,AD111=$AX$17,STL!$T$12,AD111=$AX$18,STL!$T$13,AD111=$AX$19,STL!$T$14,AD111=$AX$20,STL!$T$15,AD111=$AX$21,STL!$T$16,AD111=$AX$22,STL!$T$17,AD111=$AX$23,STL!$T$18,AD111=$AX$24,STL!$T$19,AD111=$AX$25,STL!$T$20,AD111=$AX$26,STL!$T$21,AD111=$AX$27,STL!$T$22,AD111=$AX$28,STL!$T$23,AD111=$AX$29,STL!$T$24,AD111=$AX$30,STL!$T$25,AD111=$AX$31,STL!$T$26,AD111=$AX$32,STL!$T$27,AD111=$AX$33,STL!$T$28,AD111=$AX$34,STL!$T$29,AD111=$AX$35,STL!$T$30,AD111=$AX$36,STL!$T$31,AD111=$AX$37,STL!$T$32,AD111=$AX$38,STL!$T$33,AD111=$AX$39,STL!$T$34,AD111=$AX$40,STL!$T$35,AD111=$AX$41,STL!$T$36,AD111=$AX$42,STL!$T$37,AD111=$AX$43,STL!$T$38,AD111=$AX$44,STL!$T$39,AD111=$AX$45,STL!$T$40,AD111=$AX$46,STL!$T$41,AD111=$AX$47,STL!$T$42,AD111=$AX$48,STL!$T$43,AD111=$AX$49,STL!$T$44)</f>
        <v>57.771999999999998</v>
      </c>
      <c r="U111" s="2" cm="1">
        <f t="array" ref="U111">_xlfn.IFS($AD111=$AX$8,STL!$U$3,$AD111=$AX$9,STL!$U$4,$AD111=$AX$10,STL!$U$5,$AD111=$AX$11,STL!$U$6,$AD111=$AX$12,STL!$U$7,$AD111=$AX$13,STL!$U$8,$AD111=$AX$14,STL!$U$9,$AD111=$AX$15,STL!$U$10,$AD111=$AX$16,STL!$U$11,$AD111=$AX$17,STL!$U$12,$AD111=$AX$18,STL!$U$13,$AD111=$AX$19,STL!$U$14,$AD111=$AX$20,STL!$U$15,$AD111=$AX$21,STL!$U$16,$AD111=$AX$22,STL!$U$17,$AD111=$AX$23,STL!$U$18,$AD111=$AX$24,STL!$U$19,$AD111=$AX$25,STL!$U$20,$AD111=$AX$26,STL!$U$21,$AD111=$AX$27,STL!$U$22,$AD111=$AX$28,STL!$U$23,$AD111=$AX$29,STL!$U$24,$AD111=$AX$30,STL!$U$25,$AD111=$AX$31,STL!$U$26,$AD111=$AX$32,STL!$U$27,$AD111=$AX$33,STL!$U$28,$AD111=$AX$34,STL!$U$29,$AD111=$AX$35,STL!$U$30,$AD111=$AX$36,STL!$U$31,$AD111=$AX$37,STL!$U$32,$AD111=$AX$38,STL!$U$33,$AD111=$AX$39,STL!$U$34,$AD111=$AX$40,STL!$U$35,$AD111=$AX$41,STL!$U$36,$AD111=$AX$42,STL!$U$37,$AD111=$AX$43,STL!$U$38,$AD111=$AX$44,STL!$U$39,$AD111=$AX$45,STL!$U$40,$AD111=$AX$46,STL!$U$41,$AD111=$AX$47,STL!$U$42,$AD111=$AX$48,STL!$U$43,$AD111=$AX$49,STL!$U$44)</f>
        <v>4.54</v>
      </c>
      <c r="V111" s="2" cm="1">
        <f t="array" ref="V111">_xlfn.IFS($AD111=$AX$8,STL!$V$3,$AD111=$AX$9,STL!$V$4,$AD111=$AX$10,STL!$V$5,$AD111=$AX$11,STL!$V$6,$AD111=$AX$12,STL!$V$7,$AD111=$AX$13,STL!$V$8,$AD111=$AX$14,STL!$V$9,$AD111=$AX$15,STL!$V$10,$AD111=$AX$16,STL!$V$11,$AD111=$AX$17,STL!$V$12,$AD111=$AX$18,STL!$V$13,$AD111=$AX$19,STL!$V$14,$AD111=$AX$20,STL!$V$15,$AD111=$AX$21,STL!$V$16,$AD111=$AX$22,STL!$V$17,$AD111=$AX$23,STL!$V$18,$AD111=$AX$24,STL!$V$19,$AD111=$AX$25,STL!$V$20,$AD111=$AX$26,STL!$V$21,$AD111=$AX$27,STL!$V$22,$AD111=$AX$28,STL!$V$23,$AD111=$AX$29,STL!$V$24,$AD111=$AX$30,STL!$V$25,$AD111=$AX$31,STL!$V$26,$AD111=$AX$32,STL!$V$27,$AD111=$AX$33,STL!$V$28,$AD111=$AX$34,STL!$V$29,$AD111=$AX$35,STL!$V$30,$AD111=$AX$36,STL!$V$31,$AD111=$AX$37,STL!$V$32,$AD111=$AX$38,STL!$V$33,$AD111=$AX$39,STL!$V$34,$AD111=$AX$40,STL!$V$35,$AD111=$AX$41,STL!$V$36,$AD111=$AX$42,STL!$V$37,$AD111=$AX$43,STL!$V$38,$AD111=$AX$44,STL!$V$39,$AD111=$AX$45,STL!$V$40,$AD111=$AX$46,STL!$V$41,$AD111=$AX$47,STL!$V$42,$AD111=$AX$48,STL!$V$43,$AD111=$AX$49,STL!$V$44)</f>
        <v>62.311999999999998</v>
      </c>
      <c r="W111" s="2" t="s">
        <v>1447</v>
      </c>
      <c r="X111" s="2">
        <v>0.2</v>
      </c>
      <c r="Y111" s="2" t="s">
        <v>33</v>
      </c>
      <c r="Z111" s="2" t="s">
        <v>34</v>
      </c>
      <c r="AA111" s="2" t="s">
        <v>35</v>
      </c>
      <c r="AB111" s="2">
        <v>23604.751714999999</v>
      </c>
      <c r="AC111" s="2">
        <v>23.604752000000001</v>
      </c>
      <c r="AD111" s="2">
        <v>13</v>
      </c>
      <c r="AE111" s="10" t="s">
        <v>307</v>
      </c>
      <c r="AF111" s="2">
        <f t="shared" si="2"/>
        <v>226162.18707314288</v>
      </c>
      <c r="AG111" s="2" cm="1">
        <f t="array" ref="AG111">_xlfn.IFS(D111="I",MIN('Datos pp I Región'!$K$7:$K$9),D111="II",MIN('Datos pp II Región'!$K$7:$K$9),D111="III",MIN('Datos pp III Región'!$K$7:$K$9),D111="IV",MIN('Datos pp IV Región'!$K$7:$K$9),D111="V",MIN('Datos pp V Región'!$K$7:$K$9),D111="RM",MIN('Datos pp RM'!$K$7:$K$9),D111="VI",MIN('Datos pp VI Región'!$K$7:$K$9))</f>
        <v>29</v>
      </c>
      <c r="AH111" s="2" cm="1">
        <f t="array" ref="AH111">_xlfn.IFS(Z111="Pavimentado",1-(AG111/(4*365)),Z111="No Pavimentado",1-(AG111/365))</f>
        <v>0.98013698630136981</v>
      </c>
      <c r="AI111" s="2" cm="1">
        <f t="array" ref="AI111">_xlfn.IFS(Z111="Pavimentado",8,Z111="No Pavimentado",R111)</f>
        <v>8</v>
      </c>
      <c r="AJ111" s="2">
        <v>0.62</v>
      </c>
      <c r="AK111" s="2">
        <v>0.15</v>
      </c>
      <c r="AL111" s="2">
        <v>1.5</v>
      </c>
      <c r="AM111" s="2">
        <v>0.15</v>
      </c>
      <c r="AN111" s="2"/>
      <c r="AO111" s="2" cm="1">
        <f t="array" ref="AO111">_xlfn.IFS($Z111=$AU$3,AJ111*(($X111)^(0.91))*(AI111*1.1023)^(1.02),$Z111=$AU$4,AL111*281.9*((8.5/12)^0.9)*(AI111/2.72)^0.45)</f>
        <v>1.3201600184669013</v>
      </c>
      <c r="AP111" s="2" cm="1">
        <f t="array" ref="AP111">_xlfn.IFS($Z111=$AU$3,AK111*(($X111)^(0.91))*(AI111*1.1023)^1.02,$Z111=$AU$4,AM111*281.9*((8.5/12)^0.9)*(AI111/2.72)^0.45)</f>
        <v>0.31939355285489546</v>
      </c>
      <c r="AQ111" s="2" cm="1">
        <f t="array" ref="AQ111">_xlfn.IFS(Z111=$AU$3,(AF111*AO111*AH111)/1000000,Z111=$AU$4,(AF111*AH111*AO111*(1-AN111))/1000000)</f>
        <v>0.29263977155968901</v>
      </c>
      <c r="AR111" s="2" cm="1">
        <f t="array" ref="AR111">_xlfn.IFS(Z111=$AU$3,(AF111*AP111*AH111)/1000000,Z111=$AU$4,(AF111*AH111*AP111*(1-AN111))/1000000)</f>
        <v>7.0799944732182818E-2</v>
      </c>
    </row>
    <row r="112" spans="1:44" ht="28.8" x14ac:dyDescent="0.3">
      <c r="A112" s="2">
        <v>13</v>
      </c>
      <c r="B112" t="s">
        <v>21</v>
      </c>
      <c r="C112" s="3" t="s">
        <v>183</v>
      </c>
      <c r="D112" t="s">
        <v>184</v>
      </c>
      <c r="E112" s="2" t="s">
        <v>185</v>
      </c>
      <c r="F112" s="2" t="s">
        <v>186</v>
      </c>
      <c r="G112" s="2" t="s">
        <v>187</v>
      </c>
      <c r="H112" s="3" t="s">
        <v>188</v>
      </c>
      <c r="I112" s="2" t="s">
        <v>28</v>
      </c>
      <c r="J112" s="2" t="s">
        <v>189</v>
      </c>
      <c r="K112" s="2" t="s">
        <v>29</v>
      </c>
      <c r="L112" s="4">
        <v>46227</v>
      </c>
      <c r="M112" s="2" t="s">
        <v>30</v>
      </c>
      <c r="N112" s="2" t="s">
        <v>31</v>
      </c>
      <c r="O112" s="2">
        <v>134137</v>
      </c>
      <c r="P112" s="2" cm="1">
        <f t="array" ref="P112">_xlfn.IFS(AD112=$AT$8,STL!$P$3,AD112=$AT$9,STL!$P$4,AD112=$AT$10,STL!$P$5,AD112=$AT$11,STL!$P$6,AD112=$AT$12,STL!$P$7,AD112=$AT$13,STL!$P$8,AD112=$AT$14,STL!$P$9,AD112=$AT$15,STL!$P$10,AD112=$AT$16,STL!$P$11,AD112=$AT$17,STL!$P$12,AD112=$AT$18,STL!$P$13,AD112=$AT$19,STL!$P$14,AD112=$AT$20,STL!$P$15,AD112=$AT$21,STL!$P$16,AD112=$AT$22,STL!$P$17,AD112=$AT$23,STL!$P$18,AD112=$AT$24,STL!$P$19,AD112=$AT$25,STL!$P$20,AD112=$AT$26,STL!$P$21,AD112=$AT$27,STL!$P$22,AD112=$AT$28,STL!$P$23,AD112=$AT$29,STL!$P$24,AD112=$AT$30,STL!$P$25,AD112=$AT$31,STL!$P$26,AD112=$AT$32,STL!$P$27,AD112=$AT$33,STL!$P$28,AD112=$AT$34,STL!$P$29,AD112=$AT$35,STL!$P$30,AD112=$AT$36,STL!$P$31,AD112=$AT$37,STL!$P$32,AD112=$AT$38,STL!$P$33,AD112=$AT$39,STL!$P$34,AD112=$AT$40,STL!$P$35,AD112=$AT$41,STL!$P$36,AD112=$AT$42,STL!$P$37,AD112=$AT$43,STL!$P$38,AD112=$AT$44,STL!$P$39,AD112=$AT$45,STL!$P$40,AD112=$AT$46,STL!$P$41,AD112=$AT$47,STL!$P$42,AD112=$AT$48,STL!$P$43,AD112=$AT$49,STL!$P$44)</f>
        <v>8.3350000000000009</v>
      </c>
      <c r="Q112" s="2">
        <f>STL!$Q$3</f>
        <v>28</v>
      </c>
      <c r="R112" s="42">
        <f>STL!$R$3</f>
        <v>36.335000000000001</v>
      </c>
      <c r="S112" s="43" cm="1">
        <f t="array" ref="S112">_xlfn.IFS(A112=$AT$8,STL!$S$3,A112=$AT$9,STL!$S$4,A112=$AT$10,STL!$S$5,A112=$AT$11,STL!$S$6,A112=$AT$12,STL!$S$7,A112=$AT$13,STL!$S$8,A112=$AT$14,STL!$S$9,A112=$AT$15,STL!$S$10,A112=$AT$16,STL!$S$11,A112=$AT$17,STL!$S$12,A112=$AT$18,STL!$S$13,A112=$AT$19,STL!$S$14,A112=$AT$20,STL!$S$15,A112=$AT$21,STL!$S$16,A112=$AT$22,STL!$S$17,A112=$AT$23,STL!$S$18,A112=$AT$24,STL!$S$19,A112=$AT$25,STL!$S$20,A112=$AT$26,STL!$S$21,A112=$AT$27,STL!$S$22,A112=$AT$28,STL!$S$23,A112=$AT$29,STL!$S$24,A112=$AT$30,STL!$S$25,A112=$AT$31,STL!$S$26,A112=$AT$32,STL!$S$27,A112=$AT$33,STL!$S$28,A112=$AT$34,STL!$S$29,A112=$AT$35,STL!$S$30,A112=$AT$36,STL!$S$31,A112=$AT$37,STL!$S$32,A112=$AT$38,STL!$S$33,A112=$AT$39,STL!$S$34,A112=$AT$40,STL!$S$35,A112=$AT$41,STL!$S$36,A112=$AT$42,STL!$S$37,A112=$AT$43,STL!$S$38,A112=$AT$44,STL!$S$39,A112=$AT$45,STL!$S$40,A112=$AT$46,STL!$S$41,A112=$AT$47,STL!$S$42,A112=$AT$48,STL!$S$43,A112=$AT$49,STL!$S$44)</f>
        <v>4790.6071428571431</v>
      </c>
      <c r="T112" s="2" cm="1">
        <f t="array" ref="T112">_xlfn.IFS(AD112=$AX$8,STL!$T$3,AD112=$AX$9,STL!$T$4,AD112=$AX$10,STL!$T$5,AD112=$AX$11,STL!$T$6,AD112=$AX$12,STL!$T$7,AD112=$AX$13,STL!$T$8,AD112=$AX$14,STL!$T$9,AD112=$AX$15,STL!$T$10,AD112=$AX$16,STL!$T$11,AD112=$AX$17,STL!$T$12,AD112=$AX$18,STL!$T$13,AD112=$AX$19,STL!$T$14,AD112=$AX$20,STL!$T$15,AD112=$AX$21,STL!$T$16,AD112=$AX$22,STL!$T$17,AD112=$AX$23,STL!$T$18,AD112=$AX$24,STL!$T$19,AD112=$AX$25,STL!$T$20,AD112=$AX$26,STL!$T$21,AD112=$AX$27,STL!$T$22,AD112=$AX$28,STL!$T$23,AD112=$AX$29,STL!$T$24,AD112=$AX$30,STL!$T$25,AD112=$AX$31,STL!$T$26,AD112=$AX$32,STL!$T$27,AD112=$AX$33,STL!$T$28,AD112=$AX$34,STL!$T$29,AD112=$AX$35,STL!$T$30,AD112=$AX$36,STL!$T$31,AD112=$AX$37,STL!$T$32,AD112=$AX$38,STL!$T$33,AD112=$AX$39,STL!$T$34,AD112=$AX$40,STL!$T$35,AD112=$AX$41,STL!$T$36,AD112=$AX$42,STL!$T$37,AD112=$AX$43,STL!$T$38,AD112=$AX$44,STL!$T$39,AD112=$AX$45,STL!$T$40,AD112=$AX$46,STL!$T$41,AD112=$AX$47,STL!$T$42,AD112=$AX$48,STL!$T$43,AD112=$AX$49,STL!$T$44)</f>
        <v>57.771999999999998</v>
      </c>
      <c r="U112" s="2" cm="1">
        <f t="array" ref="U112">_xlfn.IFS($AD112=$AX$8,STL!$U$3,$AD112=$AX$9,STL!$U$4,$AD112=$AX$10,STL!$U$5,$AD112=$AX$11,STL!$U$6,$AD112=$AX$12,STL!$U$7,$AD112=$AX$13,STL!$U$8,$AD112=$AX$14,STL!$U$9,$AD112=$AX$15,STL!$U$10,$AD112=$AX$16,STL!$U$11,$AD112=$AX$17,STL!$U$12,$AD112=$AX$18,STL!$U$13,$AD112=$AX$19,STL!$U$14,$AD112=$AX$20,STL!$U$15,$AD112=$AX$21,STL!$U$16,$AD112=$AX$22,STL!$U$17,$AD112=$AX$23,STL!$U$18,$AD112=$AX$24,STL!$U$19,$AD112=$AX$25,STL!$U$20,$AD112=$AX$26,STL!$U$21,$AD112=$AX$27,STL!$U$22,$AD112=$AX$28,STL!$U$23,$AD112=$AX$29,STL!$U$24,$AD112=$AX$30,STL!$U$25,$AD112=$AX$31,STL!$U$26,$AD112=$AX$32,STL!$U$27,$AD112=$AX$33,STL!$U$28,$AD112=$AX$34,STL!$U$29,$AD112=$AX$35,STL!$U$30,$AD112=$AX$36,STL!$U$31,$AD112=$AX$37,STL!$U$32,$AD112=$AX$38,STL!$U$33,$AD112=$AX$39,STL!$U$34,$AD112=$AX$40,STL!$U$35,$AD112=$AX$41,STL!$U$36,$AD112=$AX$42,STL!$U$37,$AD112=$AX$43,STL!$U$38,$AD112=$AX$44,STL!$U$39,$AD112=$AX$45,STL!$U$40,$AD112=$AX$46,STL!$U$41,$AD112=$AX$47,STL!$U$42,$AD112=$AX$48,STL!$U$43,$AD112=$AX$49,STL!$U$44)</f>
        <v>4.54</v>
      </c>
      <c r="V112" s="2" cm="1">
        <f t="array" ref="V112">_xlfn.IFS($AD112=$AX$8,STL!$V$3,$AD112=$AX$9,STL!$V$4,$AD112=$AX$10,STL!$V$5,$AD112=$AX$11,STL!$V$6,$AD112=$AX$12,STL!$V$7,$AD112=$AX$13,STL!$V$8,$AD112=$AX$14,STL!$V$9,$AD112=$AX$15,STL!$V$10,$AD112=$AX$16,STL!$V$11,$AD112=$AX$17,STL!$V$12,$AD112=$AX$18,STL!$V$13,$AD112=$AX$19,STL!$V$14,$AD112=$AX$20,STL!$V$15,$AD112=$AX$21,STL!$V$16,$AD112=$AX$22,STL!$V$17,$AD112=$AX$23,STL!$V$18,$AD112=$AX$24,STL!$V$19,$AD112=$AX$25,STL!$V$20,$AD112=$AX$26,STL!$V$21,$AD112=$AX$27,STL!$V$22,$AD112=$AX$28,STL!$V$23,$AD112=$AX$29,STL!$V$24,$AD112=$AX$30,STL!$V$25,$AD112=$AX$31,STL!$V$26,$AD112=$AX$32,STL!$V$27,$AD112=$AX$33,STL!$V$28,$AD112=$AX$34,STL!$V$29,$AD112=$AX$35,STL!$V$30,$AD112=$AX$36,STL!$V$31,$AD112=$AX$37,STL!$V$32,$AD112=$AX$38,STL!$V$33,$AD112=$AX$39,STL!$V$34,$AD112=$AX$40,STL!$V$35,$AD112=$AX$41,STL!$V$36,$AD112=$AX$42,STL!$V$37,$AD112=$AX$43,STL!$V$38,$AD112=$AX$44,STL!$V$39,$AD112=$AX$45,STL!$V$40,$AD112=$AX$46,STL!$V$41,$AD112=$AX$47,STL!$V$42,$AD112=$AX$48,STL!$V$43,$AD112=$AX$49,STL!$V$44)</f>
        <v>62.311999999999998</v>
      </c>
      <c r="W112" s="2" t="s">
        <v>1448</v>
      </c>
      <c r="X112" s="2">
        <v>0.2</v>
      </c>
      <c r="Y112" s="2" t="s">
        <v>33</v>
      </c>
      <c r="Z112" s="2" t="s">
        <v>34</v>
      </c>
      <c r="AA112" s="2" t="s">
        <v>35</v>
      </c>
      <c r="AB112" s="2">
        <v>1080.5643359999999</v>
      </c>
      <c r="AC112" s="2">
        <v>1.0805640000000001</v>
      </c>
      <c r="AD112" s="2">
        <v>13</v>
      </c>
      <c r="AE112" s="10" t="s">
        <v>307</v>
      </c>
      <c r="AF112" s="2">
        <f t="shared" si="2"/>
        <v>10353.115233428573</v>
      </c>
      <c r="AG112" s="2" cm="1">
        <f t="array" ref="AG112">_xlfn.IFS(D112="I",MIN('Datos pp I Región'!$K$7:$K$9),D112="II",MIN('Datos pp II Región'!$K$7:$K$9),D112="III",MIN('Datos pp III Región'!$K$7:$K$9),D112="IV",MIN('Datos pp IV Región'!$K$7:$K$9),D112="V",MIN('Datos pp V Región'!$K$7:$K$9),D112="RM",MIN('Datos pp RM'!$K$7:$K$9),D112="VI",MIN('Datos pp VI Región'!$K$7:$K$9))</f>
        <v>29</v>
      </c>
      <c r="AH112" s="2" cm="1">
        <f t="array" ref="AH112">_xlfn.IFS(Z112="Pavimentado",1-(AG112/(4*365)),Z112="No Pavimentado",1-(AG112/365))</f>
        <v>0.98013698630136981</v>
      </c>
      <c r="AI112" s="2" cm="1">
        <f t="array" ref="AI112">_xlfn.IFS(Z112="Pavimentado",8,Z112="No Pavimentado",R112)</f>
        <v>8</v>
      </c>
      <c r="AJ112" s="2">
        <v>0.62</v>
      </c>
      <c r="AK112" s="2">
        <v>0.15</v>
      </c>
      <c r="AL112" s="2">
        <v>1.5</v>
      </c>
      <c r="AM112" s="2">
        <v>0.15</v>
      </c>
      <c r="AN112" s="2"/>
      <c r="AO112" s="2" cm="1">
        <f t="array" ref="AO112">_xlfn.IFS($Z112=$AU$3,AJ112*(($X112)^(0.91))*(AI112*1.1023)^(1.02),$Z112=$AU$4,AL112*281.9*((8.5/12)^0.9)*(AI112/2.72)^0.45)</f>
        <v>1.3201600184669013</v>
      </c>
      <c r="AP112" s="2" cm="1">
        <f t="array" ref="AP112">_xlfn.IFS($Z112=$AU$3,AK112*(($X112)^(0.91))*(AI112*1.1023)^1.02,$Z112=$AU$4,AM112*281.9*((8.5/12)^0.9)*(AI112/2.72)^0.45)</f>
        <v>0.31939355285489546</v>
      </c>
      <c r="AQ112" s="2" cm="1">
        <f t="array" ref="AQ112">_xlfn.IFS(Z112=$AU$3,(AF112*AO112*AH112)/1000000,Z112=$AU$4,(AF112*AH112*AO112*(1-AN112))/1000000)</f>
        <v>1.3396285718893543E-2</v>
      </c>
      <c r="AR112" s="2" cm="1">
        <f t="array" ref="AR112">_xlfn.IFS(Z112=$AU$3,(AF112*AP112*AH112)/1000000,Z112=$AU$4,(AF112*AH112*AP112*(1-AN112))/1000000)</f>
        <v>3.241036867474244E-3</v>
      </c>
    </row>
    <row r="113" spans="1:44" ht="28.8" x14ac:dyDescent="0.3">
      <c r="A113" s="2">
        <v>13</v>
      </c>
      <c r="B113" t="s">
        <v>21</v>
      </c>
      <c r="C113" s="3" t="s">
        <v>183</v>
      </c>
      <c r="D113" t="s">
        <v>184</v>
      </c>
      <c r="E113" s="2" t="s">
        <v>185</v>
      </c>
      <c r="F113" s="2" t="s">
        <v>186</v>
      </c>
      <c r="G113" s="2" t="s">
        <v>187</v>
      </c>
      <c r="H113" s="3" t="s">
        <v>188</v>
      </c>
      <c r="I113" s="2" t="s">
        <v>28</v>
      </c>
      <c r="J113" s="2" t="s">
        <v>189</v>
      </c>
      <c r="K113" s="2" t="s">
        <v>29</v>
      </c>
      <c r="L113" s="4">
        <v>46227</v>
      </c>
      <c r="M113" s="2" t="s">
        <v>30</v>
      </c>
      <c r="N113" s="2" t="s">
        <v>31</v>
      </c>
      <c r="O113" s="2">
        <v>134137</v>
      </c>
      <c r="P113" s="2" cm="1">
        <f t="array" ref="P113">_xlfn.IFS(AD113=$AT$8,STL!$P$3,AD113=$AT$9,STL!$P$4,AD113=$AT$10,STL!$P$5,AD113=$AT$11,STL!$P$6,AD113=$AT$12,STL!$P$7,AD113=$AT$13,STL!$P$8,AD113=$AT$14,STL!$P$9,AD113=$AT$15,STL!$P$10,AD113=$AT$16,STL!$P$11,AD113=$AT$17,STL!$P$12,AD113=$AT$18,STL!$P$13,AD113=$AT$19,STL!$P$14,AD113=$AT$20,STL!$P$15,AD113=$AT$21,STL!$P$16,AD113=$AT$22,STL!$P$17,AD113=$AT$23,STL!$P$18,AD113=$AT$24,STL!$P$19,AD113=$AT$25,STL!$P$20,AD113=$AT$26,STL!$P$21,AD113=$AT$27,STL!$P$22,AD113=$AT$28,STL!$P$23,AD113=$AT$29,STL!$P$24,AD113=$AT$30,STL!$P$25,AD113=$AT$31,STL!$P$26,AD113=$AT$32,STL!$P$27,AD113=$AT$33,STL!$P$28,AD113=$AT$34,STL!$P$29,AD113=$AT$35,STL!$P$30,AD113=$AT$36,STL!$P$31,AD113=$AT$37,STL!$P$32,AD113=$AT$38,STL!$P$33,AD113=$AT$39,STL!$P$34,AD113=$AT$40,STL!$P$35,AD113=$AT$41,STL!$P$36,AD113=$AT$42,STL!$P$37,AD113=$AT$43,STL!$P$38,AD113=$AT$44,STL!$P$39,AD113=$AT$45,STL!$P$40,AD113=$AT$46,STL!$P$41,AD113=$AT$47,STL!$P$42,AD113=$AT$48,STL!$P$43,AD113=$AT$49,STL!$P$44)</f>
        <v>8.3350000000000009</v>
      </c>
      <c r="Q113" s="2">
        <f>STL!$Q$3</f>
        <v>28</v>
      </c>
      <c r="R113" s="42">
        <f>STL!$R$3</f>
        <v>36.335000000000001</v>
      </c>
      <c r="S113" s="43" cm="1">
        <f t="array" ref="S113">_xlfn.IFS(A113=$AT$8,STL!$S$3,A113=$AT$9,STL!$S$4,A113=$AT$10,STL!$S$5,A113=$AT$11,STL!$S$6,A113=$AT$12,STL!$S$7,A113=$AT$13,STL!$S$8,A113=$AT$14,STL!$S$9,A113=$AT$15,STL!$S$10,A113=$AT$16,STL!$S$11,A113=$AT$17,STL!$S$12,A113=$AT$18,STL!$S$13,A113=$AT$19,STL!$S$14,A113=$AT$20,STL!$S$15,A113=$AT$21,STL!$S$16,A113=$AT$22,STL!$S$17,A113=$AT$23,STL!$S$18,A113=$AT$24,STL!$S$19,A113=$AT$25,STL!$S$20,A113=$AT$26,STL!$S$21,A113=$AT$27,STL!$S$22,A113=$AT$28,STL!$S$23,A113=$AT$29,STL!$S$24,A113=$AT$30,STL!$S$25,A113=$AT$31,STL!$S$26,A113=$AT$32,STL!$S$27,A113=$AT$33,STL!$S$28,A113=$AT$34,STL!$S$29,A113=$AT$35,STL!$S$30,A113=$AT$36,STL!$S$31,A113=$AT$37,STL!$S$32,A113=$AT$38,STL!$S$33,A113=$AT$39,STL!$S$34,A113=$AT$40,STL!$S$35,A113=$AT$41,STL!$S$36,A113=$AT$42,STL!$S$37,A113=$AT$43,STL!$S$38,A113=$AT$44,STL!$S$39,A113=$AT$45,STL!$S$40,A113=$AT$46,STL!$S$41,A113=$AT$47,STL!$S$42,A113=$AT$48,STL!$S$43,A113=$AT$49,STL!$S$44)</f>
        <v>4790.6071428571431</v>
      </c>
      <c r="T113" s="2" cm="1">
        <f t="array" ref="T113">_xlfn.IFS(AD113=$AX$8,STL!$T$3,AD113=$AX$9,STL!$T$4,AD113=$AX$10,STL!$T$5,AD113=$AX$11,STL!$T$6,AD113=$AX$12,STL!$T$7,AD113=$AX$13,STL!$T$8,AD113=$AX$14,STL!$T$9,AD113=$AX$15,STL!$T$10,AD113=$AX$16,STL!$T$11,AD113=$AX$17,STL!$T$12,AD113=$AX$18,STL!$T$13,AD113=$AX$19,STL!$T$14,AD113=$AX$20,STL!$T$15,AD113=$AX$21,STL!$T$16,AD113=$AX$22,STL!$T$17,AD113=$AX$23,STL!$T$18,AD113=$AX$24,STL!$T$19,AD113=$AX$25,STL!$T$20,AD113=$AX$26,STL!$T$21,AD113=$AX$27,STL!$T$22,AD113=$AX$28,STL!$T$23,AD113=$AX$29,STL!$T$24,AD113=$AX$30,STL!$T$25,AD113=$AX$31,STL!$T$26,AD113=$AX$32,STL!$T$27,AD113=$AX$33,STL!$T$28,AD113=$AX$34,STL!$T$29,AD113=$AX$35,STL!$T$30,AD113=$AX$36,STL!$T$31,AD113=$AX$37,STL!$T$32,AD113=$AX$38,STL!$T$33,AD113=$AX$39,STL!$T$34,AD113=$AX$40,STL!$T$35,AD113=$AX$41,STL!$T$36,AD113=$AX$42,STL!$T$37,AD113=$AX$43,STL!$T$38,AD113=$AX$44,STL!$T$39,AD113=$AX$45,STL!$T$40,AD113=$AX$46,STL!$T$41,AD113=$AX$47,STL!$T$42,AD113=$AX$48,STL!$T$43,AD113=$AX$49,STL!$T$44)</f>
        <v>57.771999999999998</v>
      </c>
      <c r="U113" s="2" cm="1">
        <f t="array" ref="U113">_xlfn.IFS($AD113=$AX$8,STL!$U$3,$AD113=$AX$9,STL!$U$4,$AD113=$AX$10,STL!$U$5,$AD113=$AX$11,STL!$U$6,$AD113=$AX$12,STL!$U$7,$AD113=$AX$13,STL!$U$8,$AD113=$AX$14,STL!$U$9,$AD113=$AX$15,STL!$U$10,$AD113=$AX$16,STL!$U$11,$AD113=$AX$17,STL!$U$12,$AD113=$AX$18,STL!$U$13,$AD113=$AX$19,STL!$U$14,$AD113=$AX$20,STL!$U$15,$AD113=$AX$21,STL!$U$16,$AD113=$AX$22,STL!$U$17,$AD113=$AX$23,STL!$U$18,$AD113=$AX$24,STL!$U$19,$AD113=$AX$25,STL!$U$20,$AD113=$AX$26,STL!$U$21,$AD113=$AX$27,STL!$U$22,$AD113=$AX$28,STL!$U$23,$AD113=$AX$29,STL!$U$24,$AD113=$AX$30,STL!$U$25,$AD113=$AX$31,STL!$U$26,$AD113=$AX$32,STL!$U$27,$AD113=$AX$33,STL!$U$28,$AD113=$AX$34,STL!$U$29,$AD113=$AX$35,STL!$U$30,$AD113=$AX$36,STL!$U$31,$AD113=$AX$37,STL!$U$32,$AD113=$AX$38,STL!$U$33,$AD113=$AX$39,STL!$U$34,$AD113=$AX$40,STL!$U$35,$AD113=$AX$41,STL!$U$36,$AD113=$AX$42,STL!$U$37,$AD113=$AX$43,STL!$U$38,$AD113=$AX$44,STL!$U$39,$AD113=$AX$45,STL!$U$40,$AD113=$AX$46,STL!$U$41,$AD113=$AX$47,STL!$U$42,$AD113=$AX$48,STL!$U$43,$AD113=$AX$49,STL!$U$44)</f>
        <v>4.54</v>
      </c>
      <c r="V113" s="2" cm="1">
        <f t="array" ref="V113">_xlfn.IFS($AD113=$AX$8,STL!$V$3,$AD113=$AX$9,STL!$V$4,$AD113=$AX$10,STL!$V$5,$AD113=$AX$11,STL!$V$6,$AD113=$AX$12,STL!$V$7,$AD113=$AX$13,STL!$V$8,$AD113=$AX$14,STL!$V$9,$AD113=$AX$15,STL!$V$10,$AD113=$AX$16,STL!$V$11,$AD113=$AX$17,STL!$V$12,$AD113=$AX$18,STL!$V$13,$AD113=$AX$19,STL!$V$14,$AD113=$AX$20,STL!$V$15,$AD113=$AX$21,STL!$V$16,$AD113=$AX$22,STL!$V$17,$AD113=$AX$23,STL!$V$18,$AD113=$AX$24,STL!$V$19,$AD113=$AX$25,STL!$V$20,$AD113=$AX$26,STL!$V$21,$AD113=$AX$27,STL!$V$22,$AD113=$AX$28,STL!$V$23,$AD113=$AX$29,STL!$V$24,$AD113=$AX$30,STL!$V$25,$AD113=$AX$31,STL!$V$26,$AD113=$AX$32,STL!$V$27,$AD113=$AX$33,STL!$V$28,$AD113=$AX$34,STL!$V$29,$AD113=$AX$35,STL!$V$30,$AD113=$AX$36,STL!$V$31,$AD113=$AX$37,STL!$V$32,$AD113=$AX$38,STL!$V$33,$AD113=$AX$39,STL!$V$34,$AD113=$AX$40,STL!$V$35,$AD113=$AX$41,STL!$V$36,$AD113=$AX$42,STL!$V$37,$AD113=$AX$43,STL!$V$38,$AD113=$AX$44,STL!$V$39,$AD113=$AX$45,STL!$V$40,$AD113=$AX$46,STL!$V$41,$AD113=$AX$47,STL!$V$42,$AD113=$AX$48,STL!$V$43,$AD113=$AX$49,STL!$V$44)</f>
        <v>62.311999999999998</v>
      </c>
      <c r="W113" s="2" t="s">
        <v>1448</v>
      </c>
      <c r="X113" s="2">
        <v>0.2</v>
      </c>
      <c r="Y113" s="2" t="s">
        <v>33</v>
      </c>
      <c r="Z113" s="2" t="s">
        <v>34</v>
      </c>
      <c r="AA113" s="2" t="s">
        <v>35</v>
      </c>
      <c r="AB113" s="2">
        <v>418.78264200000001</v>
      </c>
      <c r="AC113" s="2">
        <v>0.41878300000000002</v>
      </c>
      <c r="AD113" s="2">
        <v>13</v>
      </c>
      <c r="AE113" s="10" t="s">
        <v>307</v>
      </c>
      <c r="AF113" s="2">
        <f t="shared" si="2"/>
        <v>4012.449662214286</v>
      </c>
      <c r="AG113" s="2" cm="1">
        <f t="array" ref="AG113">_xlfn.IFS(D113="I",MIN('Datos pp I Región'!$K$7:$K$9),D113="II",MIN('Datos pp II Región'!$K$7:$K$9),D113="III",MIN('Datos pp III Región'!$K$7:$K$9),D113="IV",MIN('Datos pp IV Región'!$K$7:$K$9),D113="V",MIN('Datos pp V Región'!$K$7:$K$9),D113="RM",MIN('Datos pp RM'!$K$7:$K$9),D113="VI",MIN('Datos pp VI Región'!$K$7:$K$9))</f>
        <v>29</v>
      </c>
      <c r="AH113" s="2" cm="1">
        <f t="array" ref="AH113">_xlfn.IFS(Z113="Pavimentado",1-(AG113/(4*365)),Z113="No Pavimentado",1-(AG113/365))</f>
        <v>0.98013698630136981</v>
      </c>
      <c r="AI113" s="2" cm="1">
        <f t="array" ref="AI113">_xlfn.IFS(Z113="Pavimentado",8,Z113="No Pavimentado",R113)</f>
        <v>8</v>
      </c>
      <c r="AJ113" s="2">
        <v>0.62</v>
      </c>
      <c r="AK113" s="2">
        <v>0.15</v>
      </c>
      <c r="AL113" s="2">
        <v>1.5</v>
      </c>
      <c r="AM113" s="2">
        <v>0.15</v>
      </c>
      <c r="AN113" s="2"/>
      <c r="AO113" s="2" cm="1">
        <f t="array" ref="AO113">_xlfn.IFS($Z113=$AU$3,AJ113*(($X113)^(0.91))*(AI113*1.1023)^(1.02),$Z113=$AU$4,AL113*281.9*((8.5/12)^0.9)*(AI113/2.72)^0.45)</f>
        <v>1.3201600184669013</v>
      </c>
      <c r="AP113" s="2" cm="1">
        <f t="array" ref="AP113">_xlfn.IFS($Z113=$AU$3,AK113*(($X113)^(0.91))*(AI113*1.1023)^1.02,$Z113=$AU$4,AM113*281.9*((8.5/12)^0.9)*(AI113/2.72)^0.45)</f>
        <v>0.31939355285489546</v>
      </c>
      <c r="AQ113" s="2" cm="1">
        <f t="array" ref="AQ113">_xlfn.IFS(Z113=$AU$3,(AF113*AO113*AH113)/1000000,Z113=$AU$4,(AF113*AH113*AO113*(1-AN113))/1000000)</f>
        <v>5.191859734560279E-3</v>
      </c>
      <c r="AR113" s="2" cm="1">
        <f t="array" ref="AR113">_xlfn.IFS(Z113=$AU$3,(AF113*AP113*AH113)/1000000,Z113=$AU$4,(AF113*AH113*AP113*(1-AN113))/1000000)</f>
        <v>1.2560950970710353E-3</v>
      </c>
    </row>
    <row r="114" spans="1:44" ht="28.8" x14ac:dyDescent="0.3">
      <c r="A114" s="2">
        <v>14</v>
      </c>
      <c r="B114" t="s">
        <v>21</v>
      </c>
      <c r="C114" s="3" t="s">
        <v>183</v>
      </c>
      <c r="D114" t="s">
        <v>184</v>
      </c>
      <c r="E114" s="2" t="s">
        <v>185</v>
      </c>
      <c r="F114" s="2" t="s">
        <v>191</v>
      </c>
      <c r="G114" s="3" t="s">
        <v>188</v>
      </c>
      <c r="H114" s="3" t="s">
        <v>192</v>
      </c>
      <c r="I114" s="2">
        <v>1</v>
      </c>
      <c r="J114" s="2">
        <v>134137</v>
      </c>
      <c r="K114" s="2" t="s">
        <v>29</v>
      </c>
      <c r="L114" s="4">
        <v>46227</v>
      </c>
      <c r="M114" s="2" t="s">
        <v>30</v>
      </c>
      <c r="N114" s="2" t="s">
        <v>31</v>
      </c>
      <c r="O114" s="2">
        <v>134137</v>
      </c>
      <c r="P114" s="2" cm="1">
        <f t="array" ref="P114">_xlfn.IFS(AD114=$AT$8,STL!$P$3,AD114=$AT$9,STL!$P$4,AD114=$AT$10,STL!$P$5,AD114=$AT$11,STL!$P$6,AD114=$AT$12,STL!$P$7,AD114=$AT$13,STL!$P$8,AD114=$AT$14,STL!$P$9,AD114=$AT$15,STL!$P$10,AD114=$AT$16,STL!$P$11,AD114=$AT$17,STL!$P$12,AD114=$AT$18,STL!$P$13,AD114=$AT$19,STL!$P$14,AD114=$AT$20,STL!$P$15,AD114=$AT$21,STL!$P$16,AD114=$AT$22,STL!$P$17,AD114=$AT$23,STL!$P$18,AD114=$AT$24,STL!$P$19,AD114=$AT$25,STL!$P$20,AD114=$AT$26,STL!$P$21,AD114=$AT$27,STL!$P$22,AD114=$AT$28,STL!$P$23,AD114=$AT$29,STL!$P$24,AD114=$AT$30,STL!$P$25,AD114=$AT$31,STL!$P$26,AD114=$AT$32,STL!$P$27,AD114=$AT$33,STL!$P$28,AD114=$AT$34,STL!$P$29,AD114=$AT$35,STL!$P$30,AD114=$AT$36,STL!$P$31,AD114=$AT$37,STL!$P$32,AD114=$AT$38,STL!$P$33,AD114=$AT$39,STL!$P$34,AD114=$AT$40,STL!$P$35,AD114=$AT$41,STL!$P$36,AD114=$AT$42,STL!$P$37,AD114=$AT$43,STL!$P$38,AD114=$AT$44,STL!$P$39,AD114=$AT$45,STL!$P$40,AD114=$AT$46,STL!$P$41,AD114=$AT$47,STL!$P$42,AD114=$AT$48,STL!$P$43,AD114=$AT$49,STL!$P$44)</f>
        <v>8.3350000000000009</v>
      </c>
      <c r="Q114" s="2">
        <f>STL!$Q$3</f>
        <v>28</v>
      </c>
      <c r="R114" s="42">
        <f>STL!$R$3</f>
        <v>36.335000000000001</v>
      </c>
      <c r="S114" s="43" cm="1">
        <f t="array" ref="S114">_xlfn.IFS(A114=$AT$8,STL!$S$3,A114=$AT$9,STL!$S$4,A114=$AT$10,STL!$S$5,A114=$AT$11,STL!$S$6,A114=$AT$12,STL!$S$7,A114=$AT$13,STL!$S$8,A114=$AT$14,STL!$S$9,A114=$AT$15,STL!$S$10,A114=$AT$16,STL!$S$11,A114=$AT$17,STL!$S$12,A114=$AT$18,STL!$S$13,A114=$AT$19,STL!$S$14,A114=$AT$20,STL!$S$15,A114=$AT$21,STL!$S$16,A114=$AT$22,STL!$S$17,A114=$AT$23,STL!$S$18,A114=$AT$24,STL!$S$19,A114=$AT$25,STL!$S$20,A114=$AT$26,STL!$S$21,A114=$AT$27,STL!$S$22,A114=$AT$28,STL!$S$23,A114=$AT$29,STL!$S$24,A114=$AT$30,STL!$S$25,A114=$AT$31,STL!$S$26,A114=$AT$32,STL!$S$27,A114=$AT$33,STL!$S$28,A114=$AT$34,STL!$S$29,A114=$AT$35,STL!$S$30,A114=$AT$36,STL!$S$31,A114=$AT$37,STL!$S$32,A114=$AT$38,STL!$S$33,A114=$AT$39,STL!$S$34,A114=$AT$40,STL!$S$35,A114=$AT$41,STL!$S$36,A114=$AT$42,STL!$S$37,A114=$AT$43,STL!$S$38,A114=$AT$44,STL!$S$39,A114=$AT$45,STL!$S$40,A114=$AT$46,STL!$S$41,A114=$AT$47,STL!$S$42,A114=$AT$48,STL!$S$43,A114=$AT$49,STL!$S$44)</f>
        <v>4790.6071428571431</v>
      </c>
      <c r="T114" s="2" cm="1">
        <f t="array" ref="T114">_xlfn.IFS(AD114=$AX$8,STL!$T$3,AD114=$AX$9,STL!$T$4,AD114=$AX$10,STL!$T$5,AD114=$AX$11,STL!$T$6,AD114=$AX$12,STL!$T$7,AD114=$AX$13,STL!$T$8,AD114=$AX$14,STL!$T$9,AD114=$AX$15,STL!$T$10,AD114=$AX$16,STL!$T$11,AD114=$AX$17,STL!$T$12,AD114=$AX$18,STL!$T$13,AD114=$AX$19,STL!$T$14,AD114=$AX$20,STL!$T$15,AD114=$AX$21,STL!$T$16,AD114=$AX$22,STL!$T$17,AD114=$AX$23,STL!$T$18,AD114=$AX$24,STL!$T$19,AD114=$AX$25,STL!$T$20,AD114=$AX$26,STL!$T$21,AD114=$AX$27,STL!$T$22,AD114=$AX$28,STL!$T$23,AD114=$AX$29,STL!$T$24,AD114=$AX$30,STL!$T$25,AD114=$AX$31,STL!$T$26,AD114=$AX$32,STL!$T$27,AD114=$AX$33,STL!$T$28,AD114=$AX$34,STL!$T$29,AD114=$AX$35,STL!$T$30,AD114=$AX$36,STL!$T$31,AD114=$AX$37,STL!$T$32,AD114=$AX$38,STL!$T$33,AD114=$AX$39,STL!$T$34,AD114=$AX$40,STL!$T$35,AD114=$AX$41,STL!$T$36,AD114=$AX$42,STL!$T$37,AD114=$AX$43,STL!$T$38,AD114=$AX$44,STL!$T$39,AD114=$AX$45,STL!$T$40,AD114=$AX$46,STL!$T$41,AD114=$AX$47,STL!$T$42,AD114=$AX$48,STL!$T$43,AD114=$AX$49,STL!$T$44)</f>
        <v>58.468000000000004</v>
      </c>
      <c r="U114" s="2" cm="1">
        <f t="array" ref="U114">_xlfn.IFS($AD114=$AX$8,STL!$U$3,$AD114=$AX$9,STL!$U$4,$AD114=$AX$10,STL!$U$5,$AD114=$AX$11,STL!$U$6,$AD114=$AX$12,STL!$U$7,$AD114=$AX$13,STL!$U$8,$AD114=$AX$14,STL!$U$9,$AD114=$AX$15,STL!$U$10,$AD114=$AX$16,STL!$U$11,$AD114=$AX$17,STL!$U$12,$AD114=$AX$18,STL!$U$13,$AD114=$AX$19,STL!$U$14,$AD114=$AX$20,STL!$U$15,$AD114=$AX$21,STL!$U$16,$AD114=$AX$22,STL!$U$17,$AD114=$AX$23,STL!$U$18,$AD114=$AX$24,STL!$U$19,$AD114=$AX$25,STL!$U$20,$AD114=$AX$26,STL!$U$21,$AD114=$AX$27,STL!$U$22,$AD114=$AX$28,STL!$U$23,$AD114=$AX$29,STL!$U$24,$AD114=$AX$30,STL!$U$25,$AD114=$AX$31,STL!$U$26,$AD114=$AX$32,STL!$U$27,$AD114=$AX$33,STL!$U$28,$AD114=$AX$34,STL!$U$29,$AD114=$AX$35,STL!$U$30,$AD114=$AX$36,STL!$U$31,$AD114=$AX$37,STL!$U$32,$AD114=$AX$38,STL!$U$33,$AD114=$AX$39,STL!$U$34,$AD114=$AX$40,STL!$U$35,$AD114=$AX$41,STL!$U$36,$AD114=$AX$42,STL!$U$37,$AD114=$AX$43,STL!$U$38,$AD114=$AX$44,STL!$U$39,$AD114=$AX$45,STL!$U$40,$AD114=$AX$46,STL!$U$41,$AD114=$AX$47,STL!$U$42,$AD114=$AX$48,STL!$U$43,$AD114=$AX$49,STL!$U$44)</f>
        <v>4.5039999999999996</v>
      </c>
      <c r="V114" s="2" cm="1">
        <f t="array" ref="V114">_xlfn.IFS($AD114=$AX$8,STL!$V$3,$AD114=$AX$9,STL!$V$4,$AD114=$AX$10,STL!$V$5,$AD114=$AX$11,STL!$V$6,$AD114=$AX$12,STL!$V$7,$AD114=$AX$13,STL!$V$8,$AD114=$AX$14,STL!$V$9,$AD114=$AX$15,STL!$V$10,$AD114=$AX$16,STL!$V$11,$AD114=$AX$17,STL!$V$12,$AD114=$AX$18,STL!$V$13,$AD114=$AX$19,STL!$V$14,$AD114=$AX$20,STL!$V$15,$AD114=$AX$21,STL!$V$16,$AD114=$AX$22,STL!$V$17,$AD114=$AX$23,STL!$V$18,$AD114=$AX$24,STL!$V$19,$AD114=$AX$25,STL!$V$20,$AD114=$AX$26,STL!$V$21,$AD114=$AX$27,STL!$V$22,$AD114=$AX$28,STL!$V$23,$AD114=$AX$29,STL!$V$24,$AD114=$AX$30,STL!$V$25,$AD114=$AX$31,STL!$V$26,$AD114=$AX$32,STL!$V$27,$AD114=$AX$33,STL!$V$28,$AD114=$AX$34,STL!$V$29,$AD114=$AX$35,STL!$V$30,$AD114=$AX$36,STL!$V$31,$AD114=$AX$37,STL!$V$32,$AD114=$AX$38,STL!$V$33,$AD114=$AX$39,STL!$V$34,$AD114=$AX$40,STL!$V$35,$AD114=$AX$41,STL!$V$36,$AD114=$AX$42,STL!$V$37,$AD114=$AX$43,STL!$V$38,$AD114=$AX$44,STL!$V$39,$AD114=$AX$45,STL!$V$40,$AD114=$AX$46,STL!$V$41,$AD114=$AX$47,STL!$V$42,$AD114=$AX$48,STL!$V$43,$AD114=$AX$49,STL!$V$44)</f>
        <v>62.972000000000001</v>
      </c>
      <c r="W114" s="2" t="s">
        <v>1449</v>
      </c>
      <c r="X114" s="2">
        <v>0.2</v>
      </c>
      <c r="Y114" s="2" t="s">
        <v>33</v>
      </c>
      <c r="Z114" s="2" t="s">
        <v>34</v>
      </c>
      <c r="AA114" s="2" t="s">
        <v>35</v>
      </c>
      <c r="AB114" s="2">
        <v>31265.686699999998</v>
      </c>
      <c r="AC114" s="2">
        <v>31.265687</v>
      </c>
      <c r="AD114" s="2">
        <v>14</v>
      </c>
      <c r="AE114" s="10" t="s">
        <v>307</v>
      </c>
      <c r="AF114" s="2">
        <f t="shared" si="2"/>
        <v>299563.24693707144</v>
      </c>
      <c r="AG114" s="2" cm="1">
        <f t="array" ref="AG114">_xlfn.IFS(D114="I",MIN('Datos pp I Región'!$K$7:$K$9),D114="II",MIN('Datos pp II Región'!$K$7:$K$9),D114="III",MIN('Datos pp III Región'!$K$7:$K$9),D114="IV",MIN('Datos pp IV Región'!$K$7:$K$9),D114="V",MIN('Datos pp V Región'!$K$7:$K$9),D114="RM",MIN('Datos pp RM'!$K$7:$K$9),D114="VI",MIN('Datos pp VI Región'!$K$7:$K$9))</f>
        <v>29</v>
      </c>
      <c r="AH114" s="2" cm="1">
        <f t="array" ref="AH114">_xlfn.IFS(Z114="Pavimentado",1-(AG114/(4*365)),Z114="No Pavimentado",1-(AG114/365))</f>
        <v>0.98013698630136981</v>
      </c>
      <c r="AI114" s="2" cm="1">
        <f t="array" ref="AI114">_xlfn.IFS(Z114="Pavimentado",8,Z114="No Pavimentado",R114)</f>
        <v>8</v>
      </c>
      <c r="AJ114" s="2">
        <v>0.62</v>
      </c>
      <c r="AK114" s="2">
        <v>0.15</v>
      </c>
      <c r="AL114" s="2">
        <v>1.5</v>
      </c>
      <c r="AM114" s="2">
        <v>0.15</v>
      </c>
      <c r="AN114" s="2"/>
      <c r="AO114" s="2" cm="1">
        <f t="array" ref="AO114">_xlfn.IFS($Z114=$AU$3,AJ114*(($X114)^(0.91))*(AI114*1.1023)^(1.02),$Z114=$AU$4,AL114*281.9*((8.5/12)^0.9)*(AI114/2.72)^0.45)</f>
        <v>1.3201600184669013</v>
      </c>
      <c r="AP114" s="2" cm="1">
        <f t="array" ref="AP114">_xlfn.IFS($Z114=$AU$3,AK114*(($X114)^(0.91))*(AI114*1.1023)^1.02,$Z114=$AU$4,AM114*281.9*((8.5/12)^0.9)*(AI114/2.72)^0.45)</f>
        <v>0.31939355285489546</v>
      </c>
      <c r="AQ114" s="2" cm="1">
        <f t="array" ref="AQ114">_xlfn.IFS(Z114=$AU$3,(AF114*AO114*AH114)/1000000,Z114=$AU$4,(AF114*AH114*AO114*(1-AN114))/1000000)</f>
        <v>0.38761616734362375</v>
      </c>
      <c r="AR114" s="2" cm="1">
        <f t="array" ref="AR114">_xlfn.IFS(Z114=$AU$3,(AF114*AP114*AH114)/1000000,Z114=$AU$4,(AF114*AH114*AP114*(1-AN114))/1000000)</f>
        <v>9.3778105002489606E-2</v>
      </c>
    </row>
    <row r="115" spans="1:44" ht="28.8" x14ac:dyDescent="0.3">
      <c r="A115" s="2">
        <v>14</v>
      </c>
      <c r="B115" t="s">
        <v>21</v>
      </c>
      <c r="C115" s="3" t="s">
        <v>183</v>
      </c>
      <c r="D115" t="s">
        <v>184</v>
      </c>
      <c r="E115" s="2" t="s">
        <v>185</v>
      </c>
      <c r="F115" s="2" t="s">
        <v>193</v>
      </c>
      <c r="G115" s="3" t="s">
        <v>188</v>
      </c>
      <c r="H115" s="3" t="s">
        <v>192</v>
      </c>
      <c r="I115" s="2">
        <v>1</v>
      </c>
      <c r="J115" s="2">
        <v>134137</v>
      </c>
      <c r="K115" s="2" t="s">
        <v>29</v>
      </c>
      <c r="L115" s="4">
        <v>46227</v>
      </c>
      <c r="M115" s="2" t="s">
        <v>30</v>
      </c>
      <c r="N115" s="2" t="s">
        <v>31</v>
      </c>
      <c r="O115" s="2">
        <v>134137</v>
      </c>
      <c r="P115" s="2" cm="1">
        <f t="array" ref="P115">_xlfn.IFS(AD115=$AT$8,STL!$P$3,AD115=$AT$9,STL!$P$4,AD115=$AT$10,STL!$P$5,AD115=$AT$11,STL!$P$6,AD115=$AT$12,STL!$P$7,AD115=$AT$13,STL!$P$8,AD115=$AT$14,STL!$P$9,AD115=$AT$15,STL!$P$10,AD115=$AT$16,STL!$P$11,AD115=$AT$17,STL!$P$12,AD115=$AT$18,STL!$P$13,AD115=$AT$19,STL!$P$14,AD115=$AT$20,STL!$P$15,AD115=$AT$21,STL!$P$16,AD115=$AT$22,STL!$P$17,AD115=$AT$23,STL!$P$18,AD115=$AT$24,STL!$P$19,AD115=$AT$25,STL!$P$20,AD115=$AT$26,STL!$P$21,AD115=$AT$27,STL!$P$22,AD115=$AT$28,STL!$P$23,AD115=$AT$29,STL!$P$24,AD115=$AT$30,STL!$P$25,AD115=$AT$31,STL!$P$26,AD115=$AT$32,STL!$P$27,AD115=$AT$33,STL!$P$28,AD115=$AT$34,STL!$P$29,AD115=$AT$35,STL!$P$30,AD115=$AT$36,STL!$P$31,AD115=$AT$37,STL!$P$32,AD115=$AT$38,STL!$P$33,AD115=$AT$39,STL!$P$34,AD115=$AT$40,STL!$P$35,AD115=$AT$41,STL!$P$36,AD115=$AT$42,STL!$P$37,AD115=$AT$43,STL!$P$38,AD115=$AT$44,STL!$P$39,AD115=$AT$45,STL!$P$40,AD115=$AT$46,STL!$P$41,AD115=$AT$47,STL!$P$42,AD115=$AT$48,STL!$P$43,AD115=$AT$49,STL!$P$44)</f>
        <v>8.3350000000000009</v>
      </c>
      <c r="Q115" s="2">
        <f>STL!$Q$3</f>
        <v>28</v>
      </c>
      <c r="R115" s="42">
        <f>STL!$R$3</f>
        <v>36.335000000000001</v>
      </c>
      <c r="S115" s="43" cm="1">
        <f t="array" ref="S115">_xlfn.IFS(A115=$AT$8,STL!$S$3,A115=$AT$9,STL!$S$4,A115=$AT$10,STL!$S$5,A115=$AT$11,STL!$S$6,A115=$AT$12,STL!$S$7,A115=$AT$13,STL!$S$8,A115=$AT$14,STL!$S$9,A115=$AT$15,STL!$S$10,A115=$AT$16,STL!$S$11,A115=$AT$17,STL!$S$12,A115=$AT$18,STL!$S$13,A115=$AT$19,STL!$S$14,A115=$AT$20,STL!$S$15,A115=$AT$21,STL!$S$16,A115=$AT$22,STL!$S$17,A115=$AT$23,STL!$S$18,A115=$AT$24,STL!$S$19,A115=$AT$25,STL!$S$20,A115=$AT$26,STL!$S$21,A115=$AT$27,STL!$S$22,A115=$AT$28,STL!$S$23,A115=$AT$29,STL!$S$24,A115=$AT$30,STL!$S$25,A115=$AT$31,STL!$S$26,A115=$AT$32,STL!$S$27,A115=$AT$33,STL!$S$28,A115=$AT$34,STL!$S$29,A115=$AT$35,STL!$S$30,A115=$AT$36,STL!$S$31,A115=$AT$37,STL!$S$32,A115=$AT$38,STL!$S$33,A115=$AT$39,STL!$S$34,A115=$AT$40,STL!$S$35,A115=$AT$41,STL!$S$36,A115=$AT$42,STL!$S$37,A115=$AT$43,STL!$S$38,A115=$AT$44,STL!$S$39,A115=$AT$45,STL!$S$40,A115=$AT$46,STL!$S$41,A115=$AT$47,STL!$S$42,A115=$AT$48,STL!$S$43,A115=$AT$49,STL!$S$44)</f>
        <v>4790.6071428571431</v>
      </c>
      <c r="T115" s="2" cm="1">
        <f t="array" ref="T115">_xlfn.IFS(AD115=$AX$8,STL!$T$3,AD115=$AX$9,STL!$T$4,AD115=$AX$10,STL!$T$5,AD115=$AX$11,STL!$T$6,AD115=$AX$12,STL!$T$7,AD115=$AX$13,STL!$T$8,AD115=$AX$14,STL!$T$9,AD115=$AX$15,STL!$T$10,AD115=$AX$16,STL!$T$11,AD115=$AX$17,STL!$T$12,AD115=$AX$18,STL!$T$13,AD115=$AX$19,STL!$T$14,AD115=$AX$20,STL!$T$15,AD115=$AX$21,STL!$T$16,AD115=$AX$22,STL!$T$17,AD115=$AX$23,STL!$T$18,AD115=$AX$24,STL!$T$19,AD115=$AX$25,STL!$T$20,AD115=$AX$26,STL!$T$21,AD115=$AX$27,STL!$T$22,AD115=$AX$28,STL!$T$23,AD115=$AX$29,STL!$T$24,AD115=$AX$30,STL!$T$25,AD115=$AX$31,STL!$T$26,AD115=$AX$32,STL!$T$27,AD115=$AX$33,STL!$T$28,AD115=$AX$34,STL!$T$29,AD115=$AX$35,STL!$T$30,AD115=$AX$36,STL!$T$31,AD115=$AX$37,STL!$T$32,AD115=$AX$38,STL!$T$33,AD115=$AX$39,STL!$T$34,AD115=$AX$40,STL!$T$35,AD115=$AX$41,STL!$T$36,AD115=$AX$42,STL!$T$37,AD115=$AX$43,STL!$T$38,AD115=$AX$44,STL!$T$39,AD115=$AX$45,STL!$T$40,AD115=$AX$46,STL!$T$41,AD115=$AX$47,STL!$T$42,AD115=$AX$48,STL!$T$43,AD115=$AX$49,STL!$T$44)</f>
        <v>58.468000000000004</v>
      </c>
      <c r="U115" s="2" cm="1">
        <f t="array" ref="U115">_xlfn.IFS($AD115=$AX$8,STL!$U$3,$AD115=$AX$9,STL!$U$4,$AD115=$AX$10,STL!$U$5,$AD115=$AX$11,STL!$U$6,$AD115=$AX$12,STL!$U$7,$AD115=$AX$13,STL!$U$8,$AD115=$AX$14,STL!$U$9,$AD115=$AX$15,STL!$U$10,$AD115=$AX$16,STL!$U$11,$AD115=$AX$17,STL!$U$12,$AD115=$AX$18,STL!$U$13,$AD115=$AX$19,STL!$U$14,$AD115=$AX$20,STL!$U$15,$AD115=$AX$21,STL!$U$16,$AD115=$AX$22,STL!$U$17,$AD115=$AX$23,STL!$U$18,$AD115=$AX$24,STL!$U$19,$AD115=$AX$25,STL!$U$20,$AD115=$AX$26,STL!$U$21,$AD115=$AX$27,STL!$U$22,$AD115=$AX$28,STL!$U$23,$AD115=$AX$29,STL!$U$24,$AD115=$AX$30,STL!$U$25,$AD115=$AX$31,STL!$U$26,$AD115=$AX$32,STL!$U$27,$AD115=$AX$33,STL!$U$28,$AD115=$AX$34,STL!$U$29,$AD115=$AX$35,STL!$U$30,$AD115=$AX$36,STL!$U$31,$AD115=$AX$37,STL!$U$32,$AD115=$AX$38,STL!$U$33,$AD115=$AX$39,STL!$U$34,$AD115=$AX$40,STL!$U$35,$AD115=$AX$41,STL!$U$36,$AD115=$AX$42,STL!$U$37,$AD115=$AX$43,STL!$U$38,$AD115=$AX$44,STL!$U$39,$AD115=$AX$45,STL!$U$40,$AD115=$AX$46,STL!$U$41,$AD115=$AX$47,STL!$U$42,$AD115=$AX$48,STL!$U$43,$AD115=$AX$49,STL!$U$44)</f>
        <v>4.5039999999999996</v>
      </c>
      <c r="V115" s="2" cm="1">
        <f t="array" ref="V115">_xlfn.IFS($AD115=$AX$8,STL!$V$3,$AD115=$AX$9,STL!$V$4,$AD115=$AX$10,STL!$V$5,$AD115=$AX$11,STL!$V$6,$AD115=$AX$12,STL!$V$7,$AD115=$AX$13,STL!$V$8,$AD115=$AX$14,STL!$V$9,$AD115=$AX$15,STL!$V$10,$AD115=$AX$16,STL!$V$11,$AD115=$AX$17,STL!$V$12,$AD115=$AX$18,STL!$V$13,$AD115=$AX$19,STL!$V$14,$AD115=$AX$20,STL!$V$15,$AD115=$AX$21,STL!$V$16,$AD115=$AX$22,STL!$V$17,$AD115=$AX$23,STL!$V$18,$AD115=$AX$24,STL!$V$19,$AD115=$AX$25,STL!$V$20,$AD115=$AX$26,STL!$V$21,$AD115=$AX$27,STL!$V$22,$AD115=$AX$28,STL!$V$23,$AD115=$AX$29,STL!$V$24,$AD115=$AX$30,STL!$V$25,$AD115=$AX$31,STL!$V$26,$AD115=$AX$32,STL!$V$27,$AD115=$AX$33,STL!$V$28,$AD115=$AX$34,STL!$V$29,$AD115=$AX$35,STL!$V$30,$AD115=$AX$36,STL!$V$31,$AD115=$AX$37,STL!$V$32,$AD115=$AX$38,STL!$V$33,$AD115=$AX$39,STL!$V$34,$AD115=$AX$40,STL!$V$35,$AD115=$AX$41,STL!$V$36,$AD115=$AX$42,STL!$V$37,$AD115=$AX$43,STL!$V$38,$AD115=$AX$44,STL!$V$39,$AD115=$AX$45,STL!$V$40,$AD115=$AX$46,STL!$V$41,$AD115=$AX$47,STL!$V$42,$AD115=$AX$48,STL!$V$43,$AD115=$AX$49,STL!$V$44)</f>
        <v>62.972000000000001</v>
      </c>
      <c r="W115" s="2" t="s">
        <v>1450</v>
      </c>
      <c r="X115" s="2">
        <v>0.2</v>
      </c>
      <c r="Y115" s="2" t="s">
        <v>33</v>
      </c>
      <c r="Z115" s="2" t="s">
        <v>61</v>
      </c>
      <c r="AA115" s="2" t="s">
        <v>35</v>
      </c>
      <c r="AB115" s="2">
        <v>2977.6647119999998</v>
      </c>
      <c r="AC115" s="2">
        <v>2.977665</v>
      </c>
      <c r="AD115" s="2">
        <v>14</v>
      </c>
      <c r="AE115" s="10" t="s">
        <v>307</v>
      </c>
      <c r="AF115" s="2">
        <f t="shared" si="2"/>
        <v>28529.646436071431</v>
      </c>
      <c r="AG115" s="2" cm="1">
        <f t="array" ref="AG115">_xlfn.IFS(D115="I",MIN('Datos pp I Región'!$K$7:$K$9),D115="II",MIN('Datos pp II Región'!$K$7:$K$9),D115="III",MIN('Datos pp III Región'!$K$7:$K$9),D115="IV",MIN('Datos pp IV Región'!$K$7:$K$9),D115="V",MIN('Datos pp V Región'!$K$7:$K$9),D115="RM",MIN('Datos pp RM'!$K$7:$K$9),D115="VI",MIN('Datos pp VI Región'!$K$7:$K$9))</f>
        <v>29</v>
      </c>
      <c r="AH115" s="2" cm="1">
        <f t="array" ref="AH115">_xlfn.IFS(Z115="Pavimentado",1-(AG115/(4*365)),Z115="No Pavimentado",1-(AG115/365))</f>
        <v>0.92054794520547945</v>
      </c>
      <c r="AI115" s="2" cm="1">
        <f t="array" ref="AI115">_xlfn.IFS(Z115="Pavimentado",8,Z115="No Pavimentado",R115)</f>
        <v>36.335000000000001</v>
      </c>
      <c r="AJ115" s="2">
        <v>0.62</v>
      </c>
      <c r="AK115" s="2">
        <v>0.15</v>
      </c>
      <c r="AL115" s="2">
        <v>1.5</v>
      </c>
      <c r="AM115" s="2">
        <v>0.15</v>
      </c>
      <c r="AN115" s="2"/>
      <c r="AO115" s="2" cm="1">
        <f t="array" ref="AO115">_xlfn.IFS($Z115=$AU$3,AJ115*(($X115)^(0.91))*(AI115*1.1023)^(1.02),$Z115=$AU$4,AL115*281.9*((8.5/12)^0.9)*(AI115/2.72)^0.45)</f>
        <v>995.38378987729118</v>
      </c>
      <c r="AP115" s="2" cm="1">
        <f t="array" ref="AP115">_xlfn.IFS($Z115=$AU$3,AK115*(($X115)^(0.91))*(AI115*1.1023)^1.02,$Z115=$AU$4,AM115*281.9*((8.5/12)^0.9)*(AI115/2.72)^0.45)</f>
        <v>99.538378987729104</v>
      </c>
      <c r="AQ115" s="2" cm="1">
        <f t="array" ref="AQ115">_xlfn.IFS(Z115=$AU$3,(AF115*AO115*AH115)/1000000,Z115=$AU$4,(AF115*AH115*AO115*(1-AN115))/1000000)</f>
        <v>26.14167230515352</v>
      </c>
      <c r="AR115" s="2" cm="1">
        <f t="array" ref="AR115">_xlfn.IFS(Z115=$AU$3,(AF115*AP115*AH115)/1000000,Z115=$AU$4,(AF115*AH115*AP115*(1-AN115))/1000000)</f>
        <v>2.6141672305153514</v>
      </c>
    </row>
    <row r="116" spans="1:44" ht="28.8" x14ac:dyDescent="0.3">
      <c r="A116" s="2">
        <v>14</v>
      </c>
      <c r="B116" t="s">
        <v>21</v>
      </c>
      <c r="C116" s="3" t="s">
        <v>183</v>
      </c>
      <c r="D116" t="s">
        <v>184</v>
      </c>
      <c r="E116" s="2" t="s">
        <v>185</v>
      </c>
      <c r="F116" s="2" t="s">
        <v>191</v>
      </c>
      <c r="G116" s="3" t="s">
        <v>188</v>
      </c>
      <c r="H116" s="3" t="s">
        <v>192</v>
      </c>
      <c r="I116" s="2">
        <v>1</v>
      </c>
      <c r="J116" s="2">
        <v>134137</v>
      </c>
      <c r="K116" s="2" t="s">
        <v>29</v>
      </c>
      <c r="L116" s="4">
        <v>46227</v>
      </c>
      <c r="M116" s="2" t="s">
        <v>30</v>
      </c>
      <c r="N116" s="2" t="s">
        <v>31</v>
      </c>
      <c r="O116" s="2">
        <v>134137</v>
      </c>
      <c r="P116" s="2" cm="1">
        <f t="array" ref="P116">_xlfn.IFS(AD116=$AT$8,STL!$P$3,AD116=$AT$9,STL!$P$4,AD116=$AT$10,STL!$P$5,AD116=$AT$11,STL!$P$6,AD116=$AT$12,STL!$P$7,AD116=$AT$13,STL!$P$8,AD116=$AT$14,STL!$P$9,AD116=$AT$15,STL!$P$10,AD116=$AT$16,STL!$P$11,AD116=$AT$17,STL!$P$12,AD116=$AT$18,STL!$P$13,AD116=$AT$19,STL!$P$14,AD116=$AT$20,STL!$P$15,AD116=$AT$21,STL!$P$16,AD116=$AT$22,STL!$P$17,AD116=$AT$23,STL!$P$18,AD116=$AT$24,STL!$P$19,AD116=$AT$25,STL!$P$20,AD116=$AT$26,STL!$P$21,AD116=$AT$27,STL!$P$22,AD116=$AT$28,STL!$P$23,AD116=$AT$29,STL!$P$24,AD116=$AT$30,STL!$P$25,AD116=$AT$31,STL!$P$26,AD116=$AT$32,STL!$P$27,AD116=$AT$33,STL!$P$28,AD116=$AT$34,STL!$P$29,AD116=$AT$35,STL!$P$30,AD116=$AT$36,STL!$P$31,AD116=$AT$37,STL!$P$32,AD116=$AT$38,STL!$P$33,AD116=$AT$39,STL!$P$34,AD116=$AT$40,STL!$P$35,AD116=$AT$41,STL!$P$36,AD116=$AT$42,STL!$P$37,AD116=$AT$43,STL!$P$38,AD116=$AT$44,STL!$P$39,AD116=$AT$45,STL!$P$40,AD116=$AT$46,STL!$P$41,AD116=$AT$47,STL!$P$42,AD116=$AT$48,STL!$P$43,AD116=$AT$49,STL!$P$44)</f>
        <v>8.3350000000000009</v>
      </c>
      <c r="Q116" s="2">
        <f>STL!$Q$3</f>
        <v>28</v>
      </c>
      <c r="R116" s="42">
        <f>STL!$R$3</f>
        <v>36.335000000000001</v>
      </c>
      <c r="S116" s="43" cm="1">
        <f t="array" ref="S116">_xlfn.IFS(A116=$AT$8,STL!$S$3,A116=$AT$9,STL!$S$4,A116=$AT$10,STL!$S$5,A116=$AT$11,STL!$S$6,A116=$AT$12,STL!$S$7,A116=$AT$13,STL!$S$8,A116=$AT$14,STL!$S$9,A116=$AT$15,STL!$S$10,A116=$AT$16,STL!$S$11,A116=$AT$17,STL!$S$12,A116=$AT$18,STL!$S$13,A116=$AT$19,STL!$S$14,A116=$AT$20,STL!$S$15,A116=$AT$21,STL!$S$16,A116=$AT$22,STL!$S$17,A116=$AT$23,STL!$S$18,A116=$AT$24,STL!$S$19,A116=$AT$25,STL!$S$20,A116=$AT$26,STL!$S$21,A116=$AT$27,STL!$S$22,A116=$AT$28,STL!$S$23,A116=$AT$29,STL!$S$24,A116=$AT$30,STL!$S$25,A116=$AT$31,STL!$S$26,A116=$AT$32,STL!$S$27,A116=$AT$33,STL!$S$28,A116=$AT$34,STL!$S$29,A116=$AT$35,STL!$S$30,A116=$AT$36,STL!$S$31,A116=$AT$37,STL!$S$32,A116=$AT$38,STL!$S$33,A116=$AT$39,STL!$S$34,A116=$AT$40,STL!$S$35,A116=$AT$41,STL!$S$36,A116=$AT$42,STL!$S$37,A116=$AT$43,STL!$S$38,A116=$AT$44,STL!$S$39,A116=$AT$45,STL!$S$40,A116=$AT$46,STL!$S$41,A116=$AT$47,STL!$S$42,A116=$AT$48,STL!$S$43,A116=$AT$49,STL!$S$44)</f>
        <v>4790.6071428571431</v>
      </c>
      <c r="T116" s="2" cm="1">
        <f t="array" ref="T116">_xlfn.IFS(AD116=$AX$8,STL!$T$3,AD116=$AX$9,STL!$T$4,AD116=$AX$10,STL!$T$5,AD116=$AX$11,STL!$T$6,AD116=$AX$12,STL!$T$7,AD116=$AX$13,STL!$T$8,AD116=$AX$14,STL!$T$9,AD116=$AX$15,STL!$T$10,AD116=$AX$16,STL!$T$11,AD116=$AX$17,STL!$T$12,AD116=$AX$18,STL!$T$13,AD116=$AX$19,STL!$T$14,AD116=$AX$20,STL!$T$15,AD116=$AX$21,STL!$T$16,AD116=$AX$22,STL!$T$17,AD116=$AX$23,STL!$T$18,AD116=$AX$24,STL!$T$19,AD116=$AX$25,STL!$T$20,AD116=$AX$26,STL!$T$21,AD116=$AX$27,STL!$T$22,AD116=$AX$28,STL!$T$23,AD116=$AX$29,STL!$T$24,AD116=$AX$30,STL!$T$25,AD116=$AX$31,STL!$T$26,AD116=$AX$32,STL!$T$27,AD116=$AX$33,STL!$T$28,AD116=$AX$34,STL!$T$29,AD116=$AX$35,STL!$T$30,AD116=$AX$36,STL!$T$31,AD116=$AX$37,STL!$T$32,AD116=$AX$38,STL!$T$33,AD116=$AX$39,STL!$T$34,AD116=$AX$40,STL!$T$35,AD116=$AX$41,STL!$T$36,AD116=$AX$42,STL!$T$37,AD116=$AX$43,STL!$T$38,AD116=$AX$44,STL!$T$39,AD116=$AX$45,STL!$T$40,AD116=$AX$46,STL!$T$41,AD116=$AX$47,STL!$T$42,AD116=$AX$48,STL!$T$43,AD116=$AX$49,STL!$T$44)</f>
        <v>58.468000000000004</v>
      </c>
      <c r="U116" s="2" cm="1">
        <f t="array" ref="U116">_xlfn.IFS($AD116=$AX$8,STL!$U$3,$AD116=$AX$9,STL!$U$4,$AD116=$AX$10,STL!$U$5,$AD116=$AX$11,STL!$U$6,$AD116=$AX$12,STL!$U$7,$AD116=$AX$13,STL!$U$8,$AD116=$AX$14,STL!$U$9,$AD116=$AX$15,STL!$U$10,$AD116=$AX$16,STL!$U$11,$AD116=$AX$17,STL!$U$12,$AD116=$AX$18,STL!$U$13,$AD116=$AX$19,STL!$U$14,$AD116=$AX$20,STL!$U$15,$AD116=$AX$21,STL!$U$16,$AD116=$AX$22,STL!$U$17,$AD116=$AX$23,STL!$U$18,$AD116=$AX$24,STL!$U$19,$AD116=$AX$25,STL!$U$20,$AD116=$AX$26,STL!$U$21,$AD116=$AX$27,STL!$U$22,$AD116=$AX$28,STL!$U$23,$AD116=$AX$29,STL!$U$24,$AD116=$AX$30,STL!$U$25,$AD116=$AX$31,STL!$U$26,$AD116=$AX$32,STL!$U$27,$AD116=$AX$33,STL!$U$28,$AD116=$AX$34,STL!$U$29,$AD116=$AX$35,STL!$U$30,$AD116=$AX$36,STL!$U$31,$AD116=$AX$37,STL!$U$32,$AD116=$AX$38,STL!$U$33,$AD116=$AX$39,STL!$U$34,$AD116=$AX$40,STL!$U$35,$AD116=$AX$41,STL!$U$36,$AD116=$AX$42,STL!$U$37,$AD116=$AX$43,STL!$U$38,$AD116=$AX$44,STL!$U$39,$AD116=$AX$45,STL!$U$40,$AD116=$AX$46,STL!$U$41,$AD116=$AX$47,STL!$U$42,$AD116=$AX$48,STL!$U$43,$AD116=$AX$49,STL!$U$44)</f>
        <v>4.5039999999999996</v>
      </c>
      <c r="V116" s="2" cm="1">
        <f t="array" ref="V116">_xlfn.IFS($AD116=$AX$8,STL!$V$3,$AD116=$AX$9,STL!$V$4,$AD116=$AX$10,STL!$V$5,$AD116=$AX$11,STL!$V$6,$AD116=$AX$12,STL!$V$7,$AD116=$AX$13,STL!$V$8,$AD116=$AX$14,STL!$V$9,$AD116=$AX$15,STL!$V$10,$AD116=$AX$16,STL!$V$11,$AD116=$AX$17,STL!$V$12,$AD116=$AX$18,STL!$V$13,$AD116=$AX$19,STL!$V$14,$AD116=$AX$20,STL!$V$15,$AD116=$AX$21,STL!$V$16,$AD116=$AX$22,STL!$V$17,$AD116=$AX$23,STL!$V$18,$AD116=$AX$24,STL!$V$19,$AD116=$AX$25,STL!$V$20,$AD116=$AX$26,STL!$V$21,$AD116=$AX$27,STL!$V$22,$AD116=$AX$28,STL!$V$23,$AD116=$AX$29,STL!$V$24,$AD116=$AX$30,STL!$V$25,$AD116=$AX$31,STL!$V$26,$AD116=$AX$32,STL!$V$27,$AD116=$AX$33,STL!$V$28,$AD116=$AX$34,STL!$V$29,$AD116=$AX$35,STL!$V$30,$AD116=$AX$36,STL!$V$31,$AD116=$AX$37,STL!$V$32,$AD116=$AX$38,STL!$V$33,$AD116=$AX$39,STL!$V$34,$AD116=$AX$40,STL!$V$35,$AD116=$AX$41,STL!$V$36,$AD116=$AX$42,STL!$V$37,$AD116=$AX$43,STL!$V$38,$AD116=$AX$44,STL!$V$39,$AD116=$AX$45,STL!$V$40,$AD116=$AX$46,STL!$V$41,$AD116=$AX$47,STL!$V$42,$AD116=$AX$48,STL!$V$43,$AD116=$AX$49,STL!$V$44)</f>
        <v>62.972000000000001</v>
      </c>
      <c r="W116" s="2" t="s">
        <v>1451</v>
      </c>
      <c r="X116" s="2">
        <v>0.2</v>
      </c>
      <c r="Y116" s="2" t="s">
        <v>33</v>
      </c>
      <c r="Z116" s="2" t="s">
        <v>34</v>
      </c>
      <c r="AA116" s="2" t="s">
        <v>35</v>
      </c>
      <c r="AB116" s="2">
        <v>3623.5815659999998</v>
      </c>
      <c r="AC116" s="2">
        <v>3.6235819999999999</v>
      </c>
      <c r="AD116" s="2">
        <v>14</v>
      </c>
      <c r="AE116" s="10" t="s">
        <v>307</v>
      </c>
      <c r="AF116" s="2">
        <f t="shared" si="2"/>
        <v>34718.315623857146</v>
      </c>
      <c r="AG116" s="2" cm="1">
        <f t="array" ref="AG116">_xlfn.IFS(D116="I",MIN('Datos pp I Región'!$K$7:$K$9),D116="II",MIN('Datos pp II Región'!$K$7:$K$9),D116="III",MIN('Datos pp III Región'!$K$7:$K$9),D116="IV",MIN('Datos pp IV Región'!$K$7:$K$9),D116="V",MIN('Datos pp V Región'!$K$7:$K$9),D116="RM",MIN('Datos pp RM'!$K$7:$K$9),D116="VI",MIN('Datos pp VI Región'!$K$7:$K$9))</f>
        <v>29</v>
      </c>
      <c r="AH116" s="2" cm="1">
        <f t="array" ref="AH116">_xlfn.IFS(Z116="Pavimentado",1-(AG116/(4*365)),Z116="No Pavimentado",1-(AG116/365))</f>
        <v>0.98013698630136981</v>
      </c>
      <c r="AI116" s="2" cm="1">
        <f t="array" ref="AI116">_xlfn.IFS(Z116="Pavimentado",8,Z116="No Pavimentado",R116)</f>
        <v>8</v>
      </c>
      <c r="AJ116" s="2">
        <v>0.62</v>
      </c>
      <c r="AK116" s="2">
        <v>0.15</v>
      </c>
      <c r="AL116" s="2">
        <v>1.5</v>
      </c>
      <c r="AM116" s="2">
        <v>0.15</v>
      </c>
      <c r="AN116" s="2"/>
      <c r="AO116" s="2" cm="1">
        <f t="array" ref="AO116">_xlfn.IFS($Z116=$AU$3,AJ116*(($X116)^(0.91))*(AI116*1.1023)^(1.02),$Z116=$AU$4,AL116*281.9*((8.5/12)^0.9)*(AI116/2.72)^0.45)</f>
        <v>1.3201600184669013</v>
      </c>
      <c r="AP116" s="2" cm="1">
        <f t="array" ref="AP116">_xlfn.IFS($Z116=$AU$3,AK116*(($X116)^(0.91))*(AI116*1.1023)^1.02,$Z116=$AU$4,AM116*281.9*((8.5/12)^0.9)*(AI116/2.72)^0.45)</f>
        <v>0.31939355285489546</v>
      </c>
      <c r="AQ116" s="2" cm="1">
        <f t="array" ref="AQ116">_xlfn.IFS(Z116=$AU$3,(AF116*AO116*AH116)/1000000,Z116=$AU$4,(AF116*AH116*AO116*(1-AN116))/1000000)</f>
        <v>4.4923336144679721E-2</v>
      </c>
      <c r="AR116" s="2" cm="1">
        <f t="array" ref="AR116">_xlfn.IFS(Z116=$AU$3,(AF116*AP116*AH116)/1000000,Z116=$AU$4,(AF116*AH116*AP116*(1-AN116))/1000000)</f>
        <v>1.0868549067261223E-2</v>
      </c>
    </row>
    <row r="117" spans="1:44" ht="28.8" x14ac:dyDescent="0.3">
      <c r="A117" s="2">
        <v>14</v>
      </c>
      <c r="B117" t="s">
        <v>21</v>
      </c>
      <c r="C117" s="3" t="s">
        <v>183</v>
      </c>
      <c r="D117" t="s">
        <v>184</v>
      </c>
      <c r="E117" s="2" t="s">
        <v>185</v>
      </c>
      <c r="F117" s="2" t="s">
        <v>191</v>
      </c>
      <c r="G117" s="3" t="s">
        <v>188</v>
      </c>
      <c r="H117" s="3" t="s">
        <v>192</v>
      </c>
      <c r="I117" s="2">
        <v>1</v>
      </c>
      <c r="J117" s="2">
        <v>134137</v>
      </c>
      <c r="K117" s="2" t="s">
        <v>29</v>
      </c>
      <c r="L117" s="4">
        <v>46227</v>
      </c>
      <c r="M117" s="2" t="s">
        <v>30</v>
      </c>
      <c r="N117" s="2" t="s">
        <v>31</v>
      </c>
      <c r="O117" s="2">
        <v>134137</v>
      </c>
      <c r="P117" s="2" cm="1">
        <f t="array" ref="P117">_xlfn.IFS(AD117=$AT$8,STL!$P$3,AD117=$AT$9,STL!$P$4,AD117=$AT$10,STL!$P$5,AD117=$AT$11,STL!$P$6,AD117=$AT$12,STL!$P$7,AD117=$AT$13,STL!$P$8,AD117=$AT$14,STL!$P$9,AD117=$AT$15,STL!$P$10,AD117=$AT$16,STL!$P$11,AD117=$AT$17,STL!$P$12,AD117=$AT$18,STL!$P$13,AD117=$AT$19,STL!$P$14,AD117=$AT$20,STL!$P$15,AD117=$AT$21,STL!$P$16,AD117=$AT$22,STL!$P$17,AD117=$AT$23,STL!$P$18,AD117=$AT$24,STL!$P$19,AD117=$AT$25,STL!$P$20,AD117=$AT$26,STL!$P$21,AD117=$AT$27,STL!$P$22,AD117=$AT$28,STL!$P$23,AD117=$AT$29,STL!$P$24,AD117=$AT$30,STL!$P$25,AD117=$AT$31,STL!$P$26,AD117=$AT$32,STL!$P$27,AD117=$AT$33,STL!$P$28,AD117=$AT$34,STL!$P$29,AD117=$AT$35,STL!$P$30,AD117=$AT$36,STL!$P$31,AD117=$AT$37,STL!$P$32,AD117=$AT$38,STL!$P$33,AD117=$AT$39,STL!$P$34,AD117=$AT$40,STL!$P$35,AD117=$AT$41,STL!$P$36,AD117=$AT$42,STL!$P$37,AD117=$AT$43,STL!$P$38,AD117=$AT$44,STL!$P$39,AD117=$AT$45,STL!$P$40,AD117=$AT$46,STL!$P$41,AD117=$AT$47,STL!$P$42,AD117=$AT$48,STL!$P$43,AD117=$AT$49,STL!$P$44)</f>
        <v>8.3350000000000009</v>
      </c>
      <c r="Q117" s="2">
        <f>STL!$Q$3</f>
        <v>28</v>
      </c>
      <c r="R117" s="42">
        <f>STL!$R$3</f>
        <v>36.335000000000001</v>
      </c>
      <c r="S117" s="43" cm="1">
        <f t="array" ref="S117">_xlfn.IFS(A117=$AT$8,STL!$S$3,A117=$AT$9,STL!$S$4,A117=$AT$10,STL!$S$5,A117=$AT$11,STL!$S$6,A117=$AT$12,STL!$S$7,A117=$AT$13,STL!$S$8,A117=$AT$14,STL!$S$9,A117=$AT$15,STL!$S$10,A117=$AT$16,STL!$S$11,A117=$AT$17,STL!$S$12,A117=$AT$18,STL!$S$13,A117=$AT$19,STL!$S$14,A117=$AT$20,STL!$S$15,A117=$AT$21,STL!$S$16,A117=$AT$22,STL!$S$17,A117=$AT$23,STL!$S$18,A117=$AT$24,STL!$S$19,A117=$AT$25,STL!$S$20,A117=$AT$26,STL!$S$21,A117=$AT$27,STL!$S$22,A117=$AT$28,STL!$S$23,A117=$AT$29,STL!$S$24,A117=$AT$30,STL!$S$25,A117=$AT$31,STL!$S$26,A117=$AT$32,STL!$S$27,A117=$AT$33,STL!$S$28,A117=$AT$34,STL!$S$29,A117=$AT$35,STL!$S$30,A117=$AT$36,STL!$S$31,A117=$AT$37,STL!$S$32,A117=$AT$38,STL!$S$33,A117=$AT$39,STL!$S$34,A117=$AT$40,STL!$S$35,A117=$AT$41,STL!$S$36,A117=$AT$42,STL!$S$37,A117=$AT$43,STL!$S$38,A117=$AT$44,STL!$S$39,A117=$AT$45,STL!$S$40,A117=$AT$46,STL!$S$41,A117=$AT$47,STL!$S$42,A117=$AT$48,STL!$S$43,A117=$AT$49,STL!$S$44)</f>
        <v>4790.6071428571431</v>
      </c>
      <c r="T117" s="2" cm="1">
        <f t="array" ref="T117">_xlfn.IFS(AD117=$AX$8,STL!$T$3,AD117=$AX$9,STL!$T$4,AD117=$AX$10,STL!$T$5,AD117=$AX$11,STL!$T$6,AD117=$AX$12,STL!$T$7,AD117=$AX$13,STL!$T$8,AD117=$AX$14,STL!$T$9,AD117=$AX$15,STL!$T$10,AD117=$AX$16,STL!$T$11,AD117=$AX$17,STL!$T$12,AD117=$AX$18,STL!$T$13,AD117=$AX$19,STL!$T$14,AD117=$AX$20,STL!$T$15,AD117=$AX$21,STL!$T$16,AD117=$AX$22,STL!$T$17,AD117=$AX$23,STL!$T$18,AD117=$AX$24,STL!$T$19,AD117=$AX$25,STL!$T$20,AD117=$AX$26,STL!$T$21,AD117=$AX$27,STL!$T$22,AD117=$AX$28,STL!$T$23,AD117=$AX$29,STL!$T$24,AD117=$AX$30,STL!$T$25,AD117=$AX$31,STL!$T$26,AD117=$AX$32,STL!$T$27,AD117=$AX$33,STL!$T$28,AD117=$AX$34,STL!$T$29,AD117=$AX$35,STL!$T$30,AD117=$AX$36,STL!$T$31,AD117=$AX$37,STL!$T$32,AD117=$AX$38,STL!$T$33,AD117=$AX$39,STL!$T$34,AD117=$AX$40,STL!$T$35,AD117=$AX$41,STL!$T$36,AD117=$AX$42,STL!$T$37,AD117=$AX$43,STL!$T$38,AD117=$AX$44,STL!$T$39,AD117=$AX$45,STL!$T$40,AD117=$AX$46,STL!$T$41,AD117=$AX$47,STL!$T$42,AD117=$AX$48,STL!$T$43,AD117=$AX$49,STL!$T$44)</f>
        <v>58.468000000000004</v>
      </c>
      <c r="U117" s="2" cm="1">
        <f t="array" ref="U117">_xlfn.IFS($AD117=$AX$8,STL!$U$3,$AD117=$AX$9,STL!$U$4,$AD117=$AX$10,STL!$U$5,$AD117=$AX$11,STL!$U$6,$AD117=$AX$12,STL!$U$7,$AD117=$AX$13,STL!$U$8,$AD117=$AX$14,STL!$U$9,$AD117=$AX$15,STL!$U$10,$AD117=$AX$16,STL!$U$11,$AD117=$AX$17,STL!$U$12,$AD117=$AX$18,STL!$U$13,$AD117=$AX$19,STL!$U$14,$AD117=$AX$20,STL!$U$15,$AD117=$AX$21,STL!$U$16,$AD117=$AX$22,STL!$U$17,$AD117=$AX$23,STL!$U$18,$AD117=$AX$24,STL!$U$19,$AD117=$AX$25,STL!$U$20,$AD117=$AX$26,STL!$U$21,$AD117=$AX$27,STL!$U$22,$AD117=$AX$28,STL!$U$23,$AD117=$AX$29,STL!$U$24,$AD117=$AX$30,STL!$U$25,$AD117=$AX$31,STL!$U$26,$AD117=$AX$32,STL!$U$27,$AD117=$AX$33,STL!$U$28,$AD117=$AX$34,STL!$U$29,$AD117=$AX$35,STL!$U$30,$AD117=$AX$36,STL!$U$31,$AD117=$AX$37,STL!$U$32,$AD117=$AX$38,STL!$U$33,$AD117=$AX$39,STL!$U$34,$AD117=$AX$40,STL!$U$35,$AD117=$AX$41,STL!$U$36,$AD117=$AX$42,STL!$U$37,$AD117=$AX$43,STL!$U$38,$AD117=$AX$44,STL!$U$39,$AD117=$AX$45,STL!$U$40,$AD117=$AX$46,STL!$U$41,$AD117=$AX$47,STL!$U$42,$AD117=$AX$48,STL!$U$43,$AD117=$AX$49,STL!$U$44)</f>
        <v>4.5039999999999996</v>
      </c>
      <c r="V117" s="2" cm="1">
        <f t="array" ref="V117">_xlfn.IFS($AD117=$AX$8,STL!$V$3,$AD117=$AX$9,STL!$V$4,$AD117=$AX$10,STL!$V$5,$AD117=$AX$11,STL!$V$6,$AD117=$AX$12,STL!$V$7,$AD117=$AX$13,STL!$V$8,$AD117=$AX$14,STL!$V$9,$AD117=$AX$15,STL!$V$10,$AD117=$AX$16,STL!$V$11,$AD117=$AX$17,STL!$V$12,$AD117=$AX$18,STL!$V$13,$AD117=$AX$19,STL!$V$14,$AD117=$AX$20,STL!$V$15,$AD117=$AX$21,STL!$V$16,$AD117=$AX$22,STL!$V$17,$AD117=$AX$23,STL!$V$18,$AD117=$AX$24,STL!$V$19,$AD117=$AX$25,STL!$V$20,$AD117=$AX$26,STL!$V$21,$AD117=$AX$27,STL!$V$22,$AD117=$AX$28,STL!$V$23,$AD117=$AX$29,STL!$V$24,$AD117=$AX$30,STL!$V$25,$AD117=$AX$31,STL!$V$26,$AD117=$AX$32,STL!$V$27,$AD117=$AX$33,STL!$V$28,$AD117=$AX$34,STL!$V$29,$AD117=$AX$35,STL!$V$30,$AD117=$AX$36,STL!$V$31,$AD117=$AX$37,STL!$V$32,$AD117=$AX$38,STL!$V$33,$AD117=$AX$39,STL!$V$34,$AD117=$AX$40,STL!$V$35,$AD117=$AX$41,STL!$V$36,$AD117=$AX$42,STL!$V$37,$AD117=$AX$43,STL!$V$38,$AD117=$AX$44,STL!$V$39,$AD117=$AX$45,STL!$V$40,$AD117=$AX$46,STL!$V$41,$AD117=$AX$47,STL!$V$42,$AD117=$AX$48,STL!$V$43,$AD117=$AX$49,STL!$V$44)</f>
        <v>62.972000000000001</v>
      </c>
      <c r="W117" s="2" t="s">
        <v>1452</v>
      </c>
      <c r="X117" s="2">
        <v>0.2</v>
      </c>
      <c r="Y117" s="2" t="s">
        <v>33</v>
      </c>
      <c r="Z117" s="2" t="s">
        <v>34</v>
      </c>
      <c r="AA117" s="2" t="s">
        <v>35</v>
      </c>
      <c r="AB117" s="2">
        <v>23609.667336999999</v>
      </c>
      <c r="AC117" s="2">
        <v>23.609667000000002</v>
      </c>
      <c r="AD117" s="2">
        <v>14</v>
      </c>
      <c r="AE117" s="10" t="s">
        <v>307</v>
      </c>
      <c r="AF117" s="2">
        <f t="shared" si="2"/>
        <v>226209.27874135718</v>
      </c>
      <c r="AG117" s="2" cm="1">
        <f t="array" ref="AG117">_xlfn.IFS(D117="I",MIN('Datos pp I Región'!$K$7:$K$9),D117="II",MIN('Datos pp II Región'!$K$7:$K$9),D117="III",MIN('Datos pp III Región'!$K$7:$K$9),D117="IV",MIN('Datos pp IV Región'!$K$7:$K$9),D117="V",MIN('Datos pp V Región'!$K$7:$K$9),D117="RM",MIN('Datos pp RM'!$K$7:$K$9),D117="VI",MIN('Datos pp VI Región'!$K$7:$K$9))</f>
        <v>29</v>
      </c>
      <c r="AH117" s="2" cm="1">
        <f t="array" ref="AH117">_xlfn.IFS(Z117="Pavimentado",1-(AG117/(4*365)),Z117="No Pavimentado",1-(AG117/365))</f>
        <v>0.98013698630136981</v>
      </c>
      <c r="AI117" s="2" cm="1">
        <f t="array" ref="AI117">_xlfn.IFS(Z117="Pavimentado",8,Z117="No Pavimentado",R117)</f>
        <v>8</v>
      </c>
      <c r="AJ117" s="2">
        <v>0.62</v>
      </c>
      <c r="AK117" s="2">
        <v>0.15</v>
      </c>
      <c r="AL117" s="2">
        <v>1.5</v>
      </c>
      <c r="AM117" s="2">
        <v>0.15</v>
      </c>
      <c r="AN117" s="2"/>
      <c r="AO117" s="2" cm="1">
        <f t="array" ref="AO117">_xlfn.IFS($Z117=$AU$3,AJ117*(($X117)^(0.91))*(AI117*1.1023)^(1.02),$Z117=$AU$4,AL117*281.9*((8.5/12)^0.9)*(AI117/2.72)^0.45)</f>
        <v>1.3201600184669013</v>
      </c>
      <c r="AP117" s="2" cm="1">
        <f t="array" ref="AP117">_xlfn.IFS($Z117=$AU$3,AK117*(($X117)^(0.91))*(AI117*1.1023)^1.02,$Z117=$AU$4,AM117*281.9*((8.5/12)^0.9)*(AI117/2.72)^0.45)</f>
        <v>0.31939355285489546</v>
      </c>
      <c r="AQ117" s="2" cm="1">
        <f t="array" ref="AQ117">_xlfn.IFS(Z117=$AU$3,(AF117*AO117*AH117)/1000000,Z117=$AU$4,(AF117*AH117*AO117*(1-AN117))/1000000)</f>
        <v>0.29270070524275488</v>
      </c>
      <c r="AR117" s="2" cm="1">
        <f t="array" ref="AR117">_xlfn.IFS(Z117=$AU$3,(AF117*AP117*AH117)/1000000,Z117=$AU$4,(AF117*AH117*AP117*(1-AN117))/1000000)</f>
        <v>7.0814686752279393E-2</v>
      </c>
    </row>
    <row r="118" spans="1:44" ht="28.8" x14ac:dyDescent="0.3">
      <c r="A118" s="2">
        <v>14</v>
      </c>
      <c r="B118" t="s">
        <v>21</v>
      </c>
      <c r="C118" s="3" t="s">
        <v>183</v>
      </c>
      <c r="D118" t="s">
        <v>184</v>
      </c>
      <c r="E118" s="2" t="s">
        <v>185</v>
      </c>
      <c r="F118" s="2" t="s">
        <v>191</v>
      </c>
      <c r="G118" s="3" t="s">
        <v>188</v>
      </c>
      <c r="H118" s="3" t="s">
        <v>192</v>
      </c>
      <c r="I118" s="2">
        <v>1</v>
      </c>
      <c r="J118" s="2">
        <v>134137</v>
      </c>
      <c r="K118" s="2" t="s">
        <v>29</v>
      </c>
      <c r="L118" s="4">
        <v>46227</v>
      </c>
      <c r="M118" s="2" t="s">
        <v>30</v>
      </c>
      <c r="N118" s="2" t="s">
        <v>31</v>
      </c>
      <c r="O118" s="2">
        <v>134137</v>
      </c>
      <c r="P118" s="2" cm="1">
        <f t="array" ref="P118">_xlfn.IFS(AD118=$AT$8,STL!$P$3,AD118=$AT$9,STL!$P$4,AD118=$AT$10,STL!$P$5,AD118=$AT$11,STL!$P$6,AD118=$AT$12,STL!$P$7,AD118=$AT$13,STL!$P$8,AD118=$AT$14,STL!$P$9,AD118=$AT$15,STL!$P$10,AD118=$AT$16,STL!$P$11,AD118=$AT$17,STL!$P$12,AD118=$AT$18,STL!$P$13,AD118=$AT$19,STL!$P$14,AD118=$AT$20,STL!$P$15,AD118=$AT$21,STL!$P$16,AD118=$AT$22,STL!$P$17,AD118=$AT$23,STL!$P$18,AD118=$AT$24,STL!$P$19,AD118=$AT$25,STL!$P$20,AD118=$AT$26,STL!$P$21,AD118=$AT$27,STL!$P$22,AD118=$AT$28,STL!$P$23,AD118=$AT$29,STL!$P$24,AD118=$AT$30,STL!$P$25,AD118=$AT$31,STL!$P$26,AD118=$AT$32,STL!$P$27,AD118=$AT$33,STL!$P$28,AD118=$AT$34,STL!$P$29,AD118=$AT$35,STL!$P$30,AD118=$AT$36,STL!$P$31,AD118=$AT$37,STL!$P$32,AD118=$AT$38,STL!$P$33,AD118=$AT$39,STL!$P$34,AD118=$AT$40,STL!$P$35,AD118=$AT$41,STL!$P$36,AD118=$AT$42,STL!$P$37,AD118=$AT$43,STL!$P$38,AD118=$AT$44,STL!$P$39,AD118=$AT$45,STL!$P$40,AD118=$AT$46,STL!$P$41,AD118=$AT$47,STL!$P$42,AD118=$AT$48,STL!$P$43,AD118=$AT$49,STL!$P$44)</f>
        <v>8.3350000000000009</v>
      </c>
      <c r="Q118" s="2">
        <f>STL!$Q$3</f>
        <v>28</v>
      </c>
      <c r="R118" s="42">
        <f>STL!$R$3</f>
        <v>36.335000000000001</v>
      </c>
      <c r="S118" s="43" cm="1">
        <f t="array" ref="S118">_xlfn.IFS(A118=$AT$8,STL!$S$3,A118=$AT$9,STL!$S$4,A118=$AT$10,STL!$S$5,A118=$AT$11,STL!$S$6,A118=$AT$12,STL!$S$7,A118=$AT$13,STL!$S$8,A118=$AT$14,STL!$S$9,A118=$AT$15,STL!$S$10,A118=$AT$16,STL!$S$11,A118=$AT$17,STL!$S$12,A118=$AT$18,STL!$S$13,A118=$AT$19,STL!$S$14,A118=$AT$20,STL!$S$15,A118=$AT$21,STL!$S$16,A118=$AT$22,STL!$S$17,A118=$AT$23,STL!$S$18,A118=$AT$24,STL!$S$19,A118=$AT$25,STL!$S$20,A118=$AT$26,STL!$S$21,A118=$AT$27,STL!$S$22,A118=$AT$28,STL!$S$23,A118=$AT$29,STL!$S$24,A118=$AT$30,STL!$S$25,A118=$AT$31,STL!$S$26,A118=$AT$32,STL!$S$27,A118=$AT$33,STL!$S$28,A118=$AT$34,STL!$S$29,A118=$AT$35,STL!$S$30,A118=$AT$36,STL!$S$31,A118=$AT$37,STL!$S$32,A118=$AT$38,STL!$S$33,A118=$AT$39,STL!$S$34,A118=$AT$40,STL!$S$35,A118=$AT$41,STL!$S$36,A118=$AT$42,STL!$S$37,A118=$AT$43,STL!$S$38,A118=$AT$44,STL!$S$39,A118=$AT$45,STL!$S$40,A118=$AT$46,STL!$S$41,A118=$AT$47,STL!$S$42,A118=$AT$48,STL!$S$43,A118=$AT$49,STL!$S$44)</f>
        <v>4790.6071428571431</v>
      </c>
      <c r="T118" s="2" cm="1">
        <f t="array" ref="T118">_xlfn.IFS(AD118=$AX$8,STL!$T$3,AD118=$AX$9,STL!$T$4,AD118=$AX$10,STL!$T$5,AD118=$AX$11,STL!$T$6,AD118=$AX$12,STL!$T$7,AD118=$AX$13,STL!$T$8,AD118=$AX$14,STL!$T$9,AD118=$AX$15,STL!$T$10,AD118=$AX$16,STL!$T$11,AD118=$AX$17,STL!$T$12,AD118=$AX$18,STL!$T$13,AD118=$AX$19,STL!$T$14,AD118=$AX$20,STL!$T$15,AD118=$AX$21,STL!$T$16,AD118=$AX$22,STL!$T$17,AD118=$AX$23,STL!$T$18,AD118=$AX$24,STL!$T$19,AD118=$AX$25,STL!$T$20,AD118=$AX$26,STL!$T$21,AD118=$AX$27,STL!$T$22,AD118=$AX$28,STL!$T$23,AD118=$AX$29,STL!$T$24,AD118=$AX$30,STL!$T$25,AD118=$AX$31,STL!$T$26,AD118=$AX$32,STL!$T$27,AD118=$AX$33,STL!$T$28,AD118=$AX$34,STL!$T$29,AD118=$AX$35,STL!$T$30,AD118=$AX$36,STL!$T$31,AD118=$AX$37,STL!$T$32,AD118=$AX$38,STL!$T$33,AD118=$AX$39,STL!$T$34,AD118=$AX$40,STL!$T$35,AD118=$AX$41,STL!$T$36,AD118=$AX$42,STL!$T$37,AD118=$AX$43,STL!$T$38,AD118=$AX$44,STL!$T$39,AD118=$AX$45,STL!$T$40,AD118=$AX$46,STL!$T$41,AD118=$AX$47,STL!$T$42,AD118=$AX$48,STL!$T$43,AD118=$AX$49,STL!$T$44)</f>
        <v>58.468000000000004</v>
      </c>
      <c r="U118" s="2" cm="1">
        <f t="array" ref="U118">_xlfn.IFS($AD118=$AX$8,STL!$U$3,$AD118=$AX$9,STL!$U$4,$AD118=$AX$10,STL!$U$5,$AD118=$AX$11,STL!$U$6,$AD118=$AX$12,STL!$U$7,$AD118=$AX$13,STL!$U$8,$AD118=$AX$14,STL!$U$9,$AD118=$AX$15,STL!$U$10,$AD118=$AX$16,STL!$U$11,$AD118=$AX$17,STL!$U$12,$AD118=$AX$18,STL!$U$13,$AD118=$AX$19,STL!$U$14,$AD118=$AX$20,STL!$U$15,$AD118=$AX$21,STL!$U$16,$AD118=$AX$22,STL!$U$17,$AD118=$AX$23,STL!$U$18,$AD118=$AX$24,STL!$U$19,$AD118=$AX$25,STL!$U$20,$AD118=$AX$26,STL!$U$21,$AD118=$AX$27,STL!$U$22,$AD118=$AX$28,STL!$U$23,$AD118=$AX$29,STL!$U$24,$AD118=$AX$30,STL!$U$25,$AD118=$AX$31,STL!$U$26,$AD118=$AX$32,STL!$U$27,$AD118=$AX$33,STL!$U$28,$AD118=$AX$34,STL!$U$29,$AD118=$AX$35,STL!$U$30,$AD118=$AX$36,STL!$U$31,$AD118=$AX$37,STL!$U$32,$AD118=$AX$38,STL!$U$33,$AD118=$AX$39,STL!$U$34,$AD118=$AX$40,STL!$U$35,$AD118=$AX$41,STL!$U$36,$AD118=$AX$42,STL!$U$37,$AD118=$AX$43,STL!$U$38,$AD118=$AX$44,STL!$U$39,$AD118=$AX$45,STL!$U$40,$AD118=$AX$46,STL!$U$41,$AD118=$AX$47,STL!$U$42,$AD118=$AX$48,STL!$U$43,$AD118=$AX$49,STL!$U$44)</f>
        <v>4.5039999999999996</v>
      </c>
      <c r="V118" s="2" cm="1">
        <f t="array" ref="V118">_xlfn.IFS($AD118=$AX$8,STL!$V$3,$AD118=$AX$9,STL!$V$4,$AD118=$AX$10,STL!$V$5,$AD118=$AX$11,STL!$V$6,$AD118=$AX$12,STL!$V$7,$AD118=$AX$13,STL!$V$8,$AD118=$AX$14,STL!$V$9,$AD118=$AX$15,STL!$V$10,$AD118=$AX$16,STL!$V$11,$AD118=$AX$17,STL!$V$12,$AD118=$AX$18,STL!$V$13,$AD118=$AX$19,STL!$V$14,$AD118=$AX$20,STL!$V$15,$AD118=$AX$21,STL!$V$16,$AD118=$AX$22,STL!$V$17,$AD118=$AX$23,STL!$V$18,$AD118=$AX$24,STL!$V$19,$AD118=$AX$25,STL!$V$20,$AD118=$AX$26,STL!$V$21,$AD118=$AX$27,STL!$V$22,$AD118=$AX$28,STL!$V$23,$AD118=$AX$29,STL!$V$24,$AD118=$AX$30,STL!$V$25,$AD118=$AX$31,STL!$V$26,$AD118=$AX$32,STL!$V$27,$AD118=$AX$33,STL!$V$28,$AD118=$AX$34,STL!$V$29,$AD118=$AX$35,STL!$V$30,$AD118=$AX$36,STL!$V$31,$AD118=$AX$37,STL!$V$32,$AD118=$AX$38,STL!$V$33,$AD118=$AX$39,STL!$V$34,$AD118=$AX$40,STL!$V$35,$AD118=$AX$41,STL!$V$36,$AD118=$AX$42,STL!$V$37,$AD118=$AX$43,STL!$V$38,$AD118=$AX$44,STL!$V$39,$AD118=$AX$45,STL!$V$40,$AD118=$AX$46,STL!$V$41,$AD118=$AX$47,STL!$V$42,$AD118=$AX$48,STL!$V$43,$AD118=$AX$49,STL!$V$44)</f>
        <v>62.972000000000001</v>
      </c>
      <c r="W118" s="2" t="s">
        <v>1453</v>
      </c>
      <c r="X118" s="2">
        <v>0.2</v>
      </c>
      <c r="Y118" s="2" t="s">
        <v>33</v>
      </c>
      <c r="Z118" s="2" t="s">
        <v>34</v>
      </c>
      <c r="AA118" s="2" t="s">
        <v>35</v>
      </c>
      <c r="AB118" s="2">
        <v>1080.6086029999999</v>
      </c>
      <c r="AC118" s="2">
        <v>1.0806089999999999</v>
      </c>
      <c r="AD118" s="2">
        <v>14</v>
      </c>
      <c r="AE118" s="10" t="s">
        <v>307</v>
      </c>
      <c r="AF118" s="2">
        <f t="shared" si="2"/>
        <v>10353.546388071429</v>
      </c>
      <c r="AG118" s="2" cm="1">
        <f t="array" ref="AG118">_xlfn.IFS(D118="I",MIN('Datos pp I Región'!$K$7:$K$9),D118="II",MIN('Datos pp II Región'!$K$7:$K$9),D118="III",MIN('Datos pp III Región'!$K$7:$K$9),D118="IV",MIN('Datos pp IV Región'!$K$7:$K$9),D118="V",MIN('Datos pp V Región'!$K$7:$K$9),D118="RM",MIN('Datos pp RM'!$K$7:$K$9),D118="VI",MIN('Datos pp VI Región'!$K$7:$K$9))</f>
        <v>29</v>
      </c>
      <c r="AH118" s="2" cm="1">
        <f t="array" ref="AH118">_xlfn.IFS(Z118="Pavimentado",1-(AG118/(4*365)),Z118="No Pavimentado",1-(AG118/365))</f>
        <v>0.98013698630136981</v>
      </c>
      <c r="AI118" s="2" cm="1">
        <f t="array" ref="AI118">_xlfn.IFS(Z118="Pavimentado",8,Z118="No Pavimentado",R118)</f>
        <v>8</v>
      </c>
      <c r="AJ118" s="2">
        <v>0.62</v>
      </c>
      <c r="AK118" s="2">
        <v>0.15</v>
      </c>
      <c r="AL118" s="2">
        <v>1.5</v>
      </c>
      <c r="AM118" s="2">
        <v>0.15</v>
      </c>
      <c r="AN118" s="2"/>
      <c r="AO118" s="2" cm="1">
        <f t="array" ref="AO118">_xlfn.IFS($Z118=$AU$3,AJ118*(($X118)^(0.91))*(AI118*1.1023)^(1.02),$Z118=$AU$4,AL118*281.9*((8.5/12)^0.9)*(AI118/2.72)^0.45)</f>
        <v>1.3201600184669013</v>
      </c>
      <c r="AP118" s="2" cm="1">
        <f t="array" ref="AP118">_xlfn.IFS($Z118=$AU$3,AK118*(($X118)^(0.91))*(AI118*1.1023)^1.02,$Z118=$AU$4,AM118*281.9*((8.5/12)^0.9)*(AI118/2.72)^0.45)</f>
        <v>0.31939355285489546</v>
      </c>
      <c r="AQ118" s="2" cm="1">
        <f t="array" ref="AQ118">_xlfn.IFS(Z118=$AU$3,(AF118*AO118*AH118)/1000000,Z118=$AU$4,(AF118*AH118*AO118*(1-AN118))/1000000)</f>
        <v>1.3396843606124054E-2</v>
      </c>
      <c r="AR118" s="2" cm="1">
        <f t="array" ref="AR118">_xlfn.IFS(Z118=$AU$3,(AF118*AP118*AH118)/1000000,Z118=$AU$4,(AF118*AH118*AP118*(1-AN118))/1000000)</f>
        <v>3.2411718401913025E-3</v>
      </c>
    </row>
    <row r="119" spans="1:44" ht="28.8" x14ac:dyDescent="0.3">
      <c r="A119" s="2">
        <v>14</v>
      </c>
      <c r="B119" t="s">
        <v>21</v>
      </c>
      <c r="C119" s="3" t="s">
        <v>183</v>
      </c>
      <c r="D119" t="s">
        <v>184</v>
      </c>
      <c r="E119" s="2" t="s">
        <v>185</v>
      </c>
      <c r="F119" s="2" t="s">
        <v>191</v>
      </c>
      <c r="G119" s="3" t="s">
        <v>188</v>
      </c>
      <c r="H119" s="3" t="s">
        <v>192</v>
      </c>
      <c r="I119" s="2">
        <v>1</v>
      </c>
      <c r="J119" s="2">
        <v>134137</v>
      </c>
      <c r="K119" s="2" t="s">
        <v>29</v>
      </c>
      <c r="L119" s="4">
        <v>46227</v>
      </c>
      <c r="M119" s="2" t="s">
        <v>30</v>
      </c>
      <c r="N119" s="2" t="s">
        <v>31</v>
      </c>
      <c r="O119" s="2">
        <v>134137</v>
      </c>
      <c r="P119" s="2" cm="1">
        <f t="array" ref="P119">_xlfn.IFS(AD119=$AT$8,STL!$P$3,AD119=$AT$9,STL!$P$4,AD119=$AT$10,STL!$P$5,AD119=$AT$11,STL!$P$6,AD119=$AT$12,STL!$P$7,AD119=$AT$13,STL!$P$8,AD119=$AT$14,STL!$P$9,AD119=$AT$15,STL!$P$10,AD119=$AT$16,STL!$P$11,AD119=$AT$17,STL!$P$12,AD119=$AT$18,STL!$P$13,AD119=$AT$19,STL!$P$14,AD119=$AT$20,STL!$P$15,AD119=$AT$21,STL!$P$16,AD119=$AT$22,STL!$P$17,AD119=$AT$23,STL!$P$18,AD119=$AT$24,STL!$P$19,AD119=$AT$25,STL!$P$20,AD119=$AT$26,STL!$P$21,AD119=$AT$27,STL!$P$22,AD119=$AT$28,STL!$P$23,AD119=$AT$29,STL!$P$24,AD119=$AT$30,STL!$P$25,AD119=$AT$31,STL!$P$26,AD119=$AT$32,STL!$P$27,AD119=$AT$33,STL!$P$28,AD119=$AT$34,STL!$P$29,AD119=$AT$35,STL!$P$30,AD119=$AT$36,STL!$P$31,AD119=$AT$37,STL!$P$32,AD119=$AT$38,STL!$P$33,AD119=$AT$39,STL!$P$34,AD119=$AT$40,STL!$P$35,AD119=$AT$41,STL!$P$36,AD119=$AT$42,STL!$P$37,AD119=$AT$43,STL!$P$38,AD119=$AT$44,STL!$P$39,AD119=$AT$45,STL!$P$40,AD119=$AT$46,STL!$P$41,AD119=$AT$47,STL!$P$42,AD119=$AT$48,STL!$P$43,AD119=$AT$49,STL!$P$44)</f>
        <v>8.3350000000000009</v>
      </c>
      <c r="Q119" s="2">
        <f>STL!$Q$3</f>
        <v>28</v>
      </c>
      <c r="R119" s="42">
        <f>STL!$R$3</f>
        <v>36.335000000000001</v>
      </c>
      <c r="S119" s="43" cm="1">
        <f t="array" ref="S119">_xlfn.IFS(A119=$AT$8,STL!$S$3,A119=$AT$9,STL!$S$4,A119=$AT$10,STL!$S$5,A119=$AT$11,STL!$S$6,A119=$AT$12,STL!$S$7,A119=$AT$13,STL!$S$8,A119=$AT$14,STL!$S$9,A119=$AT$15,STL!$S$10,A119=$AT$16,STL!$S$11,A119=$AT$17,STL!$S$12,A119=$AT$18,STL!$S$13,A119=$AT$19,STL!$S$14,A119=$AT$20,STL!$S$15,A119=$AT$21,STL!$S$16,A119=$AT$22,STL!$S$17,A119=$AT$23,STL!$S$18,A119=$AT$24,STL!$S$19,A119=$AT$25,STL!$S$20,A119=$AT$26,STL!$S$21,A119=$AT$27,STL!$S$22,A119=$AT$28,STL!$S$23,A119=$AT$29,STL!$S$24,A119=$AT$30,STL!$S$25,A119=$AT$31,STL!$S$26,A119=$AT$32,STL!$S$27,A119=$AT$33,STL!$S$28,A119=$AT$34,STL!$S$29,A119=$AT$35,STL!$S$30,A119=$AT$36,STL!$S$31,A119=$AT$37,STL!$S$32,A119=$AT$38,STL!$S$33,A119=$AT$39,STL!$S$34,A119=$AT$40,STL!$S$35,A119=$AT$41,STL!$S$36,A119=$AT$42,STL!$S$37,A119=$AT$43,STL!$S$38,A119=$AT$44,STL!$S$39,A119=$AT$45,STL!$S$40,A119=$AT$46,STL!$S$41,A119=$AT$47,STL!$S$42,A119=$AT$48,STL!$S$43,A119=$AT$49,STL!$S$44)</f>
        <v>4790.6071428571431</v>
      </c>
      <c r="T119" s="2" cm="1">
        <f t="array" ref="T119">_xlfn.IFS(AD119=$AX$8,STL!$T$3,AD119=$AX$9,STL!$T$4,AD119=$AX$10,STL!$T$5,AD119=$AX$11,STL!$T$6,AD119=$AX$12,STL!$T$7,AD119=$AX$13,STL!$T$8,AD119=$AX$14,STL!$T$9,AD119=$AX$15,STL!$T$10,AD119=$AX$16,STL!$T$11,AD119=$AX$17,STL!$T$12,AD119=$AX$18,STL!$T$13,AD119=$AX$19,STL!$T$14,AD119=$AX$20,STL!$T$15,AD119=$AX$21,STL!$T$16,AD119=$AX$22,STL!$T$17,AD119=$AX$23,STL!$T$18,AD119=$AX$24,STL!$T$19,AD119=$AX$25,STL!$T$20,AD119=$AX$26,STL!$T$21,AD119=$AX$27,STL!$T$22,AD119=$AX$28,STL!$T$23,AD119=$AX$29,STL!$T$24,AD119=$AX$30,STL!$T$25,AD119=$AX$31,STL!$T$26,AD119=$AX$32,STL!$T$27,AD119=$AX$33,STL!$T$28,AD119=$AX$34,STL!$T$29,AD119=$AX$35,STL!$T$30,AD119=$AX$36,STL!$T$31,AD119=$AX$37,STL!$T$32,AD119=$AX$38,STL!$T$33,AD119=$AX$39,STL!$T$34,AD119=$AX$40,STL!$T$35,AD119=$AX$41,STL!$T$36,AD119=$AX$42,STL!$T$37,AD119=$AX$43,STL!$T$38,AD119=$AX$44,STL!$T$39,AD119=$AX$45,STL!$T$40,AD119=$AX$46,STL!$T$41,AD119=$AX$47,STL!$T$42,AD119=$AX$48,STL!$T$43,AD119=$AX$49,STL!$T$44)</f>
        <v>58.468000000000004</v>
      </c>
      <c r="U119" s="2" cm="1">
        <f t="array" ref="U119">_xlfn.IFS($AD119=$AX$8,STL!$U$3,$AD119=$AX$9,STL!$U$4,$AD119=$AX$10,STL!$U$5,$AD119=$AX$11,STL!$U$6,$AD119=$AX$12,STL!$U$7,$AD119=$AX$13,STL!$U$8,$AD119=$AX$14,STL!$U$9,$AD119=$AX$15,STL!$U$10,$AD119=$AX$16,STL!$U$11,$AD119=$AX$17,STL!$U$12,$AD119=$AX$18,STL!$U$13,$AD119=$AX$19,STL!$U$14,$AD119=$AX$20,STL!$U$15,$AD119=$AX$21,STL!$U$16,$AD119=$AX$22,STL!$U$17,$AD119=$AX$23,STL!$U$18,$AD119=$AX$24,STL!$U$19,$AD119=$AX$25,STL!$U$20,$AD119=$AX$26,STL!$U$21,$AD119=$AX$27,STL!$U$22,$AD119=$AX$28,STL!$U$23,$AD119=$AX$29,STL!$U$24,$AD119=$AX$30,STL!$U$25,$AD119=$AX$31,STL!$U$26,$AD119=$AX$32,STL!$U$27,$AD119=$AX$33,STL!$U$28,$AD119=$AX$34,STL!$U$29,$AD119=$AX$35,STL!$U$30,$AD119=$AX$36,STL!$U$31,$AD119=$AX$37,STL!$U$32,$AD119=$AX$38,STL!$U$33,$AD119=$AX$39,STL!$U$34,$AD119=$AX$40,STL!$U$35,$AD119=$AX$41,STL!$U$36,$AD119=$AX$42,STL!$U$37,$AD119=$AX$43,STL!$U$38,$AD119=$AX$44,STL!$U$39,$AD119=$AX$45,STL!$U$40,$AD119=$AX$46,STL!$U$41,$AD119=$AX$47,STL!$U$42,$AD119=$AX$48,STL!$U$43,$AD119=$AX$49,STL!$U$44)</f>
        <v>4.5039999999999996</v>
      </c>
      <c r="V119" s="2" cm="1">
        <f t="array" ref="V119">_xlfn.IFS($AD119=$AX$8,STL!$V$3,$AD119=$AX$9,STL!$V$4,$AD119=$AX$10,STL!$V$5,$AD119=$AX$11,STL!$V$6,$AD119=$AX$12,STL!$V$7,$AD119=$AX$13,STL!$V$8,$AD119=$AX$14,STL!$V$9,$AD119=$AX$15,STL!$V$10,$AD119=$AX$16,STL!$V$11,$AD119=$AX$17,STL!$V$12,$AD119=$AX$18,STL!$V$13,$AD119=$AX$19,STL!$V$14,$AD119=$AX$20,STL!$V$15,$AD119=$AX$21,STL!$V$16,$AD119=$AX$22,STL!$V$17,$AD119=$AX$23,STL!$V$18,$AD119=$AX$24,STL!$V$19,$AD119=$AX$25,STL!$V$20,$AD119=$AX$26,STL!$V$21,$AD119=$AX$27,STL!$V$22,$AD119=$AX$28,STL!$V$23,$AD119=$AX$29,STL!$V$24,$AD119=$AX$30,STL!$V$25,$AD119=$AX$31,STL!$V$26,$AD119=$AX$32,STL!$V$27,$AD119=$AX$33,STL!$V$28,$AD119=$AX$34,STL!$V$29,$AD119=$AX$35,STL!$V$30,$AD119=$AX$36,STL!$V$31,$AD119=$AX$37,STL!$V$32,$AD119=$AX$38,STL!$V$33,$AD119=$AX$39,STL!$V$34,$AD119=$AX$40,STL!$V$35,$AD119=$AX$41,STL!$V$36,$AD119=$AX$42,STL!$V$37,$AD119=$AX$43,STL!$V$38,$AD119=$AX$44,STL!$V$39,$AD119=$AX$45,STL!$V$40,$AD119=$AX$46,STL!$V$41,$AD119=$AX$47,STL!$V$42,$AD119=$AX$48,STL!$V$43,$AD119=$AX$49,STL!$V$44)</f>
        <v>62.972000000000001</v>
      </c>
      <c r="W119" s="2" t="s">
        <v>1453</v>
      </c>
      <c r="X119" s="2">
        <v>0.2</v>
      </c>
      <c r="Y119" s="2" t="s">
        <v>33</v>
      </c>
      <c r="Z119" s="2" t="s">
        <v>34</v>
      </c>
      <c r="AA119" s="2" t="s">
        <v>35</v>
      </c>
      <c r="AB119" s="2">
        <v>418.775553</v>
      </c>
      <c r="AC119" s="2">
        <v>0.41877599999999998</v>
      </c>
      <c r="AD119" s="2">
        <v>14</v>
      </c>
      <c r="AE119" s="10" t="s">
        <v>307</v>
      </c>
      <c r="AF119" s="2">
        <f t="shared" si="2"/>
        <v>4012.3825937142856</v>
      </c>
      <c r="AG119" s="2" cm="1">
        <f t="array" ref="AG119">_xlfn.IFS(D119="I",MIN('Datos pp I Región'!$K$7:$K$9),D119="II",MIN('Datos pp II Región'!$K$7:$K$9),D119="III",MIN('Datos pp III Región'!$K$7:$K$9),D119="IV",MIN('Datos pp IV Región'!$K$7:$K$9),D119="V",MIN('Datos pp V Región'!$K$7:$K$9),D119="RM",MIN('Datos pp RM'!$K$7:$K$9),D119="VI",MIN('Datos pp VI Región'!$K$7:$K$9))</f>
        <v>29</v>
      </c>
      <c r="AH119" s="2" cm="1">
        <f t="array" ref="AH119">_xlfn.IFS(Z119="Pavimentado",1-(AG119/(4*365)),Z119="No Pavimentado",1-(AG119/365))</f>
        <v>0.98013698630136981</v>
      </c>
      <c r="AI119" s="2" cm="1">
        <f t="array" ref="AI119">_xlfn.IFS(Z119="Pavimentado",8,Z119="No Pavimentado",R119)</f>
        <v>8</v>
      </c>
      <c r="AJ119" s="2">
        <v>0.62</v>
      </c>
      <c r="AK119" s="2">
        <v>0.15</v>
      </c>
      <c r="AL119" s="2">
        <v>1.5</v>
      </c>
      <c r="AM119" s="2">
        <v>0.15</v>
      </c>
      <c r="AN119" s="2"/>
      <c r="AO119" s="2" cm="1">
        <f t="array" ref="AO119">_xlfn.IFS($Z119=$AU$3,AJ119*(($X119)^(0.91))*(AI119*1.1023)^(1.02),$Z119=$AU$4,AL119*281.9*((8.5/12)^0.9)*(AI119/2.72)^0.45)</f>
        <v>1.3201600184669013</v>
      </c>
      <c r="AP119" s="2" cm="1">
        <f t="array" ref="AP119">_xlfn.IFS($Z119=$AU$3,AK119*(($X119)^(0.91))*(AI119*1.1023)^1.02,$Z119=$AU$4,AM119*281.9*((8.5/12)^0.9)*(AI119/2.72)^0.45)</f>
        <v>0.31939355285489546</v>
      </c>
      <c r="AQ119" s="2" cm="1">
        <f t="array" ref="AQ119">_xlfn.IFS(Z119=$AU$3,(AF119*AO119*AH119)/1000000,Z119=$AU$4,(AF119*AH119*AO119*(1-AN119))/1000000)</f>
        <v>5.1917729521021999E-3</v>
      </c>
      <c r="AR119" s="2" cm="1">
        <f t="array" ref="AR119">_xlfn.IFS(Z119=$AU$3,(AF119*AP119*AH119)/1000000,Z119=$AU$4,(AF119*AH119*AP119*(1-AN119))/1000000)</f>
        <v>1.2560741013150484E-3</v>
      </c>
    </row>
    <row r="120" spans="1:44" ht="28.8" x14ac:dyDescent="0.3">
      <c r="A120" s="2">
        <v>15</v>
      </c>
      <c r="B120" t="s">
        <v>21</v>
      </c>
      <c r="C120" s="3" t="s">
        <v>183</v>
      </c>
      <c r="D120" t="s">
        <v>184</v>
      </c>
      <c r="E120" s="2" t="s">
        <v>185</v>
      </c>
      <c r="F120" s="2" t="s">
        <v>195</v>
      </c>
      <c r="G120" s="3" t="s">
        <v>188</v>
      </c>
      <c r="H120" s="3" t="s">
        <v>192</v>
      </c>
      <c r="I120" s="2" t="s">
        <v>28</v>
      </c>
      <c r="J120" s="2" t="s">
        <v>196</v>
      </c>
      <c r="K120" s="2" t="s">
        <v>29</v>
      </c>
      <c r="L120" s="4">
        <v>46227</v>
      </c>
      <c r="M120" s="2" t="s">
        <v>30</v>
      </c>
      <c r="N120" s="2" t="s">
        <v>31</v>
      </c>
      <c r="O120" s="2">
        <v>50000</v>
      </c>
      <c r="P120" s="2" cm="1">
        <f t="array" ref="P120">_xlfn.IFS(AD120=$AT$8,STL!$P$3,AD120=$AT$9,STL!$P$4,AD120=$AT$10,STL!$P$5,AD120=$AT$11,STL!$P$6,AD120=$AT$12,STL!$P$7,AD120=$AT$13,STL!$P$8,AD120=$AT$14,STL!$P$9,AD120=$AT$15,STL!$P$10,AD120=$AT$16,STL!$P$11,AD120=$AT$17,STL!$P$12,AD120=$AT$18,STL!$P$13,AD120=$AT$19,STL!$P$14,AD120=$AT$20,STL!$P$15,AD120=$AT$21,STL!$P$16,AD120=$AT$22,STL!$P$17,AD120=$AT$23,STL!$P$18,AD120=$AT$24,STL!$P$19,AD120=$AT$25,STL!$P$20,AD120=$AT$26,STL!$P$21,AD120=$AT$27,STL!$P$22,AD120=$AT$28,STL!$P$23,AD120=$AT$29,STL!$P$24,AD120=$AT$30,STL!$P$25,AD120=$AT$31,STL!$P$26,AD120=$AT$32,STL!$P$27,AD120=$AT$33,STL!$P$28,AD120=$AT$34,STL!$P$29,AD120=$AT$35,STL!$P$30,AD120=$AT$36,STL!$P$31,AD120=$AT$37,STL!$P$32,AD120=$AT$38,STL!$P$33,AD120=$AT$39,STL!$P$34,AD120=$AT$40,STL!$P$35,AD120=$AT$41,STL!$P$36,AD120=$AT$42,STL!$P$37,AD120=$AT$43,STL!$P$38,AD120=$AT$44,STL!$P$39,AD120=$AT$45,STL!$P$40,AD120=$AT$46,STL!$P$41,AD120=$AT$47,STL!$P$42,AD120=$AT$48,STL!$P$43,AD120=$AT$49,STL!$P$44)</f>
        <v>8.3350000000000009</v>
      </c>
      <c r="Q120" s="2">
        <f>STL!$Q$3</f>
        <v>28</v>
      </c>
      <c r="R120" s="42">
        <f>STL!$R$3</f>
        <v>36.335000000000001</v>
      </c>
      <c r="S120" s="43" cm="1">
        <f t="array" ref="S120">_xlfn.IFS(A120=$AT$8,STL!$S$3,A120=$AT$9,STL!$S$4,A120=$AT$10,STL!$S$5,A120=$AT$11,STL!$S$6,A120=$AT$12,STL!$S$7,A120=$AT$13,STL!$S$8,A120=$AT$14,STL!$S$9,A120=$AT$15,STL!$S$10,A120=$AT$16,STL!$S$11,A120=$AT$17,STL!$S$12,A120=$AT$18,STL!$S$13,A120=$AT$19,STL!$S$14,A120=$AT$20,STL!$S$15,A120=$AT$21,STL!$S$16,A120=$AT$22,STL!$S$17,A120=$AT$23,STL!$S$18,A120=$AT$24,STL!$S$19,A120=$AT$25,STL!$S$20,A120=$AT$26,STL!$S$21,A120=$AT$27,STL!$S$22,A120=$AT$28,STL!$S$23,A120=$AT$29,STL!$S$24,A120=$AT$30,STL!$S$25,A120=$AT$31,STL!$S$26,A120=$AT$32,STL!$S$27,A120=$AT$33,STL!$S$28,A120=$AT$34,STL!$S$29,A120=$AT$35,STL!$S$30,A120=$AT$36,STL!$S$31,A120=$AT$37,STL!$S$32,A120=$AT$38,STL!$S$33,A120=$AT$39,STL!$S$34,A120=$AT$40,STL!$S$35,A120=$AT$41,STL!$S$36,A120=$AT$42,STL!$S$37,A120=$AT$43,STL!$S$38,A120=$AT$44,STL!$S$39,A120=$AT$45,STL!$S$40,A120=$AT$46,STL!$S$41,A120=$AT$47,STL!$S$42,A120=$AT$48,STL!$S$43,A120=$AT$49,STL!$S$44)</f>
        <v>1785.7142857142858</v>
      </c>
      <c r="T120" s="2" cm="1">
        <f t="array" ref="T120">_xlfn.IFS(AD120=$AX$8,STL!$T$3,AD120=$AX$9,STL!$T$4,AD120=$AX$10,STL!$T$5,AD120=$AX$11,STL!$T$6,AD120=$AX$12,STL!$T$7,AD120=$AX$13,STL!$T$8,AD120=$AX$14,STL!$T$9,AD120=$AX$15,STL!$T$10,AD120=$AX$16,STL!$T$11,AD120=$AX$17,STL!$T$12,AD120=$AX$18,STL!$T$13,AD120=$AX$19,STL!$T$14,AD120=$AX$20,STL!$T$15,AD120=$AX$21,STL!$T$16,AD120=$AX$22,STL!$T$17,AD120=$AX$23,STL!$T$18,AD120=$AX$24,STL!$T$19,AD120=$AX$25,STL!$T$20,AD120=$AX$26,STL!$T$21,AD120=$AX$27,STL!$T$22,AD120=$AX$28,STL!$T$23,AD120=$AX$29,STL!$T$24,AD120=$AX$30,STL!$T$25,AD120=$AX$31,STL!$T$26,AD120=$AX$32,STL!$T$27,AD120=$AX$33,STL!$T$28,AD120=$AX$34,STL!$T$29,AD120=$AX$35,STL!$T$30,AD120=$AX$36,STL!$T$31,AD120=$AX$37,STL!$T$32,AD120=$AX$38,STL!$T$33,AD120=$AX$39,STL!$T$34,AD120=$AX$40,STL!$T$35,AD120=$AX$41,STL!$T$36,AD120=$AX$42,STL!$T$37,AD120=$AX$43,STL!$T$38,AD120=$AX$44,STL!$T$39,AD120=$AX$45,STL!$T$40,AD120=$AX$46,STL!$T$41,AD120=$AX$47,STL!$T$42,AD120=$AX$48,STL!$T$43,AD120=$AX$49,STL!$T$44)</f>
        <v>49.21</v>
      </c>
      <c r="U120" s="2" cm="1">
        <f t="array" ref="U120">_xlfn.IFS($AD120=$AX$8,STL!$U$3,$AD120=$AX$9,STL!$U$4,$AD120=$AX$10,STL!$U$5,$AD120=$AX$11,STL!$U$6,$AD120=$AX$12,STL!$U$7,$AD120=$AX$13,STL!$U$8,$AD120=$AX$14,STL!$U$9,$AD120=$AX$15,STL!$U$10,$AD120=$AX$16,STL!$U$11,$AD120=$AX$17,STL!$U$12,$AD120=$AX$18,STL!$U$13,$AD120=$AX$19,STL!$U$14,$AD120=$AX$20,STL!$U$15,$AD120=$AX$21,STL!$U$16,$AD120=$AX$22,STL!$U$17,$AD120=$AX$23,STL!$U$18,$AD120=$AX$24,STL!$U$19,$AD120=$AX$25,STL!$U$20,$AD120=$AX$26,STL!$U$21,$AD120=$AX$27,STL!$U$22,$AD120=$AX$28,STL!$U$23,$AD120=$AX$29,STL!$U$24,$AD120=$AX$30,STL!$U$25,$AD120=$AX$31,STL!$U$26,$AD120=$AX$32,STL!$U$27,$AD120=$AX$33,STL!$U$28,$AD120=$AX$34,STL!$U$29,$AD120=$AX$35,STL!$U$30,$AD120=$AX$36,STL!$U$31,$AD120=$AX$37,STL!$U$32,$AD120=$AX$38,STL!$U$33,$AD120=$AX$39,STL!$U$34,$AD120=$AX$40,STL!$U$35,$AD120=$AX$41,STL!$U$36,$AD120=$AX$42,STL!$U$37,$AD120=$AX$43,STL!$U$38,$AD120=$AX$44,STL!$U$39,$AD120=$AX$45,STL!$U$40,$AD120=$AX$46,STL!$U$41,$AD120=$AX$47,STL!$U$42,$AD120=$AX$48,STL!$U$43,$AD120=$AX$49,STL!$U$44)</f>
        <v>4.5039999999999996</v>
      </c>
      <c r="V120" s="2" cm="1">
        <f t="array" ref="V120">_xlfn.IFS($AD120=$AX$8,STL!$V$3,$AD120=$AX$9,STL!$V$4,$AD120=$AX$10,STL!$V$5,$AD120=$AX$11,STL!$V$6,$AD120=$AX$12,STL!$V$7,$AD120=$AX$13,STL!$V$8,$AD120=$AX$14,STL!$V$9,$AD120=$AX$15,STL!$V$10,$AD120=$AX$16,STL!$V$11,$AD120=$AX$17,STL!$V$12,$AD120=$AX$18,STL!$V$13,$AD120=$AX$19,STL!$V$14,$AD120=$AX$20,STL!$V$15,$AD120=$AX$21,STL!$V$16,$AD120=$AX$22,STL!$V$17,$AD120=$AX$23,STL!$V$18,$AD120=$AX$24,STL!$V$19,$AD120=$AX$25,STL!$V$20,$AD120=$AX$26,STL!$V$21,$AD120=$AX$27,STL!$V$22,$AD120=$AX$28,STL!$V$23,$AD120=$AX$29,STL!$V$24,$AD120=$AX$30,STL!$V$25,$AD120=$AX$31,STL!$V$26,$AD120=$AX$32,STL!$V$27,$AD120=$AX$33,STL!$V$28,$AD120=$AX$34,STL!$V$29,$AD120=$AX$35,STL!$V$30,$AD120=$AX$36,STL!$V$31,$AD120=$AX$37,STL!$V$32,$AD120=$AX$38,STL!$V$33,$AD120=$AX$39,STL!$V$34,$AD120=$AX$40,STL!$V$35,$AD120=$AX$41,STL!$V$36,$AD120=$AX$42,STL!$V$37,$AD120=$AX$43,STL!$V$38,$AD120=$AX$44,STL!$V$39,$AD120=$AX$45,STL!$V$40,$AD120=$AX$46,STL!$V$41,$AD120=$AX$47,STL!$V$42,$AD120=$AX$48,STL!$V$43,$AD120=$AX$49,STL!$V$44)</f>
        <v>53.713999999999999</v>
      </c>
      <c r="W120" s="2" t="s">
        <v>1454</v>
      </c>
      <c r="X120" s="2">
        <v>0.2</v>
      </c>
      <c r="Y120" s="2" t="s">
        <v>33</v>
      </c>
      <c r="Z120" s="2" t="s">
        <v>34</v>
      </c>
      <c r="AA120" s="2" t="s">
        <v>35</v>
      </c>
      <c r="AB120" s="2">
        <v>35021.493041000002</v>
      </c>
      <c r="AC120" s="2">
        <v>35.021493</v>
      </c>
      <c r="AD120" s="2">
        <v>15</v>
      </c>
      <c r="AE120" s="10" t="s">
        <v>307</v>
      </c>
      <c r="AF120" s="2">
        <f t="shared" si="2"/>
        <v>125076.76071428572</v>
      </c>
      <c r="AG120" s="2" cm="1">
        <f t="array" ref="AG120">_xlfn.IFS(D120="I",MIN('Datos pp I Región'!$K$7:$K$9),D120="II",MIN('Datos pp II Región'!$K$7:$K$9),D120="III",MIN('Datos pp III Región'!$K$7:$K$9),D120="IV",MIN('Datos pp IV Región'!$K$7:$K$9),D120="V",MIN('Datos pp V Región'!$K$7:$K$9),D120="RM",MIN('Datos pp RM'!$K$7:$K$9),D120="VI",MIN('Datos pp VI Región'!$K$7:$K$9))</f>
        <v>29</v>
      </c>
      <c r="AH120" s="2" cm="1">
        <f t="array" ref="AH120">_xlfn.IFS(Z120="Pavimentado",1-(AG120/(4*365)),Z120="No Pavimentado",1-(AG120/365))</f>
        <v>0.98013698630136981</v>
      </c>
      <c r="AI120" s="2" cm="1">
        <f t="array" ref="AI120">_xlfn.IFS(Z120="Pavimentado",8,Z120="No Pavimentado",R120)</f>
        <v>8</v>
      </c>
      <c r="AJ120" s="2">
        <v>0.62</v>
      </c>
      <c r="AK120" s="2">
        <v>0.15</v>
      </c>
      <c r="AL120" s="2">
        <v>1.5</v>
      </c>
      <c r="AM120" s="2">
        <v>0.15</v>
      </c>
      <c r="AN120" s="2"/>
      <c r="AO120" s="2" cm="1">
        <f t="array" ref="AO120">_xlfn.IFS($Z120=$AU$3,AJ120*(($X120)^(0.91))*(AI120*1.1023)^(1.02),$Z120=$AU$4,AL120*281.9*((8.5/12)^0.9)*(AI120/2.72)^0.45)</f>
        <v>1.3201600184669013</v>
      </c>
      <c r="AP120" s="2" cm="1">
        <f t="array" ref="AP120">_xlfn.IFS($Z120=$AU$3,AK120*(($X120)^(0.91))*(AI120*1.1023)^1.02,$Z120=$AU$4,AM120*281.9*((8.5/12)^0.9)*(AI120/2.72)^0.45)</f>
        <v>0.31939355285489546</v>
      </c>
      <c r="AQ120" s="2" cm="1">
        <f t="array" ref="AQ120">_xlfn.IFS(Z120=$AU$3,(AF120*AO120*AH120)/1000000,Z120=$AU$4,(AF120*AH120*AO120*(1-AN120))/1000000)</f>
        <v>0.16184153132113502</v>
      </c>
      <c r="AR120" s="2" cm="1">
        <f t="array" ref="AR120">_xlfn.IFS(Z120=$AU$3,(AF120*AP120*AH120)/1000000,Z120=$AU$4,(AF120*AH120*AP120*(1-AN120))/1000000)</f>
        <v>3.9155209190597187E-2</v>
      </c>
    </row>
    <row r="121" spans="1:44" ht="28.8" x14ac:dyDescent="0.3">
      <c r="A121" s="2">
        <v>15</v>
      </c>
      <c r="B121" t="s">
        <v>21</v>
      </c>
      <c r="C121" s="3" t="s">
        <v>183</v>
      </c>
      <c r="D121" t="s">
        <v>184</v>
      </c>
      <c r="E121" s="2" t="s">
        <v>185</v>
      </c>
      <c r="F121" s="2" t="s">
        <v>197</v>
      </c>
      <c r="G121" s="3" t="s">
        <v>188</v>
      </c>
      <c r="H121" s="3" t="s">
        <v>192</v>
      </c>
      <c r="I121" s="2" t="s">
        <v>28</v>
      </c>
      <c r="J121" s="2" t="s">
        <v>196</v>
      </c>
      <c r="K121" s="2" t="s">
        <v>29</v>
      </c>
      <c r="L121" s="4">
        <v>46227</v>
      </c>
      <c r="M121" s="2" t="s">
        <v>30</v>
      </c>
      <c r="N121" s="2" t="s">
        <v>31</v>
      </c>
      <c r="O121" s="2">
        <v>50000</v>
      </c>
      <c r="P121" s="2" cm="1">
        <f t="array" ref="P121">_xlfn.IFS(AD121=$AT$8,STL!$P$3,AD121=$AT$9,STL!$P$4,AD121=$AT$10,STL!$P$5,AD121=$AT$11,STL!$P$6,AD121=$AT$12,STL!$P$7,AD121=$AT$13,STL!$P$8,AD121=$AT$14,STL!$P$9,AD121=$AT$15,STL!$P$10,AD121=$AT$16,STL!$P$11,AD121=$AT$17,STL!$P$12,AD121=$AT$18,STL!$P$13,AD121=$AT$19,STL!$P$14,AD121=$AT$20,STL!$P$15,AD121=$AT$21,STL!$P$16,AD121=$AT$22,STL!$P$17,AD121=$AT$23,STL!$P$18,AD121=$AT$24,STL!$P$19,AD121=$AT$25,STL!$P$20,AD121=$AT$26,STL!$P$21,AD121=$AT$27,STL!$P$22,AD121=$AT$28,STL!$P$23,AD121=$AT$29,STL!$P$24,AD121=$AT$30,STL!$P$25,AD121=$AT$31,STL!$P$26,AD121=$AT$32,STL!$P$27,AD121=$AT$33,STL!$P$28,AD121=$AT$34,STL!$P$29,AD121=$AT$35,STL!$P$30,AD121=$AT$36,STL!$P$31,AD121=$AT$37,STL!$P$32,AD121=$AT$38,STL!$P$33,AD121=$AT$39,STL!$P$34,AD121=$AT$40,STL!$P$35,AD121=$AT$41,STL!$P$36,AD121=$AT$42,STL!$P$37,AD121=$AT$43,STL!$P$38,AD121=$AT$44,STL!$P$39,AD121=$AT$45,STL!$P$40,AD121=$AT$46,STL!$P$41,AD121=$AT$47,STL!$P$42,AD121=$AT$48,STL!$P$43,AD121=$AT$49,STL!$P$44)</f>
        <v>8.3350000000000009</v>
      </c>
      <c r="Q121" s="2">
        <f>STL!$Q$3</f>
        <v>28</v>
      </c>
      <c r="R121" s="42">
        <f>STL!$R$3</f>
        <v>36.335000000000001</v>
      </c>
      <c r="S121" s="43" cm="1">
        <f t="array" ref="S121">_xlfn.IFS(A121=$AT$8,STL!$S$3,A121=$AT$9,STL!$S$4,A121=$AT$10,STL!$S$5,A121=$AT$11,STL!$S$6,A121=$AT$12,STL!$S$7,A121=$AT$13,STL!$S$8,A121=$AT$14,STL!$S$9,A121=$AT$15,STL!$S$10,A121=$AT$16,STL!$S$11,A121=$AT$17,STL!$S$12,A121=$AT$18,STL!$S$13,A121=$AT$19,STL!$S$14,A121=$AT$20,STL!$S$15,A121=$AT$21,STL!$S$16,A121=$AT$22,STL!$S$17,A121=$AT$23,STL!$S$18,A121=$AT$24,STL!$S$19,A121=$AT$25,STL!$S$20,A121=$AT$26,STL!$S$21,A121=$AT$27,STL!$S$22,A121=$AT$28,STL!$S$23,A121=$AT$29,STL!$S$24,A121=$AT$30,STL!$S$25,A121=$AT$31,STL!$S$26,A121=$AT$32,STL!$S$27,A121=$AT$33,STL!$S$28,A121=$AT$34,STL!$S$29,A121=$AT$35,STL!$S$30,A121=$AT$36,STL!$S$31,A121=$AT$37,STL!$S$32,A121=$AT$38,STL!$S$33,A121=$AT$39,STL!$S$34,A121=$AT$40,STL!$S$35,A121=$AT$41,STL!$S$36,A121=$AT$42,STL!$S$37,A121=$AT$43,STL!$S$38,A121=$AT$44,STL!$S$39,A121=$AT$45,STL!$S$40,A121=$AT$46,STL!$S$41,A121=$AT$47,STL!$S$42,A121=$AT$48,STL!$S$43,A121=$AT$49,STL!$S$44)</f>
        <v>1785.7142857142858</v>
      </c>
      <c r="T121" s="2" cm="1">
        <f t="array" ref="T121">_xlfn.IFS(AD121=$AX$8,STL!$T$3,AD121=$AX$9,STL!$T$4,AD121=$AX$10,STL!$T$5,AD121=$AX$11,STL!$T$6,AD121=$AX$12,STL!$T$7,AD121=$AX$13,STL!$T$8,AD121=$AX$14,STL!$T$9,AD121=$AX$15,STL!$T$10,AD121=$AX$16,STL!$T$11,AD121=$AX$17,STL!$T$12,AD121=$AX$18,STL!$T$13,AD121=$AX$19,STL!$T$14,AD121=$AX$20,STL!$T$15,AD121=$AX$21,STL!$T$16,AD121=$AX$22,STL!$T$17,AD121=$AX$23,STL!$T$18,AD121=$AX$24,STL!$T$19,AD121=$AX$25,STL!$T$20,AD121=$AX$26,STL!$T$21,AD121=$AX$27,STL!$T$22,AD121=$AX$28,STL!$T$23,AD121=$AX$29,STL!$T$24,AD121=$AX$30,STL!$T$25,AD121=$AX$31,STL!$T$26,AD121=$AX$32,STL!$T$27,AD121=$AX$33,STL!$T$28,AD121=$AX$34,STL!$T$29,AD121=$AX$35,STL!$T$30,AD121=$AX$36,STL!$T$31,AD121=$AX$37,STL!$T$32,AD121=$AX$38,STL!$T$33,AD121=$AX$39,STL!$T$34,AD121=$AX$40,STL!$T$35,AD121=$AX$41,STL!$T$36,AD121=$AX$42,STL!$T$37,AD121=$AX$43,STL!$T$38,AD121=$AX$44,STL!$T$39,AD121=$AX$45,STL!$T$40,AD121=$AX$46,STL!$T$41,AD121=$AX$47,STL!$T$42,AD121=$AX$48,STL!$T$43,AD121=$AX$49,STL!$T$44)</f>
        <v>49.21</v>
      </c>
      <c r="U121" s="2" cm="1">
        <f t="array" ref="U121">_xlfn.IFS($AD121=$AX$8,STL!$U$3,$AD121=$AX$9,STL!$U$4,$AD121=$AX$10,STL!$U$5,$AD121=$AX$11,STL!$U$6,$AD121=$AX$12,STL!$U$7,$AD121=$AX$13,STL!$U$8,$AD121=$AX$14,STL!$U$9,$AD121=$AX$15,STL!$U$10,$AD121=$AX$16,STL!$U$11,$AD121=$AX$17,STL!$U$12,$AD121=$AX$18,STL!$U$13,$AD121=$AX$19,STL!$U$14,$AD121=$AX$20,STL!$U$15,$AD121=$AX$21,STL!$U$16,$AD121=$AX$22,STL!$U$17,$AD121=$AX$23,STL!$U$18,$AD121=$AX$24,STL!$U$19,$AD121=$AX$25,STL!$U$20,$AD121=$AX$26,STL!$U$21,$AD121=$AX$27,STL!$U$22,$AD121=$AX$28,STL!$U$23,$AD121=$AX$29,STL!$U$24,$AD121=$AX$30,STL!$U$25,$AD121=$AX$31,STL!$U$26,$AD121=$AX$32,STL!$U$27,$AD121=$AX$33,STL!$U$28,$AD121=$AX$34,STL!$U$29,$AD121=$AX$35,STL!$U$30,$AD121=$AX$36,STL!$U$31,$AD121=$AX$37,STL!$U$32,$AD121=$AX$38,STL!$U$33,$AD121=$AX$39,STL!$U$34,$AD121=$AX$40,STL!$U$35,$AD121=$AX$41,STL!$U$36,$AD121=$AX$42,STL!$U$37,$AD121=$AX$43,STL!$U$38,$AD121=$AX$44,STL!$U$39,$AD121=$AX$45,STL!$U$40,$AD121=$AX$46,STL!$U$41,$AD121=$AX$47,STL!$U$42,$AD121=$AX$48,STL!$U$43,$AD121=$AX$49,STL!$U$44)</f>
        <v>4.5039999999999996</v>
      </c>
      <c r="V121" s="2" cm="1">
        <f t="array" ref="V121">_xlfn.IFS($AD121=$AX$8,STL!$V$3,$AD121=$AX$9,STL!$V$4,$AD121=$AX$10,STL!$V$5,$AD121=$AX$11,STL!$V$6,$AD121=$AX$12,STL!$V$7,$AD121=$AX$13,STL!$V$8,$AD121=$AX$14,STL!$V$9,$AD121=$AX$15,STL!$V$10,$AD121=$AX$16,STL!$V$11,$AD121=$AX$17,STL!$V$12,$AD121=$AX$18,STL!$V$13,$AD121=$AX$19,STL!$V$14,$AD121=$AX$20,STL!$V$15,$AD121=$AX$21,STL!$V$16,$AD121=$AX$22,STL!$V$17,$AD121=$AX$23,STL!$V$18,$AD121=$AX$24,STL!$V$19,$AD121=$AX$25,STL!$V$20,$AD121=$AX$26,STL!$V$21,$AD121=$AX$27,STL!$V$22,$AD121=$AX$28,STL!$V$23,$AD121=$AX$29,STL!$V$24,$AD121=$AX$30,STL!$V$25,$AD121=$AX$31,STL!$V$26,$AD121=$AX$32,STL!$V$27,$AD121=$AX$33,STL!$V$28,$AD121=$AX$34,STL!$V$29,$AD121=$AX$35,STL!$V$30,$AD121=$AX$36,STL!$V$31,$AD121=$AX$37,STL!$V$32,$AD121=$AX$38,STL!$V$33,$AD121=$AX$39,STL!$V$34,$AD121=$AX$40,STL!$V$35,$AD121=$AX$41,STL!$V$36,$AD121=$AX$42,STL!$V$37,$AD121=$AX$43,STL!$V$38,$AD121=$AX$44,STL!$V$39,$AD121=$AX$45,STL!$V$40,$AD121=$AX$46,STL!$V$41,$AD121=$AX$47,STL!$V$42,$AD121=$AX$48,STL!$V$43,$AD121=$AX$49,STL!$V$44)</f>
        <v>53.713999999999999</v>
      </c>
      <c r="W121" s="2" t="s">
        <v>1455</v>
      </c>
      <c r="X121" s="2">
        <v>0.2</v>
      </c>
      <c r="Y121" s="2" t="s">
        <v>33</v>
      </c>
      <c r="Z121" s="2" t="s">
        <v>61</v>
      </c>
      <c r="AA121" s="2" t="s">
        <v>35</v>
      </c>
      <c r="AB121" s="2">
        <v>2976.7420149999998</v>
      </c>
      <c r="AC121" s="2">
        <v>2.9767420000000002</v>
      </c>
      <c r="AD121" s="2">
        <v>15</v>
      </c>
      <c r="AE121" s="10" t="s">
        <v>307</v>
      </c>
      <c r="AF121" s="2">
        <f t="shared" si="2"/>
        <v>10631.221428571429</v>
      </c>
      <c r="AG121" s="2" cm="1">
        <f t="array" ref="AG121">_xlfn.IFS(D121="I",MIN('Datos pp I Región'!$K$7:$K$9),D121="II",MIN('Datos pp II Región'!$K$7:$K$9),D121="III",MIN('Datos pp III Región'!$K$7:$K$9),D121="IV",MIN('Datos pp IV Región'!$K$7:$K$9),D121="V",MIN('Datos pp V Región'!$K$7:$K$9),D121="RM",MIN('Datos pp RM'!$K$7:$K$9),D121="VI",MIN('Datos pp VI Región'!$K$7:$K$9))</f>
        <v>29</v>
      </c>
      <c r="AH121" s="2" cm="1">
        <f t="array" ref="AH121">_xlfn.IFS(Z121="Pavimentado",1-(AG121/(4*365)),Z121="No Pavimentado",1-(AG121/365))</f>
        <v>0.92054794520547945</v>
      </c>
      <c r="AI121" s="2" cm="1">
        <f t="array" ref="AI121">_xlfn.IFS(Z121="Pavimentado",8,Z121="No Pavimentado",R121)</f>
        <v>36.335000000000001</v>
      </c>
      <c r="AJ121" s="2">
        <v>0.62</v>
      </c>
      <c r="AK121" s="2">
        <v>0.15</v>
      </c>
      <c r="AL121" s="2">
        <v>1.5</v>
      </c>
      <c r="AM121" s="2">
        <v>0.15</v>
      </c>
      <c r="AN121" s="2"/>
      <c r="AO121" s="2" cm="1">
        <f t="array" ref="AO121">_xlfn.IFS($Z121=$AU$3,AJ121*(($X121)^(0.91))*(AI121*1.1023)^(1.02),$Z121=$AU$4,AL121*281.9*((8.5/12)^0.9)*(AI121/2.72)^0.45)</f>
        <v>995.38378987729118</v>
      </c>
      <c r="AP121" s="2" cm="1">
        <f t="array" ref="AP121">_xlfn.IFS($Z121=$AU$3,AK121*(($X121)^(0.91))*(AI121*1.1023)^1.02,$Z121=$AU$4,AM121*281.9*((8.5/12)^0.9)*(AI121/2.72)^0.45)</f>
        <v>99.538378987729104</v>
      </c>
      <c r="AQ121" s="2" cm="1">
        <f t="array" ref="AQ121">_xlfn.IFS(Z121=$AU$3,(AF121*AO121*AH121)/1000000,Z121=$AU$4,(AF121*AH121*AO121*(1-AN121))/1000000)</f>
        <v>9.7413722743459985</v>
      </c>
      <c r="AR121" s="2" cm="1">
        <f t="array" ref="AR121">_xlfn.IFS(Z121=$AU$3,(AF121*AP121*AH121)/1000000,Z121=$AU$4,(AF121*AH121*AP121*(1-AN121))/1000000)</f>
        <v>0.97413722743459952</v>
      </c>
    </row>
    <row r="122" spans="1:44" ht="28.8" x14ac:dyDescent="0.3">
      <c r="A122" s="2">
        <v>15</v>
      </c>
      <c r="B122" t="s">
        <v>21</v>
      </c>
      <c r="C122" s="3" t="s">
        <v>183</v>
      </c>
      <c r="D122" t="s">
        <v>184</v>
      </c>
      <c r="E122" s="2" t="s">
        <v>185</v>
      </c>
      <c r="F122" s="2" t="s">
        <v>195</v>
      </c>
      <c r="G122" s="3" t="s">
        <v>188</v>
      </c>
      <c r="H122" s="3" t="s">
        <v>192</v>
      </c>
      <c r="I122" s="2" t="s">
        <v>28</v>
      </c>
      <c r="J122" s="2" t="s">
        <v>196</v>
      </c>
      <c r="K122" s="2" t="s">
        <v>29</v>
      </c>
      <c r="L122" s="4">
        <v>46227</v>
      </c>
      <c r="M122" s="2" t="s">
        <v>30</v>
      </c>
      <c r="N122" s="2" t="s">
        <v>31</v>
      </c>
      <c r="O122" s="2">
        <v>50000</v>
      </c>
      <c r="P122" s="2" cm="1">
        <f t="array" ref="P122">_xlfn.IFS(AD122=$AT$8,STL!$P$3,AD122=$AT$9,STL!$P$4,AD122=$AT$10,STL!$P$5,AD122=$AT$11,STL!$P$6,AD122=$AT$12,STL!$P$7,AD122=$AT$13,STL!$P$8,AD122=$AT$14,STL!$P$9,AD122=$AT$15,STL!$P$10,AD122=$AT$16,STL!$P$11,AD122=$AT$17,STL!$P$12,AD122=$AT$18,STL!$P$13,AD122=$AT$19,STL!$P$14,AD122=$AT$20,STL!$P$15,AD122=$AT$21,STL!$P$16,AD122=$AT$22,STL!$P$17,AD122=$AT$23,STL!$P$18,AD122=$AT$24,STL!$P$19,AD122=$AT$25,STL!$P$20,AD122=$AT$26,STL!$P$21,AD122=$AT$27,STL!$P$22,AD122=$AT$28,STL!$P$23,AD122=$AT$29,STL!$P$24,AD122=$AT$30,STL!$P$25,AD122=$AT$31,STL!$P$26,AD122=$AT$32,STL!$P$27,AD122=$AT$33,STL!$P$28,AD122=$AT$34,STL!$P$29,AD122=$AT$35,STL!$P$30,AD122=$AT$36,STL!$P$31,AD122=$AT$37,STL!$P$32,AD122=$AT$38,STL!$P$33,AD122=$AT$39,STL!$P$34,AD122=$AT$40,STL!$P$35,AD122=$AT$41,STL!$P$36,AD122=$AT$42,STL!$P$37,AD122=$AT$43,STL!$P$38,AD122=$AT$44,STL!$P$39,AD122=$AT$45,STL!$P$40,AD122=$AT$46,STL!$P$41,AD122=$AT$47,STL!$P$42,AD122=$AT$48,STL!$P$43,AD122=$AT$49,STL!$P$44)</f>
        <v>8.3350000000000009</v>
      </c>
      <c r="Q122" s="2">
        <f>STL!$Q$3</f>
        <v>28</v>
      </c>
      <c r="R122" s="42">
        <f>STL!$R$3</f>
        <v>36.335000000000001</v>
      </c>
      <c r="S122" s="43" cm="1">
        <f t="array" ref="S122">_xlfn.IFS(A122=$AT$8,STL!$S$3,A122=$AT$9,STL!$S$4,A122=$AT$10,STL!$S$5,A122=$AT$11,STL!$S$6,A122=$AT$12,STL!$S$7,A122=$AT$13,STL!$S$8,A122=$AT$14,STL!$S$9,A122=$AT$15,STL!$S$10,A122=$AT$16,STL!$S$11,A122=$AT$17,STL!$S$12,A122=$AT$18,STL!$S$13,A122=$AT$19,STL!$S$14,A122=$AT$20,STL!$S$15,A122=$AT$21,STL!$S$16,A122=$AT$22,STL!$S$17,A122=$AT$23,STL!$S$18,A122=$AT$24,STL!$S$19,A122=$AT$25,STL!$S$20,A122=$AT$26,STL!$S$21,A122=$AT$27,STL!$S$22,A122=$AT$28,STL!$S$23,A122=$AT$29,STL!$S$24,A122=$AT$30,STL!$S$25,A122=$AT$31,STL!$S$26,A122=$AT$32,STL!$S$27,A122=$AT$33,STL!$S$28,A122=$AT$34,STL!$S$29,A122=$AT$35,STL!$S$30,A122=$AT$36,STL!$S$31,A122=$AT$37,STL!$S$32,A122=$AT$38,STL!$S$33,A122=$AT$39,STL!$S$34,A122=$AT$40,STL!$S$35,A122=$AT$41,STL!$S$36,A122=$AT$42,STL!$S$37,A122=$AT$43,STL!$S$38,A122=$AT$44,STL!$S$39,A122=$AT$45,STL!$S$40,A122=$AT$46,STL!$S$41,A122=$AT$47,STL!$S$42,A122=$AT$48,STL!$S$43,A122=$AT$49,STL!$S$44)</f>
        <v>1785.7142857142858</v>
      </c>
      <c r="T122" s="2" cm="1">
        <f t="array" ref="T122">_xlfn.IFS(AD122=$AX$8,STL!$T$3,AD122=$AX$9,STL!$T$4,AD122=$AX$10,STL!$T$5,AD122=$AX$11,STL!$T$6,AD122=$AX$12,STL!$T$7,AD122=$AX$13,STL!$T$8,AD122=$AX$14,STL!$T$9,AD122=$AX$15,STL!$T$10,AD122=$AX$16,STL!$T$11,AD122=$AX$17,STL!$T$12,AD122=$AX$18,STL!$T$13,AD122=$AX$19,STL!$T$14,AD122=$AX$20,STL!$T$15,AD122=$AX$21,STL!$T$16,AD122=$AX$22,STL!$T$17,AD122=$AX$23,STL!$T$18,AD122=$AX$24,STL!$T$19,AD122=$AX$25,STL!$T$20,AD122=$AX$26,STL!$T$21,AD122=$AX$27,STL!$T$22,AD122=$AX$28,STL!$T$23,AD122=$AX$29,STL!$T$24,AD122=$AX$30,STL!$T$25,AD122=$AX$31,STL!$T$26,AD122=$AX$32,STL!$T$27,AD122=$AX$33,STL!$T$28,AD122=$AX$34,STL!$T$29,AD122=$AX$35,STL!$T$30,AD122=$AX$36,STL!$T$31,AD122=$AX$37,STL!$T$32,AD122=$AX$38,STL!$T$33,AD122=$AX$39,STL!$T$34,AD122=$AX$40,STL!$T$35,AD122=$AX$41,STL!$T$36,AD122=$AX$42,STL!$T$37,AD122=$AX$43,STL!$T$38,AD122=$AX$44,STL!$T$39,AD122=$AX$45,STL!$T$40,AD122=$AX$46,STL!$T$41,AD122=$AX$47,STL!$T$42,AD122=$AX$48,STL!$T$43,AD122=$AX$49,STL!$T$44)</f>
        <v>49.21</v>
      </c>
      <c r="U122" s="2" cm="1">
        <f t="array" ref="U122">_xlfn.IFS($AD122=$AX$8,STL!$U$3,$AD122=$AX$9,STL!$U$4,$AD122=$AX$10,STL!$U$5,$AD122=$AX$11,STL!$U$6,$AD122=$AX$12,STL!$U$7,$AD122=$AX$13,STL!$U$8,$AD122=$AX$14,STL!$U$9,$AD122=$AX$15,STL!$U$10,$AD122=$AX$16,STL!$U$11,$AD122=$AX$17,STL!$U$12,$AD122=$AX$18,STL!$U$13,$AD122=$AX$19,STL!$U$14,$AD122=$AX$20,STL!$U$15,$AD122=$AX$21,STL!$U$16,$AD122=$AX$22,STL!$U$17,$AD122=$AX$23,STL!$U$18,$AD122=$AX$24,STL!$U$19,$AD122=$AX$25,STL!$U$20,$AD122=$AX$26,STL!$U$21,$AD122=$AX$27,STL!$U$22,$AD122=$AX$28,STL!$U$23,$AD122=$AX$29,STL!$U$24,$AD122=$AX$30,STL!$U$25,$AD122=$AX$31,STL!$U$26,$AD122=$AX$32,STL!$U$27,$AD122=$AX$33,STL!$U$28,$AD122=$AX$34,STL!$U$29,$AD122=$AX$35,STL!$U$30,$AD122=$AX$36,STL!$U$31,$AD122=$AX$37,STL!$U$32,$AD122=$AX$38,STL!$U$33,$AD122=$AX$39,STL!$U$34,$AD122=$AX$40,STL!$U$35,$AD122=$AX$41,STL!$U$36,$AD122=$AX$42,STL!$U$37,$AD122=$AX$43,STL!$U$38,$AD122=$AX$44,STL!$U$39,$AD122=$AX$45,STL!$U$40,$AD122=$AX$46,STL!$U$41,$AD122=$AX$47,STL!$U$42,$AD122=$AX$48,STL!$U$43,$AD122=$AX$49,STL!$U$44)</f>
        <v>4.5039999999999996</v>
      </c>
      <c r="V122" s="2" cm="1">
        <f t="array" ref="V122">_xlfn.IFS($AD122=$AX$8,STL!$V$3,$AD122=$AX$9,STL!$V$4,$AD122=$AX$10,STL!$V$5,$AD122=$AX$11,STL!$V$6,$AD122=$AX$12,STL!$V$7,$AD122=$AX$13,STL!$V$8,$AD122=$AX$14,STL!$V$9,$AD122=$AX$15,STL!$V$10,$AD122=$AX$16,STL!$V$11,$AD122=$AX$17,STL!$V$12,$AD122=$AX$18,STL!$V$13,$AD122=$AX$19,STL!$V$14,$AD122=$AX$20,STL!$V$15,$AD122=$AX$21,STL!$V$16,$AD122=$AX$22,STL!$V$17,$AD122=$AX$23,STL!$V$18,$AD122=$AX$24,STL!$V$19,$AD122=$AX$25,STL!$V$20,$AD122=$AX$26,STL!$V$21,$AD122=$AX$27,STL!$V$22,$AD122=$AX$28,STL!$V$23,$AD122=$AX$29,STL!$V$24,$AD122=$AX$30,STL!$V$25,$AD122=$AX$31,STL!$V$26,$AD122=$AX$32,STL!$V$27,$AD122=$AX$33,STL!$V$28,$AD122=$AX$34,STL!$V$29,$AD122=$AX$35,STL!$V$30,$AD122=$AX$36,STL!$V$31,$AD122=$AX$37,STL!$V$32,$AD122=$AX$38,STL!$V$33,$AD122=$AX$39,STL!$V$34,$AD122=$AX$40,STL!$V$35,$AD122=$AX$41,STL!$V$36,$AD122=$AX$42,STL!$V$37,$AD122=$AX$43,STL!$V$38,$AD122=$AX$44,STL!$V$39,$AD122=$AX$45,STL!$V$40,$AD122=$AX$46,STL!$V$41,$AD122=$AX$47,STL!$V$42,$AD122=$AX$48,STL!$V$43,$AD122=$AX$49,STL!$V$44)</f>
        <v>53.713999999999999</v>
      </c>
      <c r="W122" s="2" t="s">
        <v>1456</v>
      </c>
      <c r="X122" s="2">
        <v>0.2</v>
      </c>
      <c r="Y122" s="2" t="s">
        <v>33</v>
      </c>
      <c r="Z122" s="2" t="s">
        <v>34</v>
      </c>
      <c r="AA122" s="2" t="s">
        <v>35</v>
      </c>
      <c r="AB122" s="2">
        <v>1055.9711870000001</v>
      </c>
      <c r="AC122" s="2">
        <v>1.055971</v>
      </c>
      <c r="AD122" s="2">
        <v>15</v>
      </c>
      <c r="AE122" s="10" t="s">
        <v>307</v>
      </c>
      <c r="AF122" s="2">
        <f t="shared" si="2"/>
        <v>3771.3250000000003</v>
      </c>
      <c r="AG122" s="2" cm="1">
        <f t="array" ref="AG122">_xlfn.IFS(D122="I",MIN('Datos pp I Región'!$K$7:$K$9),D122="II",MIN('Datos pp II Región'!$K$7:$K$9),D122="III",MIN('Datos pp III Región'!$K$7:$K$9),D122="IV",MIN('Datos pp IV Región'!$K$7:$K$9),D122="V",MIN('Datos pp V Región'!$K$7:$K$9),D122="RM",MIN('Datos pp RM'!$K$7:$K$9),D122="VI",MIN('Datos pp VI Región'!$K$7:$K$9))</f>
        <v>29</v>
      </c>
      <c r="AH122" s="2" cm="1">
        <f t="array" ref="AH122">_xlfn.IFS(Z122="Pavimentado",1-(AG122/(4*365)),Z122="No Pavimentado",1-(AG122/365))</f>
        <v>0.98013698630136981</v>
      </c>
      <c r="AI122" s="2" cm="1">
        <f t="array" ref="AI122">_xlfn.IFS(Z122="Pavimentado",8,Z122="No Pavimentado",R122)</f>
        <v>8</v>
      </c>
      <c r="AJ122" s="2">
        <v>0.62</v>
      </c>
      <c r="AK122" s="2">
        <v>0.15</v>
      </c>
      <c r="AL122" s="2">
        <v>1.5</v>
      </c>
      <c r="AM122" s="2">
        <v>0.15</v>
      </c>
      <c r="AN122" s="2"/>
      <c r="AO122" s="2" cm="1">
        <f t="array" ref="AO122">_xlfn.IFS($Z122=$AU$3,AJ122*(($X122)^(0.91))*(AI122*1.1023)^(1.02),$Z122=$AU$4,AL122*281.9*((8.5/12)^0.9)*(AI122/2.72)^0.45)</f>
        <v>1.3201600184669013</v>
      </c>
      <c r="AP122" s="2" cm="1">
        <f t="array" ref="AP122">_xlfn.IFS($Z122=$AU$3,AK122*(($X122)^(0.91))*(AI122*1.1023)^1.02,$Z122=$AU$4,AM122*281.9*((8.5/12)^0.9)*(AI122/2.72)^0.45)</f>
        <v>0.31939355285489546</v>
      </c>
      <c r="AQ122" s="2" cm="1">
        <f t="array" ref="AQ122">_xlfn.IFS(Z122=$AU$3,(AF122*AO122*AH122)/1000000,Z122=$AU$4,(AF122*AH122*AO122*(1-AN122))/1000000)</f>
        <v>4.8798594528996894E-3</v>
      </c>
      <c r="AR122" s="2" cm="1">
        <f t="array" ref="AR122">_xlfn.IFS(Z122=$AU$3,(AF122*AP122*AH122)/1000000,Z122=$AU$4,(AF122*AH122*AP122*(1-AN122))/1000000)</f>
        <v>1.1806111579596022E-3</v>
      </c>
    </row>
    <row r="123" spans="1:44" ht="28.8" x14ac:dyDescent="0.3">
      <c r="A123" s="2">
        <v>15</v>
      </c>
      <c r="B123" t="s">
        <v>21</v>
      </c>
      <c r="C123" s="3" t="s">
        <v>183</v>
      </c>
      <c r="D123" t="s">
        <v>184</v>
      </c>
      <c r="E123" s="2" t="s">
        <v>185</v>
      </c>
      <c r="F123" s="2" t="s">
        <v>195</v>
      </c>
      <c r="G123" s="3" t="s">
        <v>188</v>
      </c>
      <c r="H123" s="3" t="s">
        <v>192</v>
      </c>
      <c r="I123" s="2" t="s">
        <v>28</v>
      </c>
      <c r="J123" s="2" t="s">
        <v>196</v>
      </c>
      <c r="K123" s="2" t="s">
        <v>29</v>
      </c>
      <c r="L123" s="4">
        <v>46227</v>
      </c>
      <c r="M123" s="2" t="s">
        <v>30</v>
      </c>
      <c r="N123" s="2" t="s">
        <v>31</v>
      </c>
      <c r="O123" s="2">
        <v>50000</v>
      </c>
      <c r="P123" s="2" cm="1">
        <f t="array" ref="P123">_xlfn.IFS(AD123=$AT$8,STL!$P$3,AD123=$AT$9,STL!$P$4,AD123=$AT$10,STL!$P$5,AD123=$AT$11,STL!$P$6,AD123=$AT$12,STL!$P$7,AD123=$AT$13,STL!$P$8,AD123=$AT$14,STL!$P$9,AD123=$AT$15,STL!$P$10,AD123=$AT$16,STL!$P$11,AD123=$AT$17,STL!$P$12,AD123=$AT$18,STL!$P$13,AD123=$AT$19,STL!$P$14,AD123=$AT$20,STL!$P$15,AD123=$AT$21,STL!$P$16,AD123=$AT$22,STL!$P$17,AD123=$AT$23,STL!$P$18,AD123=$AT$24,STL!$P$19,AD123=$AT$25,STL!$P$20,AD123=$AT$26,STL!$P$21,AD123=$AT$27,STL!$P$22,AD123=$AT$28,STL!$P$23,AD123=$AT$29,STL!$P$24,AD123=$AT$30,STL!$P$25,AD123=$AT$31,STL!$P$26,AD123=$AT$32,STL!$P$27,AD123=$AT$33,STL!$P$28,AD123=$AT$34,STL!$P$29,AD123=$AT$35,STL!$P$30,AD123=$AT$36,STL!$P$31,AD123=$AT$37,STL!$P$32,AD123=$AT$38,STL!$P$33,AD123=$AT$39,STL!$P$34,AD123=$AT$40,STL!$P$35,AD123=$AT$41,STL!$P$36,AD123=$AT$42,STL!$P$37,AD123=$AT$43,STL!$P$38,AD123=$AT$44,STL!$P$39,AD123=$AT$45,STL!$P$40,AD123=$AT$46,STL!$P$41,AD123=$AT$47,STL!$P$42,AD123=$AT$48,STL!$P$43,AD123=$AT$49,STL!$P$44)</f>
        <v>8.3350000000000009</v>
      </c>
      <c r="Q123" s="2">
        <f>STL!$Q$3</f>
        <v>28</v>
      </c>
      <c r="R123" s="42">
        <f>STL!$R$3</f>
        <v>36.335000000000001</v>
      </c>
      <c r="S123" s="43" cm="1">
        <f t="array" ref="S123">_xlfn.IFS(A123=$AT$8,STL!$S$3,A123=$AT$9,STL!$S$4,A123=$AT$10,STL!$S$5,A123=$AT$11,STL!$S$6,A123=$AT$12,STL!$S$7,A123=$AT$13,STL!$S$8,A123=$AT$14,STL!$S$9,A123=$AT$15,STL!$S$10,A123=$AT$16,STL!$S$11,A123=$AT$17,STL!$S$12,A123=$AT$18,STL!$S$13,A123=$AT$19,STL!$S$14,A123=$AT$20,STL!$S$15,A123=$AT$21,STL!$S$16,A123=$AT$22,STL!$S$17,A123=$AT$23,STL!$S$18,A123=$AT$24,STL!$S$19,A123=$AT$25,STL!$S$20,A123=$AT$26,STL!$S$21,A123=$AT$27,STL!$S$22,A123=$AT$28,STL!$S$23,A123=$AT$29,STL!$S$24,A123=$AT$30,STL!$S$25,A123=$AT$31,STL!$S$26,A123=$AT$32,STL!$S$27,A123=$AT$33,STL!$S$28,A123=$AT$34,STL!$S$29,A123=$AT$35,STL!$S$30,A123=$AT$36,STL!$S$31,A123=$AT$37,STL!$S$32,A123=$AT$38,STL!$S$33,A123=$AT$39,STL!$S$34,A123=$AT$40,STL!$S$35,A123=$AT$41,STL!$S$36,A123=$AT$42,STL!$S$37,A123=$AT$43,STL!$S$38,A123=$AT$44,STL!$S$39,A123=$AT$45,STL!$S$40,A123=$AT$46,STL!$S$41,A123=$AT$47,STL!$S$42,A123=$AT$48,STL!$S$43,A123=$AT$49,STL!$S$44)</f>
        <v>1785.7142857142858</v>
      </c>
      <c r="T123" s="2" cm="1">
        <f t="array" ref="T123">_xlfn.IFS(AD123=$AX$8,STL!$T$3,AD123=$AX$9,STL!$T$4,AD123=$AX$10,STL!$T$5,AD123=$AX$11,STL!$T$6,AD123=$AX$12,STL!$T$7,AD123=$AX$13,STL!$T$8,AD123=$AX$14,STL!$T$9,AD123=$AX$15,STL!$T$10,AD123=$AX$16,STL!$T$11,AD123=$AX$17,STL!$T$12,AD123=$AX$18,STL!$T$13,AD123=$AX$19,STL!$T$14,AD123=$AX$20,STL!$T$15,AD123=$AX$21,STL!$T$16,AD123=$AX$22,STL!$T$17,AD123=$AX$23,STL!$T$18,AD123=$AX$24,STL!$T$19,AD123=$AX$25,STL!$T$20,AD123=$AX$26,STL!$T$21,AD123=$AX$27,STL!$T$22,AD123=$AX$28,STL!$T$23,AD123=$AX$29,STL!$T$24,AD123=$AX$30,STL!$T$25,AD123=$AX$31,STL!$T$26,AD123=$AX$32,STL!$T$27,AD123=$AX$33,STL!$T$28,AD123=$AX$34,STL!$T$29,AD123=$AX$35,STL!$T$30,AD123=$AX$36,STL!$T$31,AD123=$AX$37,STL!$T$32,AD123=$AX$38,STL!$T$33,AD123=$AX$39,STL!$T$34,AD123=$AX$40,STL!$T$35,AD123=$AX$41,STL!$T$36,AD123=$AX$42,STL!$T$37,AD123=$AX$43,STL!$T$38,AD123=$AX$44,STL!$T$39,AD123=$AX$45,STL!$T$40,AD123=$AX$46,STL!$T$41,AD123=$AX$47,STL!$T$42,AD123=$AX$48,STL!$T$43,AD123=$AX$49,STL!$T$44)</f>
        <v>49.21</v>
      </c>
      <c r="U123" s="2" cm="1">
        <f t="array" ref="U123">_xlfn.IFS($AD123=$AX$8,STL!$U$3,$AD123=$AX$9,STL!$U$4,$AD123=$AX$10,STL!$U$5,$AD123=$AX$11,STL!$U$6,$AD123=$AX$12,STL!$U$7,$AD123=$AX$13,STL!$U$8,$AD123=$AX$14,STL!$U$9,$AD123=$AX$15,STL!$U$10,$AD123=$AX$16,STL!$U$11,$AD123=$AX$17,STL!$U$12,$AD123=$AX$18,STL!$U$13,$AD123=$AX$19,STL!$U$14,$AD123=$AX$20,STL!$U$15,$AD123=$AX$21,STL!$U$16,$AD123=$AX$22,STL!$U$17,$AD123=$AX$23,STL!$U$18,$AD123=$AX$24,STL!$U$19,$AD123=$AX$25,STL!$U$20,$AD123=$AX$26,STL!$U$21,$AD123=$AX$27,STL!$U$22,$AD123=$AX$28,STL!$U$23,$AD123=$AX$29,STL!$U$24,$AD123=$AX$30,STL!$U$25,$AD123=$AX$31,STL!$U$26,$AD123=$AX$32,STL!$U$27,$AD123=$AX$33,STL!$U$28,$AD123=$AX$34,STL!$U$29,$AD123=$AX$35,STL!$U$30,$AD123=$AX$36,STL!$U$31,$AD123=$AX$37,STL!$U$32,$AD123=$AX$38,STL!$U$33,$AD123=$AX$39,STL!$U$34,$AD123=$AX$40,STL!$U$35,$AD123=$AX$41,STL!$U$36,$AD123=$AX$42,STL!$U$37,$AD123=$AX$43,STL!$U$38,$AD123=$AX$44,STL!$U$39,$AD123=$AX$45,STL!$U$40,$AD123=$AX$46,STL!$U$41,$AD123=$AX$47,STL!$U$42,$AD123=$AX$48,STL!$U$43,$AD123=$AX$49,STL!$U$44)</f>
        <v>4.5039999999999996</v>
      </c>
      <c r="V123" s="2" cm="1">
        <f t="array" ref="V123">_xlfn.IFS($AD123=$AX$8,STL!$V$3,$AD123=$AX$9,STL!$V$4,$AD123=$AX$10,STL!$V$5,$AD123=$AX$11,STL!$V$6,$AD123=$AX$12,STL!$V$7,$AD123=$AX$13,STL!$V$8,$AD123=$AX$14,STL!$V$9,$AD123=$AX$15,STL!$V$10,$AD123=$AX$16,STL!$V$11,$AD123=$AX$17,STL!$V$12,$AD123=$AX$18,STL!$V$13,$AD123=$AX$19,STL!$V$14,$AD123=$AX$20,STL!$V$15,$AD123=$AX$21,STL!$V$16,$AD123=$AX$22,STL!$V$17,$AD123=$AX$23,STL!$V$18,$AD123=$AX$24,STL!$V$19,$AD123=$AX$25,STL!$V$20,$AD123=$AX$26,STL!$V$21,$AD123=$AX$27,STL!$V$22,$AD123=$AX$28,STL!$V$23,$AD123=$AX$29,STL!$V$24,$AD123=$AX$30,STL!$V$25,$AD123=$AX$31,STL!$V$26,$AD123=$AX$32,STL!$V$27,$AD123=$AX$33,STL!$V$28,$AD123=$AX$34,STL!$V$29,$AD123=$AX$35,STL!$V$30,$AD123=$AX$36,STL!$V$31,$AD123=$AX$37,STL!$V$32,$AD123=$AX$38,STL!$V$33,$AD123=$AX$39,STL!$V$34,$AD123=$AX$40,STL!$V$35,$AD123=$AX$41,STL!$V$36,$AD123=$AX$42,STL!$V$37,$AD123=$AX$43,STL!$V$38,$AD123=$AX$44,STL!$V$39,$AD123=$AX$45,STL!$V$40,$AD123=$AX$46,STL!$V$41,$AD123=$AX$47,STL!$V$42,$AD123=$AX$48,STL!$V$43,$AD123=$AX$49,STL!$V$44)</f>
        <v>53.713999999999999</v>
      </c>
      <c r="W123" s="2" t="s">
        <v>1457</v>
      </c>
      <c r="X123" s="2">
        <v>0.03</v>
      </c>
      <c r="Y123" s="2" t="s">
        <v>33</v>
      </c>
      <c r="Z123" s="2" t="s">
        <v>34</v>
      </c>
      <c r="AA123" s="2" t="s">
        <v>35</v>
      </c>
      <c r="AB123" s="2">
        <v>3887.302079</v>
      </c>
      <c r="AC123" s="2">
        <v>3.887302</v>
      </c>
      <c r="AD123" s="2">
        <v>15</v>
      </c>
      <c r="AE123" s="10" t="s">
        <v>307</v>
      </c>
      <c r="AF123" s="2">
        <f t="shared" si="2"/>
        <v>13883.221428571429</v>
      </c>
      <c r="AG123" s="2" cm="1">
        <f t="array" ref="AG123">_xlfn.IFS(D123="I",MIN('Datos pp I Región'!$K$7:$K$9),D123="II",MIN('Datos pp II Región'!$K$7:$K$9),D123="III",MIN('Datos pp III Región'!$K$7:$K$9),D123="IV",MIN('Datos pp IV Región'!$K$7:$K$9),D123="V",MIN('Datos pp V Región'!$K$7:$K$9),D123="RM",MIN('Datos pp RM'!$K$7:$K$9),D123="VI",MIN('Datos pp VI Región'!$K$7:$K$9))</f>
        <v>29</v>
      </c>
      <c r="AH123" s="2" cm="1">
        <f t="array" ref="AH123">_xlfn.IFS(Z123="Pavimentado",1-(AG123/(4*365)),Z123="No Pavimentado",1-(AG123/365))</f>
        <v>0.98013698630136981</v>
      </c>
      <c r="AI123" s="2" cm="1">
        <f t="array" ref="AI123">_xlfn.IFS(Z123="Pavimentado",8,Z123="No Pavimentado",R123)</f>
        <v>8</v>
      </c>
      <c r="AJ123" s="2">
        <v>0.62</v>
      </c>
      <c r="AK123" s="2">
        <v>0.15</v>
      </c>
      <c r="AL123" s="2">
        <v>1.5</v>
      </c>
      <c r="AM123" s="2">
        <v>0.15</v>
      </c>
      <c r="AN123" s="2"/>
      <c r="AO123" s="2" cm="1">
        <f t="array" ref="AO123">_xlfn.IFS($Z123=$AU$3,AJ123*(($X123)^(0.91))*(AI123*1.1023)^(1.02),$Z123=$AU$4,AL123*281.9*((8.5/12)^0.9)*(AI123/2.72)^0.45)</f>
        <v>0.23489275495793649</v>
      </c>
      <c r="AP123" s="2" cm="1">
        <f t="array" ref="AP123">_xlfn.IFS($Z123=$AU$3,AK123*(($X123)^(0.91))*(AI123*1.1023)^1.02,$Z123=$AU$4,AM123*281.9*((8.5/12)^0.9)*(AI123/2.72)^0.45)</f>
        <v>5.6828892328533019E-2</v>
      </c>
      <c r="AQ123" s="2" cm="1">
        <f t="array" ref="AQ123">_xlfn.IFS(Z123=$AU$3,(AF123*AO123*AH123)/1000000,Z123=$AU$4,(AF123*AH123*AO123*(1-AN123))/1000000)</f>
        <v>3.1962934881287512E-3</v>
      </c>
      <c r="AR123" s="2" cm="1">
        <f t="array" ref="AR123">_xlfn.IFS(Z123=$AU$3,(AF123*AP123*AH123)/1000000,Z123=$AU$4,(AF123*AH123*AP123*(1-AN123))/1000000)</f>
        <v>7.7329681164405256E-4</v>
      </c>
    </row>
    <row r="124" spans="1:44" ht="28.8" x14ac:dyDescent="0.3">
      <c r="A124" s="2">
        <v>15</v>
      </c>
      <c r="B124" t="s">
        <v>21</v>
      </c>
      <c r="C124" s="2" t="s">
        <v>218</v>
      </c>
      <c r="D124" t="s">
        <v>184</v>
      </c>
      <c r="E124" s="2" t="s">
        <v>185</v>
      </c>
      <c r="F124" s="2" t="s">
        <v>195</v>
      </c>
      <c r="G124" s="3" t="s">
        <v>188</v>
      </c>
      <c r="H124" s="3" t="s">
        <v>192</v>
      </c>
      <c r="I124" s="2" t="s">
        <v>28</v>
      </c>
      <c r="J124" s="2" t="s">
        <v>196</v>
      </c>
      <c r="K124" s="2" t="s">
        <v>29</v>
      </c>
      <c r="L124" s="4">
        <v>46227</v>
      </c>
      <c r="M124" s="2" t="s">
        <v>30</v>
      </c>
      <c r="N124" s="2" t="s">
        <v>31</v>
      </c>
      <c r="O124" s="2">
        <v>50000</v>
      </c>
      <c r="P124" s="2" cm="1">
        <f t="array" ref="P124">_xlfn.IFS(AD124=$AT$8,STL!$P$3,AD124=$AT$9,STL!$P$4,AD124=$AT$10,STL!$P$5,AD124=$AT$11,STL!$P$6,AD124=$AT$12,STL!$P$7,AD124=$AT$13,STL!$P$8,AD124=$AT$14,STL!$P$9,AD124=$AT$15,STL!$P$10,AD124=$AT$16,STL!$P$11,AD124=$AT$17,STL!$P$12,AD124=$AT$18,STL!$P$13,AD124=$AT$19,STL!$P$14,AD124=$AT$20,STL!$P$15,AD124=$AT$21,STL!$P$16,AD124=$AT$22,STL!$P$17,AD124=$AT$23,STL!$P$18,AD124=$AT$24,STL!$P$19,AD124=$AT$25,STL!$P$20,AD124=$AT$26,STL!$P$21,AD124=$AT$27,STL!$P$22,AD124=$AT$28,STL!$P$23,AD124=$AT$29,STL!$P$24,AD124=$AT$30,STL!$P$25,AD124=$AT$31,STL!$P$26,AD124=$AT$32,STL!$P$27,AD124=$AT$33,STL!$P$28,AD124=$AT$34,STL!$P$29,AD124=$AT$35,STL!$P$30,AD124=$AT$36,STL!$P$31,AD124=$AT$37,STL!$P$32,AD124=$AT$38,STL!$P$33,AD124=$AT$39,STL!$P$34,AD124=$AT$40,STL!$P$35,AD124=$AT$41,STL!$P$36,AD124=$AT$42,STL!$P$37,AD124=$AT$43,STL!$P$38,AD124=$AT$44,STL!$P$39,AD124=$AT$45,STL!$P$40,AD124=$AT$46,STL!$P$41,AD124=$AT$47,STL!$P$42,AD124=$AT$48,STL!$P$43,AD124=$AT$49,STL!$P$44)</f>
        <v>8.3350000000000009</v>
      </c>
      <c r="Q124" s="2">
        <f>STL!$Q$3</f>
        <v>28</v>
      </c>
      <c r="R124" s="42">
        <f>STL!$R$3</f>
        <v>36.335000000000001</v>
      </c>
      <c r="S124" s="43" cm="1">
        <f t="array" ref="S124">_xlfn.IFS(A124=$AT$8,STL!$S$3,A124=$AT$9,STL!$S$4,A124=$AT$10,STL!$S$5,A124=$AT$11,STL!$S$6,A124=$AT$12,STL!$S$7,A124=$AT$13,STL!$S$8,A124=$AT$14,STL!$S$9,A124=$AT$15,STL!$S$10,A124=$AT$16,STL!$S$11,A124=$AT$17,STL!$S$12,A124=$AT$18,STL!$S$13,A124=$AT$19,STL!$S$14,A124=$AT$20,STL!$S$15,A124=$AT$21,STL!$S$16,A124=$AT$22,STL!$S$17,A124=$AT$23,STL!$S$18,A124=$AT$24,STL!$S$19,A124=$AT$25,STL!$S$20,A124=$AT$26,STL!$S$21,A124=$AT$27,STL!$S$22,A124=$AT$28,STL!$S$23,A124=$AT$29,STL!$S$24,A124=$AT$30,STL!$S$25,A124=$AT$31,STL!$S$26,A124=$AT$32,STL!$S$27,A124=$AT$33,STL!$S$28,A124=$AT$34,STL!$S$29,A124=$AT$35,STL!$S$30,A124=$AT$36,STL!$S$31,A124=$AT$37,STL!$S$32,A124=$AT$38,STL!$S$33,A124=$AT$39,STL!$S$34,A124=$AT$40,STL!$S$35,A124=$AT$41,STL!$S$36,A124=$AT$42,STL!$S$37,A124=$AT$43,STL!$S$38,A124=$AT$44,STL!$S$39,A124=$AT$45,STL!$S$40,A124=$AT$46,STL!$S$41,A124=$AT$47,STL!$S$42,A124=$AT$48,STL!$S$43,A124=$AT$49,STL!$S$44)</f>
        <v>1785.7142857142858</v>
      </c>
      <c r="T124" s="2" cm="1">
        <f t="array" ref="T124">_xlfn.IFS(AD124=$AX$8,STL!$T$3,AD124=$AX$9,STL!$T$4,AD124=$AX$10,STL!$T$5,AD124=$AX$11,STL!$T$6,AD124=$AX$12,STL!$T$7,AD124=$AX$13,STL!$T$8,AD124=$AX$14,STL!$T$9,AD124=$AX$15,STL!$T$10,AD124=$AX$16,STL!$T$11,AD124=$AX$17,STL!$T$12,AD124=$AX$18,STL!$T$13,AD124=$AX$19,STL!$T$14,AD124=$AX$20,STL!$T$15,AD124=$AX$21,STL!$T$16,AD124=$AX$22,STL!$T$17,AD124=$AX$23,STL!$T$18,AD124=$AX$24,STL!$T$19,AD124=$AX$25,STL!$T$20,AD124=$AX$26,STL!$T$21,AD124=$AX$27,STL!$T$22,AD124=$AX$28,STL!$T$23,AD124=$AX$29,STL!$T$24,AD124=$AX$30,STL!$T$25,AD124=$AX$31,STL!$T$26,AD124=$AX$32,STL!$T$27,AD124=$AX$33,STL!$T$28,AD124=$AX$34,STL!$T$29,AD124=$AX$35,STL!$T$30,AD124=$AX$36,STL!$T$31,AD124=$AX$37,STL!$T$32,AD124=$AX$38,STL!$T$33,AD124=$AX$39,STL!$T$34,AD124=$AX$40,STL!$T$35,AD124=$AX$41,STL!$T$36,AD124=$AX$42,STL!$T$37,AD124=$AX$43,STL!$T$38,AD124=$AX$44,STL!$T$39,AD124=$AX$45,STL!$T$40,AD124=$AX$46,STL!$T$41,AD124=$AX$47,STL!$T$42,AD124=$AX$48,STL!$T$43,AD124=$AX$49,STL!$T$44)</f>
        <v>49.21</v>
      </c>
      <c r="U124" s="2" cm="1">
        <f t="array" ref="U124">_xlfn.IFS($AD124=$AX$8,STL!$U$3,$AD124=$AX$9,STL!$U$4,$AD124=$AX$10,STL!$U$5,$AD124=$AX$11,STL!$U$6,$AD124=$AX$12,STL!$U$7,$AD124=$AX$13,STL!$U$8,$AD124=$AX$14,STL!$U$9,$AD124=$AX$15,STL!$U$10,$AD124=$AX$16,STL!$U$11,$AD124=$AX$17,STL!$U$12,$AD124=$AX$18,STL!$U$13,$AD124=$AX$19,STL!$U$14,$AD124=$AX$20,STL!$U$15,$AD124=$AX$21,STL!$U$16,$AD124=$AX$22,STL!$U$17,$AD124=$AX$23,STL!$U$18,$AD124=$AX$24,STL!$U$19,$AD124=$AX$25,STL!$U$20,$AD124=$AX$26,STL!$U$21,$AD124=$AX$27,STL!$U$22,$AD124=$AX$28,STL!$U$23,$AD124=$AX$29,STL!$U$24,$AD124=$AX$30,STL!$U$25,$AD124=$AX$31,STL!$U$26,$AD124=$AX$32,STL!$U$27,$AD124=$AX$33,STL!$U$28,$AD124=$AX$34,STL!$U$29,$AD124=$AX$35,STL!$U$30,$AD124=$AX$36,STL!$U$31,$AD124=$AX$37,STL!$U$32,$AD124=$AX$38,STL!$U$33,$AD124=$AX$39,STL!$U$34,$AD124=$AX$40,STL!$U$35,$AD124=$AX$41,STL!$U$36,$AD124=$AX$42,STL!$U$37,$AD124=$AX$43,STL!$U$38,$AD124=$AX$44,STL!$U$39,$AD124=$AX$45,STL!$U$40,$AD124=$AX$46,STL!$U$41,$AD124=$AX$47,STL!$U$42,$AD124=$AX$48,STL!$U$43,$AD124=$AX$49,STL!$U$44)</f>
        <v>4.5039999999999996</v>
      </c>
      <c r="V124" s="2" cm="1">
        <f t="array" ref="V124">_xlfn.IFS($AD124=$AX$8,STL!$V$3,$AD124=$AX$9,STL!$V$4,$AD124=$AX$10,STL!$V$5,$AD124=$AX$11,STL!$V$6,$AD124=$AX$12,STL!$V$7,$AD124=$AX$13,STL!$V$8,$AD124=$AX$14,STL!$V$9,$AD124=$AX$15,STL!$V$10,$AD124=$AX$16,STL!$V$11,$AD124=$AX$17,STL!$V$12,$AD124=$AX$18,STL!$V$13,$AD124=$AX$19,STL!$V$14,$AD124=$AX$20,STL!$V$15,$AD124=$AX$21,STL!$V$16,$AD124=$AX$22,STL!$V$17,$AD124=$AX$23,STL!$V$18,$AD124=$AX$24,STL!$V$19,$AD124=$AX$25,STL!$V$20,$AD124=$AX$26,STL!$V$21,$AD124=$AX$27,STL!$V$22,$AD124=$AX$28,STL!$V$23,$AD124=$AX$29,STL!$V$24,$AD124=$AX$30,STL!$V$25,$AD124=$AX$31,STL!$V$26,$AD124=$AX$32,STL!$V$27,$AD124=$AX$33,STL!$V$28,$AD124=$AX$34,STL!$V$29,$AD124=$AX$35,STL!$V$30,$AD124=$AX$36,STL!$V$31,$AD124=$AX$37,STL!$V$32,$AD124=$AX$38,STL!$V$33,$AD124=$AX$39,STL!$V$34,$AD124=$AX$40,STL!$V$35,$AD124=$AX$41,STL!$V$36,$AD124=$AX$42,STL!$V$37,$AD124=$AX$43,STL!$V$38,$AD124=$AX$44,STL!$V$39,$AD124=$AX$45,STL!$V$40,$AD124=$AX$46,STL!$V$41,$AD124=$AX$47,STL!$V$42,$AD124=$AX$48,STL!$V$43,$AD124=$AX$49,STL!$V$44)</f>
        <v>53.713999999999999</v>
      </c>
      <c r="W124" s="2" t="s">
        <v>1458</v>
      </c>
      <c r="X124" s="2">
        <v>0.2</v>
      </c>
      <c r="Y124" s="2" t="s">
        <v>33</v>
      </c>
      <c r="Z124" s="2" t="s">
        <v>34</v>
      </c>
      <c r="AA124" s="2" t="s">
        <v>35</v>
      </c>
      <c r="AB124" s="2">
        <v>1414.978261</v>
      </c>
      <c r="AC124" s="2">
        <v>1.4149780000000001</v>
      </c>
      <c r="AD124" s="2">
        <v>15</v>
      </c>
      <c r="AE124" s="10" t="s">
        <v>307</v>
      </c>
      <c r="AF124" s="2">
        <f t="shared" ref="AF124:AF187" si="3">IF(AE124="Si",AC124*S124*2,AC124*S124)</f>
        <v>5053.4928571428572</v>
      </c>
      <c r="AG124" s="2" cm="1">
        <f t="array" ref="AG124">_xlfn.IFS(D124="I",MIN('Datos pp I Región'!$K$7:$K$9),D124="II",MIN('Datos pp II Región'!$K$7:$K$9),D124="III",MIN('Datos pp III Región'!$K$7:$K$9),D124="IV",MIN('Datos pp IV Región'!$K$7:$K$9),D124="V",MIN('Datos pp V Región'!$K$7:$K$9),D124="RM",MIN('Datos pp RM'!$K$7:$K$9),D124="VI",MIN('Datos pp VI Región'!$K$7:$K$9))</f>
        <v>29</v>
      </c>
      <c r="AH124" s="2" cm="1">
        <f t="array" ref="AH124">_xlfn.IFS(Z124="Pavimentado",1-(AG124/(4*365)),Z124="No Pavimentado",1-(AG124/365))</f>
        <v>0.98013698630136981</v>
      </c>
      <c r="AI124" s="2" cm="1">
        <f t="array" ref="AI124">_xlfn.IFS(Z124="Pavimentado",8,Z124="No Pavimentado",R124)</f>
        <v>8</v>
      </c>
      <c r="AJ124" s="2">
        <v>0.62</v>
      </c>
      <c r="AK124" s="2">
        <v>0.15</v>
      </c>
      <c r="AL124" s="2">
        <v>1.5</v>
      </c>
      <c r="AM124" s="2">
        <v>0.15</v>
      </c>
      <c r="AN124" s="2"/>
      <c r="AO124" s="2" cm="1">
        <f t="array" ref="AO124">_xlfn.IFS($Z124=$AU$3,AJ124*(($X124)^(0.91))*(AI124*1.1023)^(1.02),$Z124=$AU$4,AL124*281.9*((8.5/12)^0.9)*(AI124/2.72)^0.45)</f>
        <v>1.3201600184669013</v>
      </c>
      <c r="AP124" s="2" cm="1">
        <f t="array" ref="AP124">_xlfn.IFS($Z124=$AU$3,AK124*(($X124)^(0.91))*(AI124*1.1023)^1.02,$Z124=$AU$4,AM124*281.9*((8.5/12)^0.9)*(AI124/2.72)^0.45)</f>
        <v>0.31939355285489546</v>
      </c>
      <c r="AQ124" s="2" cm="1">
        <f t="array" ref="AQ124">_xlfn.IFS(Z124=$AU$3,(AF124*AO124*AH124)/1000000,Z124=$AU$4,(AF124*AH124*AO124*(1-AN124))/1000000)</f>
        <v>6.5389047321802365E-3</v>
      </c>
      <c r="AR124" s="2" cm="1">
        <f t="array" ref="AR124">_xlfn.IFS(Z124=$AU$3,(AF124*AP124*AH124)/1000000,Z124=$AU$4,(AF124*AH124*AP124*(1-AN124))/1000000)</f>
        <v>1.5819930803661862E-3</v>
      </c>
    </row>
    <row r="125" spans="1:44" ht="28.8" x14ac:dyDescent="0.3">
      <c r="A125" s="2">
        <v>15</v>
      </c>
      <c r="B125" t="s">
        <v>21</v>
      </c>
      <c r="C125" s="2" t="s">
        <v>218</v>
      </c>
      <c r="D125" t="s">
        <v>184</v>
      </c>
      <c r="E125" s="2" t="s">
        <v>185</v>
      </c>
      <c r="F125" s="2" t="s">
        <v>195</v>
      </c>
      <c r="G125" s="3" t="s">
        <v>188</v>
      </c>
      <c r="H125" s="3" t="s">
        <v>192</v>
      </c>
      <c r="I125" s="2" t="s">
        <v>28</v>
      </c>
      <c r="J125" s="2" t="s">
        <v>196</v>
      </c>
      <c r="K125" s="2" t="s">
        <v>29</v>
      </c>
      <c r="L125" s="4">
        <v>46227</v>
      </c>
      <c r="M125" s="2" t="s">
        <v>30</v>
      </c>
      <c r="N125" s="2" t="s">
        <v>31</v>
      </c>
      <c r="O125" s="2">
        <v>50000</v>
      </c>
      <c r="P125" s="2" cm="1">
        <f t="array" ref="P125">_xlfn.IFS(AD125=$AT$8,STL!$P$3,AD125=$AT$9,STL!$P$4,AD125=$AT$10,STL!$P$5,AD125=$AT$11,STL!$P$6,AD125=$AT$12,STL!$P$7,AD125=$AT$13,STL!$P$8,AD125=$AT$14,STL!$P$9,AD125=$AT$15,STL!$P$10,AD125=$AT$16,STL!$P$11,AD125=$AT$17,STL!$P$12,AD125=$AT$18,STL!$P$13,AD125=$AT$19,STL!$P$14,AD125=$AT$20,STL!$P$15,AD125=$AT$21,STL!$P$16,AD125=$AT$22,STL!$P$17,AD125=$AT$23,STL!$P$18,AD125=$AT$24,STL!$P$19,AD125=$AT$25,STL!$P$20,AD125=$AT$26,STL!$P$21,AD125=$AT$27,STL!$P$22,AD125=$AT$28,STL!$P$23,AD125=$AT$29,STL!$P$24,AD125=$AT$30,STL!$P$25,AD125=$AT$31,STL!$P$26,AD125=$AT$32,STL!$P$27,AD125=$AT$33,STL!$P$28,AD125=$AT$34,STL!$P$29,AD125=$AT$35,STL!$P$30,AD125=$AT$36,STL!$P$31,AD125=$AT$37,STL!$P$32,AD125=$AT$38,STL!$P$33,AD125=$AT$39,STL!$P$34,AD125=$AT$40,STL!$P$35,AD125=$AT$41,STL!$P$36,AD125=$AT$42,STL!$P$37,AD125=$AT$43,STL!$P$38,AD125=$AT$44,STL!$P$39,AD125=$AT$45,STL!$P$40,AD125=$AT$46,STL!$P$41,AD125=$AT$47,STL!$P$42,AD125=$AT$48,STL!$P$43,AD125=$AT$49,STL!$P$44)</f>
        <v>8.3350000000000009</v>
      </c>
      <c r="Q125" s="2">
        <f>STL!$Q$3</f>
        <v>28</v>
      </c>
      <c r="R125" s="42">
        <f>STL!$R$3</f>
        <v>36.335000000000001</v>
      </c>
      <c r="S125" s="43" cm="1">
        <f t="array" ref="S125">_xlfn.IFS(A125=$AT$8,STL!$S$3,A125=$AT$9,STL!$S$4,A125=$AT$10,STL!$S$5,A125=$AT$11,STL!$S$6,A125=$AT$12,STL!$S$7,A125=$AT$13,STL!$S$8,A125=$AT$14,STL!$S$9,A125=$AT$15,STL!$S$10,A125=$AT$16,STL!$S$11,A125=$AT$17,STL!$S$12,A125=$AT$18,STL!$S$13,A125=$AT$19,STL!$S$14,A125=$AT$20,STL!$S$15,A125=$AT$21,STL!$S$16,A125=$AT$22,STL!$S$17,A125=$AT$23,STL!$S$18,A125=$AT$24,STL!$S$19,A125=$AT$25,STL!$S$20,A125=$AT$26,STL!$S$21,A125=$AT$27,STL!$S$22,A125=$AT$28,STL!$S$23,A125=$AT$29,STL!$S$24,A125=$AT$30,STL!$S$25,A125=$AT$31,STL!$S$26,A125=$AT$32,STL!$S$27,A125=$AT$33,STL!$S$28,A125=$AT$34,STL!$S$29,A125=$AT$35,STL!$S$30,A125=$AT$36,STL!$S$31,A125=$AT$37,STL!$S$32,A125=$AT$38,STL!$S$33,A125=$AT$39,STL!$S$34,A125=$AT$40,STL!$S$35,A125=$AT$41,STL!$S$36,A125=$AT$42,STL!$S$37,A125=$AT$43,STL!$S$38,A125=$AT$44,STL!$S$39,A125=$AT$45,STL!$S$40,A125=$AT$46,STL!$S$41,A125=$AT$47,STL!$S$42,A125=$AT$48,STL!$S$43,A125=$AT$49,STL!$S$44)</f>
        <v>1785.7142857142858</v>
      </c>
      <c r="T125" s="2" cm="1">
        <f t="array" ref="T125">_xlfn.IFS(AD125=$AX$8,STL!$T$3,AD125=$AX$9,STL!$T$4,AD125=$AX$10,STL!$T$5,AD125=$AX$11,STL!$T$6,AD125=$AX$12,STL!$T$7,AD125=$AX$13,STL!$T$8,AD125=$AX$14,STL!$T$9,AD125=$AX$15,STL!$T$10,AD125=$AX$16,STL!$T$11,AD125=$AX$17,STL!$T$12,AD125=$AX$18,STL!$T$13,AD125=$AX$19,STL!$T$14,AD125=$AX$20,STL!$T$15,AD125=$AX$21,STL!$T$16,AD125=$AX$22,STL!$T$17,AD125=$AX$23,STL!$T$18,AD125=$AX$24,STL!$T$19,AD125=$AX$25,STL!$T$20,AD125=$AX$26,STL!$T$21,AD125=$AX$27,STL!$T$22,AD125=$AX$28,STL!$T$23,AD125=$AX$29,STL!$T$24,AD125=$AX$30,STL!$T$25,AD125=$AX$31,STL!$T$26,AD125=$AX$32,STL!$T$27,AD125=$AX$33,STL!$T$28,AD125=$AX$34,STL!$T$29,AD125=$AX$35,STL!$T$30,AD125=$AX$36,STL!$T$31,AD125=$AX$37,STL!$T$32,AD125=$AX$38,STL!$T$33,AD125=$AX$39,STL!$T$34,AD125=$AX$40,STL!$T$35,AD125=$AX$41,STL!$T$36,AD125=$AX$42,STL!$T$37,AD125=$AX$43,STL!$T$38,AD125=$AX$44,STL!$T$39,AD125=$AX$45,STL!$T$40,AD125=$AX$46,STL!$T$41,AD125=$AX$47,STL!$T$42,AD125=$AX$48,STL!$T$43,AD125=$AX$49,STL!$T$44)</f>
        <v>49.21</v>
      </c>
      <c r="U125" s="2" cm="1">
        <f t="array" ref="U125">_xlfn.IFS($AD125=$AX$8,STL!$U$3,$AD125=$AX$9,STL!$U$4,$AD125=$AX$10,STL!$U$5,$AD125=$AX$11,STL!$U$6,$AD125=$AX$12,STL!$U$7,$AD125=$AX$13,STL!$U$8,$AD125=$AX$14,STL!$U$9,$AD125=$AX$15,STL!$U$10,$AD125=$AX$16,STL!$U$11,$AD125=$AX$17,STL!$U$12,$AD125=$AX$18,STL!$U$13,$AD125=$AX$19,STL!$U$14,$AD125=$AX$20,STL!$U$15,$AD125=$AX$21,STL!$U$16,$AD125=$AX$22,STL!$U$17,$AD125=$AX$23,STL!$U$18,$AD125=$AX$24,STL!$U$19,$AD125=$AX$25,STL!$U$20,$AD125=$AX$26,STL!$U$21,$AD125=$AX$27,STL!$U$22,$AD125=$AX$28,STL!$U$23,$AD125=$AX$29,STL!$U$24,$AD125=$AX$30,STL!$U$25,$AD125=$AX$31,STL!$U$26,$AD125=$AX$32,STL!$U$27,$AD125=$AX$33,STL!$U$28,$AD125=$AX$34,STL!$U$29,$AD125=$AX$35,STL!$U$30,$AD125=$AX$36,STL!$U$31,$AD125=$AX$37,STL!$U$32,$AD125=$AX$38,STL!$U$33,$AD125=$AX$39,STL!$U$34,$AD125=$AX$40,STL!$U$35,$AD125=$AX$41,STL!$U$36,$AD125=$AX$42,STL!$U$37,$AD125=$AX$43,STL!$U$38,$AD125=$AX$44,STL!$U$39,$AD125=$AX$45,STL!$U$40,$AD125=$AX$46,STL!$U$41,$AD125=$AX$47,STL!$U$42,$AD125=$AX$48,STL!$U$43,$AD125=$AX$49,STL!$U$44)</f>
        <v>4.5039999999999996</v>
      </c>
      <c r="V125" s="2" cm="1">
        <f t="array" ref="V125">_xlfn.IFS($AD125=$AX$8,STL!$V$3,$AD125=$AX$9,STL!$V$4,$AD125=$AX$10,STL!$V$5,$AD125=$AX$11,STL!$V$6,$AD125=$AX$12,STL!$V$7,$AD125=$AX$13,STL!$V$8,$AD125=$AX$14,STL!$V$9,$AD125=$AX$15,STL!$V$10,$AD125=$AX$16,STL!$V$11,$AD125=$AX$17,STL!$V$12,$AD125=$AX$18,STL!$V$13,$AD125=$AX$19,STL!$V$14,$AD125=$AX$20,STL!$V$15,$AD125=$AX$21,STL!$V$16,$AD125=$AX$22,STL!$V$17,$AD125=$AX$23,STL!$V$18,$AD125=$AX$24,STL!$V$19,$AD125=$AX$25,STL!$V$20,$AD125=$AX$26,STL!$V$21,$AD125=$AX$27,STL!$V$22,$AD125=$AX$28,STL!$V$23,$AD125=$AX$29,STL!$V$24,$AD125=$AX$30,STL!$V$25,$AD125=$AX$31,STL!$V$26,$AD125=$AX$32,STL!$V$27,$AD125=$AX$33,STL!$V$28,$AD125=$AX$34,STL!$V$29,$AD125=$AX$35,STL!$V$30,$AD125=$AX$36,STL!$V$31,$AD125=$AX$37,STL!$V$32,$AD125=$AX$38,STL!$V$33,$AD125=$AX$39,STL!$V$34,$AD125=$AX$40,STL!$V$35,$AD125=$AX$41,STL!$V$36,$AD125=$AX$42,STL!$V$37,$AD125=$AX$43,STL!$V$38,$AD125=$AX$44,STL!$V$39,$AD125=$AX$45,STL!$V$40,$AD125=$AX$46,STL!$V$41,$AD125=$AX$47,STL!$V$42,$AD125=$AX$48,STL!$V$43,$AD125=$AX$49,STL!$V$44)</f>
        <v>53.713999999999999</v>
      </c>
      <c r="W125" s="2" t="s">
        <v>1459</v>
      </c>
      <c r="X125" s="2">
        <v>0.2</v>
      </c>
      <c r="Y125" s="2" t="s">
        <v>33</v>
      </c>
      <c r="Z125" s="2" t="s">
        <v>34</v>
      </c>
      <c r="AA125" s="2" t="s">
        <v>35</v>
      </c>
      <c r="AB125" s="2">
        <v>7845.5415359999997</v>
      </c>
      <c r="AC125" s="2">
        <v>7.845542</v>
      </c>
      <c r="AD125" s="2">
        <v>15</v>
      </c>
      <c r="AE125" s="10" t="s">
        <v>307</v>
      </c>
      <c r="AF125" s="2">
        <f t="shared" si="3"/>
        <v>28019.792857142857</v>
      </c>
      <c r="AG125" s="2" cm="1">
        <f t="array" ref="AG125">_xlfn.IFS(D125="I",MIN('Datos pp I Región'!$K$7:$K$9),D125="II",MIN('Datos pp II Región'!$K$7:$K$9),D125="III",MIN('Datos pp III Región'!$K$7:$K$9),D125="IV",MIN('Datos pp IV Región'!$K$7:$K$9),D125="V",MIN('Datos pp V Región'!$K$7:$K$9),D125="RM",MIN('Datos pp RM'!$K$7:$K$9),D125="VI",MIN('Datos pp VI Región'!$K$7:$K$9))</f>
        <v>29</v>
      </c>
      <c r="AH125" s="2" cm="1">
        <f t="array" ref="AH125">_xlfn.IFS(Z125="Pavimentado",1-(AG125/(4*365)),Z125="No Pavimentado",1-(AG125/365))</f>
        <v>0.98013698630136981</v>
      </c>
      <c r="AI125" s="2" cm="1">
        <f t="array" ref="AI125">_xlfn.IFS(Z125="Pavimentado",8,Z125="No Pavimentado",R125)</f>
        <v>8</v>
      </c>
      <c r="AJ125" s="2">
        <v>0.62</v>
      </c>
      <c r="AK125" s="2">
        <v>0.15</v>
      </c>
      <c r="AL125" s="2">
        <v>1.5</v>
      </c>
      <c r="AM125" s="2">
        <v>0.15</v>
      </c>
      <c r="AN125" s="2"/>
      <c r="AO125" s="2" cm="1">
        <f t="array" ref="AO125">_xlfn.IFS($Z125=$AU$3,AJ125*(($X125)^(0.91))*(AI125*1.1023)^(1.02),$Z125=$AU$4,AL125*281.9*((8.5/12)^0.9)*(AI125/2.72)^0.45)</f>
        <v>1.3201600184669013</v>
      </c>
      <c r="AP125" s="2" cm="1">
        <f t="array" ref="AP125">_xlfn.IFS($Z125=$AU$3,AK125*(($X125)^(0.91))*(AI125*1.1023)^1.02,$Z125=$AU$4,AM125*281.9*((8.5/12)^0.9)*(AI125/2.72)^0.45)</f>
        <v>0.31939355285489546</v>
      </c>
      <c r="AQ125" s="2" cm="1">
        <f t="array" ref="AQ125">_xlfn.IFS(Z125=$AU$3,(AF125*AO125*AH125)/1000000,Z125=$AU$4,(AF125*AH125*AO125*(1-AN125))/1000000)</f>
        <v>3.6255865257494316E-2</v>
      </c>
      <c r="AR125" s="2" cm="1">
        <f t="array" ref="AR125">_xlfn.IFS(Z125=$AU$3,(AF125*AP125*AH125)/1000000,Z125=$AU$4,(AF125*AH125*AP125*(1-AN125))/1000000)</f>
        <v>8.7715803042324944E-3</v>
      </c>
    </row>
    <row r="126" spans="1:44" ht="28.8" x14ac:dyDescent="0.3">
      <c r="A126" s="2">
        <v>15</v>
      </c>
      <c r="B126" t="s">
        <v>21</v>
      </c>
      <c r="C126" s="2" t="s">
        <v>218</v>
      </c>
      <c r="D126" t="s">
        <v>184</v>
      </c>
      <c r="E126" s="2" t="s">
        <v>185</v>
      </c>
      <c r="F126" s="2" t="s">
        <v>195</v>
      </c>
      <c r="G126" s="3" t="s">
        <v>188</v>
      </c>
      <c r="H126" s="3" t="s">
        <v>192</v>
      </c>
      <c r="I126" s="2" t="s">
        <v>28</v>
      </c>
      <c r="J126" s="2" t="s">
        <v>196</v>
      </c>
      <c r="K126" s="2" t="s">
        <v>29</v>
      </c>
      <c r="L126" s="4">
        <v>46227</v>
      </c>
      <c r="M126" s="2" t="s">
        <v>30</v>
      </c>
      <c r="N126" s="2" t="s">
        <v>31</v>
      </c>
      <c r="O126" s="2">
        <v>50000</v>
      </c>
      <c r="P126" s="2" cm="1">
        <f t="array" ref="P126">_xlfn.IFS(AD126=$AT$8,STL!$P$3,AD126=$AT$9,STL!$P$4,AD126=$AT$10,STL!$P$5,AD126=$AT$11,STL!$P$6,AD126=$AT$12,STL!$P$7,AD126=$AT$13,STL!$P$8,AD126=$AT$14,STL!$P$9,AD126=$AT$15,STL!$P$10,AD126=$AT$16,STL!$P$11,AD126=$AT$17,STL!$P$12,AD126=$AT$18,STL!$P$13,AD126=$AT$19,STL!$P$14,AD126=$AT$20,STL!$P$15,AD126=$AT$21,STL!$P$16,AD126=$AT$22,STL!$P$17,AD126=$AT$23,STL!$P$18,AD126=$AT$24,STL!$P$19,AD126=$AT$25,STL!$P$20,AD126=$AT$26,STL!$P$21,AD126=$AT$27,STL!$P$22,AD126=$AT$28,STL!$P$23,AD126=$AT$29,STL!$P$24,AD126=$AT$30,STL!$P$25,AD126=$AT$31,STL!$P$26,AD126=$AT$32,STL!$P$27,AD126=$AT$33,STL!$P$28,AD126=$AT$34,STL!$P$29,AD126=$AT$35,STL!$P$30,AD126=$AT$36,STL!$P$31,AD126=$AT$37,STL!$P$32,AD126=$AT$38,STL!$P$33,AD126=$AT$39,STL!$P$34,AD126=$AT$40,STL!$P$35,AD126=$AT$41,STL!$P$36,AD126=$AT$42,STL!$P$37,AD126=$AT$43,STL!$P$38,AD126=$AT$44,STL!$P$39,AD126=$AT$45,STL!$P$40,AD126=$AT$46,STL!$P$41,AD126=$AT$47,STL!$P$42,AD126=$AT$48,STL!$P$43,AD126=$AT$49,STL!$P$44)</f>
        <v>8.3350000000000009</v>
      </c>
      <c r="Q126" s="2">
        <f>STL!$Q$3</f>
        <v>28</v>
      </c>
      <c r="R126" s="42">
        <f>STL!$R$3</f>
        <v>36.335000000000001</v>
      </c>
      <c r="S126" s="43" cm="1">
        <f t="array" ref="S126">_xlfn.IFS(A126=$AT$8,STL!$S$3,A126=$AT$9,STL!$S$4,A126=$AT$10,STL!$S$5,A126=$AT$11,STL!$S$6,A126=$AT$12,STL!$S$7,A126=$AT$13,STL!$S$8,A126=$AT$14,STL!$S$9,A126=$AT$15,STL!$S$10,A126=$AT$16,STL!$S$11,A126=$AT$17,STL!$S$12,A126=$AT$18,STL!$S$13,A126=$AT$19,STL!$S$14,A126=$AT$20,STL!$S$15,A126=$AT$21,STL!$S$16,A126=$AT$22,STL!$S$17,A126=$AT$23,STL!$S$18,A126=$AT$24,STL!$S$19,A126=$AT$25,STL!$S$20,A126=$AT$26,STL!$S$21,A126=$AT$27,STL!$S$22,A126=$AT$28,STL!$S$23,A126=$AT$29,STL!$S$24,A126=$AT$30,STL!$S$25,A126=$AT$31,STL!$S$26,A126=$AT$32,STL!$S$27,A126=$AT$33,STL!$S$28,A126=$AT$34,STL!$S$29,A126=$AT$35,STL!$S$30,A126=$AT$36,STL!$S$31,A126=$AT$37,STL!$S$32,A126=$AT$38,STL!$S$33,A126=$AT$39,STL!$S$34,A126=$AT$40,STL!$S$35,A126=$AT$41,STL!$S$36,A126=$AT$42,STL!$S$37,A126=$AT$43,STL!$S$38,A126=$AT$44,STL!$S$39,A126=$AT$45,STL!$S$40,A126=$AT$46,STL!$S$41,A126=$AT$47,STL!$S$42,A126=$AT$48,STL!$S$43,A126=$AT$49,STL!$S$44)</f>
        <v>1785.7142857142858</v>
      </c>
      <c r="T126" s="2" cm="1">
        <f t="array" ref="T126">_xlfn.IFS(AD126=$AX$8,STL!$T$3,AD126=$AX$9,STL!$T$4,AD126=$AX$10,STL!$T$5,AD126=$AX$11,STL!$T$6,AD126=$AX$12,STL!$T$7,AD126=$AX$13,STL!$T$8,AD126=$AX$14,STL!$T$9,AD126=$AX$15,STL!$T$10,AD126=$AX$16,STL!$T$11,AD126=$AX$17,STL!$T$12,AD126=$AX$18,STL!$T$13,AD126=$AX$19,STL!$T$14,AD126=$AX$20,STL!$T$15,AD126=$AX$21,STL!$T$16,AD126=$AX$22,STL!$T$17,AD126=$AX$23,STL!$T$18,AD126=$AX$24,STL!$T$19,AD126=$AX$25,STL!$T$20,AD126=$AX$26,STL!$T$21,AD126=$AX$27,STL!$T$22,AD126=$AX$28,STL!$T$23,AD126=$AX$29,STL!$T$24,AD126=$AX$30,STL!$T$25,AD126=$AX$31,STL!$T$26,AD126=$AX$32,STL!$T$27,AD126=$AX$33,STL!$T$28,AD126=$AX$34,STL!$T$29,AD126=$AX$35,STL!$T$30,AD126=$AX$36,STL!$T$31,AD126=$AX$37,STL!$T$32,AD126=$AX$38,STL!$T$33,AD126=$AX$39,STL!$T$34,AD126=$AX$40,STL!$T$35,AD126=$AX$41,STL!$T$36,AD126=$AX$42,STL!$T$37,AD126=$AX$43,STL!$T$38,AD126=$AX$44,STL!$T$39,AD126=$AX$45,STL!$T$40,AD126=$AX$46,STL!$T$41,AD126=$AX$47,STL!$T$42,AD126=$AX$48,STL!$T$43,AD126=$AX$49,STL!$T$44)</f>
        <v>49.21</v>
      </c>
      <c r="U126" s="2" cm="1">
        <f t="array" ref="U126">_xlfn.IFS($AD126=$AX$8,STL!$U$3,$AD126=$AX$9,STL!$U$4,$AD126=$AX$10,STL!$U$5,$AD126=$AX$11,STL!$U$6,$AD126=$AX$12,STL!$U$7,$AD126=$AX$13,STL!$U$8,$AD126=$AX$14,STL!$U$9,$AD126=$AX$15,STL!$U$10,$AD126=$AX$16,STL!$U$11,$AD126=$AX$17,STL!$U$12,$AD126=$AX$18,STL!$U$13,$AD126=$AX$19,STL!$U$14,$AD126=$AX$20,STL!$U$15,$AD126=$AX$21,STL!$U$16,$AD126=$AX$22,STL!$U$17,$AD126=$AX$23,STL!$U$18,$AD126=$AX$24,STL!$U$19,$AD126=$AX$25,STL!$U$20,$AD126=$AX$26,STL!$U$21,$AD126=$AX$27,STL!$U$22,$AD126=$AX$28,STL!$U$23,$AD126=$AX$29,STL!$U$24,$AD126=$AX$30,STL!$U$25,$AD126=$AX$31,STL!$U$26,$AD126=$AX$32,STL!$U$27,$AD126=$AX$33,STL!$U$28,$AD126=$AX$34,STL!$U$29,$AD126=$AX$35,STL!$U$30,$AD126=$AX$36,STL!$U$31,$AD126=$AX$37,STL!$U$32,$AD126=$AX$38,STL!$U$33,$AD126=$AX$39,STL!$U$34,$AD126=$AX$40,STL!$U$35,$AD126=$AX$41,STL!$U$36,$AD126=$AX$42,STL!$U$37,$AD126=$AX$43,STL!$U$38,$AD126=$AX$44,STL!$U$39,$AD126=$AX$45,STL!$U$40,$AD126=$AX$46,STL!$U$41,$AD126=$AX$47,STL!$U$42,$AD126=$AX$48,STL!$U$43,$AD126=$AX$49,STL!$U$44)</f>
        <v>4.5039999999999996</v>
      </c>
      <c r="V126" s="2" cm="1">
        <f t="array" ref="V126">_xlfn.IFS($AD126=$AX$8,STL!$V$3,$AD126=$AX$9,STL!$V$4,$AD126=$AX$10,STL!$V$5,$AD126=$AX$11,STL!$V$6,$AD126=$AX$12,STL!$V$7,$AD126=$AX$13,STL!$V$8,$AD126=$AX$14,STL!$V$9,$AD126=$AX$15,STL!$V$10,$AD126=$AX$16,STL!$V$11,$AD126=$AX$17,STL!$V$12,$AD126=$AX$18,STL!$V$13,$AD126=$AX$19,STL!$V$14,$AD126=$AX$20,STL!$V$15,$AD126=$AX$21,STL!$V$16,$AD126=$AX$22,STL!$V$17,$AD126=$AX$23,STL!$V$18,$AD126=$AX$24,STL!$V$19,$AD126=$AX$25,STL!$V$20,$AD126=$AX$26,STL!$V$21,$AD126=$AX$27,STL!$V$22,$AD126=$AX$28,STL!$V$23,$AD126=$AX$29,STL!$V$24,$AD126=$AX$30,STL!$V$25,$AD126=$AX$31,STL!$V$26,$AD126=$AX$32,STL!$V$27,$AD126=$AX$33,STL!$V$28,$AD126=$AX$34,STL!$V$29,$AD126=$AX$35,STL!$V$30,$AD126=$AX$36,STL!$V$31,$AD126=$AX$37,STL!$V$32,$AD126=$AX$38,STL!$V$33,$AD126=$AX$39,STL!$V$34,$AD126=$AX$40,STL!$V$35,$AD126=$AX$41,STL!$V$36,$AD126=$AX$42,STL!$V$37,$AD126=$AX$43,STL!$V$38,$AD126=$AX$44,STL!$V$39,$AD126=$AX$45,STL!$V$40,$AD126=$AX$46,STL!$V$41,$AD126=$AX$47,STL!$V$42,$AD126=$AX$48,STL!$V$43,$AD126=$AX$49,STL!$V$44)</f>
        <v>53.713999999999999</v>
      </c>
      <c r="W126" s="2" t="s">
        <v>1460</v>
      </c>
      <c r="X126" s="2">
        <v>0.2</v>
      </c>
      <c r="Y126" s="2" t="s">
        <v>33</v>
      </c>
      <c r="Z126" s="2" t="s">
        <v>34</v>
      </c>
      <c r="AA126" s="2" t="s">
        <v>35</v>
      </c>
      <c r="AB126" s="2">
        <v>1089.1076029999999</v>
      </c>
      <c r="AC126" s="2">
        <v>1.089108</v>
      </c>
      <c r="AD126" s="2">
        <v>15</v>
      </c>
      <c r="AE126" s="10" t="s">
        <v>307</v>
      </c>
      <c r="AF126" s="2">
        <f t="shared" si="3"/>
        <v>3889.6714285714288</v>
      </c>
      <c r="AG126" s="2" cm="1">
        <f t="array" ref="AG126">_xlfn.IFS(D126="I",MIN('Datos pp I Región'!$K$7:$K$9),D126="II",MIN('Datos pp II Región'!$K$7:$K$9),D126="III",MIN('Datos pp III Región'!$K$7:$K$9),D126="IV",MIN('Datos pp IV Región'!$K$7:$K$9),D126="V",MIN('Datos pp V Región'!$K$7:$K$9),D126="RM",MIN('Datos pp RM'!$K$7:$K$9),D126="VI",MIN('Datos pp VI Región'!$K$7:$K$9))</f>
        <v>29</v>
      </c>
      <c r="AH126" s="2" cm="1">
        <f t="array" ref="AH126">_xlfn.IFS(Z126="Pavimentado",1-(AG126/(4*365)),Z126="No Pavimentado",1-(AG126/365))</f>
        <v>0.98013698630136981</v>
      </c>
      <c r="AI126" s="2" cm="1">
        <f t="array" ref="AI126">_xlfn.IFS(Z126="Pavimentado",8,Z126="No Pavimentado",R126)</f>
        <v>8</v>
      </c>
      <c r="AJ126" s="2">
        <v>0.62</v>
      </c>
      <c r="AK126" s="2">
        <v>0.15</v>
      </c>
      <c r="AL126" s="2">
        <v>1.5</v>
      </c>
      <c r="AM126" s="2">
        <v>0.15</v>
      </c>
      <c r="AN126" s="2"/>
      <c r="AO126" s="2" cm="1">
        <f t="array" ref="AO126">_xlfn.IFS($Z126=$AU$3,AJ126*(($X126)^(0.91))*(AI126*1.1023)^(1.02),$Z126=$AU$4,AL126*281.9*((8.5/12)^0.9)*(AI126/2.72)^0.45)</f>
        <v>1.3201600184669013</v>
      </c>
      <c r="AP126" s="2" cm="1">
        <f t="array" ref="AP126">_xlfn.IFS($Z126=$AU$3,AK126*(($X126)^(0.91))*(AI126*1.1023)^1.02,$Z126=$AU$4,AM126*281.9*((8.5/12)^0.9)*(AI126/2.72)^0.45)</f>
        <v>0.31939355285489546</v>
      </c>
      <c r="AQ126" s="2" cm="1">
        <f t="array" ref="AQ126">_xlfn.IFS(Z126=$AU$3,(AF126*AO126*AH126)/1000000,Z126=$AU$4,(AF126*AH126*AO126*(1-AN126))/1000000)</f>
        <v>5.0329923539838457E-3</v>
      </c>
      <c r="AR126" s="2" cm="1">
        <f t="array" ref="AR126">_xlfn.IFS(Z126=$AU$3,(AF126*AP126*AH126)/1000000,Z126=$AU$4,(AF126*AH126*AP126*(1-AN126))/1000000)</f>
        <v>1.2176594404799625E-3</v>
      </c>
    </row>
    <row r="127" spans="1:44" ht="28.8" x14ac:dyDescent="0.3">
      <c r="A127" s="2">
        <v>15</v>
      </c>
      <c r="B127" t="s">
        <v>21</v>
      </c>
      <c r="C127" s="2" t="s">
        <v>229</v>
      </c>
      <c r="D127" t="s">
        <v>184</v>
      </c>
      <c r="E127" s="2" t="s">
        <v>230</v>
      </c>
      <c r="F127" s="2" t="s">
        <v>195</v>
      </c>
      <c r="G127" s="3" t="s">
        <v>188</v>
      </c>
      <c r="H127" s="3" t="s">
        <v>192</v>
      </c>
      <c r="I127" s="2" t="s">
        <v>28</v>
      </c>
      <c r="J127" s="2" t="s">
        <v>196</v>
      </c>
      <c r="K127" s="2" t="s">
        <v>29</v>
      </c>
      <c r="L127" s="4">
        <v>46227</v>
      </c>
      <c r="M127" s="2" t="s">
        <v>30</v>
      </c>
      <c r="N127" s="2" t="s">
        <v>31</v>
      </c>
      <c r="O127" s="2">
        <v>50000</v>
      </c>
      <c r="P127" s="2" cm="1">
        <f t="array" ref="P127">_xlfn.IFS(AD127=$AT$8,STL!$P$3,AD127=$AT$9,STL!$P$4,AD127=$AT$10,STL!$P$5,AD127=$AT$11,STL!$P$6,AD127=$AT$12,STL!$P$7,AD127=$AT$13,STL!$P$8,AD127=$AT$14,STL!$P$9,AD127=$AT$15,STL!$P$10,AD127=$AT$16,STL!$P$11,AD127=$AT$17,STL!$P$12,AD127=$AT$18,STL!$P$13,AD127=$AT$19,STL!$P$14,AD127=$AT$20,STL!$P$15,AD127=$AT$21,STL!$P$16,AD127=$AT$22,STL!$P$17,AD127=$AT$23,STL!$P$18,AD127=$AT$24,STL!$P$19,AD127=$AT$25,STL!$P$20,AD127=$AT$26,STL!$P$21,AD127=$AT$27,STL!$P$22,AD127=$AT$28,STL!$P$23,AD127=$AT$29,STL!$P$24,AD127=$AT$30,STL!$P$25,AD127=$AT$31,STL!$P$26,AD127=$AT$32,STL!$P$27,AD127=$AT$33,STL!$P$28,AD127=$AT$34,STL!$P$29,AD127=$AT$35,STL!$P$30,AD127=$AT$36,STL!$P$31,AD127=$AT$37,STL!$P$32,AD127=$AT$38,STL!$P$33,AD127=$AT$39,STL!$P$34,AD127=$AT$40,STL!$P$35,AD127=$AT$41,STL!$P$36,AD127=$AT$42,STL!$P$37,AD127=$AT$43,STL!$P$38,AD127=$AT$44,STL!$P$39,AD127=$AT$45,STL!$P$40,AD127=$AT$46,STL!$P$41,AD127=$AT$47,STL!$P$42,AD127=$AT$48,STL!$P$43,AD127=$AT$49,STL!$P$44)</f>
        <v>8.3350000000000009</v>
      </c>
      <c r="Q127" s="2">
        <f>STL!$Q$3</f>
        <v>28</v>
      </c>
      <c r="R127" s="42">
        <f>STL!$R$3</f>
        <v>36.335000000000001</v>
      </c>
      <c r="S127" s="43" cm="1">
        <f t="array" ref="S127">_xlfn.IFS(A127=$AT$8,STL!$S$3,A127=$AT$9,STL!$S$4,A127=$AT$10,STL!$S$5,A127=$AT$11,STL!$S$6,A127=$AT$12,STL!$S$7,A127=$AT$13,STL!$S$8,A127=$AT$14,STL!$S$9,A127=$AT$15,STL!$S$10,A127=$AT$16,STL!$S$11,A127=$AT$17,STL!$S$12,A127=$AT$18,STL!$S$13,A127=$AT$19,STL!$S$14,A127=$AT$20,STL!$S$15,A127=$AT$21,STL!$S$16,A127=$AT$22,STL!$S$17,A127=$AT$23,STL!$S$18,A127=$AT$24,STL!$S$19,A127=$AT$25,STL!$S$20,A127=$AT$26,STL!$S$21,A127=$AT$27,STL!$S$22,A127=$AT$28,STL!$S$23,A127=$AT$29,STL!$S$24,A127=$AT$30,STL!$S$25,A127=$AT$31,STL!$S$26,A127=$AT$32,STL!$S$27,A127=$AT$33,STL!$S$28,A127=$AT$34,STL!$S$29,A127=$AT$35,STL!$S$30,A127=$AT$36,STL!$S$31,A127=$AT$37,STL!$S$32,A127=$AT$38,STL!$S$33,A127=$AT$39,STL!$S$34,A127=$AT$40,STL!$S$35,A127=$AT$41,STL!$S$36,A127=$AT$42,STL!$S$37,A127=$AT$43,STL!$S$38,A127=$AT$44,STL!$S$39,A127=$AT$45,STL!$S$40,A127=$AT$46,STL!$S$41,A127=$AT$47,STL!$S$42,A127=$AT$48,STL!$S$43,A127=$AT$49,STL!$S$44)</f>
        <v>1785.7142857142858</v>
      </c>
      <c r="T127" s="2" cm="1">
        <f t="array" ref="T127">_xlfn.IFS(AD127=$AX$8,STL!$T$3,AD127=$AX$9,STL!$T$4,AD127=$AX$10,STL!$T$5,AD127=$AX$11,STL!$T$6,AD127=$AX$12,STL!$T$7,AD127=$AX$13,STL!$T$8,AD127=$AX$14,STL!$T$9,AD127=$AX$15,STL!$T$10,AD127=$AX$16,STL!$T$11,AD127=$AX$17,STL!$T$12,AD127=$AX$18,STL!$T$13,AD127=$AX$19,STL!$T$14,AD127=$AX$20,STL!$T$15,AD127=$AX$21,STL!$T$16,AD127=$AX$22,STL!$T$17,AD127=$AX$23,STL!$T$18,AD127=$AX$24,STL!$T$19,AD127=$AX$25,STL!$T$20,AD127=$AX$26,STL!$T$21,AD127=$AX$27,STL!$T$22,AD127=$AX$28,STL!$T$23,AD127=$AX$29,STL!$T$24,AD127=$AX$30,STL!$T$25,AD127=$AX$31,STL!$T$26,AD127=$AX$32,STL!$T$27,AD127=$AX$33,STL!$T$28,AD127=$AX$34,STL!$T$29,AD127=$AX$35,STL!$T$30,AD127=$AX$36,STL!$T$31,AD127=$AX$37,STL!$T$32,AD127=$AX$38,STL!$T$33,AD127=$AX$39,STL!$T$34,AD127=$AX$40,STL!$T$35,AD127=$AX$41,STL!$T$36,AD127=$AX$42,STL!$T$37,AD127=$AX$43,STL!$T$38,AD127=$AX$44,STL!$T$39,AD127=$AX$45,STL!$T$40,AD127=$AX$46,STL!$T$41,AD127=$AX$47,STL!$T$42,AD127=$AX$48,STL!$T$43,AD127=$AX$49,STL!$T$44)</f>
        <v>49.21</v>
      </c>
      <c r="U127" s="2" cm="1">
        <f t="array" ref="U127">_xlfn.IFS($AD127=$AX$8,STL!$U$3,$AD127=$AX$9,STL!$U$4,$AD127=$AX$10,STL!$U$5,$AD127=$AX$11,STL!$U$6,$AD127=$AX$12,STL!$U$7,$AD127=$AX$13,STL!$U$8,$AD127=$AX$14,STL!$U$9,$AD127=$AX$15,STL!$U$10,$AD127=$AX$16,STL!$U$11,$AD127=$AX$17,STL!$U$12,$AD127=$AX$18,STL!$U$13,$AD127=$AX$19,STL!$U$14,$AD127=$AX$20,STL!$U$15,$AD127=$AX$21,STL!$U$16,$AD127=$AX$22,STL!$U$17,$AD127=$AX$23,STL!$U$18,$AD127=$AX$24,STL!$U$19,$AD127=$AX$25,STL!$U$20,$AD127=$AX$26,STL!$U$21,$AD127=$AX$27,STL!$U$22,$AD127=$AX$28,STL!$U$23,$AD127=$AX$29,STL!$U$24,$AD127=$AX$30,STL!$U$25,$AD127=$AX$31,STL!$U$26,$AD127=$AX$32,STL!$U$27,$AD127=$AX$33,STL!$U$28,$AD127=$AX$34,STL!$U$29,$AD127=$AX$35,STL!$U$30,$AD127=$AX$36,STL!$U$31,$AD127=$AX$37,STL!$U$32,$AD127=$AX$38,STL!$U$33,$AD127=$AX$39,STL!$U$34,$AD127=$AX$40,STL!$U$35,$AD127=$AX$41,STL!$U$36,$AD127=$AX$42,STL!$U$37,$AD127=$AX$43,STL!$U$38,$AD127=$AX$44,STL!$U$39,$AD127=$AX$45,STL!$U$40,$AD127=$AX$46,STL!$U$41,$AD127=$AX$47,STL!$U$42,$AD127=$AX$48,STL!$U$43,$AD127=$AX$49,STL!$U$44)</f>
        <v>4.5039999999999996</v>
      </c>
      <c r="V127" s="2" cm="1">
        <f t="array" ref="V127">_xlfn.IFS($AD127=$AX$8,STL!$V$3,$AD127=$AX$9,STL!$V$4,$AD127=$AX$10,STL!$V$5,$AD127=$AX$11,STL!$V$6,$AD127=$AX$12,STL!$V$7,$AD127=$AX$13,STL!$V$8,$AD127=$AX$14,STL!$V$9,$AD127=$AX$15,STL!$V$10,$AD127=$AX$16,STL!$V$11,$AD127=$AX$17,STL!$V$12,$AD127=$AX$18,STL!$V$13,$AD127=$AX$19,STL!$V$14,$AD127=$AX$20,STL!$V$15,$AD127=$AX$21,STL!$V$16,$AD127=$AX$22,STL!$V$17,$AD127=$AX$23,STL!$V$18,$AD127=$AX$24,STL!$V$19,$AD127=$AX$25,STL!$V$20,$AD127=$AX$26,STL!$V$21,$AD127=$AX$27,STL!$V$22,$AD127=$AX$28,STL!$V$23,$AD127=$AX$29,STL!$V$24,$AD127=$AX$30,STL!$V$25,$AD127=$AX$31,STL!$V$26,$AD127=$AX$32,STL!$V$27,$AD127=$AX$33,STL!$V$28,$AD127=$AX$34,STL!$V$29,$AD127=$AX$35,STL!$V$30,$AD127=$AX$36,STL!$V$31,$AD127=$AX$37,STL!$V$32,$AD127=$AX$38,STL!$V$33,$AD127=$AX$39,STL!$V$34,$AD127=$AX$40,STL!$V$35,$AD127=$AX$41,STL!$V$36,$AD127=$AX$42,STL!$V$37,$AD127=$AX$43,STL!$V$38,$AD127=$AX$44,STL!$V$39,$AD127=$AX$45,STL!$V$40,$AD127=$AX$46,STL!$V$41,$AD127=$AX$47,STL!$V$42,$AD127=$AX$48,STL!$V$43,$AD127=$AX$49,STL!$V$44)</f>
        <v>53.713999999999999</v>
      </c>
      <c r="W127" s="2" t="s">
        <v>1460</v>
      </c>
      <c r="X127" s="2">
        <v>0.2</v>
      </c>
      <c r="Y127" s="2" t="s">
        <v>33</v>
      </c>
      <c r="Z127" s="2" t="s">
        <v>34</v>
      </c>
      <c r="AA127" s="2" t="s">
        <v>35</v>
      </c>
      <c r="AB127" s="2">
        <v>418.58455099999998</v>
      </c>
      <c r="AC127" s="2">
        <v>0.41858499999999998</v>
      </c>
      <c r="AD127" s="2">
        <v>15</v>
      </c>
      <c r="AE127" s="10" t="s">
        <v>307</v>
      </c>
      <c r="AF127" s="2">
        <f t="shared" si="3"/>
        <v>1494.9464285714287</v>
      </c>
      <c r="AG127" s="2" cm="1">
        <f t="array" ref="AG127">_xlfn.IFS(D127="I",MIN('Datos pp I Región'!$K$7:$K$9),D127="II",MIN('Datos pp II Región'!$K$7:$K$9),D127="III",MIN('Datos pp III Región'!$K$7:$K$9),D127="IV",MIN('Datos pp IV Región'!$K$7:$K$9),D127="V",MIN('Datos pp V Región'!$K$7:$K$9),D127="RM",MIN('Datos pp RM'!$K$7:$K$9),D127="VI",MIN('Datos pp VI Región'!$K$7:$K$9))</f>
        <v>29</v>
      </c>
      <c r="AH127" s="2" cm="1">
        <f t="array" ref="AH127">_xlfn.IFS(Z127="Pavimentado",1-(AG127/(4*365)),Z127="No Pavimentado",1-(AG127/365))</f>
        <v>0.98013698630136981</v>
      </c>
      <c r="AI127" s="2" cm="1">
        <f t="array" ref="AI127">_xlfn.IFS(Z127="Pavimentado",8,Z127="No Pavimentado",R127)</f>
        <v>8</v>
      </c>
      <c r="AJ127" s="2">
        <v>0.62</v>
      </c>
      <c r="AK127" s="2">
        <v>0.15</v>
      </c>
      <c r="AL127" s="2">
        <v>1.5</v>
      </c>
      <c r="AM127" s="2">
        <v>0.15</v>
      </c>
      <c r="AN127" s="2"/>
      <c r="AO127" s="2" cm="1">
        <f t="array" ref="AO127">_xlfn.IFS($Z127=$AU$3,AJ127*(($X127)^(0.91))*(AI127*1.1023)^(1.02),$Z127=$AU$4,AL127*281.9*((8.5/12)^0.9)*(AI127/2.72)^0.45)</f>
        <v>1.3201600184669013</v>
      </c>
      <c r="AP127" s="2" cm="1">
        <f t="array" ref="AP127">_xlfn.IFS($Z127=$AU$3,AK127*(($X127)^(0.91))*(AI127*1.1023)^1.02,$Z127=$AU$4,AM127*281.9*((8.5/12)^0.9)*(AI127/2.72)^0.45)</f>
        <v>0.31939355285489546</v>
      </c>
      <c r="AQ127" s="2" cm="1">
        <f t="array" ref="AQ127">_xlfn.IFS(Z127=$AU$3,(AF127*AO127*AH127)/1000000,Z127=$AU$4,(AF127*AH127*AO127*(1-AN127))/1000000)</f>
        <v>1.9343674865048533E-3</v>
      </c>
      <c r="AR127" s="2" cm="1">
        <f t="array" ref="AR127">_xlfn.IFS(Z127=$AU$3,(AF127*AP127*AH127)/1000000,Z127=$AU$4,(AF127*AH127*AP127*(1-AN127))/1000000)</f>
        <v>4.6799213383181935E-4</v>
      </c>
    </row>
    <row r="128" spans="1:44" ht="28.8" x14ac:dyDescent="0.3">
      <c r="A128" s="2">
        <v>16</v>
      </c>
      <c r="B128" t="s">
        <v>21</v>
      </c>
      <c r="C128" s="2" t="s">
        <v>229</v>
      </c>
      <c r="D128" t="s">
        <v>184</v>
      </c>
      <c r="E128" s="2" t="s">
        <v>230</v>
      </c>
      <c r="F128" s="2" t="s">
        <v>198</v>
      </c>
      <c r="G128" s="3" t="s">
        <v>188</v>
      </c>
      <c r="H128" s="2" t="s">
        <v>199</v>
      </c>
      <c r="I128" s="2" t="s">
        <v>28</v>
      </c>
      <c r="J128" s="2">
        <v>134137</v>
      </c>
      <c r="K128" s="2" t="s">
        <v>29</v>
      </c>
      <c r="L128" s="4">
        <v>46227</v>
      </c>
      <c r="M128" s="2" t="s">
        <v>30</v>
      </c>
      <c r="N128" s="2" t="s">
        <v>31</v>
      </c>
      <c r="O128" s="2">
        <v>134137</v>
      </c>
      <c r="P128" s="2" cm="1">
        <f t="array" ref="P128">_xlfn.IFS(AD128=$AT$8,STL!$P$3,AD128=$AT$9,STL!$P$4,AD128=$AT$10,STL!$P$5,AD128=$AT$11,STL!$P$6,AD128=$AT$12,STL!$P$7,AD128=$AT$13,STL!$P$8,AD128=$AT$14,STL!$P$9,AD128=$AT$15,STL!$P$10,AD128=$AT$16,STL!$P$11,AD128=$AT$17,STL!$P$12,AD128=$AT$18,STL!$P$13,AD128=$AT$19,STL!$P$14,AD128=$AT$20,STL!$P$15,AD128=$AT$21,STL!$P$16,AD128=$AT$22,STL!$P$17,AD128=$AT$23,STL!$P$18,AD128=$AT$24,STL!$P$19,AD128=$AT$25,STL!$P$20,AD128=$AT$26,STL!$P$21,AD128=$AT$27,STL!$P$22,AD128=$AT$28,STL!$P$23,AD128=$AT$29,STL!$P$24,AD128=$AT$30,STL!$P$25,AD128=$AT$31,STL!$P$26,AD128=$AT$32,STL!$P$27,AD128=$AT$33,STL!$P$28,AD128=$AT$34,STL!$P$29,AD128=$AT$35,STL!$P$30,AD128=$AT$36,STL!$P$31,AD128=$AT$37,STL!$P$32,AD128=$AT$38,STL!$P$33,AD128=$AT$39,STL!$P$34,AD128=$AT$40,STL!$P$35,AD128=$AT$41,STL!$P$36,AD128=$AT$42,STL!$P$37,AD128=$AT$43,STL!$P$38,AD128=$AT$44,STL!$P$39,AD128=$AT$45,STL!$P$40,AD128=$AT$46,STL!$P$41,AD128=$AT$47,STL!$P$42,AD128=$AT$48,STL!$P$43,AD128=$AT$49,STL!$P$44)</f>
        <v>8.3350000000000009</v>
      </c>
      <c r="Q128" s="2">
        <f>STL!$Q$3</f>
        <v>28</v>
      </c>
      <c r="R128" s="42">
        <f>STL!$R$3</f>
        <v>36.335000000000001</v>
      </c>
      <c r="S128" s="43" cm="1">
        <f t="array" ref="S128">_xlfn.IFS(A128=$AT$8,STL!$S$3,A128=$AT$9,STL!$S$4,A128=$AT$10,STL!$S$5,A128=$AT$11,STL!$S$6,A128=$AT$12,STL!$S$7,A128=$AT$13,STL!$S$8,A128=$AT$14,STL!$S$9,A128=$AT$15,STL!$S$10,A128=$AT$16,STL!$S$11,A128=$AT$17,STL!$S$12,A128=$AT$18,STL!$S$13,A128=$AT$19,STL!$S$14,A128=$AT$20,STL!$S$15,A128=$AT$21,STL!$S$16,A128=$AT$22,STL!$S$17,A128=$AT$23,STL!$S$18,A128=$AT$24,STL!$S$19,A128=$AT$25,STL!$S$20,A128=$AT$26,STL!$S$21,A128=$AT$27,STL!$S$22,A128=$AT$28,STL!$S$23,A128=$AT$29,STL!$S$24,A128=$AT$30,STL!$S$25,A128=$AT$31,STL!$S$26,A128=$AT$32,STL!$S$27,A128=$AT$33,STL!$S$28,A128=$AT$34,STL!$S$29,A128=$AT$35,STL!$S$30,A128=$AT$36,STL!$S$31,A128=$AT$37,STL!$S$32,A128=$AT$38,STL!$S$33,A128=$AT$39,STL!$S$34,A128=$AT$40,STL!$S$35,A128=$AT$41,STL!$S$36,A128=$AT$42,STL!$S$37,A128=$AT$43,STL!$S$38,A128=$AT$44,STL!$S$39,A128=$AT$45,STL!$S$40,A128=$AT$46,STL!$S$41,A128=$AT$47,STL!$S$42,A128=$AT$48,STL!$S$43,A128=$AT$49,STL!$S$44)</f>
        <v>4790.6071428571431</v>
      </c>
      <c r="T128" s="2" cm="1">
        <f t="array" ref="T128">_xlfn.IFS(AD128=$AX$8,STL!$T$3,AD128=$AX$9,STL!$T$4,AD128=$AX$10,STL!$T$5,AD128=$AX$11,STL!$T$6,AD128=$AX$12,STL!$T$7,AD128=$AX$13,STL!$T$8,AD128=$AX$14,STL!$T$9,AD128=$AX$15,STL!$T$10,AD128=$AX$16,STL!$T$11,AD128=$AX$17,STL!$T$12,AD128=$AX$18,STL!$T$13,AD128=$AX$19,STL!$T$14,AD128=$AX$20,STL!$T$15,AD128=$AX$21,STL!$T$16,AD128=$AX$22,STL!$T$17,AD128=$AX$23,STL!$T$18,AD128=$AX$24,STL!$T$19,AD128=$AX$25,STL!$T$20,AD128=$AX$26,STL!$T$21,AD128=$AX$27,STL!$T$22,AD128=$AX$28,STL!$T$23,AD128=$AX$29,STL!$T$24,AD128=$AX$30,STL!$T$25,AD128=$AX$31,STL!$T$26,AD128=$AX$32,STL!$T$27,AD128=$AX$33,STL!$T$28,AD128=$AX$34,STL!$T$29,AD128=$AX$35,STL!$T$30,AD128=$AX$36,STL!$T$31,AD128=$AX$37,STL!$T$32,AD128=$AX$38,STL!$T$33,AD128=$AX$39,STL!$T$34,AD128=$AX$40,STL!$T$35,AD128=$AX$41,STL!$T$36,AD128=$AX$42,STL!$T$37,AD128=$AX$43,STL!$T$38,AD128=$AX$44,STL!$T$39,AD128=$AX$45,STL!$T$40,AD128=$AX$46,STL!$T$41,AD128=$AX$47,STL!$T$42,AD128=$AX$48,STL!$T$43,AD128=$AX$49,STL!$T$44)</f>
        <v>59.976999999999997</v>
      </c>
      <c r="U128" s="2" cm="1">
        <f t="array" ref="U128">_xlfn.IFS($AD128=$AX$8,STL!$U$3,$AD128=$AX$9,STL!$U$4,$AD128=$AX$10,STL!$U$5,$AD128=$AX$11,STL!$U$6,$AD128=$AX$12,STL!$U$7,$AD128=$AX$13,STL!$U$8,$AD128=$AX$14,STL!$U$9,$AD128=$AX$15,STL!$U$10,$AD128=$AX$16,STL!$U$11,$AD128=$AX$17,STL!$U$12,$AD128=$AX$18,STL!$U$13,$AD128=$AX$19,STL!$U$14,$AD128=$AX$20,STL!$U$15,$AD128=$AX$21,STL!$U$16,$AD128=$AX$22,STL!$U$17,$AD128=$AX$23,STL!$U$18,$AD128=$AX$24,STL!$U$19,$AD128=$AX$25,STL!$U$20,$AD128=$AX$26,STL!$U$21,$AD128=$AX$27,STL!$U$22,$AD128=$AX$28,STL!$U$23,$AD128=$AX$29,STL!$U$24,$AD128=$AX$30,STL!$U$25,$AD128=$AX$31,STL!$U$26,$AD128=$AX$32,STL!$U$27,$AD128=$AX$33,STL!$U$28,$AD128=$AX$34,STL!$U$29,$AD128=$AX$35,STL!$U$30,$AD128=$AX$36,STL!$U$31,$AD128=$AX$37,STL!$U$32,$AD128=$AX$38,STL!$U$33,$AD128=$AX$39,STL!$U$34,$AD128=$AX$40,STL!$U$35,$AD128=$AX$41,STL!$U$36,$AD128=$AX$42,STL!$U$37,$AD128=$AX$43,STL!$U$38,$AD128=$AX$44,STL!$U$39,$AD128=$AX$45,STL!$U$40,$AD128=$AX$46,STL!$U$41,$AD128=$AX$47,STL!$U$42,$AD128=$AX$48,STL!$U$43,$AD128=$AX$49,STL!$U$44)</f>
        <v>4.5039999999999996</v>
      </c>
      <c r="V128" s="2" cm="1">
        <f t="array" ref="V128">_xlfn.IFS($AD128=$AX$8,STL!$V$3,$AD128=$AX$9,STL!$V$4,$AD128=$AX$10,STL!$V$5,$AD128=$AX$11,STL!$V$6,$AD128=$AX$12,STL!$V$7,$AD128=$AX$13,STL!$V$8,$AD128=$AX$14,STL!$V$9,$AD128=$AX$15,STL!$V$10,$AD128=$AX$16,STL!$V$11,$AD128=$AX$17,STL!$V$12,$AD128=$AX$18,STL!$V$13,$AD128=$AX$19,STL!$V$14,$AD128=$AX$20,STL!$V$15,$AD128=$AX$21,STL!$V$16,$AD128=$AX$22,STL!$V$17,$AD128=$AX$23,STL!$V$18,$AD128=$AX$24,STL!$V$19,$AD128=$AX$25,STL!$V$20,$AD128=$AX$26,STL!$V$21,$AD128=$AX$27,STL!$V$22,$AD128=$AX$28,STL!$V$23,$AD128=$AX$29,STL!$V$24,$AD128=$AX$30,STL!$V$25,$AD128=$AX$31,STL!$V$26,$AD128=$AX$32,STL!$V$27,$AD128=$AX$33,STL!$V$28,$AD128=$AX$34,STL!$V$29,$AD128=$AX$35,STL!$V$30,$AD128=$AX$36,STL!$V$31,$AD128=$AX$37,STL!$V$32,$AD128=$AX$38,STL!$V$33,$AD128=$AX$39,STL!$V$34,$AD128=$AX$40,STL!$V$35,$AD128=$AX$41,STL!$V$36,$AD128=$AX$42,STL!$V$37,$AD128=$AX$43,STL!$V$38,$AD128=$AX$44,STL!$V$39,$AD128=$AX$45,STL!$V$40,$AD128=$AX$46,STL!$V$41,$AD128=$AX$47,STL!$V$42,$AD128=$AX$48,STL!$V$43,$AD128=$AX$49,STL!$V$44)</f>
        <v>64.480999999999995</v>
      </c>
      <c r="W128" s="2" t="s">
        <v>1461</v>
      </c>
      <c r="X128" s="2">
        <v>0.2</v>
      </c>
      <c r="Y128" s="2" t="s">
        <v>33</v>
      </c>
      <c r="Z128" s="2" t="s">
        <v>34</v>
      </c>
      <c r="AA128" s="2" t="s">
        <v>35</v>
      </c>
      <c r="AB128" s="2">
        <v>1323.505817</v>
      </c>
      <c r="AC128" s="2">
        <v>1.3235060000000001</v>
      </c>
      <c r="AD128" s="2">
        <v>16</v>
      </c>
      <c r="AE128" s="10" t="s">
        <v>307</v>
      </c>
      <c r="AF128" s="2">
        <f t="shared" si="3"/>
        <v>12680.794594428573</v>
      </c>
      <c r="AG128" s="2" cm="1">
        <f t="array" ref="AG128">_xlfn.IFS(D128="I",MIN('Datos pp I Región'!$K$7:$K$9),D128="II",MIN('Datos pp II Región'!$K$7:$K$9),D128="III",MIN('Datos pp III Región'!$K$7:$K$9),D128="IV",MIN('Datos pp IV Región'!$K$7:$K$9),D128="V",MIN('Datos pp V Región'!$K$7:$K$9),D128="RM",MIN('Datos pp RM'!$K$7:$K$9),D128="VI",MIN('Datos pp VI Región'!$K$7:$K$9))</f>
        <v>29</v>
      </c>
      <c r="AH128" s="2" cm="1">
        <f t="array" ref="AH128">_xlfn.IFS(Z128="Pavimentado",1-(AG128/(4*365)),Z128="No Pavimentado",1-(AG128/365))</f>
        <v>0.98013698630136981</v>
      </c>
      <c r="AI128" s="2" cm="1">
        <f t="array" ref="AI128">_xlfn.IFS(Z128="Pavimentado",8,Z128="No Pavimentado",R128)</f>
        <v>8</v>
      </c>
      <c r="AJ128" s="2">
        <v>0.62</v>
      </c>
      <c r="AK128" s="2">
        <v>0.15</v>
      </c>
      <c r="AL128" s="2">
        <v>1.5</v>
      </c>
      <c r="AM128" s="2">
        <v>0.15</v>
      </c>
      <c r="AN128" s="2"/>
      <c r="AO128" s="2" cm="1">
        <f t="array" ref="AO128">_xlfn.IFS($Z128=$AU$3,AJ128*(($X128)^(0.91))*(AI128*1.1023)^(1.02),$Z128=$AU$4,AL128*281.9*((8.5/12)^0.9)*(AI128/2.72)^0.45)</f>
        <v>1.3201600184669013</v>
      </c>
      <c r="AP128" s="2" cm="1">
        <f t="array" ref="AP128">_xlfn.IFS($Z128=$AU$3,AK128*(($X128)^(0.91))*(AI128*1.1023)^1.02,$Z128=$AU$4,AM128*281.9*((8.5/12)^0.9)*(AI128/2.72)^0.45)</f>
        <v>0.31939355285489546</v>
      </c>
      <c r="AQ128" s="2" cm="1">
        <f t="array" ref="AQ128">_xlfn.IFS(Z128=$AU$3,(AF128*AO128*AH128)/1000000,Z128=$AU$4,(AF128*AH128*AO128*(1-AN128))/1000000)</f>
        <v>1.6408157709001892E-2</v>
      </c>
      <c r="AR128" s="2" cm="1">
        <f t="array" ref="AR128">_xlfn.IFS(Z128=$AU$3,(AF128*AP128*AH128)/1000000,Z128=$AU$4,(AF128*AH128*AP128*(1-AN128))/1000000)</f>
        <v>3.9697155747585216E-3</v>
      </c>
    </row>
    <row r="129" spans="1:44" ht="28.8" x14ac:dyDescent="0.3">
      <c r="A129" s="2">
        <v>16</v>
      </c>
      <c r="B129" t="s">
        <v>21</v>
      </c>
      <c r="C129" s="2" t="s">
        <v>229</v>
      </c>
      <c r="D129" t="s">
        <v>184</v>
      </c>
      <c r="E129" s="2" t="s">
        <v>235</v>
      </c>
      <c r="F129" s="2" t="s">
        <v>200</v>
      </c>
      <c r="G129" s="3" t="s">
        <v>188</v>
      </c>
      <c r="H129" s="2" t="s">
        <v>199</v>
      </c>
      <c r="I129" s="2" t="s">
        <v>28</v>
      </c>
      <c r="J129" s="2">
        <v>134137</v>
      </c>
      <c r="K129" s="2" t="s">
        <v>29</v>
      </c>
      <c r="L129" s="4">
        <v>46227</v>
      </c>
      <c r="M129" s="2" t="s">
        <v>30</v>
      </c>
      <c r="N129" s="2" t="s">
        <v>31</v>
      </c>
      <c r="O129" s="2">
        <v>134137</v>
      </c>
      <c r="P129" s="2" cm="1">
        <f t="array" ref="P129">_xlfn.IFS(AD129=$AT$8,STL!$P$3,AD129=$AT$9,STL!$P$4,AD129=$AT$10,STL!$P$5,AD129=$AT$11,STL!$P$6,AD129=$AT$12,STL!$P$7,AD129=$AT$13,STL!$P$8,AD129=$AT$14,STL!$P$9,AD129=$AT$15,STL!$P$10,AD129=$AT$16,STL!$P$11,AD129=$AT$17,STL!$P$12,AD129=$AT$18,STL!$P$13,AD129=$AT$19,STL!$P$14,AD129=$AT$20,STL!$P$15,AD129=$AT$21,STL!$P$16,AD129=$AT$22,STL!$P$17,AD129=$AT$23,STL!$P$18,AD129=$AT$24,STL!$P$19,AD129=$AT$25,STL!$P$20,AD129=$AT$26,STL!$P$21,AD129=$AT$27,STL!$P$22,AD129=$AT$28,STL!$P$23,AD129=$AT$29,STL!$P$24,AD129=$AT$30,STL!$P$25,AD129=$AT$31,STL!$P$26,AD129=$AT$32,STL!$P$27,AD129=$AT$33,STL!$P$28,AD129=$AT$34,STL!$P$29,AD129=$AT$35,STL!$P$30,AD129=$AT$36,STL!$P$31,AD129=$AT$37,STL!$P$32,AD129=$AT$38,STL!$P$33,AD129=$AT$39,STL!$P$34,AD129=$AT$40,STL!$P$35,AD129=$AT$41,STL!$P$36,AD129=$AT$42,STL!$P$37,AD129=$AT$43,STL!$P$38,AD129=$AT$44,STL!$P$39,AD129=$AT$45,STL!$P$40,AD129=$AT$46,STL!$P$41,AD129=$AT$47,STL!$P$42,AD129=$AT$48,STL!$P$43,AD129=$AT$49,STL!$P$44)</f>
        <v>8.3350000000000009</v>
      </c>
      <c r="Q129" s="2">
        <f>STL!$Q$3</f>
        <v>28</v>
      </c>
      <c r="R129" s="42">
        <f>STL!$R$3</f>
        <v>36.335000000000001</v>
      </c>
      <c r="S129" s="43" cm="1">
        <f t="array" ref="S129">_xlfn.IFS(A129=$AT$8,STL!$S$3,A129=$AT$9,STL!$S$4,A129=$AT$10,STL!$S$5,A129=$AT$11,STL!$S$6,A129=$AT$12,STL!$S$7,A129=$AT$13,STL!$S$8,A129=$AT$14,STL!$S$9,A129=$AT$15,STL!$S$10,A129=$AT$16,STL!$S$11,A129=$AT$17,STL!$S$12,A129=$AT$18,STL!$S$13,A129=$AT$19,STL!$S$14,A129=$AT$20,STL!$S$15,A129=$AT$21,STL!$S$16,A129=$AT$22,STL!$S$17,A129=$AT$23,STL!$S$18,A129=$AT$24,STL!$S$19,A129=$AT$25,STL!$S$20,A129=$AT$26,STL!$S$21,A129=$AT$27,STL!$S$22,A129=$AT$28,STL!$S$23,A129=$AT$29,STL!$S$24,A129=$AT$30,STL!$S$25,A129=$AT$31,STL!$S$26,A129=$AT$32,STL!$S$27,A129=$AT$33,STL!$S$28,A129=$AT$34,STL!$S$29,A129=$AT$35,STL!$S$30,A129=$AT$36,STL!$S$31,A129=$AT$37,STL!$S$32,A129=$AT$38,STL!$S$33,A129=$AT$39,STL!$S$34,A129=$AT$40,STL!$S$35,A129=$AT$41,STL!$S$36,A129=$AT$42,STL!$S$37,A129=$AT$43,STL!$S$38,A129=$AT$44,STL!$S$39,A129=$AT$45,STL!$S$40,A129=$AT$46,STL!$S$41,A129=$AT$47,STL!$S$42,A129=$AT$48,STL!$S$43,A129=$AT$49,STL!$S$44)</f>
        <v>4790.6071428571431</v>
      </c>
      <c r="T129" s="2" cm="1">
        <f t="array" ref="T129">_xlfn.IFS(AD129=$AX$8,STL!$T$3,AD129=$AX$9,STL!$T$4,AD129=$AX$10,STL!$T$5,AD129=$AX$11,STL!$T$6,AD129=$AX$12,STL!$T$7,AD129=$AX$13,STL!$T$8,AD129=$AX$14,STL!$T$9,AD129=$AX$15,STL!$T$10,AD129=$AX$16,STL!$T$11,AD129=$AX$17,STL!$T$12,AD129=$AX$18,STL!$T$13,AD129=$AX$19,STL!$T$14,AD129=$AX$20,STL!$T$15,AD129=$AX$21,STL!$T$16,AD129=$AX$22,STL!$T$17,AD129=$AX$23,STL!$T$18,AD129=$AX$24,STL!$T$19,AD129=$AX$25,STL!$T$20,AD129=$AX$26,STL!$T$21,AD129=$AX$27,STL!$T$22,AD129=$AX$28,STL!$T$23,AD129=$AX$29,STL!$T$24,AD129=$AX$30,STL!$T$25,AD129=$AX$31,STL!$T$26,AD129=$AX$32,STL!$T$27,AD129=$AX$33,STL!$T$28,AD129=$AX$34,STL!$T$29,AD129=$AX$35,STL!$T$30,AD129=$AX$36,STL!$T$31,AD129=$AX$37,STL!$T$32,AD129=$AX$38,STL!$T$33,AD129=$AX$39,STL!$T$34,AD129=$AX$40,STL!$T$35,AD129=$AX$41,STL!$T$36,AD129=$AX$42,STL!$T$37,AD129=$AX$43,STL!$T$38,AD129=$AX$44,STL!$T$39,AD129=$AX$45,STL!$T$40,AD129=$AX$46,STL!$T$41,AD129=$AX$47,STL!$T$42,AD129=$AX$48,STL!$T$43,AD129=$AX$49,STL!$T$44)</f>
        <v>59.976999999999997</v>
      </c>
      <c r="U129" s="2" cm="1">
        <f t="array" ref="U129">_xlfn.IFS($AD129=$AX$8,STL!$U$3,$AD129=$AX$9,STL!$U$4,$AD129=$AX$10,STL!$U$5,$AD129=$AX$11,STL!$U$6,$AD129=$AX$12,STL!$U$7,$AD129=$AX$13,STL!$U$8,$AD129=$AX$14,STL!$U$9,$AD129=$AX$15,STL!$U$10,$AD129=$AX$16,STL!$U$11,$AD129=$AX$17,STL!$U$12,$AD129=$AX$18,STL!$U$13,$AD129=$AX$19,STL!$U$14,$AD129=$AX$20,STL!$U$15,$AD129=$AX$21,STL!$U$16,$AD129=$AX$22,STL!$U$17,$AD129=$AX$23,STL!$U$18,$AD129=$AX$24,STL!$U$19,$AD129=$AX$25,STL!$U$20,$AD129=$AX$26,STL!$U$21,$AD129=$AX$27,STL!$U$22,$AD129=$AX$28,STL!$U$23,$AD129=$AX$29,STL!$U$24,$AD129=$AX$30,STL!$U$25,$AD129=$AX$31,STL!$U$26,$AD129=$AX$32,STL!$U$27,$AD129=$AX$33,STL!$U$28,$AD129=$AX$34,STL!$U$29,$AD129=$AX$35,STL!$U$30,$AD129=$AX$36,STL!$U$31,$AD129=$AX$37,STL!$U$32,$AD129=$AX$38,STL!$U$33,$AD129=$AX$39,STL!$U$34,$AD129=$AX$40,STL!$U$35,$AD129=$AX$41,STL!$U$36,$AD129=$AX$42,STL!$U$37,$AD129=$AX$43,STL!$U$38,$AD129=$AX$44,STL!$U$39,$AD129=$AX$45,STL!$U$40,$AD129=$AX$46,STL!$U$41,$AD129=$AX$47,STL!$U$42,$AD129=$AX$48,STL!$U$43,$AD129=$AX$49,STL!$U$44)</f>
        <v>4.5039999999999996</v>
      </c>
      <c r="V129" s="2" cm="1">
        <f t="array" ref="V129">_xlfn.IFS($AD129=$AX$8,STL!$V$3,$AD129=$AX$9,STL!$V$4,$AD129=$AX$10,STL!$V$5,$AD129=$AX$11,STL!$V$6,$AD129=$AX$12,STL!$V$7,$AD129=$AX$13,STL!$V$8,$AD129=$AX$14,STL!$V$9,$AD129=$AX$15,STL!$V$10,$AD129=$AX$16,STL!$V$11,$AD129=$AX$17,STL!$V$12,$AD129=$AX$18,STL!$V$13,$AD129=$AX$19,STL!$V$14,$AD129=$AX$20,STL!$V$15,$AD129=$AX$21,STL!$V$16,$AD129=$AX$22,STL!$V$17,$AD129=$AX$23,STL!$V$18,$AD129=$AX$24,STL!$V$19,$AD129=$AX$25,STL!$V$20,$AD129=$AX$26,STL!$V$21,$AD129=$AX$27,STL!$V$22,$AD129=$AX$28,STL!$V$23,$AD129=$AX$29,STL!$V$24,$AD129=$AX$30,STL!$V$25,$AD129=$AX$31,STL!$V$26,$AD129=$AX$32,STL!$V$27,$AD129=$AX$33,STL!$V$28,$AD129=$AX$34,STL!$V$29,$AD129=$AX$35,STL!$V$30,$AD129=$AX$36,STL!$V$31,$AD129=$AX$37,STL!$V$32,$AD129=$AX$38,STL!$V$33,$AD129=$AX$39,STL!$V$34,$AD129=$AX$40,STL!$V$35,$AD129=$AX$41,STL!$V$36,$AD129=$AX$42,STL!$V$37,$AD129=$AX$43,STL!$V$38,$AD129=$AX$44,STL!$V$39,$AD129=$AX$45,STL!$V$40,$AD129=$AX$46,STL!$V$41,$AD129=$AX$47,STL!$V$42,$AD129=$AX$48,STL!$V$43,$AD129=$AX$49,STL!$V$44)</f>
        <v>64.480999999999995</v>
      </c>
      <c r="W129" s="2" t="s">
        <v>1462</v>
      </c>
      <c r="X129" s="2">
        <v>0</v>
      </c>
      <c r="Y129" s="2" t="s">
        <v>33</v>
      </c>
      <c r="Z129" s="2" t="s">
        <v>61</v>
      </c>
      <c r="AA129" s="2" t="s">
        <v>35</v>
      </c>
      <c r="AB129" s="2">
        <v>2976.7420149999998</v>
      </c>
      <c r="AC129" s="2">
        <v>2.9767420000000002</v>
      </c>
      <c r="AD129" s="2">
        <v>16</v>
      </c>
      <c r="AE129" s="10" t="s">
        <v>307</v>
      </c>
      <c r="AF129" s="2">
        <f t="shared" si="3"/>
        <v>28520.802975285718</v>
      </c>
      <c r="AG129" s="2" cm="1">
        <f t="array" ref="AG129">_xlfn.IFS(D129="I",MIN('Datos pp I Región'!$K$7:$K$9),D129="II",MIN('Datos pp II Región'!$K$7:$K$9),D129="III",MIN('Datos pp III Región'!$K$7:$K$9),D129="IV",MIN('Datos pp IV Región'!$K$7:$K$9),D129="V",MIN('Datos pp V Región'!$K$7:$K$9),D129="RM",MIN('Datos pp RM'!$K$7:$K$9),D129="VI",MIN('Datos pp VI Región'!$K$7:$K$9))</f>
        <v>29</v>
      </c>
      <c r="AH129" s="2" cm="1">
        <f t="array" ref="AH129">_xlfn.IFS(Z129="Pavimentado",1-(AG129/(4*365)),Z129="No Pavimentado",1-(AG129/365))</f>
        <v>0.92054794520547945</v>
      </c>
      <c r="AI129" s="2" cm="1">
        <f t="array" ref="AI129">_xlfn.IFS(Z129="Pavimentado",8,Z129="No Pavimentado",R129)</f>
        <v>36.335000000000001</v>
      </c>
      <c r="AJ129" s="2">
        <v>0.62</v>
      </c>
      <c r="AK129" s="2">
        <v>0.15</v>
      </c>
      <c r="AL129" s="2">
        <v>1.5</v>
      </c>
      <c r="AM129" s="2">
        <v>0.15</v>
      </c>
      <c r="AN129" s="2"/>
      <c r="AO129" s="2" cm="1">
        <f t="array" ref="AO129">_xlfn.IFS($Z129=$AU$3,AJ129*(($X129)^(0.91))*(AI129*1.1023)^(1.02),$Z129=$AU$4,AL129*281.9*((8.5/12)^0.9)*(AI129/2.72)^0.45)</f>
        <v>995.38378987729118</v>
      </c>
      <c r="AP129" s="2" cm="1">
        <f t="array" ref="AP129">_xlfn.IFS($Z129=$AU$3,AK129*(($X129)^(0.91))*(AI129*1.1023)^1.02,$Z129=$AU$4,AM129*281.9*((8.5/12)^0.9)*(AI129/2.72)^0.45)</f>
        <v>99.538378987729104</v>
      </c>
      <c r="AQ129" s="2" cm="1">
        <f t="array" ref="AQ129">_xlfn.IFS(Z129=$AU$3,(AF129*AO129*AH129)/1000000,Z129=$AU$4,(AF129*AH129*AO129*(1-AN129))/1000000)</f>
        <v>26.133569055278983</v>
      </c>
      <c r="AR129" s="2" cm="1">
        <f t="array" ref="AR129">_xlfn.IFS(Z129=$AU$3,(AF129*AP129*AH129)/1000000,Z129=$AU$4,(AF129*AH129*AP129*(1-AN129))/1000000)</f>
        <v>2.613356905527898</v>
      </c>
    </row>
    <row r="130" spans="1:44" ht="28.8" x14ac:dyDescent="0.3">
      <c r="A130" s="2">
        <v>16</v>
      </c>
      <c r="B130" t="s">
        <v>21</v>
      </c>
      <c r="C130" s="2" t="s">
        <v>229</v>
      </c>
      <c r="D130" t="s">
        <v>184</v>
      </c>
      <c r="E130" s="2" t="s">
        <v>237</v>
      </c>
      <c r="F130" s="2" t="s">
        <v>198</v>
      </c>
      <c r="G130" s="3" t="s">
        <v>188</v>
      </c>
      <c r="H130" s="2" t="s">
        <v>199</v>
      </c>
      <c r="I130" s="2" t="s">
        <v>28</v>
      </c>
      <c r="J130" s="2">
        <v>134137</v>
      </c>
      <c r="K130" s="2" t="s">
        <v>29</v>
      </c>
      <c r="L130" s="4">
        <v>46227</v>
      </c>
      <c r="M130" s="2" t="s">
        <v>30</v>
      </c>
      <c r="N130" s="2" t="s">
        <v>31</v>
      </c>
      <c r="O130" s="2">
        <v>134137</v>
      </c>
      <c r="P130" s="2" cm="1">
        <f t="array" ref="P130">_xlfn.IFS(AD130=$AT$8,STL!$P$3,AD130=$AT$9,STL!$P$4,AD130=$AT$10,STL!$P$5,AD130=$AT$11,STL!$P$6,AD130=$AT$12,STL!$P$7,AD130=$AT$13,STL!$P$8,AD130=$AT$14,STL!$P$9,AD130=$AT$15,STL!$P$10,AD130=$AT$16,STL!$P$11,AD130=$AT$17,STL!$P$12,AD130=$AT$18,STL!$P$13,AD130=$AT$19,STL!$P$14,AD130=$AT$20,STL!$P$15,AD130=$AT$21,STL!$P$16,AD130=$AT$22,STL!$P$17,AD130=$AT$23,STL!$P$18,AD130=$AT$24,STL!$P$19,AD130=$AT$25,STL!$P$20,AD130=$AT$26,STL!$P$21,AD130=$AT$27,STL!$P$22,AD130=$AT$28,STL!$P$23,AD130=$AT$29,STL!$P$24,AD130=$AT$30,STL!$P$25,AD130=$AT$31,STL!$P$26,AD130=$AT$32,STL!$P$27,AD130=$AT$33,STL!$P$28,AD130=$AT$34,STL!$P$29,AD130=$AT$35,STL!$P$30,AD130=$AT$36,STL!$P$31,AD130=$AT$37,STL!$P$32,AD130=$AT$38,STL!$P$33,AD130=$AT$39,STL!$P$34,AD130=$AT$40,STL!$P$35,AD130=$AT$41,STL!$P$36,AD130=$AT$42,STL!$P$37,AD130=$AT$43,STL!$P$38,AD130=$AT$44,STL!$P$39,AD130=$AT$45,STL!$P$40,AD130=$AT$46,STL!$P$41,AD130=$AT$47,STL!$P$42,AD130=$AT$48,STL!$P$43,AD130=$AT$49,STL!$P$44)</f>
        <v>8.3350000000000009</v>
      </c>
      <c r="Q130" s="2">
        <f>STL!$Q$3</f>
        <v>28</v>
      </c>
      <c r="R130" s="42">
        <f>STL!$R$3</f>
        <v>36.335000000000001</v>
      </c>
      <c r="S130" s="43" cm="1">
        <f t="array" ref="S130">_xlfn.IFS(A130=$AT$8,STL!$S$3,A130=$AT$9,STL!$S$4,A130=$AT$10,STL!$S$5,A130=$AT$11,STL!$S$6,A130=$AT$12,STL!$S$7,A130=$AT$13,STL!$S$8,A130=$AT$14,STL!$S$9,A130=$AT$15,STL!$S$10,A130=$AT$16,STL!$S$11,A130=$AT$17,STL!$S$12,A130=$AT$18,STL!$S$13,A130=$AT$19,STL!$S$14,A130=$AT$20,STL!$S$15,A130=$AT$21,STL!$S$16,A130=$AT$22,STL!$S$17,A130=$AT$23,STL!$S$18,A130=$AT$24,STL!$S$19,A130=$AT$25,STL!$S$20,A130=$AT$26,STL!$S$21,A130=$AT$27,STL!$S$22,A130=$AT$28,STL!$S$23,A130=$AT$29,STL!$S$24,A130=$AT$30,STL!$S$25,A130=$AT$31,STL!$S$26,A130=$AT$32,STL!$S$27,A130=$AT$33,STL!$S$28,A130=$AT$34,STL!$S$29,A130=$AT$35,STL!$S$30,A130=$AT$36,STL!$S$31,A130=$AT$37,STL!$S$32,A130=$AT$38,STL!$S$33,A130=$AT$39,STL!$S$34,A130=$AT$40,STL!$S$35,A130=$AT$41,STL!$S$36,A130=$AT$42,STL!$S$37,A130=$AT$43,STL!$S$38,A130=$AT$44,STL!$S$39,A130=$AT$45,STL!$S$40,A130=$AT$46,STL!$S$41,A130=$AT$47,STL!$S$42,A130=$AT$48,STL!$S$43,A130=$AT$49,STL!$S$44)</f>
        <v>4790.6071428571431</v>
      </c>
      <c r="T130" s="2" cm="1">
        <f t="array" ref="T130">_xlfn.IFS(AD130=$AX$8,STL!$T$3,AD130=$AX$9,STL!$T$4,AD130=$AX$10,STL!$T$5,AD130=$AX$11,STL!$T$6,AD130=$AX$12,STL!$T$7,AD130=$AX$13,STL!$T$8,AD130=$AX$14,STL!$T$9,AD130=$AX$15,STL!$T$10,AD130=$AX$16,STL!$T$11,AD130=$AX$17,STL!$T$12,AD130=$AX$18,STL!$T$13,AD130=$AX$19,STL!$T$14,AD130=$AX$20,STL!$T$15,AD130=$AX$21,STL!$T$16,AD130=$AX$22,STL!$T$17,AD130=$AX$23,STL!$T$18,AD130=$AX$24,STL!$T$19,AD130=$AX$25,STL!$T$20,AD130=$AX$26,STL!$T$21,AD130=$AX$27,STL!$T$22,AD130=$AX$28,STL!$T$23,AD130=$AX$29,STL!$T$24,AD130=$AX$30,STL!$T$25,AD130=$AX$31,STL!$T$26,AD130=$AX$32,STL!$T$27,AD130=$AX$33,STL!$T$28,AD130=$AX$34,STL!$T$29,AD130=$AX$35,STL!$T$30,AD130=$AX$36,STL!$T$31,AD130=$AX$37,STL!$T$32,AD130=$AX$38,STL!$T$33,AD130=$AX$39,STL!$T$34,AD130=$AX$40,STL!$T$35,AD130=$AX$41,STL!$T$36,AD130=$AX$42,STL!$T$37,AD130=$AX$43,STL!$T$38,AD130=$AX$44,STL!$T$39,AD130=$AX$45,STL!$T$40,AD130=$AX$46,STL!$T$41,AD130=$AX$47,STL!$T$42,AD130=$AX$48,STL!$T$43,AD130=$AX$49,STL!$T$44)</f>
        <v>59.976999999999997</v>
      </c>
      <c r="U130" s="2" cm="1">
        <f t="array" ref="U130">_xlfn.IFS($AD130=$AX$8,STL!$U$3,$AD130=$AX$9,STL!$U$4,$AD130=$AX$10,STL!$U$5,$AD130=$AX$11,STL!$U$6,$AD130=$AX$12,STL!$U$7,$AD130=$AX$13,STL!$U$8,$AD130=$AX$14,STL!$U$9,$AD130=$AX$15,STL!$U$10,$AD130=$AX$16,STL!$U$11,$AD130=$AX$17,STL!$U$12,$AD130=$AX$18,STL!$U$13,$AD130=$AX$19,STL!$U$14,$AD130=$AX$20,STL!$U$15,$AD130=$AX$21,STL!$U$16,$AD130=$AX$22,STL!$U$17,$AD130=$AX$23,STL!$U$18,$AD130=$AX$24,STL!$U$19,$AD130=$AX$25,STL!$U$20,$AD130=$AX$26,STL!$U$21,$AD130=$AX$27,STL!$U$22,$AD130=$AX$28,STL!$U$23,$AD130=$AX$29,STL!$U$24,$AD130=$AX$30,STL!$U$25,$AD130=$AX$31,STL!$U$26,$AD130=$AX$32,STL!$U$27,$AD130=$AX$33,STL!$U$28,$AD130=$AX$34,STL!$U$29,$AD130=$AX$35,STL!$U$30,$AD130=$AX$36,STL!$U$31,$AD130=$AX$37,STL!$U$32,$AD130=$AX$38,STL!$U$33,$AD130=$AX$39,STL!$U$34,$AD130=$AX$40,STL!$U$35,$AD130=$AX$41,STL!$U$36,$AD130=$AX$42,STL!$U$37,$AD130=$AX$43,STL!$U$38,$AD130=$AX$44,STL!$U$39,$AD130=$AX$45,STL!$U$40,$AD130=$AX$46,STL!$U$41,$AD130=$AX$47,STL!$U$42,$AD130=$AX$48,STL!$U$43,$AD130=$AX$49,STL!$U$44)</f>
        <v>4.5039999999999996</v>
      </c>
      <c r="V130" s="2" cm="1">
        <f t="array" ref="V130">_xlfn.IFS($AD130=$AX$8,STL!$V$3,$AD130=$AX$9,STL!$V$4,$AD130=$AX$10,STL!$V$5,$AD130=$AX$11,STL!$V$6,$AD130=$AX$12,STL!$V$7,$AD130=$AX$13,STL!$V$8,$AD130=$AX$14,STL!$V$9,$AD130=$AX$15,STL!$V$10,$AD130=$AX$16,STL!$V$11,$AD130=$AX$17,STL!$V$12,$AD130=$AX$18,STL!$V$13,$AD130=$AX$19,STL!$V$14,$AD130=$AX$20,STL!$V$15,$AD130=$AX$21,STL!$V$16,$AD130=$AX$22,STL!$V$17,$AD130=$AX$23,STL!$V$18,$AD130=$AX$24,STL!$V$19,$AD130=$AX$25,STL!$V$20,$AD130=$AX$26,STL!$V$21,$AD130=$AX$27,STL!$V$22,$AD130=$AX$28,STL!$V$23,$AD130=$AX$29,STL!$V$24,$AD130=$AX$30,STL!$V$25,$AD130=$AX$31,STL!$V$26,$AD130=$AX$32,STL!$V$27,$AD130=$AX$33,STL!$V$28,$AD130=$AX$34,STL!$V$29,$AD130=$AX$35,STL!$V$30,$AD130=$AX$36,STL!$V$31,$AD130=$AX$37,STL!$V$32,$AD130=$AX$38,STL!$V$33,$AD130=$AX$39,STL!$V$34,$AD130=$AX$40,STL!$V$35,$AD130=$AX$41,STL!$V$36,$AD130=$AX$42,STL!$V$37,$AD130=$AX$43,STL!$V$38,$AD130=$AX$44,STL!$V$39,$AD130=$AX$45,STL!$V$40,$AD130=$AX$46,STL!$V$41,$AD130=$AX$47,STL!$V$42,$AD130=$AX$48,STL!$V$43,$AD130=$AX$49,STL!$V$44)</f>
        <v>64.480999999999995</v>
      </c>
      <c r="W130" s="2" t="s">
        <v>1463</v>
      </c>
      <c r="X130" s="2">
        <v>0.2</v>
      </c>
      <c r="Y130" s="2" t="s">
        <v>33</v>
      </c>
      <c r="Z130" s="2" t="s">
        <v>34</v>
      </c>
      <c r="AA130" s="2" t="s">
        <v>35</v>
      </c>
      <c r="AB130" s="2">
        <v>8412.5860769999999</v>
      </c>
      <c r="AC130" s="2">
        <v>8.4125859999999992</v>
      </c>
      <c r="AD130" s="2">
        <v>16</v>
      </c>
      <c r="AE130" s="10" t="s">
        <v>307</v>
      </c>
      <c r="AF130" s="2">
        <f t="shared" si="3"/>
        <v>80602.789162999994</v>
      </c>
      <c r="AG130" s="2" cm="1">
        <f t="array" ref="AG130">_xlfn.IFS(D130="I",MIN('Datos pp I Región'!$K$7:$K$9),D130="II",MIN('Datos pp II Región'!$K$7:$K$9),D130="III",MIN('Datos pp III Región'!$K$7:$K$9),D130="IV",MIN('Datos pp IV Región'!$K$7:$K$9),D130="V",MIN('Datos pp V Región'!$K$7:$K$9),D130="RM",MIN('Datos pp RM'!$K$7:$K$9),D130="VI",MIN('Datos pp VI Región'!$K$7:$K$9))</f>
        <v>29</v>
      </c>
      <c r="AH130" s="2" cm="1">
        <f t="array" ref="AH130">_xlfn.IFS(Z130="Pavimentado",1-(AG130/(4*365)),Z130="No Pavimentado",1-(AG130/365))</f>
        <v>0.98013698630136981</v>
      </c>
      <c r="AI130" s="2" cm="1">
        <f t="array" ref="AI130">_xlfn.IFS(Z130="Pavimentado",8,Z130="No Pavimentado",R130)</f>
        <v>8</v>
      </c>
      <c r="AJ130" s="2">
        <v>0.62</v>
      </c>
      <c r="AK130" s="2">
        <v>0.15</v>
      </c>
      <c r="AL130" s="2">
        <v>1.5</v>
      </c>
      <c r="AM130" s="2">
        <v>0.15</v>
      </c>
      <c r="AN130" s="2"/>
      <c r="AO130" s="2" cm="1">
        <f t="array" ref="AO130">_xlfn.IFS($Z130=$AU$3,AJ130*(($X130)^(0.91))*(AI130*1.1023)^(1.02),$Z130=$AU$4,AL130*281.9*((8.5/12)^0.9)*(AI130/2.72)^0.45)</f>
        <v>1.3201600184669013</v>
      </c>
      <c r="AP130" s="2" cm="1">
        <f t="array" ref="AP130">_xlfn.IFS($Z130=$AU$3,AK130*(($X130)^(0.91))*(AI130*1.1023)^1.02,$Z130=$AU$4,AM130*281.9*((8.5/12)^0.9)*(AI130/2.72)^0.45)</f>
        <v>0.31939355285489546</v>
      </c>
      <c r="AQ130" s="2" cm="1">
        <f t="array" ref="AQ130">_xlfn.IFS(Z130=$AU$3,(AF130*AO130*AH130)/1000000,Z130=$AU$4,(AF130*AH130*AO130*(1-AN130))/1000000)</f>
        <v>0.10429498455506915</v>
      </c>
      <c r="AR130" s="2" cm="1">
        <f t="array" ref="AR130">_xlfn.IFS(Z130=$AU$3,(AF130*AP130*AH130)/1000000,Z130=$AU$4,(AF130*AH130*AP130*(1-AN130))/1000000)</f>
        <v>2.5232657553645756E-2</v>
      </c>
    </row>
    <row r="131" spans="1:44" ht="28.8" x14ac:dyDescent="0.3">
      <c r="A131" s="2">
        <v>16</v>
      </c>
      <c r="B131" t="s">
        <v>21</v>
      </c>
      <c r="C131" s="2" t="s">
        <v>229</v>
      </c>
      <c r="D131" t="s">
        <v>184</v>
      </c>
      <c r="E131" s="2" t="s">
        <v>237</v>
      </c>
      <c r="F131" s="2" t="s">
        <v>198</v>
      </c>
      <c r="G131" s="3" t="s">
        <v>188</v>
      </c>
      <c r="H131" s="2" t="s">
        <v>199</v>
      </c>
      <c r="I131" s="2" t="s">
        <v>28</v>
      </c>
      <c r="J131" s="2">
        <v>134137</v>
      </c>
      <c r="K131" s="2" t="s">
        <v>29</v>
      </c>
      <c r="L131" s="4">
        <v>46227</v>
      </c>
      <c r="M131" s="2" t="s">
        <v>30</v>
      </c>
      <c r="N131" s="2" t="s">
        <v>31</v>
      </c>
      <c r="O131" s="2">
        <v>134137</v>
      </c>
      <c r="P131" s="2" cm="1">
        <f t="array" ref="P131">_xlfn.IFS(AD131=$AT$8,STL!$P$3,AD131=$AT$9,STL!$P$4,AD131=$AT$10,STL!$P$5,AD131=$AT$11,STL!$P$6,AD131=$AT$12,STL!$P$7,AD131=$AT$13,STL!$P$8,AD131=$AT$14,STL!$P$9,AD131=$AT$15,STL!$P$10,AD131=$AT$16,STL!$P$11,AD131=$AT$17,STL!$P$12,AD131=$AT$18,STL!$P$13,AD131=$AT$19,STL!$P$14,AD131=$AT$20,STL!$P$15,AD131=$AT$21,STL!$P$16,AD131=$AT$22,STL!$P$17,AD131=$AT$23,STL!$P$18,AD131=$AT$24,STL!$P$19,AD131=$AT$25,STL!$P$20,AD131=$AT$26,STL!$P$21,AD131=$AT$27,STL!$P$22,AD131=$AT$28,STL!$P$23,AD131=$AT$29,STL!$P$24,AD131=$AT$30,STL!$P$25,AD131=$AT$31,STL!$P$26,AD131=$AT$32,STL!$P$27,AD131=$AT$33,STL!$P$28,AD131=$AT$34,STL!$P$29,AD131=$AT$35,STL!$P$30,AD131=$AT$36,STL!$P$31,AD131=$AT$37,STL!$P$32,AD131=$AT$38,STL!$P$33,AD131=$AT$39,STL!$P$34,AD131=$AT$40,STL!$P$35,AD131=$AT$41,STL!$P$36,AD131=$AT$42,STL!$P$37,AD131=$AT$43,STL!$P$38,AD131=$AT$44,STL!$P$39,AD131=$AT$45,STL!$P$40,AD131=$AT$46,STL!$P$41,AD131=$AT$47,STL!$P$42,AD131=$AT$48,STL!$P$43,AD131=$AT$49,STL!$P$44)</f>
        <v>8.3350000000000009</v>
      </c>
      <c r="Q131" s="2">
        <f>STL!$Q$3</f>
        <v>28</v>
      </c>
      <c r="R131" s="42">
        <f>STL!$R$3</f>
        <v>36.335000000000001</v>
      </c>
      <c r="S131" s="43" cm="1">
        <f t="array" ref="S131">_xlfn.IFS(A131=$AT$8,STL!$S$3,A131=$AT$9,STL!$S$4,A131=$AT$10,STL!$S$5,A131=$AT$11,STL!$S$6,A131=$AT$12,STL!$S$7,A131=$AT$13,STL!$S$8,A131=$AT$14,STL!$S$9,A131=$AT$15,STL!$S$10,A131=$AT$16,STL!$S$11,A131=$AT$17,STL!$S$12,A131=$AT$18,STL!$S$13,A131=$AT$19,STL!$S$14,A131=$AT$20,STL!$S$15,A131=$AT$21,STL!$S$16,A131=$AT$22,STL!$S$17,A131=$AT$23,STL!$S$18,A131=$AT$24,STL!$S$19,A131=$AT$25,STL!$S$20,A131=$AT$26,STL!$S$21,A131=$AT$27,STL!$S$22,A131=$AT$28,STL!$S$23,A131=$AT$29,STL!$S$24,A131=$AT$30,STL!$S$25,A131=$AT$31,STL!$S$26,A131=$AT$32,STL!$S$27,A131=$AT$33,STL!$S$28,A131=$AT$34,STL!$S$29,A131=$AT$35,STL!$S$30,A131=$AT$36,STL!$S$31,A131=$AT$37,STL!$S$32,A131=$AT$38,STL!$S$33,A131=$AT$39,STL!$S$34,A131=$AT$40,STL!$S$35,A131=$AT$41,STL!$S$36,A131=$AT$42,STL!$S$37,A131=$AT$43,STL!$S$38,A131=$AT$44,STL!$S$39,A131=$AT$45,STL!$S$40,A131=$AT$46,STL!$S$41,A131=$AT$47,STL!$S$42,A131=$AT$48,STL!$S$43,A131=$AT$49,STL!$S$44)</f>
        <v>4790.6071428571431</v>
      </c>
      <c r="T131" s="2" cm="1">
        <f t="array" ref="T131">_xlfn.IFS(AD131=$AX$8,STL!$T$3,AD131=$AX$9,STL!$T$4,AD131=$AX$10,STL!$T$5,AD131=$AX$11,STL!$T$6,AD131=$AX$12,STL!$T$7,AD131=$AX$13,STL!$T$8,AD131=$AX$14,STL!$T$9,AD131=$AX$15,STL!$T$10,AD131=$AX$16,STL!$T$11,AD131=$AX$17,STL!$T$12,AD131=$AX$18,STL!$T$13,AD131=$AX$19,STL!$T$14,AD131=$AX$20,STL!$T$15,AD131=$AX$21,STL!$T$16,AD131=$AX$22,STL!$T$17,AD131=$AX$23,STL!$T$18,AD131=$AX$24,STL!$T$19,AD131=$AX$25,STL!$T$20,AD131=$AX$26,STL!$T$21,AD131=$AX$27,STL!$T$22,AD131=$AX$28,STL!$T$23,AD131=$AX$29,STL!$T$24,AD131=$AX$30,STL!$T$25,AD131=$AX$31,STL!$T$26,AD131=$AX$32,STL!$T$27,AD131=$AX$33,STL!$T$28,AD131=$AX$34,STL!$T$29,AD131=$AX$35,STL!$T$30,AD131=$AX$36,STL!$T$31,AD131=$AX$37,STL!$T$32,AD131=$AX$38,STL!$T$33,AD131=$AX$39,STL!$T$34,AD131=$AX$40,STL!$T$35,AD131=$AX$41,STL!$T$36,AD131=$AX$42,STL!$T$37,AD131=$AX$43,STL!$T$38,AD131=$AX$44,STL!$T$39,AD131=$AX$45,STL!$T$40,AD131=$AX$46,STL!$T$41,AD131=$AX$47,STL!$T$42,AD131=$AX$48,STL!$T$43,AD131=$AX$49,STL!$T$44)</f>
        <v>59.976999999999997</v>
      </c>
      <c r="U131" s="2" cm="1">
        <f t="array" ref="U131">_xlfn.IFS($AD131=$AX$8,STL!$U$3,$AD131=$AX$9,STL!$U$4,$AD131=$AX$10,STL!$U$5,$AD131=$AX$11,STL!$U$6,$AD131=$AX$12,STL!$U$7,$AD131=$AX$13,STL!$U$8,$AD131=$AX$14,STL!$U$9,$AD131=$AX$15,STL!$U$10,$AD131=$AX$16,STL!$U$11,$AD131=$AX$17,STL!$U$12,$AD131=$AX$18,STL!$U$13,$AD131=$AX$19,STL!$U$14,$AD131=$AX$20,STL!$U$15,$AD131=$AX$21,STL!$U$16,$AD131=$AX$22,STL!$U$17,$AD131=$AX$23,STL!$U$18,$AD131=$AX$24,STL!$U$19,$AD131=$AX$25,STL!$U$20,$AD131=$AX$26,STL!$U$21,$AD131=$AX$27,STL!$U$22,$AD131=$AX$28,STL!$U$23,$AD131=$AX$29,STL!$U$24,$AD131=$AX$30,STL!$U$25,$AD131=$AX$31,STL!$U$26,$AD131=$AX$32,STL!$U$27,$AD131=$AX$33,STL!$U$28,$AD131=$AX$34,STL!$U$29,$AD131=$AX$35,STL!$U$30,$AD131=$AX$36,STL!$U$31,$AD131=$AX$37,STL!$U$32,$AD131=$AX$38,STL!$U$33,$AD131=$AX$39,STL!$U$34,$AD131=$AX$40,STL!$U$35,$AD131=$AX$41,STL!$U$36,$AD131=$AX$42,STL!$U$37,$AD131=$AX$43,STL!$U$38,$AD131=$AX$44,STL!$U$39,$AD131=$AX$45,STL!$U$40,$AD131=$AX$46,STL!$U$41,$AD131=$AX$47,STL!$U$42,$AD131=$AX$48,STL!$U$43,$AD131=$AX$49,STL!$U$44)</f>
        <v>4.5039999999999996</v>
      </c>
      <c r="V131" s="2" cm="1">
        <f t="array" ref="V131">_xlfn.IFS($AD131=$AX$8,STL!$V$3,$AD131=$AX$9,STL!$V$4,$AD131=$AX$10,STL!$V$5,$AD131=$AX$11,STL!$V$6,$AD131=$AX$12,STL!$V$7,$AD131=$AX$13,STL!$V$8,$AD131=$AX$14,STL!$V$9,$AD131=$AX$15,STL!$V$10,$AD131=$AX$16,STL!$V$11,$AD131=$AX$17,STL!$V$12,$AD131=$AX$18,STL!$V$13,$AD131=$AX$19,STL!$V$14,$AD131=$AX$20,STL!$V$15,$AD131=$AX$21,STL!$V$16,$AD131=$AX$22,STL!$V$17,$AD131=$AX$23,STL!$V$18,$AD131=$AX$24,STL!$V$19,$AD131=$AX$25,STL!$V$20,$AD131=$AX$26,STL!$V$21,$AD131=$AX$27,STL!$V$22,$AD131=$AX$28,STL!$V$23,$AD131=$AX$29,STL!$V$24,$AD131=$AX$30,STL!$V$25,$AD131=$AX$31,STL!$V$26,$AD131=$AX$32,STL!$V$27,$AD131=$AX$33,STL!$V$28,$AD131=$AX$34,STL!$V$29,$AD131=$AX$35,STL!$V$30,$AD131=$AX$36,STL!$V$31,$AD131=$AX$37,STL!$V$32,$AD131=$AX$38,STL!$V$33,$AD131=$AX$39,STL!$V$34,$AD131=$AX$40,STL!$V$35,$AD131=$AX$41,STL!$V$36,$AD131=$AX$42,STL!$V$37,$AD131=$AX$43,STL!$V$38,$AD131=$AX$44,STL!$V$39,$AD131=$AX$45,STL!$V$40,$AD131=$AX$46,STL!$V$41,$AD131=$AX$47,STL!$V$42,$AD131=$AX$48,STL!$V$43,$AD131=$AX$49,STL!$V$44)</f>
        <v>64.480999999999995</v>
      </c>
      <c r="W131" s="2" t="s">
        <v>1464</v>
      </c>
      <c r="X131" s="2">
        <v>0.2</v>
      </c>
      <c r="Y131" s="2" t="s">
        <v>33</v>
      </c>
      <c r="Z131" s="2" t="s">
        <v>34</v>
      </c>
      <c r="AA131" s="2" t="s">
        <v>35</v>
      </c>
      <c r="AB131" s="2">
        <v>613.74518799999998</v>
      </c>
      <c r="AC131" s="2">
        <v>0.61374499999999999</v>
      </c>
      <c r="AD131" s="2">
        <v>16</v>
      </c>
      <c r="AE131" s="10" t="s">
        <v>307</v>
      </c>
      <c r="AF131" s="2">
        <f t="shared" si="3"/>
        <v>5880.4223617857142</v>
      </c>
      <c r="AG131" s="2" cm="1">
        <f t="array" ref="AG131">_xlfn.IFS(D131="I",MIN('Datos pp I Región'!$K$7:$K$9),D131="II",MIN('Datos pp II Región'!$K$7:$K$9),D131="III",MIN('Datos pp III Región'!$K$7:$K$9),D131="IV",MIN('Datos pp IV Región'!$K$7:$K$9),D131="V",MIN('Datos pp V Región'!$K$7:$K$9),D131="RM",MIN('Datos pp RM'!$K$7:$K$9),D131="VI",MIN('Datos pp VI Región'!$K$7:$K$9))</f>
        <v>29</v>
      </c>
      <c r="AH131" s="2" cm="1">
        <f t="array" ref="AH131">_xlfn.IFS(Z131="Pavimentado",1-(AG131/(4*365)),Z131="No Pavimentado",1-(AG131/365))</f>
        <v>0.98013698630136981</v>
      </c>
      <c r="AI131" s="2" cm="1">
        <f t="array" ref="AI131">_xlfn.IFS(Z131="Pavimentado",8,Z131="No Pavimentado",R131)</f>
        <v>8</v>
      </c>
      <c r="AJ131" s="2">
        <v>0.62</v>
      </c>
      <c r="AK131" s="2">
        <v>0.15</v>
      </c>
      <c r="AL131" s="2">
        <v>1.5</v>
      </c>
      <c r="AM131" s="2">
        <v>0.15</v>
      </c>
      <c r="AN131" s="2"/>
      <c r="AO131" s="2" cm="1">
        <f t="array" ref="AO131">_xlfn.IFS($Z131=$AU$3,AJ131*(($X131)^(0.91))*(AI131*1.1023)^(1.02),$Z131=$AU$4,AL131*281.9*((8.5/12)^0.9)*(AI131/2.72)^0.45)</f>
        <v>1.3201600184669013</v>
      </c>
      <c r="AP131" s="2" cm="1">
        <f t="array" ref="AP131">_xlfn.IFS($Z131=$AU$3,AK131*(($X131)^(0.91))*(AI131*1.1023)^1.02,$Z131=$AU$4,AM131*281.9*((8.5/12)^0.9)*(AI131/2.72)^0.45)</f>
        <v>0.31939355285489546</v>
      </c>
      <c r="AQ131" s="2" cm="1">
        <f t="array" ref="AQ131">_xlfn.IFS(Z131=$AU$3,(AF131*AO131*AH131)/1000000,Z131=$AU$4,(AF131*AH131*AO131*(1-AN131))/1000000)</f>
        <v>7.6088999620034696E-3</v>
      </c>
      <c r="AR131" s="2" cm="1">
        <f t="array" ref="AR131">_xlfn.IFS(Z131=$AU$3,(AF131*AP131*AH131)/1000000,Z131=$AU$4,(AF131*AH131*AP131*(1-AN131))/1000000)</f>
        <v>1.8408628940330971E-3</v>
      </c>
    </row>
    <row r="132" spans="1:44" ht="28.8" x14ac:dyDescent="0.3">
      <c r="A132" s="2">
        <v>16</v>
      </c>
      <c r="B132" t="s">
        <v>21</v>
      </c>
      <c r="C132" s="2" t="s">
        <v>229</v>
      </c>
      <c r="D132" t="s">
        <v>184</v>
      </c>
      <c r="E132" s="2" t="s">
        <v>241</v>
      </c>
      <c r="F132" s="2" t="s">
        <v>198</v>
      </c>
      <c r="G132" s="3" t="s">
        <v>188</v>
      </c>
      <c r="H132" s="2" t="s">
        <v>199</v>
      </c>
      <c r="I132" s="2" t="s">
        <v>28</v>
      </c>
      <c r="J132" s="2">
        <v>134137</v>
      </c>
      <c r="K132" s="2" t="s">
        <v>29</v>
      </c>
      <c r="L132" s="4">
        <v>46227</v>
      </c>
      <c r="M132" s="2" t="s">
        <v>30</v>
      </c>
      <c r="N132" s="2" t="s">
        <v>31</v>
      </c>
      <c r="O132" s="2">
        <v>134137</v>
      </c>
      <c r="P132" s="2" cm="1">
        <f t="array" ref="P132">_xlfn.IFS(AD132=$AT$8,STL!$P$3,AD132=$AT$9,STL!$P$4,AD132=$AT$10,STL!$P$5,AD132=$AT$11,STL!$P$6,AD132=$AT$12,STL!$P$7,AD132=$AT$13,STL!$P$8,AD132=$AT$14,STL!$P$9,AD132=$AT$15,STL!$P$10,AD132=$AT$16,STL!$P$11,AD132=$AT$17,STL!$P$12,AD132=$AT$18,STL!$P$13,AD132=$AT$19,STL!$P$14,AD132=$AT$20,STL!$P$15,AD132=$AT$21,STL!$P$16,AD132=$AT$22,STL!$P$17,AD132=$AT$23,STL!$P$18,AD132=$AT$24,STL!$P$19,AD132=$AT$25,STL!$P$20,AD132=$AT$26,STL!$P$21,AD132=$AT$27,STL!$P$22,AD132=$AT$28,STL!$P$23,AD132=$AT$29,STL!$P$24,AD132=$AT$30,STL!$P$25,AD132=$AT$31,STL!$P$26,AD132=$AT$32,STL!$P$27,AD132=$AT$33,STL!$P$28,AD132=$AT$34,STL!$P$29,AD132=$AT$35,STL!$P$30,AD132=$AT$36,STL!$P$31,AD132=$AT$37,STL!$P$32,AD132=$AT$38,STL!$P$33,AD132=$AT$39,STL!$P$34,AD132=$AT$40,STL!$P$35,AD132=$AT$41,STL!$P$36,AD132=$AT$42,STL!$P$37,AD132=$AT$43,STL!$P$38,AD132=$AT$44,STL!$P$39,AD132=$AT$45,STL!$P$40,AD132=$AT$46,STL!$P$41,AD132=$AT$47,STL!$P$42,AD132=$AT$48,STL!$P$43,AD132=$AT$49,STL!$P$44)</f>
        <v>8.3350000000000009</v>
      </c>
      <c r="Q132" s="2">
        <f>STL!$Q$3</f>
        <v>28</v>
      </c>
      <c r="R132" s="42">
        <f>STL!$R$3</f>
        <v>36.335000000000001</v>
      </c>
      <c r="S132" s="43" cm="1">
        <f t="array" ref="S132">_xlfn.IFS(A132=$AT$8,STL!$S$3,A132=$AT$9,STL!$S$4,A132=$AT$10,STL!$S$5,A132=$AT$11,STL!$S$6,A132=$AT$12,STL!$S$7,A132=$AT$13,STL!$S$8,A132=$AT$14,STL!$S$9,A132=$AT$15,STL!$S$10,A132=$AT$16,STL!$S$11,A132=$AT$17,STL!$S$12,A132=$AT$18,STL!$S$13,A132=$AT$19,STL!$S$14,A132=$AT$20,STL!$S$15,A132=$AT$21,STL!$S$16,A132=$AT$22,STL!$S$17,A132=$AT$23,STL!$S$18,A132=$AT$24,STL!$S$19,A132=$AT$25,STL!$S$20,A132=$AT$26,STL!$S$21,A132=$AT$27,STL!$S$22,A132=$AT$28,STL!$S$23,A132=$AT$29,STL!$S$24,A132=$AT$30,STL!$S$25,A132=$AT$31,STL!$S$26,A132=$AT$32,STL!$S$27,A132=$AT$33,STL!$S$28,A132=$AT$34,STL!$S$29,A132=$AT$35,STL!$S$30,A132=$AT$36,STL!$S$31,A132=$AT$37,STL!$S$32,A132=$AT$38,STL!$S$33,A132=$AT$39,STL!$S$34,A132=$AT$40,STL!$S$35,A132=$AT$41,STL!$S$36,A132=$AT$42,STL!$S$37,A132=$AT$43,STL!$S$38,A132=$AT$44,STL!$S$39,A132=$AT$45,STL!$S$40,A132=$AT$46,STL!$S$41,A132=$AT$47,STL!$S$42,A132=$AT$48,STL!$S$43,A132=$AT$49,STL!$S$44)</f>
        <v>4790.6071428571431</v>
      </c>
      <c r="T132" s="2" cm="1">
        <f t="array" ref="T132">_xlfn.IFS(AD132=$AX$8,STL!$T$3,AD132=$AX$9,STL!$T$4,AD132=$AX$10,STL!$T$5,AD132=$AX$11,STL!$T$6,AD132=$AX$12,STL!$T$7,AD132=$AX$13,STL!$T$8,AD132=$AX$14,STL!$T$9,AD132=$AX$15,STL!$T$10,AD132=$AX$16,STL!$T$11,AD132=$AX$17,STL!$T$12,AD132=$AX$18,STL!$T$13,AD132=$AX$19,STL!$T$14,AD132=$AX$20,STL!$T$15,AD132=$AX$21,STL!$T$16,AD132=$AX$22,STL!$T$17,AD132=$AX$23,STL!$T$18,AD132=$AX$24,STL!$T$19,AD132=$AX$25,STL!$T$20,AD132=$AX$26,STL!$T$21,AD132=$AX$27,STL!$T$22,AD132=$AX$28,STL!$T$23,AD132=$AX$29,STL!$T$24,AD132=$AX$30,STL!$T$25,AD132=$AX$31,STL!$T$26,AD132=$AX$32,STL!$T$27,AD132=$AX$33,STL!$T$28,AD132=$AX$34,STL!$T$29,AD132=$AX$35,STL!$T$30,AD132=$AX$36,STL!$T$31,AD132=$AX$37,STL!$T$32,AD132=$AX$38,STL!$T$33,AD132=$AX$39,STL!$T$34,AD132=$AX$40,STL!$T$35,AD132=$AX$41,STL!$T$36,AD132=$AX$42,STL!$T$37,AD132=$AX$43,STL!$T$38,AD132=$AX$44,STL!$T$39,AD132=$AX$45,STL!$T$40,AD132=$AX$46,STL!$T$41,AD132=$AX$47,STL!$T$42,AD132=$AX$48,STL!$T$43,AD132=$AX$49,STL!$T$44)</f>
        <v>59.976999999999997</v>
      </c>
      <c r="U132" s="2" cm="1">
        <f t="array" ref="U132">_xlfn.IFS($AD132=$AX$8,STL!$U$3,$AD132=$AX$9,STL!$U$4,$AD132=$AX$10,STL!$U$5,$AD132=$AX$11,STL!$U$6,$AD132=$AX$12,STL!$U$7,$AD132=$AX$13,STL!$U$8,$AD132=$AX$14,STL!$U$9,$AD132=$AX$15,STL!$U$10,$AD132=$AX$16,STL!$U$11,$AD132=$AX$17,STL!$U$12,$AD132=$AX$18,STL!$U$13,$AD132=$AX$19,STL!$U$14,$AD132=$AX$20,STL!$U$15,$AD132=$AX$21,STL!$U$16,$AD132=$AX$22,STL!$U$17,$AD132=$AX$23,STL!$U$18,$AD132=$AX$24,STL!$U$19,$AD132=$AX$25,STL!$U$20,$AD132=$AX$26,STL!$U$21,$AD132=$AX$27,STL!$U$22,$AD132=$AX$28,STL!$U$23,$AD132=$AX$29,STL!$U$24,$AD132=$AX$30,STL!$U$25,$AD132=$AX$31,STL!$U$26,$AD132=$AX$32,STL!$U$27,$AD132=$AX$33,STL!$U$28,$AD132=$AX$34,STL!$U$29,$AD132=$AX$35,STL!$U$30,$AD132=$AX$36,STL!$U$31,$AD132=$AX$37,STL!$U$32,$AD132=$AX$38,STL!$U$33,$AD132=$AX$39,STL!$U$34,$AD132=$AX$40,STL!$U$35,$AD132=$AX$41,STL!$U$36,$AD132=$AX$42,STL!$U$37,$AD132=$AX$43,STL!$U$38,$AD132=$AX$44,STL!$U$39,$AD132=$AX$45,STL!$U$40,$AD132=$AX$46,STL!$U$41,$AD132=$AX$47,STL!$U$42,$AD132=$AX$48,STL!$U$43,$AD132=$AX$49,STL!$U$44)</f>
        <v>4.5039999999999996</v>
      </c>
      <c r="V132" s="2" cm="1">
        <f t="array" ref="V132">_xlfn.IFS($AD132=$AX$8,STL!$V$3,$AD132=$AX$9,STL!$V$4,$AD132=$AX$10,STL!$V$5,$AD132=$AX$11,STL!$V$6,$AD132=$AX$12,STL!$V$7,$AD132=$AX$13,STL!$V$8,$AD132=$AX$14,STL!$V$9,$AD132=$AX$15,STL!$V$10,$AD132=$AX$16,STL!$V$11,$AD132=$AX$17,STL!$V$12,$AD132=$AX$18,STL!$V$13,$AD132=$AX$19,STL!$V$14,$AD132=$AX$20,STL!$V$15,$AD132=$AX$21,STL!$V$16,$AD132=$AX$22,STL!$V$17,$AD132=$AX$23,STL!$V$18,$AD132=$AX$24,STL!$V$19,$AD132=$AX$25,STL!$V$20,$AD132=$AX$26,STL!$V$21,$AD132=$AX$27,STL!$V$22,$AD132=$AX$28,STL!$V$23,$AD132=$AX$29,STL!$V$24,$AD132=$AX$30,STL!$V$25,$AD132=$AX$31,STL!$V$26,$AD132=$AX$32,STL!$V$27,$AD132=$AX$33,STL!$V$28,$AD132=$AX$34,STL!$V$29,$AD132=$AX$35,STL!$V$30,$AD132=$AX$36,STL!$V$31,$AD132=$AX$37,STL!$V$32,$AD132=$AX$38,STL!$V$33,$AD132=$AX$39,STL!$V$34,$AD132=$AX$40,STL!$V$35,$AD132=$AX$41,STL!$V$36,$AD132=$AX$42,STL!$V$37,$AD132=$AX$43,STL!$V$38,$AD132=$AX$44,STL!$V$39,$AD132=$AX$45,STL!$V$40,$AD132=$AX$46,STL!$V$41,$AD132=$AX$47,STL!$V$42,$AD132=$AX$48,STL!$V$43,$AD132=$AX$49,STL!$V$44)</f>
        <v>64.480999999999995</v>
      </c>
      <c r="W132" s="2" t="s">
        <v>1465</v>
      </c>
      <c r="X132" s="2">
        <v>0.03</v>
      </c>
      <c r="Y132" s="2" t="s">
        <v>33</v>
      </c>
      <c r="Z132" s="2" t="s">
        <v>34</v>
      </c>
      <c r="AA132" s="2" t="s">
        <v>35</v>
      </c>
      <c r="AB132" s="2">
        <v>4045.0790529999999</v>
      </c>
      <c r="AC132" s="2">
        <v>4.0450790000000003</v>
      </c>
      <c r="AD132" s="2">
        <v>16</v>
      </c>
      <c r="AE132" s="10" t="s">
        <v>307</v>
      </c>
      <c r="AF132" s="2">
        <f t="shared" si="3"/>
        <v>38756.768701642861</v>
      </c>
      <c r="AG132" s="2" cm="1">
        <f t="array" ref="AG132">_xlfn.IFS(D132="I",MIN('Datos pp I Región'!$K$7:$K$9),D132="II",MIN('Datos pp II Región'!$K$7:$K$9),D132="III",MIN('Datos pp III Región'!$K$7:$K$9),D132="IV",MIN('Datos pp IV Región'!$K$7:$K$9),D132="V",MIN('Datos pp V Región'!$K$7:$K$9),D132="RM",MIN('Datos pp RM'!$K$7:$K$9),D132="VI",MIN('Datos pp VI Región'!$K$7:$K$9))</f>
        <v>29</v>
      </c>
      <c r="AH132" s="2" cm="1">
        <f t="array" ref="AH132">_xlfn.IFS(Z132="Pavimentado",1-(AG132/(4*365)),Z132="No Pavimentado",1-(AG132/365))</f>
        <v>0.98013698630136981</v>
      </c>
      <c r="AI132" s="2" cm="1">
        <f t="array" ref="AI132">_xlfn.IFS(Z132="Pavimentado",8,Z132="No Pavimentado",R132)</f>
        <v>8</v>
      </c>
      <c r="AJ132" s="2">
        <v>0.62</v>
      </c>
      <c r="AK132" s="2">
        <v>0.15</v>
      </c>
      <c r="AL132" s="2">
        <v>1.5</v>
      </c>
      <c r="AM132" s="2">
        <v>0.15</v>
      </c>
      <c r="AN132" s="2"/>
      <c r="AO132" s="2" cm="1">
        <f t="array" ref="AO132">_xlfn.IFS($Z132=$AU$3,AJ132*(($X132)^(0.91))*(AI132*1.1023)^(1.02),$Z132=$AU$4,AL132*281.9*((8.5/12)^0.9)*(AI132/2.72)^0.45)</f>
        <v>0.23489275495793649</v>
      </c>
      <c r="AP132" s="2" cm="1">
        <f t="array" ref="AP132">_xlfn.IFS($Z132=$AU$3,AK132*(($X132)^(0.91))*(AI132*1.1023)^1.02,$Z132=$AU$4,AM132*281.9*((8.5/12)^0.9)*(AI132/2.72)^0.45)</f>
        <v>5.6828892328533019E-2</v>
      </c>
      <c r="AQ132" s="2" cm="1">
        <f t="array" ref="AQ132">_xlfn.IFS(Z132=$AU$3,(AF132*AO132*AH132)/1000000,Z132=$AU$4,(AF132*AH132*AO132*(1-AN132))/1000000)</f>
        <v>8.9228575701482699E-3</v>
      </c>
      <c r="AR132" s="2" cm="1">
        <f t="array" ref="AR132">_xlfn.IFS(Z132=$AU$3,(AF132*AP132*AH132)/1000000,Z132=$AU$4,(AF132*AH132*AP132*(1-AN132))/1000000)</f>
        <v>2.1587558637455491E-3</v>
      </c>
    </row>
    <row r="133" spans="1:44" ht="28.8" x14ac:dyDescent="0.3">
      <c r="A133" s="2">
        <v>16</v>
      </c>
      <c r="B133" t="s">
        <v>21</v>
      </c>
      <c r="C133" s="2" t="s">
        <v>229</v>
      </c>
      <c r="D133" t="s">
        <v>184</v>
      </c>
      <c r="E133" s="2" t="s">
        <v>244</v>
      </c>
      <c r="F133" s="2" t="s">
        <v>198</v>
      </c>
      <c r="G133" s="3" t="s">
        <v>188</v>
      </c>
      <c r="H133" s="2" t="s">
        <v>199</v>
      </c>
      <c r="I133" s="2" t="s">
        <v>28</v>
      </c>
      <c r="J133" s="2">
        <v>134137</v>
      </c>
      <c r="K133" s="2" t="s">
        <v>29</v>
      </c>
      <c r="L133" s="4">
        <v>46227</v>
      </c>
      <c r="M133" s="2" t="s">
        <v>30</v>
      </c>
      <c r="N133" s="2" t="s">
        <v>31</v>
      </c>
      <c r="O133" s="2">
        <v>134137</v>
      </c>
      <c r="P133" s="2" cm="1">
        <f t="array" ref="P133">_xlfn.IFS(AD133=$AT$8,STL!$P$3,AD133=$AT$9,STL!$P$4,AD133=$AT$10,STL!$P$5,AD133=$AT$11,STL!$P$6,AD133=$AT$12,STL!$P$7,AD133=$AT$13,STL!$P$8,AD133=$AT$14,STL!$P$9,AD133=$AT$15,STL!$P$10,AD133=$AT$16,STL!$P$11,AD133=$AT$17,STL!$P$12,AD133=$AT$18,STL!$P$13,AD133=$AT$19,STL!$P$14,AD133=$AT$20,STL!$P$15,AD133=$AT$21,STL!$P$16,AD133=$AT$22,STL!$P$17,AD133=$AT$23,STL!$P$18,AD133=$AT$24,STL!$P$19,AD133=$AT$25,STL!$P$20,AD133=$AT$26,STL!$P$21,AD133=$AT$27,STL!$P$22,AD133=$AT$28,STL!$P$23,AD133=$AT$29,STL!$P$24,AD133=$AT$30,STL!$P$25,AD133=$AT$31,STL!$P$26,AD133=$AT$32,STL!$P$27,AD133=$AT$33,STL!$P$28,AD133=$AT$34,STL!$P$29,AD133=$AT$35,STL!$P$30,AD133=$AT$36,STL!$P$31,AD133=$AT$37,STL!$P$32,AD133=$AT$38,STL!$P$33,AD133=$AT$39,STL!$P$34,AD133=$AT$40,STL!$P$35,AD133=$AT$41,STL!$P$36,AD133=$AT$42,STL!$P$37,AD133=$AT$43,STL!$P$38,AD133=$AT$44,STL!$P$39,AD133=$AT$45,STL!$P$40,AD133=$AT$46,STL!$P$41,AD133=$AT$47,STL!$P$42,AD133=$AT$48,STL!$P$43,AD133=$AT$49,STL!$P$44)</f>
        <v>8.3350000000000009</v>
      </c>
      <c r="Q133" s="2">
        <f>STL!$Q$3</f>
        <v>28</v>
      </c>
      <c r="R133" s="42">
        <f>STL!$R$3</f>
        <v>36.335000000000001</v>
      </c>
      <c r="S133" s="43" cm="1">
        <f t="array" ref="S133">_xlfn.IFS(A133=$AT$8,STL!$S$3,A133=$AT$9,STL!$S$4,A133=$AT$10,STL!$S$5,A133=$AT$11,STL!$S$6,A133=$AT$12,STL!$S$7,A133=$AT$13,STL!$S$8,A133=$AT$14,STL!$S$9,A133=$AT$15,STL!$S$10,A133=$AT$16,STL!$S$11,A133=$AT$17,STL!$S$12,A133=$AT$18,STL!$S$13,A133=$AT$19,STL!$S$14,A133=$AT$20,STL!$S$15,A133=$AT$21,STL!$S$16,A133=$AT$22,STL!$S$17,A133=$AT$23,STL!$S$18,A133=$AT$24,STL!$S$19,A133=$AT$25,STL!$S$20,A133=$AT$26,STL!$S$21,A133=$AT$27,STL!$S$22,A133=$AT$28,STL!$S$23,A133=$AT$29,STL!$S$24,A133=$AT$30,STL!$S$25,A133=$AT$31,STL!$S$26,A133=$AT$32,STL!$S$27,A133=$AT$33,STL!$S$28,A133=$AT$34,STL!$S$29,A133=$AT$35,STL!$S$30,A133=$AT$36,STL!$S$31,A133=$AT$37,STL!$S$32,A133=$AT$38,STL!$S$33,A133=$AT$39,STL!$S$34,A133=$AT$40,STL!$S$35,A133=$AT$41,STL!$S$36,A133=$AT$42,STL!$S$37,A133=$AT$43,STL!$S$38,A133=$AT$44,STL!$S$39,A133=$AT$45,STL!$S$40,A133=$AT$46,STL!$S$41,A133=$AT$47,STL!$S$42,A133=$AT$48,STL!$S$43,A133=$AT$49,STL!$S$44)</f>
        <v>4790.6071428571431</v>
      </c>
      <c r="T133" s="2" cm="1">
        <f t="array" ref="T133">_xlfn.IFS(AD133=$AX$8,STL!$T$3,AD133=$AX$9,STL!$T$4,AD133=$AX$10,STL!$T$5,AD133=$AX$11,STL!$T$6,AD133=$AX$12,STL!$T$7,AD133=$AX$13,STL!$T$8,AD133=$AX$14,STL!$T$9,AD133=$AX$15,STL!$T$10,AD133=$AX$16,STL!$T$11,AD133=$AX$17,STL!$T$12,AD133=$AX$18,STL!$T$13,AD133=$AX$19,STL!$T$14,AD133=$AX$20,STL!$T$15,AD133=$AX$21,STL!$T$16,AD133=$AX$22,STL!$T$17,AD133=$AX$23,STL!$T$18,AD133=$AX$24,STL!$T$19,AD133=$AX$25,STL!$T$20,AD133=$AX$26,STL!$T$21,AD133=$AX$27,STL!$T$22,AD133=$AX$28,STL!$T$23,AD133=$AX$29,STL!$T$24,AD133=$AX$30,STL!$T$25,AD133=$AX$31,STL!$T$26,AD133=$AX$32,STL!$T$27,AD133=$AX$33,STL!$T$28,AD133=$AX$34,STL!$T$29,AD133=$AX$35,STL!$T$30,AD133=$AX$36,STL!$T$31,AD133=$AX$37,STL!$T$32,AD133=$AX$38,STL!$T$33,AD133=$AX$39,STL!$T$34,AD133=$AX$40,STL!$T$35,AD133=$AX$41,STL!$T$36,AD133=$AX$42,STL!$T$37,AD133=$AX$43,STL!$T$38,AD133=$AX$44,STL!$T$39,AD133=$AX$45,STL!$T$40,AD133=$AX$46,STL!$T$41,AD133=$AX$47,STL!$T$42,AD133=$AX$48,STL!$T$43,AD133=$AX$49,STL!$T$44)</f>
        <v>59.976999999999997</v>
      </c>
      <c r="U133" s="2" cm="1">
        <f t="array" ref="U133">_xlfn.IFS($AD133=$AX$8,STL!$U$3,$AD133=$AX$9,STL!$U$4,$AD133=$AX$10,STL!$U$5,$AD133=$AX$11,STL!$U$6,$AD133=$AX$12,STL!$U$7,$AD133=$AX$13,STL!$U$8,$AD133=$AX$14,STL!$U$9,$AD133=$AX$15,STL!$U$10,$AD133=$AX$16,STL!$U$11,$AD133=$AX$17,STL!$U$12,$AD133=$AX$18,STL!$U$13,$AD133=$AX$19,STL!$U$14,$AD133=$AX$20,STL!$U$15,$AD133=$AX$21,STL!$U$16,$AD133=$AX$22,STL!$U$17,$AD133=$AX$23,STL!$U$18,$AD133=$AX$24,STL!$U$19,$AD133=$AX$25,STL!$U$20,$AD133=$AX$26,STL!$U$21,$AD133=$AX$27,STL!$U$22,$AD133=$AX$28,STL!$U$23,$AD133=$AX$29,STL!$U$24,$AD133=$AX$30,STL!$U$25,$AD133=$AX$31,STL!$U$26,$AD133=$AX$32,STL!$U$27,$AD133=$AX$33,STL!$U$28,$AD133=$AX$34,STL!$U$29,$AD133=$AX$35,STL!$U$30,$AD133=$AX$36,STL!$U$31,$AD133=$AX$37,STL!$U$32,$AD133=$AX$38,STL!$U$33,$AD133=$AX$39,STL!$U$34,$AD133=$AX$40,STL!$U$35,$AD133=$AX$41,STL!$U$36,$AD133=$AX$42,STL!$U$37,$AD133=$AX$43,STL!$U$38,$AD133=$AX$44,STL!$U$39,$AD133=$AX$45,STL!$U$40,$AD133=$AX$46,STL!$U$41,$AD133=$AX$47,STL!$U$42,$AD133=$AX$48,STL!$U$43,$AD133=$AX$49,STL!$U$44)</f>
        <v>4.5039999999999996</v>
      </c>
      <c r="V133" s="2" cm="1">
        <f t="array" ref="V133">_xlfn.IFS($AD133=$AX$8,STL!$V$3,$AD133=$AX$9,STL!$V$4,$AD133=$AX$10,STL!$V$5,$AD133=$AX$11,STL!$V$6,$AD133=$AX$12,STL!$V$7,$AD133=$AX$13,STL!$V$8,$AD133=$AX$14,STL!$V$9,$AD133=$AX$15,STL!$V$10,$AD133=$AX$16,STL!$V$11,$AD133=$AX$17,STL!$V$12,$AD133=$AX$18,STL!$V$13,$AD133=$AX$19,STL!$V$14,$AD133=$AX$20,STL!$V$15,$AD133=$AX$21,STL!$V$16,$AD133=$AX$22,STL!$V$17,$AD133=$AX$23,STL!$V$18,$AD133=$AX$24,STL!$V$19,$AD133=$AX$25,STL!$V$20,$AD133=$AX$26,STL!$V$21,$AD133=$AX$27,STL!$V$22,$AD133=$AX$28,STL!$V$23,$AD133=$AX$29,STL!$V$24,$AD133=$AX$30,STL!$V$25,$AD133=$AX$31,STL!$V$26,$AD133=$AX$32,STL!$V$27,$AD133=$AX$33,STL!$V$28,$AD133=$AX$34,STL!$V$29,$AD133=$AX$35,STL!$V$30,$AD133=$AX$36,STL!$V$31,$AD133=$AX$37,STL!$V$32,$AD133=$AX$38,STL!$V$33,$AD133=$AX$39,STL!$V$34,$AD133=$AX$40,STL!$V$35,$AD133=$AX$41,STL!$V$36,$AD133=$AX$42,STL!$V$37,$AD133=$AX$43,STL!$V$38,$AD133=$AX$44,STL!$V$39,$AD133=$AX$45,STL!$V$40,$AD133=$AX$46,STL!$V$41,$AD133=$AX$47,STL!$V$42,$AD133=$AX$48,STL!$V$43,$AD133=$AX$49,STL!$V$44)</f>
        <v>64.480999999999995</v>
      </c>
      <c r="W133" s="2" t="s">
        <v>1466</v>
      </c>
      <c r="X133" s="2">
        <v>0.2</v>
      </c>
      <c r="Y133" s="2" t="s">
        <v>33</v>
      </c>
      <c r="Z133" s="2" t="s">
        <v>34</v>
      </c>
      <c r="AA133" s="2" t="s">
        <v>35</v>
      </c>
      <c r="AB133" s="2">
        <v>1414.978261</v>
      </c>
      <c r="AC133" s="2">
        <v>1.4149780000000001</v>
      </c>
      <c r="AD133" s="2">
        <v>16</v>
      </c>
      <c r="AE133" s="10" t="s">
        <v>307</v>
      </c>
      <c r="AF133" s="2">
        <f t="shared" si="3"/>
        <v>13557.207427571429</v>
      </c>
      <c r="AG133" s="2" cm="1">
        <f t="array" ref="AG133">_xlfn.IFS(D133="I",MIN('Datos pp I Región'!$K$7:$K$9),D133="II",MIN('Datos pp II Región'!$K$7:$K$9),D133="III",MIN('Datos pp III Región'!$K$7:$K$9),D133="IV",MIN('Datos pp IV Región'!$K$7:$K$9),D133="V",MIN('Datos pp V Región'!$K$7:$K$9),D133="RM",MIN('Datos pp RM'!$K$7:$K$9),D133="VI",MIN('Datos pp VI Región'!$K$7:$K$9))</f>
        <v>29</v>
      </c>
      <c r="AH133" s="2" cm="1">
        <f t="array" ref="AH133">_xlfn.IFS(Z133="Pavimentado",1-(AG133/(4*365)),Z133="No Pavimentado",1-(AG133/365))</f>
        <v>0.98013698630136981</v>
      </c>
      <c r="AI133" s="2" cm="1">
        <f t="array" ref="AI133">_xlfn.IFS(Z133="Pavimentado",8,Z133="No Pavimentado",R133)</f>
        <v>8</v>
      </c>
      <c r="AJ133" s="2">
        <v>0.62</v>
      </c>
      <c r="AK133" s="2">
        <v>0.15</v>
      </c>
      <c r="AL133" s="2">
        <v>1.5</v>
      </c>
      <c r="AM133" s="2">
        <v>0.15</v>
      </c>
      <c r="AN133" s="2"/>
      <c r="AO133" s="2" cm="1">
        <f t="array" ref="AO133">_xlfn.IFS($Z133=$AU$3,AJ133*(($X133)^(0.91))*(AI133*1.1023)^(1.02),$Z133=$AU$4,AL133*281.9*((8.5/12)^0.9)*(AI133/2.72)^0.45)</f>
        <v>1.3201600184669013</v>
      </c>
      <c r="AP133" s="2" cm="1">
        <f t="array" ref="AP133">_xlfn.IFS($Z133=$AU$3,AK133*(($X133)^(0.91))*(AI133*1.1023)^1.02,$Z133=$AU$4,AM133*281.9*((8.5/12)^0.9)*(AI133/2.72)^0.45)</f>
        <v>0.31939355285489546</v>
      </c>
      <c r="AQ133" s="2" cm="1">
        <f t="array" ref="AQ133">_xlfn.IFS(Z133=$AU$3,(AF133*AO133*AH133)/1000000,Z133=$AU$4,(AF133*AH133*AO133*(1-AN133))/1000000)</f>
        <v>1.7542181281209209E-2</v>
      </c>
      <c r="AR133" s="2" cm="1">
        <f t="array" ref="AR133">_xlfn.IFS(Z133=$AU$3,(AF133*AP133*AH133)/1000000,Z133=$AU$4,(AF133*AH133*AP133*(1-AN133))/1000000)</f>
        <v>4.2440761164215818E-3</v>
      </c>
    </row>
    <row r="134" spans="1:44" ht="28.8" x14ac:dyDescent="0.3">
      <c r="A134" s="2">
        <v>16</v>
      </c>
      <c r="B134" t="s">
        <v>21</v>
      </c>
      <c r="C134" s="2" t="s">
        <v>229</v>
      </c>
      <c r="D134" t="s">
        <v>184</v>
      </c>
      <c r="E134" s="2" t="s">
        <v>247</v>
      </c>
      <c r="F134" s="2" t="s">
        <v>198</v>
      </c>
      <c r="G134" s="3" t="s">
        <v>188</v>
      </c>
      <c r="H134" s="2" t="s">
        <v>199</v>
      </c>
      <c r="I134" s="2" t="s">
        <v>28</v>
      </c>
      <c r="J134" s="2">
        <v>134137</v>
      </c>
      <c r="K134" s="2" t="s">
        <v>29</v>
      </c>
      <c r="L134" s="4">
        <v>46227</v>
      </c>
      <c r="M134" s="2" t="s">
        <v>30</v>
      </c>
      <c r="N134" s="2" t="s">
        <v>31</v>
      </c>
      <c r="O134" s="2">
        <v>134137</v>
      </c>
      <c r="P134" s="2" cm="1">
        <f t="array" ref="P134">_xlfn.IFS(AD134=$AT$8,STL!$P$3,AD134=$AT$9,STL!$P$4,AD134=$AT$10,STL!$P$5,AD134=$AT$11,STL!$P$6,AD134=$AT$12,STL!$P$7,AD134=$AT$13,STL!$P$8,AD134=$AT$14,STL!$P$9,AD134=$AT$15,STL!$P$10,AD134=$AT$16,STL!$P$11,AD134=$AT$17,STL!$P$12,AD134=$AT$18,STL!$P$13,AD134=$AT$19,STL!$P$14,AD134=$AT$20,STL!$P$15,AD134=$AT$21,STL!$P$16,AD134=$AT$22,STL!$P$17,AD134=$AT$23,STL!$P$18,AD134=$AT$24,STL!$P$19,AD134=$AT$25,STL!$P$20,AD134=$AT$26,STL!$P$21,AD134=$AT$27,STL!$P$22,AD134=$AT$28,STL!$P$23,AD134=$AT$29,STL!$P$24,AD134=$AT$30,STL!$P$25,AD134=$AT$31,STL!$P$26,AD134=$AT$32,STL!$P$27,AD134=$AT$33,STL!$P$28,AD134=$AT$34,STL!$P$29,AD134=$AT$35,STL!$P$30,AD134=$AT$36,STL!$P$31,AD134=$AT$37,STL!$P$32,AD134=$AT$38,STL!$P$33,AD134=$AT$39,STL!$P$34,AD134=$AT$40,STL!$P$35,AD134=$AT$41,STL!$P$36,AD134=$AT$42,STL!$P$37,AD134=$AT$43,STL!$P$38,AD134=$AT$44,STL!$P$39,AD134=$AT$45,STL!$P$40,AD134=$AT$46,STL!$P$41,AD134=$AT$47,STL!$P$42,AD134=$AT$48,STL!$P$43,AD134=$AT$49,STL!$P$44)</f>
        <v>8.3350000000000009</v>
      </c>
      <c r="Q134" s="2">
        <f>STL!$Q$3</f>
        <v>28</v>
      </c>
      <c r="R134" s="42">
        <f>STL!$R$3</f>
        <v>36.335000000000001</v>
      </c>
      <c r="S134" s="43" cm="1">
        <f t="array" ref="S134">_xlfn.IFS(A134=$AT$8,STL!$S$3,A134=$AT$9,STL!$S$4,A134=$AT$10,STL!$S$5,A134=$AT$11,STL!$S$6,A134=$AT$12,STL!$S$7,A134=$AT$13,STL!$S$8,A134=$AT$14,STL!$S$9,A134=$AT$15,STL!$S$10,A134=$AT$16,STL!$S$11,A134=$AT$17,STL!$S$12,A134=$AT$18,STL!$S$13,A134=$AT$19,STL!$S$14,A134=$AT$20,STL!$S$15,A134=$AT$21,STL!$S$16,A134=$AT$22,STL!$S$17,A134=$AT$23,STL!$S$18,A134=$AT$24,STL!$S$19,A134=$AT$25,STL!$S$20,A134=$AT$26,STL!$S$21,A134=$AT$27,STL!$S$22,A134=$AT$28,STL!$S$23,A134=$AT$29,STL!$S$24,A134=$AT$30,STL!$S$25,A134=$AT$31,STL!$S$26,A134=$AT$32,STL!$S$27,A134=$AT$33,STL!$S$28,A134=$AT$34,STL!$S$29,A134=$AT$35,STL!$S$30,A134=$AT$36,STL!$S$31,A134=$AT$37,STL!$S$32,A134=$AT$38,STL!$S$33,A134=$AT$39,STL!$S$34,A134=$AT$40,STL!$S$35,A134=$AT$41,STL!$S$36,A134=$AT$42,STL!$S$37,A134=$AT$43,STL!$S$38,A134=$AT$44,STL!$S$39,A134=$AT$45,STL!$S$40,A134=$AT$46,STL!$S$41,A134=$AT$47,STL!$S$42,A134=$AT$48,STL!$S$43,A134=$AT$49,STL!$S$44)</f>
        <v>4790.6071428571431</v>
      </c>
      <c r="T134" s="2" cm="1">
        <f t="array" ref="T134">_xlfn.IFS(AD134=$AX$8,STL!$T$3,AD134=$AX$9,STL!$T$4,AD134=$AX$10,STL!$T$5,AD134=$AX$11,STL!$T$6,AD134=$AX$12,STL!$T$7,AD134=$AX$13,STL!$T$8,AD134=$AX$14,STL!$T$9,AD134=$AX$15,STL!$T$10,AD134=$AX$16,STL!$T$11,AD134=$AX$17,STL!$T$12,AD134=$AX$18,STL!$T$13,AD134=$AX$19,STL!$T$14,AD134=$AX$20,STL!$T$15,AD134=$AX$21,STL!$T$16,AD134=$AX$22,STL!$T$17,AD134=$AX$23,STL!$T$18,AD134=$AX$24,STL!$T$19,AD134=$AX$25,STL!$T$20,AD134=$AX$26,STL!$T$21,AD134=$AX$27,STL!$T$22,AD134=$AX$28,STL!$T$23,AD134=$AX$29,STL!$T$24,AD134=$AX$30,STL!$T$25,AD134=$AX$31,STL!$T$26,AD134=$AX$32,STL!$T$27,AD134=$AX$33,STL!$T$28,AD134=$AX$34,STL!$T$29,AD134=$AX$35,STL!$T$30,AD134=$AX$36,STL!$T$31,AD134=$AX$37,STL!$T$32,AD134=$AX$38,STL!$T$33,AD134=$AX$39,STL!$T$34,AD134=$AX$40,STL!$T$35,AD134=$AX$41,STL!$T$36,AD134=$AX$42,STL!$T$37,AD134=$AX$43,STL!$T$38,AD134=$AX$44,STL!$T$39,AD134=$AX$45,STL!$T$40,AD134=$AX$46,STL!$T$41,AD134=$AX$47,STL!$T$42,AD134=$AX$48,STL!$T$43,AD134=$AX$49,STL!$T$44)</f>
        <v>59.976999999999997</v>
      </c>
      <c r="U134" s="2" cm="1">
        <f t="array" ref="U134">_xlfn.IFS($AD134=$AX$8,STL!$U$3,$AD134=$AX$9,STL!$U$4,$AD134=$AX$10,STL!$U$5,$AD134=$AX$11,STL!$U$6,$AD134=$AX$12,STL!$U$7,$AD134=$AX$13,STL!$U$8,$AD134=$AX$14,STL!$U$9,$AD134=$AX$15,STL!$U$10,$AD134=$AX$16,STL!$U$11,$AD134=$AX$17,STL!$U$12,$AD134=$AX$18,STL!$U$13,$AD134=$AX$19,STL!$U$14,$AD134=$AX$20,STL!$U$15,$AD134=$AX$21,STL!$U$16,$AD134=$AX$22,STL!$U$17,$AD134=$AX$23,STL!$U$18,$AD134=$AX$24,STL!$U$19,$AD134=$AX$25,STL!$U$20,$AD134=$AX$26,STL!$U$21,$AD134=$AX$27,STL!$U$22,$AD134=$AX$28,STL!$U$23,$AD134=$AX$29,STL!$U$24,$AD134=$AX$30,STL!$U$25,$AD134=$AX$31,STL!$U$26,$AD134=$AX$32,STL!$U$27,$AD134=$AX$33,STL!$U$28,$AD134=$AX$34,STL!$U$29,$AD134=$AX$35,STL!$U$30,$AD134=$AX$36,STL!$U$31,$AD134=$AX$37,STL!$U$32,$AD134=$AX$38,STL!$U$33,$AD134=$AX$39,STL!$U$34,$AD134=$AX$40,STL!$U$35,$AD134=$AX$41,STL!$U$36,$AD134=$AX$42,STL!$U$37,$AD134=$AX$43,STL!$U$38,$AD134=$AX$44,STL!$U$39,$AD134=$AX$45,STL!$U$40,$AD134=$AX$46,STL!$U$41,$AD134=$AX$47,STL!$U$42,$AD134=$AX$48,STL!$U$43,$AD134=$AX$49,STL!$U$44)</f>
        <v>4.5039999999999996</v>
      </c>
      <c r="V134" s="2" cm="1">
        <f t="array" ref="V134">_xlfn.IFS($AD134=$AX$8,STL!$V$3,$AD134=$AX$9,STL!$V$4,$AD134=$AX$10,STL!$V$5,$AD134=$AX$11,STL!$V$6,$AD134=$AX$12,STL!$V$7,$AD134=$AX$13,STL!$V$8,$AD134=$AX$14,STL!$V$9,$AD134=$AX$15,STL!$V$10,$AD134=$AX$16,STL!$V$11,$AD134=$AX$17,STL!$V$12,$AD134=$AX$18,STL!$V$13,$AD134=$AX$19,STL!$V$14,$AD134=$AX$20,STL!$V$15,$AD134=$AX$21,STL!$V$16,$AD134=$AX$22,STL!$V$17,$AD134=$AX$23,STL!$V$18,$AD134=$AX$24,STL!$V$19,$AD134=$AX$25,STL!$V$20,$AD134=$AX$26,STL!$V$21,$AD134=$AX$27,STL!$V$22,$AD134=$AX$28,STL!$V$23,$AD134=$AX$29,STL!$V$24,$AD134=$AX$30,STL!$V$25,$AD134=$AX$31,STL!$V$26,$AD134=$AX$32,STL!$V$27,$AD134=$AX$33,STL!$V$28,$AD134=$AX$34,STL!$V$29,$AD134=$AX$35,STL!$V$30,$AD134=$AX$36,STL!$V$31,$AD134=$AX$37,STL!$V$32,$AD134=$AX$38,STL!$V$33,$AD134=$AX$39,STL!$V$34,$AD134=$AX$40,STL!$V$35,$AD134=$AX$41,STL!$V$36,$AD134=$AX$42,STL!$V$37,$AD134=$AX$43,STL!$V$38,$AD134=$AX$44,STL!$V$39,$AD134=$AX$45,STL!$V$40,$AD134=$AX$46,STL!$V$41,$AD134=$AX$47,STL!$V$42,$AD134=$AX$48,STL!$V$43,$AD134=$AX$49,STL!$V$44)</f>
        <v>64.480999999999995</v>
      </c>
      <c r="W134" s="2" t="s">
        <v>1467</v>
      </c>
      <c r="X134" s="2">
        <v>0.2</v>
      </c>
      <c r="Y134" s="2" t="s">
        <v>33</v>
      </c>
      <c r="Z134" s="2" t="s">
        <v>34</v>
      </c>
      <c r="AA134" s="2" t="s">
        <v>35</v>
      </c>
      <c r="AB134" s="2">
        <v>7845.5415359999997</v>
      </c>
      <c r="AC134" s="2">
        <v>7.845542</v>
      </c>
      <c r="AD134" s="2">
        <v>16</v>
      </c>
      <c r="AE134" s="10" t="s">
        <v>307</v>
      </c>
      <c r="AF134" s="2">
        <f t="shared" si="3"/>
        <v>75169.819089571436</v>
      </c>
      <c r="AG134" s="2" cm="1">
        <f t="array" ref="AG134">_xlfn.IFS(D134="I",MIN('Datos pp I Región'!$K$7:$K$9),D134="II",MIN('Datos pp II Región'!$K$7:$K$9),D134="III",MIN('Datos pp III Región'!$K$7:$K$9),D134="IV",MIN('Datos pp IV Región'!$K$7:$K$9),D134="V",MIN('Datos pp V Región'!$K$7:$K$9),D134="RM",MIN('Datos pp RM'!$K$7:$K$9),D134="VI",MIN('Datos pp VI Región'!$K$7:$K$9))</f>
        <v>29</v>
      </c>
      <c r="AH134" s="2" cm="1">
        <f t="array" ref="AH134">_xlfn.IFS(Z134="Pavimentado",1-(AG134/(4*365)),Z134="No Pavimentado",1-(AG134/365))</f>
        <v>0.98013698630136981</v>
      </c>
      <c r="AI134" s="2" cm="1">
        <f t="array" ref="AI134">_xlfn.IFS(Z134="Pavimentado",8,Z134="No Pavimentado",R134)</f>
        <v>8</v>
      </c>
      <c r="AJ134" s="2">
        <v>0.62</v>
      </c>
      <c r="AK134" s="2">
        <v>0.15</v>
      </c>
      <c r="AL134" s="2">
        <v>1.5</v>
      </c>
      <c r="AM134" s="2">
        <v>0.15</v>
      </c>
      <c r="AN134" s="2"/>
      <c r="AO134" s="2" cm="1">
        <f t="array" ref="AO134">_xlfn.IFS($Z134=$AU$3,AJ134*(($X134)^(0.91))*(AI134*1.1023)^(1.02),$Z134=$AU$4,AL134*281.9*((8.5/12)^0.9)*(AI134/2.72)^0.45)</f>
        <v>1.3201600184669013</v>
      </c>
      <c r="AP134" s="2" cm="1">
        <f t="array" ref="AP134">_xlfn.IFS($Z134=$AU$3,AK134*(($X134)^(0.91))*(AI134*1.1023)^1.02,$Z134=$AU$4,AM134*281.9*((8.5/12)^0.9)*(AI134/2.72)^0.45)</f>
        <v>0.31939355285489546</v>
      </c>
      <c r="AQ134" s="2" cm="1">
        <f t="array" ref="AQ134">_xlfn.IFS(Z134=$AU$3,(AF134*AO134*AH134)/1000000,Z134=$AU$4,(AF134*AH134*AO134*(1-AN134))/1000000)</f>
        <v>9.7265059960890313E-2</v>
      </c>
      <c r="AR134" s="2" cm="1">
        <f t="array" ref="AR134">_xlfn.IFS(Z134=$AU$3,(AF134*AP134*AH134)/1000000,Z134=$AU$4,(AF134*AH134*AP134*(1-AN134))/1000000)</f>
        <v>2.3531869345376689E-2</v>
      </c>
    </row>
    <row r="135" spans="1:44" ht="28.8" x14ac:dyDescent="0.3">
      <c r="A135" s="2">
        <v>16</v>
      </c>
      <c r="B135" t="s">
        <v>21</v>
      </c>
      <c r="C135" s="2" t="s">
        <v>229</v>
      </c>
      <c r="D135" t="s">
        <v>184</v>
      </c>
      <c r="E135" s="2" t="s">
        <v>247</v>
      </c>
      <c r="F135" s="2" t="s">
        <v>198</v>
      </c>
      <c r="G135" s="3" t="s">
        <v>188</v>
      </c>
      <c r="H135" s="2" t="s">
        <v>199</v>
      </c>
      <c r="I135" s="2" t="s">
        <v>28</v>
      </c>
      <c r="J135" s="2">
        <v>134137</v>
      </c>
      <c r="K135" s="2" t="s">
        <v>29</v>
      </c>
      <c r="L135" s="4">
        <v>46227</v>
      </c>
      <c r="M135" s="2" t="s">
        <v>30</v>
      </c>
      <c r="N135" s="2" t="s">
        <v>31</v>
      </c>
      <c r="O135" s="2">
        <v>134137</v>
      </c>
      <c r="P135" s="2" cm="1">
        <f t="array" ref="P135">_xlfn.IFS(AD135=$AT$8,STL!$P$3,AD135=$AT$9,STL!$P$4,AD135=$AT$10,STL!$P$5,AD135=$AT$11,STL!$P$6,AD135=$AT$12,STL!$P$7,AD135=$AT$13,STL!$P$8,AD135=$AT$14,STL!$P$9,AD135=$AT$15,STL!$P$10,AD135=$AT$16,STL!$P$11,AD135=$AT$17,STL!$P$12,AD135=$AT$18,STL!$P$13,AD135=$AT$19,STL!$P$14,AD135=$AT$20,STL!$P$15,AD135=$AT$21,STL!$P$16,AD135=$AT$22,STL!$P$17,AD135=$AT$23,STL!$P$18,AD135=$AT$24,STL!$P$19,AD135=$AT$25,STL!$P$20,AD135=$AT$26,STL!$P$21,AD135=$AT$27,STL!$P$22,AD135=$AT$28,STL!$P$23,AD135=$AT$29,STL!$P$24,AD135=$AT$30,STL!$P$25,AD135=$AT$31,STL!$P$26,AD135=$AT$32,STL!$P$27,AD135=$AT$33,STL!$P$28,AD135=$AT$34,STL!$P$29,AD135=$AT$35,STL!$P$30,AD135=$AT$36,STL!$P$31,AD135=$AT$37,STL!$P$32,AD135=$AT$38,STL!$P$33,AD135=$AT$39,STL!$P$34,AD135=$AT$40,STL!$P$35,AD135=$AT$41,STL!$P$36,AD135=$AT$42,STL!$P$37,AD135=$AT$43,STL!$P$38,AD135=$AT$44,STL!$P$39,AD135=$AT$45,STL!$P$40,AD135=$AT$46,STL!$P$41,AD135=$AT$47,STL!$P$42,AD135=$AT$48,STL!$P$43,AD135=$AT$49,STL!$P$44)</f>
        <v>8.3350000000000009</v>
      </c>
      <c r="Q135" s="2">
        <f>STL!$Q$3</f>
        <v>28</v>
      </c>
      <c r="R135" s="42">
        <f>STL!$R$3</f>
        <v>36.335000000000001</v>
      </c>
      <c r="S135" s="43" cm="1">
        <f t="array" ref="S135">_xlfn.IFS(A135=$AT$8,STL!$S$3,A135=$AT$9,STL!$S$4,A135=$AT$10,STL!$S$5,A135=$AT$11,STL!$S$6,A135=$AT$12,STL!$S$7,A135=$AT$13,STL!$S$8,A135=$AT$14,STL!$S$9,A135=$AT$15,STL!$S$10,A135=$AT$16,STL!$S$11,A135=$AT$17,STL!$S$12,A135=$AT$18,STL!$S$13,A135=$AT$19,STL!$S$14,A135=$AT$20,STL!$S$15,A135=$AT$21,STL!$S$16,A135=$AT$22,STL!$S$17,A135=$AT$23,STL!$S$18,A135=$AT$24,STL!$S$19,A135=$AT$25,STL!$S$20,A135=$AT$26,STL!$S$21,A135=$AT$27,STL!$S$22,A135=$AT$28,STL!$S$23,A135=$AT$29,STL!$S$24,A135=$AT$30,STL!$S$25,A135=$AT$31,STL!$S$26,A135=$AT$32,STL!$S$27,A135=$AT$33,STL!$S$28,A135=$AT$34,STL!$S$29,A135=$AT$35,STL!$S$30,A135=$AT$36,STL!$S$31,A135=$AT$37,STL!$S$32,A135=$AT$38,STL!$S$33,A135=$AT$39,STL!$S$34,A135=$AT$40,STL!$S$35,A135=$AT$41,STL!$S$36,A135=$AT$42,STL!$S$37,A135=$AT$43,STL!$S$38,A135=$AT$44,STL!$S$39,A135=$AT$45,STL!$S$40,A135=$AT$46,STL!$S$41,A135=$AT$47,STL!$S$42,A135=$AT$48,STL!$S$43,A135=$AT$49,STL!$S$44)</f>
        <v>4790.6071428571431</v>
      </c>
      <c r="T135" s="2" cm="1">
        <f t="array" ref="T135">_xlfn.IFS(AD135=$AX$8,STL!$T$3,AD135=$AX$9,STL!$T$4,AD135=$AX$10,STL!$T$5,AD135=$AX$11,STL!$T$6,AD135=$AX$12,STL!$T$7,AD135=$AX$13,STL!$T$8,AD135=$AX$14,STL!$T$9,AD135=$AX$15,STL!$T$10,AD135=$AX$16,STL!$T$11,AD135=$AX$17,STL!$T$12,AD135=$AX$18,STL!$T$13,AD135=$AX$19,STL!$T$14,AD135=$AX$20,STL!$T$15,AD135=$AX$21,STL!$T$16,AD135=$AX$22,STL!$T$17,AD135=$AX$23,STL!$T$18,AD135=$AX$24,STL!$T$19,AD135=$AX$25,STL!$T$20,AD135=$AX$26,STL!$T$21,AD135=$AX$27,STL!$T$22,AD135=$AX$28,STL!$T$23,AD135=$AX$29,STL!$T$24,AD135=$AX$30,STL!$T$25,AD135=$AX$31,STL!$T$26,AD135=$AX$32,STL!$T$27,AD135=$AX$33,STL!$T$28,AD135=$AX$34,STL!$T$29,AD135=$AX$35,STL!$T$30,AD135=$AX$36,STL!$T$31,AD135=$AX$37,STL!$T$32,AD135=$AX$38,STL!$T$33,AD135=$AX$39,STL!$T$34,AD135=$AX$40,STL!$T$35,AD135=$AX$41,STL!$T$36,AD135=$AX$42,STL!$T$37,AD135=$AX$43,STL!$T$38,AD135=$AX$44,STL!$T$39,AD135=$AX$45,STL!$T$40,AD135=$AX$46,STL!$T$41,AD135=$AX$47,STL!$T$42,AD135=$AX$48,STL!$T$43,AD135=$AX$49,STL!$T$44)</f>
        <v>59.976999999999997</v>
      </c>
      <c r="U135" s="2" cm="1">
        <f t="array" ref="U135">_xlfn.IFS($AD135=$AX$8,STL!$U$3,$AD135=$AX$9,STL!$U$4,$AD135=$AX$10,STL!$U$5,$AD135=$AX$11,STL!$U$6,$AD135=$AX$12,STL!$U$7,$AD135=$AX$13,STL!$U$8,$AD135=$AX$14,STL!$U$9,$AD135=$AX$15,STL!$U$10,$AD135=$AX$16,STL!$U$11,$AD135=$AX$17,STL!$U$12,$AD135=$AX$18,STL!$U$13,$AD135=$AX$19,STL!$U$14,$AD135=$AX$20,STL!$U$15,$AD135=$AX$21,STL!$U$16,$AD135=$AX$22,STL!$U$17,$AD135=$AX$23,STL!$U$18,$AD135=$AX$24,STL!$U$19,$AD135=$AX$25,STL!$U$20,$AD135=$AX$26,STL!$U$21,$AD135=$AX$27,STL!$U$22,$AD135=$AX$28,STL!$U$23,$AD135=$AX$29,STL!$U$24,$AD135=$AX$30,STL!$U$25,$AD135=$AX$31,STL!$U$26,$AD135=$AX$32,STL!$U$27,$AD135=$AX$33,STL!$U$28,$AD135=$AX$34,STL!$U$29,$AD135=$AX$35,STL!$U$30,$AD135=$AX$36,STL!$U$31,$AD135=$AX$37,STL!$U$32,$AD135=$AX$38,STL!$U$33,$AD135=$AX$39,STL!$U$34,$AD135=$AX$40,STL!$U$35,$AD135=$AX$41,STL!$U$36,$AD135=$AX$42,STL!$U$37,$AD135=$AX$43,STL!$U$38,$AD135=$AX$44,STL!$U$39,$AD135=$AX$45,STL!$U$40,$AD135=$AX$46,STL!$U$41,$AD135=$AX$47,STL!$U$42,$AD135=$AX$48,STL!$U$43,$AD135=$AX$49,STL!$U$44)</f>
        <v>4.5039999999999996</v>
      </c>
      <c r="V135" s="2" cm="1">
        <f t="array" ref="V135">_xlfn.IFS($AD135=$AX$8,STL!$V$3,$AD135=$AX$9,STL!$V$4,$AD135=$AX$10,STL!$V$5,$AD135=$AX$11,STL!$V$6,$AD135=$AX$12,STL!$V$7,$AD135=$AX$13,STL!$V$8,$AD135=$AX$14,STL!$V$9,$AD135=$AX$15,STL!$V$10,$AD135=$AX$16,STL!$V$11,$AD135=$AX$17,STL!$V$12,$AD135=$AX$18,STL!$V$13,$AD135=$AX$19,STL!$V$14,$AD135=$AX$20,STL!$V$15,$AD135=$AX$21,STL!$V$16,$AD135=$AX$22,STL!$V$17,$AD135=$AX$23,STL!$V$18,$AD135=$AX$24,STL!$V$19,$AD135=$AX$25,STL!$V$20,$AD135=$AX$26,STL!$V$21,$AD135=$AX$27,STL!$V$22,$AD135=$AX$28,STL!$V$23,$AD135=$AX$29,STL!$V$24,$AD135=$AX$30,STL!$V$25,$AD135=$AX$31,STL!$V$26,$AD135=$AX$32,STL!$V$27,$AD135=$AX$33,STL!$V$28,$AD135=$AX$34,STL!$V$29,$AD135=$AX$35,STL!$V$30,$AD135=$AX$36,STL!$V$31,$AD135=$AX$37,STL!$V$32,$AD135=$AX$38,STL!$V$33,$AD135=$AX$39,STL!$V$34,$AD135=$AX$40,STL!$V$35,$AD135=$AX$41,STL!$V$36,$AD135=$AX$42,STL!$V$37,$AD135=$AX$43,STL!$V$38,$AD135=$AX$44,STL!$V$39,$AD135=$AX$45,STL!$V$40,$AD135=$AX$46,STL!$V$41,$AD135=$AX$47,STL!$V$42,$AD135=$AX$48,STL!$V$43,$AD135=$AX$49,STL!$V$44)</f>
        <v>64.480999999999995</v>
      </c>
      <c r="W135" s="2" t="s">
        <v>1468</v>
      </c>
      <c r="X135" s="2">
        <v>0.2</v>
      </c>
      <c r="Y135" s="2" t="s">
        <v>33</v>
      </c>
      <c r="Z135" s="2" t="s">
        <v>34</v>
      </c>
      <c r="AA135" s="2" t="s">
        <v>35</v>
      </c>
      <c r="AB135" s="2">
        <v>1088.7066540000001</v>
      </c>
      <c r="AC135" s="2">
        <v>1.0887070000000001</v>
      </c>
      <c r="AD135" s="2">
        <v>16</v>
      </c>
      <c r="AE135" s="10" t="s">
        <v>307</v>
      </c>
      <c r="AF135" s="2">
        <f t="shared" si="3"/>
        <v>10431.135061357145</v>
      </c>
      <c r="AG135" s="2" cm="1">
        <f t="array" ref="AG135">_xlfn.IFS(D135="I",MIN('Datos pp I Región'!$K$7:$K$9),D135="II",MIN('Datos pp II Región'!$K$7:$K$9),D135="III",MIN('Datos pp III Región'!$K$7:$K$9),D135="IV",MIN('Datos pp IV Región'!$K$7:$K$9),D135="V",MIN('Datos pp V Región'!$K$7:$K$9),D135="RM",MIN('Datos pp RM'!$K$7:$K$9),D135="VI",MIN('Datos pp VI Región'!$K$7:$K$9))</f>
        <v>29</v>
      </c>
      <c r="AH135" s="2" cm="1">
        <f t="array" ref="AH135">_xlfn.IFS(Z135="Pavimentado",1-(AG135/(4*365)),Z135="No Pavimentado",1-(AG135/365))</f>
        <v>0.98013698630136981</v>
      </c>
      <c r="AI135" s="2" cm="1">
        <f t="array" ref="AI135">_xlfn.IFS(Z135="Pavimentado",8,Z135="No Pavimentado",R135)</f>
        <v>8</v>
      </c>
      <c r="AJ135" s="2">
        <v>0.62</v>
      </c>
      <c r="AK135" s="2">
        <v>0.15</v>
      </c>
      <c r="AL135" s="2">
        <v>1.5</v>
      </c>
      <c r="AM135" s="2">
        <v>0.15</v>
      </c>
      <c r="AN135" s="2"/>
      <c r="AO135" s="2" cm="1">
        <f t="array" ref="AO135">_xlfn.IFS($Z135=$AU$3,AJ135*(($X135)^(0.91))*(AI135*1.1023)^(1.02),$Z135=$AU$4,AL135*281.9*((8.5/12)^0.9)*(AI135/2.72)^0.45)</f>
        <v>1.3201600184669013</v>
      </c>
      <c r="AP135" s="2" cm="1">
        <f t="array" ref="AP135">_xlfn.IFS($Z135=$AU$3,AK135*(($X135)^(0.91))*(AI135*1.1023)^1.02,$Z135=$AU$4,AM135*281.9*((8.5/12)^0.9)*(AI135/2.72)^0.45)</f>
        <v>0.31939355285489546</v>
      </c>
      <c r="AQ135" s="2" cm="1">
        <f t="array" ref="AQ135">_xlfn.IFS(Z135=$AU$3,(AF135*AO135*AH135)/1000000,Z135=$AU$4,(AF135*AH135*AO135*(1-AN135))/1000000)</f>
        <v>1.3497238512628068E-2</v>
      </c>
      <c r="AR135" s="2" cm="1">
        <f t="array" ref="AR135">_xlfn.IFS(Z135=$AU$3,(AF135*AP135*AH135)/1000000,Z135=$AU$4,(AF135*AH135*AP135*(1-AN135))/1000000)</f>
        <v>3.2654609304745316E-3</v>
      </c>
    </row>
    <row r="136" spans="1:44" ht="28.8" x14ac:dyDescent="0.3">
      <c r="A136" s="2">
        <v>16</v>
      </c>
      <c r="B136" t="s">
        <v>21</v>
      </c>
      <c r="C136" s="2" t="s">
        <v>229</v>
      </c>
      <c r="D136" t="s">
        <v>184</v>
      </c>
      <c r="E136" s="2" t="s">
        <v>251</v>
      </c>
      <c r="F136" s="2" t="s">
        <v>198</v>
      </c>
      <c r="G136" s="3" t="s">
        <v>188</v>
      </c>
      <c r="H136" s="2" t="s">
        <v>199</v>
      </c>
      <c r="I136" s="2" t="s">
        <v>28</v>
      </c>
      <c r="J136" s="2">
        <v>134137</v>
      </c>
      <c r="K136" s="2" t="s">
        <v>29</v>
      </c>
      <c r="L136" s="4">
        <v>46227</v>
      </c>
      <c r="M136" s="2" t="s">
        <v>30</v>
      </c>
      <c r="N136" s="2" t="s">
        <v>31</v>
      </c>
      <c r="O136" s="2">
        <v>134137</v>
      </c>
      <c r="P136" s="2" cm="1">
        <f t="array" ref="P136">_xlfn.IFS(AD136=$AT$8,STL!$P$3,AD136=$AT$9,STL!$P$4,AD136=$AT$10,STL!$P$5,AD136=$AT$11,STL!$P$6,AD136=$AT$12,STL!$P$7,AD136=$AT$13,STL!$P$8,AD136=$AT$14,STL!$P$9,AD136=$AT$15,STL!$P$10,AD136=$AT$16,STL!$P$11,AD136=$AT$17,STL!$P$12,AD136=$AT$18,STL!$P$13,AD136=$AT$19,STL!$P$14,AD136=$AT$20,STL!$P$15,AD136=$AT$21,STL!$P$16,AD136=$AT$22,STL!$P$17,AD136=$AT$23,STL!$P$18,AD136=$AT$24,STL!$P$19,AD136=$AT$25,STL!$P$20,AD136=$AT$26,STL!$P$21,AD136=$AT$27,STL!$P$22,AD136=$AT$28,STL!$P$23,AD136=$AT$29,STL!$P$24,AD136=$AT$30,STL!$P$25,AD136=$AT$31,STL!$P$26,AD136=$AT$32,STL!$P$27,AD136=$AT$33,STL!$P$28,AD136=$AT$34,STL!$P$29,AD136=$AT$35,STL!$P$30,AD136=$AT$36,STL!$P$31,AD136=$AT$37,STL!$P$32,AD136=$AT$38,STL!$P$33,AD136=$AT$39,STL!$P$34,AD136=$AT$40,STL!$P$35,AD136=$AT$41,STL!$P$36,AD136=$AT$42,STL!$P$37,AD136=$AT$43,STL!$P$38,AD136=$AT$44,STL!$P$39,AD136=$AT$45,STL!$P$40,AD136=$AT$46,STL!$P$41,AD136=$AT$47,STL!$P$42,AD136=$AT$48,STL!$P$43,AD136=$AT$49,STL!$P$44)</f>
        <v>8.3350000000000009</v>
      </c>
      <c r="Q136" s="2">
        <f>STL!$Q$3</f>
        <v>28</v>
      </c>
      <c r="R136" s="42">
        <f>STL!$R$3</f>
        <v>36.335000000000001</v>
      </c>
      <c r="S136" s="43" cm="1">
        <f t="array" ref="S136">_xlfn.IFS(A136=$AT$8,STL!$S$3,A136=$AT$9,STL!$S$4,A136=$AT$10,STL!$S$5,A136=$AT$11,STL!$S$6,A136=$AT$12,STL!$S$7,A136=$AT$13,STL!$S$8,A136=$AT$14,STL!$S$9,A136=$AT$15,STL!$S$10,A136=$AT$16,STL!$S$11,A136=$AT$17,STL!$S$12,A136=$AT$18,STL!$S$13,A136=$AT$19,STL!$S$14,A136=$AT$20,STL!$S$15,A136=$AT$21,STL!$S$16,A136=$AT$22,STL!$S$17,A136=$AT$23,STL!$S$18,A136=$AT$24,STL!$S$19,A136=$AT$25,STL!$S$20,A136=$AT$26,STL!$S$21,A136=$AT$27,STL!$S$22,A136=$AT$28,STL!$S$23,A136=$AT$29,STL!$S$24,A136=$AT$30,STL!$S$25,A136=$AT$31,STL!$S$26,A136=$AT$32,STL!$S$27,A136=$AT$33,STL!$S$28,A136=$AT$34,STL!$S$29,A136=$AT$35,STL!$S$30,A136=$AT$36,STL!$S$31,A136=$AT$37,STL!$S$32,A136=$AT$38,STL!$S$33,A136=$AT$39,STL!$S$34,A136=$AT$40,STL!$S$35,A136=$AT$41,STL!$S$36,A136=$AT$42,STL!$S$37,A136=$AT$43,STL!$S$38,A136=$AT$44,STL!$S$39,A136=$AT$45,STL!$S$40,A136=$AT$46,STL!$S$41,A136=$AT$47,STL!$S$42,A136=$AT$48,STL!$S$43,A136=$AT$49,STL!$S$44)</f>
        <v>4790.6071428571431</v>
      </c>
      <c r="T136" s="2" cm="1">
        <f t="array" ref="T136">_xlfn.IFS(AD136=$AX$8,STL!$T$3,AD136=$AX$9,STL!$T$4,AD136=$AX$10,STL!$T$5,AD136=$AX$11,STL!$T$6,AD136=$AX$12,STL!$T$7,AD136=$AX$13,STL!$T$8,AD136=$AX$14,STL!$T$9,AD136=$AX$15,STL!$T$10,AD136=$AX$16,STL!$T$11,AD136=$AX$17,STL!$T$12,AD136=$AX$18,STL!$T$13,AD136=$AX$19,STL!$T$14,AD136=$AX$20,STL!$T$15,AD136=$AX$21,STL!$T$16,AD136=$AX$22,STL!$T$17,AD136=$AX$23,STL!$T$18,AD136=$AX$24,STL!$T$19,AD136=$AX$25,STL!$T$20,AD136=$AX$26,STL!$T$21,AD136=$AX$27,STL!$T$22,AD136=$AX$28,STL!$T$23,AD136=$AX$29,STL!$T$24,AD136=$AX$30,STL!$T$25,AD136=$AX$31,STL!$T$26,AD136=$AX$32,STL!$T$27,AD136=$AX$33,STL!$T$28,AD136=$AX$34,STL!$T$29,AD136=$AX$35,STL!$T$30,AD136=$AX$36,STL!$T$31,AD136=$AX$37,STL!$T$32,AD136=$AX$38,STL!$T$33,AD136=$AX$39,STL!$T$34,AD136=$AX$40,STL!$T$35,AD136=$AX$41,STL!$T$36,AD136=$AX$42,STL!$T$37,AD136=$AX$43,STL!$T$38,AD136=$AX$44,STL!$T$39,AD136=$AX$45,STL!$T$40,AD136=$AX$46,STL!$T$41,AD136=$AX$47,STL!$T$42,AD136=$AX$48,STL!$T$43,AD136=$AX$49,STL!$T$44)</f>
        <v>59.976999999999997</v>
      </c>
      <c r="U136" s="2" cm="1">
        <f t="array" ref="U136">_xlfn.IFS($AD136=$AX$8,STL!$U$3,$AD136=$AX$9,STL!$U$4,$AD136=$AX$10,STL!$U$5,$AD136=$AX$11,STL!$U$6,$AD136=$AX$12,STL!$U$7,$AD136=$AX$13,STL!$U$8,$AD136=$AX$14,STL!$U$9,$AD136=$AX$15,STL!$U$10,$AD136=$AX$16,STL!$U$11,$AD136=$AX$17,STL!$U$12,$AD136=$AX$18,STL!$U$13,$AD136=$AX$19,STL!$U$14,$AD136=$AX$20,STL!$U$15,$AD136=$AX$21,STL!$U$16,$AD136=$AX$22,STL!$U$17,$AD136=$AX$23,STL!$U$18,$AD136=$AX$24,STL!$U$19,$AD136=$AX$25,STL!$U$20,$AD136=$AX$26,STL!$U$21,$AD136=$AX$27,STL!$U$22,$AD136=$AX$28,STL!$U$23,$AD136=$AX$29,STL!$U$24,$AD136=$AX$30,STL!$U$25,$AD136=$AX$31,STL!$U$26,$AD136=$AX$32,STL!$U$27,$AD136=$AX$33,STL!$U$28,$AD136=$AX$34,STL!$U$29,$AD136=$AX$35,STL!$U$30,$AD136=$AX$36,STL!$U$31,$AD136=$AX$37,STL!$U$32,$AD136=$AX$38,STL!$U$33,$AD136=$AX$39,STL!$U$34,$AD136=$AX$40,STL!$U$35,$AD136=$AX$41,STL!$U$36,$AD136=$AX$42,STL!$U$37,$AD136=$AX$43,STL!$U$38,$AD136=$AX$44,STL!$U$39,$AD136=$AX$45,STL!$U$40,$AD136=$AX$46,STL!$U$41,$AD136=$AX$47,STL!$U$42,$AD136=$AX$48,STL!$U$43,$AD136=$AX$49,STL!$U$44)</f>
        <v>4.5039999999999996</v>
      </c>
      <c r="V136" s="2" cm="1">
        <f t="array" ref="V136">_xlfn.IFS($AD136=$AX$8,STL!$V$3,$AD136=$AX$9,STL!$V$4,$AD136=$AX$10,STL!$V$5,$AD136=$AX$11,STL!$V$6,$AD136=$AX$12,STL!$V$7,$AD136=$AX$13,STL!$V$8,$AD136=$AX$14,STL!$V$9,$AD136=$AX$15,STL!$V$10,$AD136=$AX$16,STL!$V$11,$AD136=$AX$17,STL!$V$12,$AD136=$AX$18,STL!$V$13,$AD136=$AX$19,STL!$V$14,$AD136=$AX$20,STL!$V$15,$AD136=$AX$21,STL!$V$16,$AD136=$AX$22,STL!$V$17,$AD136=$AX$23,STL!$V$18,$AD136=$AX$24,STL!$V$19,$AD136=$AX$25,STL!$V$20,$AD136=$AX$26,STL!$V$21,$AD136=$AX$27,STL!$V$22,$AD136=$AX$28,STL!$V$23,$AD136=$AX$29,STL!$V$24,$AD136=$AX$30,STL!$V$25,$AD136=$AX$31,STL!$V$26,$AD136=$AX$32,STL!$V$27,$AD136=$AX$33,STL!$V$28,$AD136=$AX$34,STL!$V$29,$AD136=$AX$35,STL!$V$30,$AD136=$AX$36,STL!$V$31,$AD136=$AX$37,STL!$V$32,$AD136=$AX$38,STL!$V$33,$AD136=$AX$39,STL!$V$34,$AD136=$AX$40,STL!$V$35,$AD136=$AX$41,STL!$V$36,$AD136=$AX$42,STL!$V$37,$AD136=$AX$43,STL!$V$38,$AD136=$AX$44,STL!$V$39,$AD136=$AX$45,STL!$V$40,$AD136=$AX$46,STL!$V$41,$AD136=$AX$47,STL!$V$42,$AD136=$AX$48,STL!$V$43,$AD136=$AX$49,STL!$V$44)</f>
        <v>64.480999999999995</v>
      </c>
      <c r="W136" s="2" t="s">
        <v>1469</v>
      </c>
      <c r="X136" s="2">
        <v>0.2</v>
      </c>
      <c r="Y136" s="2" t="s">
        <v>33</v>
      </c>
      <c r="Z136" s="2" t="s">
        <v>34</v>
      </c>
      <c r="AA136" s="2" t="s">
        <v>35</v>
      </c>
      <c r="AB136" s="2">
        <v>35021.398478000003</v>
      </c>
      <c r="AC136" s="2">
        <v>35.021397999999998</v>
      </c>
      <c r="AD136" s="2">
        <v>16</v>
      </c>
      <c r="AE136" s="10" t="s">
        <v>307</v>
      </c>
      <c r="AF136" s="2">
        <f t="shared" si="3"/>
        <v>335547.5188232857</v>
      </c>
      <c r="AG136" s="2" cm="1">
        <f t="array" ref="AG136">_xlfn.IFS(D136="I",MIN('Datos pp I Región'!$K$7:$K$9),D136="II",MIN('Datos pp II Región'!$K$7:$K$9),D136="III",MIN('Datos pp III Región'!$K$7:$K$9),D136="IV",MIN('Datos pp IV Región'!$K$7:$K$9),D136="V",MIN('Datos pp V Región'!$K$7:$K$9),D136="RM",MIN('Datos pp RM'!$K$7:$K$9),D136="VI",MIN('Datos pp VI Región'!$K$7:$K$9))</f>
        <v>29</v>
      </c>
      <c r="AH136" s="2" cm="1">
        <f t="array" ref="AH136">_xlfn.IFS(Z136="Pavimentado",1-(AG136/(4*365)),Z136="No Pavimentado",1-(AG136/365))</f>
        <v>0.98013698630136981</v>
      </c>
      <c r="AI136" s="2" cm="1">
        <f t="array" ref="AI136">_xlfn.IFS(Z136="Pavimentado",8,Z136="No Pavimentado",R136)</f>
        <v>8</v>
      </c>
      <c r="AJ136" s="2">
        <v>0.62</v>
      </c>
      <c r="AK136" s="2">
        <v>0.15</v>
      </c>
      <c r="AL136" s="2">
        <v>1.5</v>
      </c>
      <c r="AM136" s="2">
        <v>0.15</v>
      </c>
      <c r="AN136" s="2"/>
      <c r="AO136" s="2" cm="1">
        <f t="array" ref="AO136">_xlfn.IFS($Z136=$AU$3,AJ136*(($X136)^(0.91))*(AI136*1.1023)^(1.02),$Z136=$AU$4,AL136*281.9*((8.5/12)^0.9)*(AI136/2.72)^0.45)</f>
        <v>1.3201600184669013</v>
      </c>
      <c r="AP136" s="2" cm="1">
        <f t="array" ref="AP136">_xlfn.IFS($Z136=$AU$3,AK136*(($X136)^(0.91))*(AI136*1.1023)^1.02,$Z136=$AU$4,AM136*281.9*((8.5/12)^0.9)*(AI136/2.72)^0.45)</f>
        <v>0.31939355285489546</v>
      </c>
      <c r="AQ136" s="2" cm="1">
        <f t="array" ref="AQ136">_xlfn.IFS(Z136=$AU$3,(AF136*AO136*AH136)/1000000,Z136=$AU$4,(AF136*AH136*AO136*(1-AN136))/1000000)</f>
        <v>0.43417757197453077</v>
      </c>
      <c r="AR136" s="2" cm="1">
        <f t="array" ref="AR136">_xlfn.IFS(Z136=$AU$3,(AF136*AP136*AH136)/1000000,Z136=$AU$4,(AF136*AH136*AP136*(1-AN136))/1000000)</f>
        <v>0.10504296096158001</v>
      </c>
    </row>
    <row r="137" spans="1:44" ht="28.8" x14ac:dyDescent="0.3">
      <c r="A137" s="2">
        <v>16</v>
      </c>
      <c r="B137" t="s">
        <v>21</v>
      </c>
      <c r="C137" s="2" t="s">
        <v>229</v>
      </c>
      <c r="D137" t="s">
        <v>184</v>
      </c>
      <c r="E137" s="2" t="s">
        <v>251</v>
      </c>
      <c r="F137" s="2" t="s">
        <v>198</v>
      </c>
      <c r="G137" s="3" t="s">
        <v>188</v>
      </c>
      <c r="H137" s="2" t="s">
        <v>199</v>
      </c>
      <c r="I137" s="2" t="s">
        <v>28</v>
      </c>
      <c r="J137" s="2">
        <v>134137</v>
      </c>
      <c r="K137" s="2" t="s">
        <v>29</v>
      </c>
      <c r="L137" s="4">
        <v>46227</v>
      </c>
      <c r="M137" s="2" t="s">
        <v>30</v>
      </c>
      <c r="N137" s="2" t="s">
        <v>31</v>
      </c>
      <c r="O137" s="2">
        <v>134137</v>
      </c>
      <c r="P137" s="2" cm="1">
        <f t="array" ref="P137">_xlfn.IFS(AD137=$AT$8,STL!$P$3,AD137=$AT$9,STL!$P$4,AD137=$AT$10,STL!$P$5,AD137=$AT$11,STL!$P$6,AD137=$AT$12,STL!$P$7,AD137=$AT$13,STL!$P$8,AD137=$AT$14,STL!$P$9,AD137=$AT$15,STL!$P$10,AD137=$AT$16,STL!$P$11,AD137=$AT$17,STL!$P$12,AD137=$AT$18,STL!$P$13,AD137=$AT$19,STL!$P$14,AD137=$AT$20,STL!$P$15,AD137=$AT$21,STL!$P$16,AD137=$AT$22,STL!$P$17,AD137=$AT$23,STL!$P$18,AD137=$AT$24,STL!$P$19,AD137=$AT$25,STL!$P$20,AD137=$AT$26,STL!$P$21,AD137=$AT$27,STL!$P$22,AD137=$AT$28,STL!$P$23,AD137=$AT$29,STL!$P$24,AD137=$AT$30,STL!$P$25,AD137=$AT$31,STL!$P$26,AD137=$AT$32,STL!$P$27,AD137=$AT$33,STL!$P$28,AD137=$AT$34,STL!$P$29,AD137=$AT$35,STL!$P$30,AD137=$AT$36,STL!$P$31,AD137=$AT$37,STL!$P$32,AD137=$AT$38,STL!$P$33,AD137=$AT$39,STL!$P$34,AD137=$AT$40,STL!$P$35,AD137=$AT$41,STL!$P$36,AD137=$AT$42,STL!$P$37,AD137=$AT$43,STL!$P$38,AD137=$AT$44,STL!$P$39,AD137=$AT$45,STL!$P$40,AD137=$AT$46,STL!$P$41,AD137=$AT$47,STL!$P$42,AD137=$AT$48,STL!$P$43,AD137=$AT$49,STL!$P$44)</f>
        <v>8.3350000000000009</v>
      </c>
      <c r="Q137" s="2">
        <f>STL!$Q$3</f>
        <v>28</v>
      </c>
      <c r="R137" s="42">
        <f>STL!$R$3</f>
        <v>36.335000000000001</v>
      </c>
      <c r="S137" s="43" cm="1">
        <f t="array" ref="S137">_xlfn.IFS(A137=$AT$8,STL!$S$3,A137=$AT$9,STL!$S$4,A137=$AT$10,STL!$S$5,A137=$AT$11,STL!$S$6,A137=$AT$12,STL!$S$7,A137=$AT$13,STL!$S$8,A137=$AT$14,STL!$S$9,A137=$AT$15,STL!$S$10,A137=$AT$16,STL!$S$11,A137=$AT$17,STL!$S$12,A137=$AT$18,STL!$S$13,A137=$AT$19,STL!$S$14,A137=$AT$20,STL!$S$15,A137=$AT$21,STL!$S$16,A137=$AT$22,STL!$S$17,A137=$AT$23,STL!$S$18,A137=$AT$24,STL!$S$19,A137=$AT$25,STL!$S$20,A137=$AT$26,STL!$S$21,A137=$AT$27,STL!$S$22,A137=$AT$28,STL!$S$23,A137=$AT$29,STL!$S$24,A137=$AT$30,STL!$S$25,A137=$AT$31,STL!$S$26,A137=$AT$32,STL!$S$27,A137=$AT$33,STL!$S$28,A137=$AT$34,STL!$S$29,A137=$AT$35,STL!$S$30,A137=$AT$36,STL!$S$31,A137=$AT$37,STL!$S$32,A137=$AT$38,STL!$S$33,A137=$AT$39,STL!$S$34,A137=$AT$40,STL!$S$35,A137=$AT$41,STL!$S$36,A137=$AT$42,STL!$S$37,A137=$AT$43,STL!$S$38,A137=$AT$44,STL!$S$39,A137=$AT$45,STL!$S$40,A137=$AT$46,STL!$S$41,A137=$AT$47,STL!$S$42,A137=$AT$48,STL!$S$43,A137=$AT$49,STL!$S$44)</f>
        <v>4790.6071428571431</v>
      </c>
      <c r="T137" s="2" cm="1">
        <f t="array" ref="T137">_xlfn.IFS(AD137=$AX$8,STL!$T$3,AD137=$AX$9,STL!$T$4,AD137=$AX$10,STL!$T$5,AD137=$AX$11,STL!$T$6,AD137=$AX$12,STL!$T$7,AD137=$AX$13,STL!$T$8,AD137=$AX$14,STL!$T$9,AD137=$AX$15,STL!$T$10,AD137=$AX$16,STL!$T$11,AD137=$AX$17,STL!$T$12,AD137=$AX$18,STL!$T$13,AD137=$AX$19,STL!$T$14,AD137=$AX$20,STL!$T$15,AD137=$AX$21,STL!$T$16,AD137=$AX$22,STL!$T$17,AD137=$AX$23,STL!$T$18,AD137=$AX$24,STL!$T$19,AD137=$AX$25,STL!$T$20,AD137=$AX$26,STL!$T$21,AD137=$AX$27,STL!$T$22,AD137=$AX$28,STL!$T$23,AD137=$AX$29,STL!$T$24,AD137=$AX$30,STL!$T$25,AD137=$AX$31,STL!$T$26,AD137=$AX$32,STL!$T$27,AD137=$AX$33,STL!$T$28,AD137=$AX$34,STL!$T$29,AD137=$AX$35,STL!$T$30,AD137=$AX$36,STL!$T$31,AD137=$AX$37,STL!$T$32,AD137=$AX$38,STL!$T$33,AD137=$AX$39,STL!$T$34,AD137=$AX$40,STL!$T$35,AD137=$AX$41,STL!$T$36,AD137=$AX$42,STL!$T$37,AD137=$AX$43,STL!$T$38,AD137=$AX$44,STL!$T$39,AD137=$AX$45,STL!$T$40,AD137=$AX$46,STL!$T$41,AD137=$AX$47,STL!$T$42,AD137=$AX$48,STL!$T$43,AD137=$AX$49,STL!$T$44)</f>
        <v>59.976999999999997</v>
      </c>
      <c r="U137" s="2" cm="1">
        <f t="array" ref="U137">_xlfn.IFS($AD137=$AX$8,STL!$U$3,$AD137=$AX$9,STL!$U$4,$AD137=$AX$10,STL!$U$5,$AD137=$AX$11,STL!$U$6,$AD137=$AX$12,STL!$U$7,$AD137=$AX$13,STL!$U$8,$AD137=$AX$14,STL!$U$9,$AD137=$AX$15,STL!$U$10,$AD137=$AX$16,STL!$U$11,$AD137=$AX$17,STL!$U$12,$AD137=$AX$18,STL!$U$13,$AD137=$AX$19,STL!$U$14,$AD137=$AX$20,STL!$U$15,$AD137=$AX$21,STL!$U$16,$AD137=$AX$22,STL!$U$17,$AD137=$AX$23,STL!$U$18,$AD137=$AX$24,STL!$U$19,$AD137=$AX$25,STL!$U$20,$AD137=$AX$26,STL!$U$21,$AD137=$AX$27,STL!$U$22,$AD137=$AX$28,STL!$U$23,$AD137=$AX$29,STL!$U$24,$AD137=$AX$30,STL!$U$25,$AD137=$AX$31,STL!$U$26,$AD137=$AX$32,STL!$U$27,$AD137=$AX$33,STL!$U$28,$AD137=$AX$34,STL!$U$29,$AD137=$AX$35,STL!$U$30,$AD137=$AX$36,STL!$U$31,$AD137=$AX$37,STL!$U$32,$AD137=$AX$38,STL!$U$33,$AD137=$AX$39,STL!$U$34,$AD137=$AX$40,STL!$U$35,$AD137=$AX$41,STL!$U$36,$AD137=$AX$42,STL!$U$37,$AD137=$AX$43,STL!$U$38,$AD137=$AX$44,STL!$U$39,$AD137=$AX$45,STL!$U$40,$AD137=$AX$46,STL!$U$41,$AD137=$AX$47,STL!$U$42,$AD137=$AX$48,STL!$U$43,$AD137=$AX$49,STL!$U$44)</f>
        <v>4.5039999999999996</v>
      </c>
      <c r="V137" s="2" cm="1">
        <f t="array" ref="V137">_xlfn.IFS($AD137=$AX$8,STL!$V$3,$AD137=$AX$9,STL!$V$4,$AD137=$AX$10,STL!$V$5,$AD137=$AX$11,STL!$V$6,$AD137=$AX$12,STL!$V$7,$AD137=$AX$13,STL!$V$8,$AD137=$AX$14,STL!$V$9,$AD137=$AX$15,STL!$V$10,$AD137=$AX$16,STL!$V$11,$AD137=$AX$17,STL!$V$12,$AD137=$AX$18,STL!$V$13,$AD137=$AX$19,STL!$V$14,$AD137=$AX$20,STL!$V$15,$AD137=$AX$21,STL!$V$16,$AD137=$AX$22,STL!$V$17,$AD137=$AX$23,STL!$V$18,$AD137=$AX$24,STL!$V$19,$AD137=$AX$25,STL!$V$20,$AD137=$AX$26,STL!$V$21,$AD137=$AX$27,STL!$V$22,$AD137=$AX$28,STL!$V$23,$AD137=$AX$29,STL!$V$24,$AD137=$AX$30,STL!$V$25,$AD137=$AX$31,STL!$V$26,$AD137=$AX$32,STL!$V$27,$AD137=$AX$33,STL!$V$28,$AD137=$AX$34,STL!$V$29,$AD137=$AX$35,STL!$V$30,$AD137=$AX$36,STL!$V$31,$AD137=$AX$37,STL!$V$32,$AD137=$AX$38,STL!$V$33,$AD137=$AX$39,STL!$V$34,$AD137=$AX$40,STL!$V$35,$AD137=$AX$41,STL!$V$36,$AD137=$AX$42,STL!$V$37,$AD137=$AX$43,STL!$V$38,$AD137=$AX$44,STL!$V$39,$AD137=$AX$45,STL!$V$40,$AD137=$AX$46,STL!$V$41,$AD137=$AX$47,STL!$V$42,$AD137=$AX$48,STL!$V$43,$AD137=$AX$49,STL!$V$44)</f>
        <v>64.480999999999995</v>
      </c>
      <c r="W137" s="2" t="s">
        <v>1468</v>
      </c>
      <c r="X137" s="2">
        <v>0.2</v>
      </c>
      <c r="Y137" s="2" t="s">
        <v>33</v>
      </c>
      <c r="Z137" s="2" t="s">
        <v>34</v>
      </c>
      <c r="AA137" s="2" t="s">
        <v>35</v>
      </c>
      <c r="AB137" s="2">
        <v>418.58455099999998</v>
      </c>
      <c r="AC137" s="2">
        <v>0.41858499999999998</v>
      </c>
      <c r="AD137" s="2">
        <v>16</v>
      </c>
      <c r="AE137" s="10" t="s">
        <v>307</v>
      </c>
      <c r="AF137" s="2">
        <f t="shared" si="3"/>
        <v>4010.5525817857142</v>
      </c>
      <c r="AG137" s="2" cm="1">
        <f t="array" ref="AG137">_xlfn.IFS(D137="I",MIN('Datos pp I Región'!$K$7:$K$9),D137="II",MIN('Datos pp II Región'!$K$7:$K$9),D137="III",MIN('Datos pp III Región'!$K$7:$K$9),D137="IV",MIN('Datos pp IV Región'!$K$7:$K$9),D137="V",MIN('Datos pp V Región'!$K$7:$K$9),D137="RM",MIN('Datos pp RM'!$K$7:$K$9),D137="VI",MIN('Datos pp VI Región'!$K$7:$K$9))</f>
        <v>29</v>
      </c>
      <c r="AH137" s="2" cm="1">
        <f t="array" ref="AH137">_xlfn.IFS(Z137="Pavimentado",1-(AG137/(4*365)),Z137="No Pavimentado",1-(AG137/365))</f>
        <v>0.98013698630136981</v>
      </c>
      <c r="AI137" s="2" cm="1">
        <f t="array" ref="AI137">_xlfn.IFS(Z137="Pavimentado",8,Z137="No Pavimentado",R137)</f>
        <v>8</v>
      </c>
      <c r="AJ137" s="2">
        <v>0.62</v>
      </c>
      <c r="AK137" s="2">
        <v>0.15</v>
      </c>
      <c r="AL137" s="2">
        <v>1.5</v>
      </c>
      <c r="AM137" s="2">
        <v>0.15</v>
      </c>
      <c r="AN137" s="2"/>
      <c r="AO137" s="2" cm="1">
        <f t="array" ref="AO137">_xlfn.IFS($Z137=$AU$3,AJ137*(($X137)^(0.91))*(AI137*1.1023)^(1.02),$Z137=$AU$4,AL137*281.9*((8.5/12)^0.9)*(AI137/2.72)^0.45)</f>
        <v>1.3201600184669013</v>
      </c>
      <c r="AP137" s="2" cm="1">
        <f t="array" ref="AP137">_xlfn.IFS($Z137=$AU$3,AK137*(($X137)^(0.91))*(AI137*1.1023)^1.02,$Z137=$AU$4,AM137*281.9*((8.5/12)^0.9)*(AI137/2.72)^0.45)</f>
        <v>0.31939355285489546</v>
      </c>
      <c r="AQ137" s="2" cm="1">
        <f t="array" ref="AQ137">_xlfn.IFS(Z137=$AU$3,(AF137*AO137*AH137)/1000000,Z137=$AU$4,(AF137*AH137*AO137*(1-AN137))/1000000)</f>
        <v>5.1894050307460301E-3</v>
      </c>
      <c r="AR137" s="2" cm="1">
        <f t="array" ref="AR137">_xlfn.IFS(Z137=$AU$3,(AF137*AP137*AH137)/1000000,Z137=$AU$4,(AF137*AH137*AP137*(1-AN137))/1000000)</f>
        <v>1.255501217115975E-3</v>
      </c>
    </row>
    <row r="138" spans="1:44" ht="28.8" x14ac:dyDescent="0.3">
      <c r="A138" s="2">
        <v>17</v>
      </c>
      <c r="B138" t="s">
        <v>21</v>
      </c>
      <c r="C138" s="2" t="s">
        <v>229</v>
      </c>
      <c r="D138" t="s">
        <v>184</v>
      </c>
      <c r="E138" s="2" t="s">
        <v>255</v>
      </c>
      <c r="F138" s="2" t="s">
        <v>201</v>
      </c>
      <c r="G138" s="3" t="s">
        <v>188</v>
      </c>
      <c r="H138" s="2" t="s">
        <v>202</v>
      </c>
      <c r="I138" s="2" t="s">
        <v>28</v>
      </c>
      <c r="J138" s="2">
        <v>134137</v>
      </c>
      <c r="K138" s="2" t="s">
        <v>29</v>
      </c>
      <c r="L138" s="4">
        <v>46227</v>
      </c>
      <c r="M138" s="2" t="s">
        <v>30</v>
      </c>
      <c r="N138" s="2" t="s">
        <v>31</v>
      </c>
      <c r="O138" s="2">
        <v>134137</v>
      </c>
      <c r="P138" s="2" cm="1">
        <f t="array" ref="P138">_xlfn.IFS(AD138=$AT$8,STL!$P$3,AD138=$AT$9,STL!$P$4,AD138=$AT$10,STL!$P$5,AD138=$AT$11,STL!$P$6,AD138=$AT$12,STL!$P$7,AD138=$AT$13,STL!$P$8,AD138=$AT$14,STL!$P$9,AD138=$AT$15,STL!$P$10,AD138=$AT$16,STL!$P$11,AD138=$AT$17,STL!$P$12,AD138=$AT$18,STL!$P$13,AD138=$AT$19,STL!$P$14,AD138=$AT$20,STL!$P$15,AD138=$AT$21,STL!$P$16,AD138=$AT$22,STL!$P$17,AD138=$AT$23,STL!$P$18,AD138=$AT$24,STL!$P$19,AD138=$AT$25,STL!$P$20,AD138=$AT$26,STL!$P$21,AD138=$AT$27,STL!$P$22,AD138=$AT$28,STL!$P$23,AD138=$AT$29,STL!$P$24,AD138=$AT$30,STL!$P$25,AD138=$AT$31,STL!$P$26,AD138=$AT$32,STL!$P$27,AD138=$AT$33,STL!$P$28,AD138=$AT$34,STL!$P$29,AD138=$AT$35,STL!$P$30,AD138=$AT$36,STL!$P$31,AD138=$AT$37,STL!$P$32,AD138=$AT$38,STL!$P$33,AD138=$AT$39,STL!$P$34,AD138=$AT$40,STL!$P$35,AD138=$AT$41,STL!$P$36,AD138=$AT$42,STL!$P$37,AD138=$AT$43,STL!$P$38,AD138=$AT$44,STL!$P$39,AD138=$AT$45,STL!$P$40,AD138=$AT$46,STL!$P$41,AD138=$AT$47,STL!$P$42,AD138=$AT$48,STL!$P$43,AD138=$AT$49,STL!$P$44)</f>
        <v>8.3350000000000009</v>
      </c>
      <c r="Q138" s="2">
        <f>STL!$Q$3</f>
        <v>28</v>
      </c>
      <c r="R138" s="42">
        <f>STL!$R$3</f>
        <v>36.335000000000001</v>
      </c>
      <c r="S138" s="43" cm="1">
        <f t="array" ref="S138">_xlfn.IFS(A138=$AT$8,STL!$S$3,A138=$AT$9,STL!$S$4,A138=$AT$10,STL!$S$5,A138=$AT$11,STL!$S$6,A138=$AT$12,STL!$S$7,A138=$AT$13,STL!$S$8,A138=$AT$14,STL!$S$9,A138=$AT$15,STL!$S$10,A138=$AT$16,STL!$S$11,A138=$AT$17,STL!$S$12,A138=$AT$18,STL!$S$13,A138=$AT$19,STL!$S$14,A138=$AT$20,STL!$S$15,A138=$AT$21,STL!$S$16,A138=$AT$22,STL!$S$17,A138=$AT$23,STL!$S$18,A138=$AT$24,STL!$S$19,A138=$AT$25,STL!$S$20,A138=$AT$26,STL!$S$21,A138=$AT$27,STL!$S$22,A138=$AT$28,STL!$S$23,A138=$AT$29,STL!$S$24,A138=$AT$30,STL!$S$25,A138=$AT$31,STL!$S$26,A138=$AT$32,STL!$S$27,A138=$AT$33,STL!$S$28,A138=$AT$34,STL!$S$29,A138=$AT$35,STL!$S$30,A138=$AT$36,STL!$S$31,A138=$AT$37,STL!$S$32,A138=$AT$38,STL!$S$33,A138=$AT$39,STL!$S$34,A138=$AT$40,STL!$S$35,A138=$AT$41,STL!$S$36,A138=$AT$42,STL!$S$37,A138=$AT$43,STL!$S$38,A138=$AT$44,STL!$S$39,A138=$AT$45,STL!$S$40,A138=$AT$46,STL!$S$41,A138=$AT$47,STL!$S$42,A138=$AT$48,STL!$S$43,A138=$AT$49,STL!$S$44)</f>
        <v>4790.6071428571431</v>
      </c>
      <c r="T138" s="2" cm="1">
        <f t="array" ref="T138">_xlfn.IFS(AD138=$AX$8,STL!$T$3,AD138=$AX$9,STL!$T$4,AD138=$AX$10,STL!$T$5,AD138=$AX$11,STL!$T$6,AD138=$AX$12,STL!$T$7,AD138=$AX$13,STL!$T$8,AD138=$AX$14,STL!$T$9,AD138=$AX$15,STL!$T$10,AD138=$AX$16,STL!$T$11,AD138=$AX$17,STL!$T$12,AD138=$AX$18,STL!$T$13,AD138=$AX$19,STL!$T$14,AD138=$AX$20,STL!$T$15,AD138=$AX$21,STL!$T$16,AD138=$AX$22,STL!$T$17,AD138=$AX$23,STL!$T$18,AD138=$AX$24,STL!$T$19,AD138=$AX$25,STL!$T$20,AD138=$AX$26,STL!$T$21,AD138=$AX$27,STL!$T$22,AD138=$AX$28,STL!$T$23,AD138=$AX$29,STL!$T$24,AD138=$AX$30,STL!$T$25,AD138=$AX$31,STL!$T$26,AD138=$AX$32,STL!$T$27,AD138=$AX$33,STL!$T$28,AD138=$AX$34,STL!$T$29,AD138=$AX$35,STL!$T$30,AD138=$AX$36,STL!$T$31,AD138=$AX$37,STL!$T$32,AD138=$AX$38,STL!$T$33,AD138=$AX$39,STL!$T$34,AD138=$AX$40,STL!$T$35,AD138=$AX$41,STL!$T$36,AD138=$AX$42,STL!$T$37,AD138=$AX$43,STL!$T$38,AD138=$AX$44,STL!$T$39,AD138=$AX$45,STL!$T$40,AD138=$AX$46,STL!$T$41,AD138=$AX$47,STL!$T$42,AD138=$AX$48,STL!$T$43,AD138=$AX$49,STL!$T$44)</f>
        <v>12.856999999999999</v>
      </c>
      <c r="U138" s="2" cm="1">
        <f t="array" ref="U138">_xlfn.IFS($AD138=$AX$8,STL!$U$3,$AD138=$AX$9,STL!$U$4,$AD138=$AX$10,STL!$U$5,$AD138=$AX$11,STL!$U$6,$AD138=$AX$12,STL!$U$7,$AD138=$AX$13,STL!$U$8,$AD138=$AX$14,STL!$U$9,$AD138=$AX$15,STL!$U$10,$AD138=$AX$16,STL!$U$11,$AD138=$AX$17,STL!$U$12,$AD138=$AX$18,STL!$U$13,$AD138=$AX$19,STL!$U$14,$AD138=$AX$20,STL!$U$15,$AD138=$AX$21,STL!$U$16,$AD138=$AX$22,STL!$U$17,$AD138=$AX$23,STL!$U$18,$AD138=$AX$24,STL!$U$19,$AD138=$AX$25,STL!$U$20,$AD138=$AX$26,STL!$U$21,$AD138=$AX$27,STL!$U$22,$AD138=$AX$28,STL!$U$23,$AD138=$AX$29,STL!$U$24,$AD138=$AX$30,STL!$U$25,$AD138=$AX$31,STL!$U$26,$AD138=$AX$32,STL!$U$27,$AD138=$AX$33,STL!$U$28,$AD138=$AX$34,STL!$U$29,$AD138=$AX$35,STL!$U$30,$AD138=$AX$36,STL!$U$31,$AD138=$AX$37,STL!$U$32,$AD138=$AX$38,STL!$U$33,$AD138=$AX$39,STL!$U$34,$AD138=$AX$40,STL!$U$35,$AD138=$AX$41,STL!$U$36,$AD138=$AX$42,STL!$U$37,$AD138=$AX$43,STL!$U$38,$AD138=$AX$44,STL!$U$39,$AD138=$AX$45,STL!$U$40,$AD138=$AX$46,STL!$U$41,$AD138=$AX$47,STL!$U$42,$AD138=$AX$48,STL!$U$43,$AD138=$AX$49,STL!$U$44)</f>
        <v>5.8890000000000002</v>
      </c>
      <c r="V138" s="2" cm="1">
        <f t="array" ref="V138">_xlfn.IFS($AD138=$AX$8,STL!$V$3,$AD138=$AX$9,STL!$V$4,$AD138=$AX$10,STL!$V$5,$AD138=$AX$11,STL!$V$6,$AD138=$AX$12,STL!$V$7,$AD138=$AX$13,STL!$V$8,$AD138=$AX$14,STL!$V$9,$AD138=$AX$15,STL!$V$10,$AD138=$AX$16,STL!$V$11,$AD138=$AX$17,STL!$V$12,$AD138=$AX$18,STL!$V$13,$AD138=$AX$19,STL!$V$14,$AD138=$AX$20,STL!$V$15,$AD138=$AX$21,STL!$V$16,$AD138=$AX$22,STL!$V$17,$AD138=$AX$23,STL!$V$18,$AD138=$AX$24,STL!$V$19,$AD138=$AX$25,STL!$V$20,$AD138=$AX$26,STL!$V$21,$AD138=$AX$27,STL!$V$22,$AD138=$AX$28,STL!$V$23,$AD138=$AX$29,STL!$V$24,$AD138=$AX$30,STL!$V$25,$AD138=$AX$31,STL!$V$26,$AD138=$AX$32,STL!$V$27,$AD138=$AX$33,STL!$V$28,$AD138=$AX$34,STL!$V$29,$AD138=$AX$35,STL!$V$30,$AD138=$AX$36,STL!$V$31,$AD138=$AX$37,STL!$V$32,$AD138=$AX$38,STL!$V$33,$AD138=$AX$39,STL!$V$34,$AD138=$AX$40,STL!$V$35,$AD138=$AX$41,STL!$V$36,$AD138=$AX$42,STL!$V$37,$AD138=$AX$43,STL!$V$38,$AD138=$AX$44,STL!$V$39,$AD138=$AX$45,STL!$V$40,$AD138=$AX$46,STL!$V$41,$AD138=$AX$47,STL!$V$42,$AD138=$AX$48,STL!$V$43,$AD138=$AX$49,STL!$V$44)</f>
        <v>18.745999999999999</v>
      </c>
      <c r="W138" s="2" t="s">
        <v>1470</v>
      </c>
      <c r="X138" s="2">
        <v>0.2</v>
      </c>
      <c r="Y138" s="2" t="s">
        <v>33</v>
      </c>
      <c r="Z138" s="2" t="s">
        <v>34</v>
      </c>
      <c r="AA138" s="2" t="s">
        <v>35</v>
      </c>
      <c r="AB138" s="2">
        <v>9821.9195159999999</v>
      </c>
      <c r="AC138" s="2">
        <v>9.8219200000000004</v>
      </c>
      <c r="AD138" s="2">
        <v>17</v>
      </c>
      <c r="AE138" s="10" t="s">
        <v>307</v>
      </c>
      <c r="AF138" s="2">
        <f t="shared" si="3"/>
        <v>94105.920217142862</v>
      </c>
      <c r="AG138" s="2" cm="1">
        <f t="array" ref="AG138">_xlfn.IFS(D138="I",MIN('Datos pp I Región'!$K$7:$K$9),D138="II",MIN('Datos pp II Región'!$K$7:$K$9),D138="III",MIN('Datos pp III Región'!$K$7:$K$9),D138="IV",MIN('Datos pp IV Región'!$K$7:$K$9),D138="V",MIN('Datos pp V Región'!$K$7:$K$9),D138="RM",MIN('Datos pp RM'!$K$7:$K$9),D138="VI",MIN('Datos pp VI Región'!$K$7:$K$9))</f>
        <v>29</v>
      </c>
      <c r="AH138" s="2" cm="1">
        <f t="array" ref="AH138">_xlfn.IFS(Z138="Pavimentado",1-(AG138/(4*365)),Z138="No Pavimentado",1-(AG138/365))</f>
        <v>0.98013698630136981</v>
      </c>
      <c r="AI138" s="2" cm="1">
        <f t="array" ref="AI138">_xlfn.IFS(Z138="Pavimentado",8,Z138="No Pavimentado",R138)</f>
        <v>8</v>
      </c>
      <c r="AJ138" s="2">
        <v>0.62</v>
      </c>
      <c r="AK138" s="2">
        <v>0.15</v>
      </c>
      <c r="AL138" s="2">
        <v>1.5</v>
      </c>
      <c r="AM138" s="2">
        <v>0.15</v>
      </c>
      <c r="AN138" s="2"/>
      <c r="AO138" s="2" cm="1">
        <f t="array" ref="AO138">_xlfn.IFS($Z138=$AU$3,AJ138*(($X138)^(0.91))*(AI138*1.1023)^(1.02),$Z138=$AU$4,AL138*281.9*((8.5/12)^0.9)*(AI138/2.72)^0.45)</f>
        <v>1.3201600184669013</v>
      </c>
      <c r="AP138" s="2" cm="1">
        <f t="array" ref="AP138">_xlfn.IFS($Z138=$AU$3,AK138*(($X138)^(0.91))*(AI138*1.1023)^1.02,$Z138=$AU$4,AM138*281.9*((8.5/12)^0.9)*(AI138/2.72)^0.45)</f>
        <v>0.31939355285489546</v>
      </c>
      <c r="AQ138" s="2" cm="1">
        <f t="array" ref="AQ138">_xlfn.IFS(Z138=$AU$3,(AF138*AO138*AH138)/1000000,Z138=$AU$4,(AF138*AH138*AO138*(1-AN138))/1000000)</f>
        <v>0.12176719438007823</v>
      </c>
      <c r="AR138" s="2" cm="1">
        <f t="array" ref="AR138">_xlfn.IFS(Z138=$AU$3,(AF138*AP138*AH138)/1000000,Z138=$AU$4,(AF138*AH138*AP138*(1-AN138))/1000000)</f>
        <v>2.9459805091954411E-2</v>
      </c>
    </row>
    <row r="139" spans="1:44" ht="28.8" x14ac:dyDescent="0.3">
      <c r="A139" s="2">
        <v>17</v>
      </c>
      <c r="B139" t="s">
        <v>21</v>
      </c>
      <c r="C139" s="2" t="s">
        <v>229</v>
      </c>
      <c r="D139" t="s">
        <v>184</v>
      </c>
      <c r="E139" s="2" t="s">
        <v>255</v>
      </c>
      <c r="F139" s="2" t="s">
        <v>201</v>
      </c>
      <c r="G139" s="3" t="s">
        <v>188</v>
      </c>
      <c r="H139" s="2" t="s">
        <v>202</v>
      </c>
      <c r="I139" s="2" t="s">
        <v>28</v>
      </c>
      <c r="J139" s="2">
        <v>134137</v>
      </c>
      <c r="K139" s="2" t="s">
        <v>29</v>
      </c>
      <c r="L139" s="4">
        <v>46227</v>
      </c>
      <c r="M139" s="2" t="s">
        <v>30</v>
      </c>
      <c r="N139" s="2" t="s">
        <v>31</v>
      </c>
      <c r="O139" s="2">
        <v>134137</v>
      </c>
      <c r="P139" s="2" cm="1">
        <f t="array" ref="P139">_xlfn.IFS(AD139=$AT$8,STL!$P$3,AD139=$AT$9,STL!$P$4,AD139=$AT$10,STL!$P$5,AD139=$AT$11,STL!$P$6,AD139=$AT$12,STL!$P$7,AD139=$AT$13,STL!$P$8,AD139=$AT$14,STL!$P$9,AD139=$AT$15,STL!$P$10,AD139=$AT$16,STL!$P$11,AD139=$AT$17,STL!$P$12,AD139=$AT$18,STL!$P$13,AD139=$AT$19,STL!$P$14,AD139=$AT$20,STL!$P$15,AD139=$AT$21,STL!$P$16,AD139=$AT$22,STL!$P$17,AD139=$AT$23,STL!$P$18,AD139=$AT$24,STL!$P$19,AD139=$AT$25,STL!$P$20,AD139=$AT$26,STL!$P$21,AD139=$AT$27,STL!$P$22,AD139=$AT$28,STL!$P$23,AD139=$AT$29,STL!$P$24,AD139=$AT$30,STL!$P$25,AD139=$AT$31,STL!$P$26,AD139=$AT$32,STL!$P$27,AD139=$AT$33,STL!$P$28,AD139=$AT$34,STL!$P$29,AD139=$AT$35,STL!$P$30,AD139=$AT$36,STL!$P$31,AD139=$AT$37,STL!$P$32,AD139=$AT$38,STL!$P$33,AD139=$AT$39,STL!$P$34,AD139=$AT$40,STL!$P$35,AD139=$AT$41,STL!$P$36,AD139=$AT$42,STL!$P$37,AD139=$AT$43,STL!$P$38,AD139=$AT$44,STL!$P$39,AD139=$AT$45,STL!$P$40,AD139=$AT$46,STL!$P$41,AD139=$AT$47,STL!$P$42,AD139=$AT$48,STL!$P$43,AD139=$AT$49,STL!$P$44)</f>
        <v>8.3350000000000009</v>
      </c>
      <c r="Q139" s="2">
        <f>STL!$Q$3</f>
        <v>28</v>
      </c>
      <c r="R139" s="42">
        <f>STL!$R$3</f>
        <v>36.335000000000001</v>
      </c>
      <c r="S139" s="43" cm="1">
        <f t="array" ref="S139">_xlfn.IFS(A139=$AT$8,STL!$S$3,A139=$AT$9,STL!$S$4,A139=$AT$10,STL!$S$5,A139=$AT$11,STL!$S$6,A139=$AT$12,STL!$S$7,A139=$AT$13,STL!$S$8,A139=$AT$14,STL!$S$9,A139=$AT$15,STL!$S$10,A139=$AT$16,STL!$S$11,A139=$AT$17,STL!$S$12,A139=$AT$18,STL!$S$13,A139=$AT$19,STL!$S$14,A139=$AT$20,STL!$S$15,A139=$AT$21,STL!$S$16,A139=$AT$22,STL!$S$17,A139=$AT$23,STL!$S$18,A139=$AT$24,STL!$S$19,A139=$AT$25,STL!$S$20,A139=$AT$26,STL!$S$21,A139=$AT$27,STL!$S$22,A139=$AT$28,STL!$S$23,A139=$AT$29,STL!$S$24,A139=$AT$30,STL!$S$25,A139=$AT$31,STL!$S$26,A139=$AT$32,STL!$S$27,A139=$AT$33,STL!$S$28,A139=$AT$34,STL!$S$29,A139=$AT$35,STL!$S$30,A139=$AT$36,STL!$S$31,A139=$AT$37,STL!$S$32,A139=$AT$38,STL!$S$33,A139=$AT$39,STL!$S$34,A139=$AT$40,STL!$S$35,A139=$AT$41,STL!$S$36,A139=$AT$42,STL!$S$37,A139=$AT$43,STL!$S$38,A139=$AT$44,STL!$S$39,A139=$AT$45,STL!$S$40,A139=$AT$46,STL!$S$41,A139=$AT$47,STL!$S$42,A139=$AT$48,STL!$S$43,A139=$AT$49,STL!$S$44)</f>
        <v>4790.6071428571431</v>
      </c>
      <c r="T139" s="2" cm="1">
        <f t="array" ref="T139">_xlfn.IFS(AD139=$AX$8,STL!$T$3,AD139=$AX$9,STL!$T$4,AD139=$AX$10,STL!$T$5,AD139=$AX$11,STL!$T$6,AD139=$AX$12,STL!$T$7,AD139=$AX$13,STL!$T$8,AD139=$AX$14,STL!$T$9,AD139=$AX$15,STL!$T$10,AD139=$AX$16,STL!$T$11,AD139=$AX$17,STL!$T$12,AD139=$AX$18,STL!$T$13,AD139=$AX$19,STL!$T$14,AD139=$AX$20,STL!$T$15,AD139=$AX$21,STL!$T$16,AD139=$AX$22,STL!$T$17,AD139=$AX$23,STL!$T$18,AD139=$AX$24,STL!$T$19,AD139=$AX$25,STL!$T$20,AD139=$AX$26,STL!$T$21,AD139=$AX$27,STL!$T$22,AD139=$AX$28,STL!$T$23,AD139=$AX$29,STL!$T$24,AD139=$AX$30,STL!$T$25,AD139=$AX$31,STL!$T$26,AD139=$AX$32,STL!$T$27,AD139=$AX$33,STL!$T$28,AD139=$AX$34,STL!$T$29,AD139=$AX$35,STL!$T$30,AD139=$AX$36,STL!$T$31,AD139=$AX$37,STL!$T$32,AD139=$AX$38,STL!$T$33,AD139=$AX$39,STL!$T$34,AD139=$AX$40,STL!$T$35,AD139=$AX$41,STL!$T$36,AD139=$AX$42,STL!$T$37,AD139=$AX$43,STL!$T$38,AD139=$AX$44,STL!$T$39,AD139=$AX$45,STL!$T$40,AD139=$AX$46,STL!$T$41,AD139=$AX$47,STL!$T$42,AD139=$AX$48,STL!$T$43,AD139=$AX$49,STL!$T$44)</f>
        <v>12.856999999999999</v>
      </c>
      <c r="U139" s="2" cm="1">
        <f t="array" ref="U139">_xlfn.IFS($AD139=$AX$8,STL!$U$3,$AD139=$AX$9,STL!$U$4,$AD139=$AX$10,STL!$U$5,$AD139=$AX$11,STL!$U$6,$AD139=$AX$12,STL!$U$7,$AD139=$AX$13,STL!$U$8,$AD139=$AX$14,STL!$U$9,$AD139=$AX$15,STL!$U$10,$AD139=$AX$16,STL!$U$11,$AD139=$AX$17,STL!$U$12,$AD139=$AX$18,STL!$U$13,$AD139=$AX$19,STL!$U$14,$AD139=$AX$20,STL!$U$15,$AD139=$AX$21,STL!$U$16,$AD139=$AX$22,STL!$U$17,$AD139=$AX$23,STL!$U$18,$AD139=$AX$24,STL!$U$19,$AD139=$AX$25,STL!$U$20,$AD139=$AX$26,STL!$U$21,$AD139=$AX$27,STL!$U$22,$AD139=$AX$28,STL!$U$23,$AD139=$AX$29,STL!$U$24,$AD139=$AX$30,STL!$U$25,$AD139=$AX$31,STL!$U$26,$AD139=$AX$32,STL!$U$27,$AD139=$AX$33,STL!$U$28,$AD139=$AX$34,STL!$U$29,$AD139=$AX$35,STL!$U$30,$AD139=$AX$36,STL!$U$31,$AD139=$AX$37,STL!$U$32,$AD139=$AX$38,STL!$U$33,$AD139=$AX$39,STL!$U$34,$AD139=$AX$40,STL!$U$35,$AD139=$AX$41,STL!$U$36,$AD139=$AX$42,STL!$U$37,$AD139=$AX$43,STL!$U$38,$AD139=$AX$44,STL!$U$39,$AD139=$AX$45,STL!$U$40,$AD139=$AX$46,STL!$U$41,$AD139=$AX$47,STL!$U$42,$AD139=$AX$48,STL!$U$43,$AD139=$AX$49,STL!$U$44)</f>
        <v>5.8890000000000002</v>
      </c>
      <c r="V139" s="2" cm="1">
        <f t="array" ref="V139">_xlfn.IFS($AD139=$AX$8,STL!$V$3,$AD139=$AX$9,STL!$V$4,$AD139=$AX$10,STL!$V$5,$AD139=$AX$11,STL!$V$6,$AD139=$AX$12,STL!$V$7,$AD139=$AX$13,STL!$V$8,$AD139=$AX$14,STL!$V$9,$AD139=$AX$15,STL!$V$10,$AD139=$AX$16,STL!$V$11,$AD139=$AX$17,STL!$V$12,$AD139=$AX$18,STL!$V$13,$AD139=$AX$19,STL!$V$14,$AD139=$AX$20,STL!$V$15,$AD139=$AX$21,STL!$V$16,$AD139=$AX$22,STL!$V$17,$AD139=$AX$23,STL!$V$18,$AD139=$AX$24,STL!$V$19,$AD139=$AX$25,STL!$V$20,$AD139=$AX$26,STL!$V$21,$AD139=$AX$27,STL!$V$22,$AD139=$AX$28,STL!$V$23,$AD139=$AX$29,STL!$V$24,$AD139=$AX$30,STL!$V$25,$AD139=$AX$31,STL!$V$26,$AD139=$AX$32,STL!$V$27,$AD139=$AX$33,STL!$V$28,$AD139=$AX$34,STL!$V$29,$AD139=$AX$35,STL!$V$30,$AD139=$AX$36,STL!$V$31,$AD139=$AX$37,STL!$V$32,$AD139=$AX$38,STL!$V$33,$AD139=$AX$39,STL!$V$34,$AD139=$AX$40,STL!$V$35,$AD139=$AX$41,STL!$V$36,$AD139=$AX$42,STL!$V$37,$AD139=$AX$43,STL!$V$38,$AD139=$AX$44,STL!$V$39,$AD139=$AX$45,STL!$V$40,$AD139=$AX$46,STL!$V$41,$AD139=$AX$47,STL!$V$42,$AD139=$AX$48,STL!$V$43,$AD139=$AX$49,STL!$V$44)</f>
        <v>18.745999999999999</v>
      </c>
      <c r="W139" s="2" t="s">
        <v>1471</v>
      </c>
      <c r="X139" s="2">
        <v>0.2</v>
      </c>
      <c r="Y139" s="2" t="s">
        <v>33</v>
      </c>
      <c r="Z139" s="2" t="s">
        <v>34</v>
      </c>
      <c r="AA139" s="2" t="s">
        <v>35</v>
      </c>
      <c r="AB139" s="2">
        <v>4449.998431</v>
      </c>
      <c r="AC139" s="2">
        <v>4.4499979999999999</v>
      </c>
      <c r="AD139" s="2">
        <v>17</v>
      </c>
      <c r="AE139" s="10" t="s">
        <v>307</v>
      </c>
      <c r="AF139" s="2">
        <f t="shared" si="3"/>
        <v>42636.384408999998</v>
      </c>
      <c r="AG139" s="2" cm="1">
        <f t="array" ref="AG139">_xlfn.IFS(D139="I",MIN('Datos pp I Región'!$K$7:$K$9),D139="II",MIN('Datos pp II Región'!$K$7:$K$9),D139="III",MIN('Datos pp III Región'!$K$7:$K$9),D139="IV",MIN('Datos pp IV Región'!$K$7:$K$9),D139="V",MIN('Datos pp V Región'!$K$7:$K$9),D139="RM",MIN('Datos pp RM'!$K$7:$K$9),D139="VI",MIN('Datos pp VI Región'!$K$7:$K$9))</f>
        <v>29</v>
      </c>
      <c r="AH139" s="2" cm="1">
        <f t="array" ref="AH139">_xlfn.IFS(Z139="Pavimentado",1-(AG139/(4*365)),Z139="No Pavimentado",1-(AG139/365))</f>
        <v>0.98013698630136981</v>
      </c>
      <c r="AI139" s="2" cm="1">
        <f t="array" ref="AI139">_xlfn.IFS(Z139="Pavimentado",8,Z139="No Pavimentado",R139)</f>
        <v>8</v>
      </c>
      <c r="AJ139" s="2">
        <v>0.62</v>
      </c>
      <c r="AK139" s="2">
        <v>0.15</v>
      </c>
      <c r="AL139" s="2">
        <v>1.5</v>
      </c>
      <c r="AM139" s="2">
        <v>0.15</v>
      </c>
      <c r="AN139" s="2"/>
      <c r="AO139" s="2" cm="1">
        <f t="array" ref="AO139">_xlfn.IFS($Z139=$AU$3,AJ139*(($X139)^(0.91))*(AI139*1.1023)^(1.02),$Z139=$AU$4,AL139*281.9*((8.5/12)^0.9)*(AI139/2.72)^0.45)</f>
        <v>1.3201600184669013</v>
      </c>
      <c r="AP139" s="2" cm="1">
        <f t="array" ref="AP139">_xlfn.IFS($Z139=$AU$3,AK139*(($X139)^(0.91))*(AI139*1.1023)^1.02,$Z139=$AU$4,AM139*281.9*((8.5/12)^0.9)*(AI139/2.72)^0.45)</f>
        <v>0.31939355285489546</v>
      </c>
      <c r="AQ139" s="2" cm="1">
        <f t="array" ref="AQ139">_xlfn.IFS(Z139=$AU$3,(AF139*AO139*AH139)/1000000,Z139=$AU$4,(AF139*AH139*AO139*(1-AN139))/1000000)</f>
        <v>5.5168823555573586E-2</v>
      </c>
      <c r="AR139" s="2" cm="1">
        <f t="array" ref="AR139">_xlfn.IFS(Z139=$AU$3,(AF139*AP139*AH139)/1000000,Z139=$AU$4,(AF139*AH139*AP139*(1-AN139))/1000000)</f>
        <v>1.334729602150974E-2</v>
      </c>
    </row>
    <row r="140" spans="1:44" ht="28.8" x14ac:dyDescent="0.3">
      <c r="A140" s="2">
        <v>17</v>
      </c>
      <c r="B140" t="s">
        <v>21</v>
      </c>
      <c r="C140" s="2" t="s">
        <v>229</v>
      </c>
      <c r="D140" t="s">
        <v>184</v>
      </c>
      <c r="E140" s="2" t="s">
        <v>24</v>
      </c>
      <c r="F140" s="2" t="s">
        <v>201</v>
      </c>
      <c r="G140" s="3" t="s">
        <v>188</v>
      </c>
      <c r="H140" s="2" t="s">
        <v>202</v>
      </c>
      <c r="I140" s="2" t="s">
        <v>28</v>
      </c>
      <c r="J140" s="2">
        <v>134137</v>
      </c>
      <c r="K140" s="2" t="s">
        <v>29</v>
      </c>
      <c r="L140" s="4">
        <v>46227</v>
      </c>
      <c r="M140" s="2" t="s">
        <v>30</v>
      </c>
      <c r="N140" s="2" t="s">
        <v>31</v>
      </c>
      <c r="O140" s="2">
        <v>134137</v>
      </c>
      <c r="P140" s="2" cm="1">
        <f t="array" ref="P140">_xlfn.IFS(AD140=$AT$8,STL!$P$3,AD140=$AT$9,STL!$P$4,AD140=$AT$10,STL!$P$5,AD140=$AT$11,STL!$P$6,AD140=$AT$12,STL!$P$7,AD140=$AT$13,STL!$P$8,AD140=$AT$14,STL!$P$9,AD140=$AT$15,STL!$P$10,AD140=$AT$16,STL!$P$11,AD140=$AT$17,STL!$P$12,AD140=$AT$18,STL!$P$13,AD140=$AT$19,STL!$P$14,AD140=$AT$20,STL!$P$15,AD140=$AT$21,STL!$P$16,AD140=$AT$22,STL!$P$17,AD140=$AT$23,STL!$P$18,AD140=$AT$24,STL!$P$19,AD140=$AT$25,STL!$P$20,AD140=$AT$26,STL!$P$21,AD140=$AT$27,STL!$P$22,AD140=$AT$28,STL!$P$23,AD140=$AT$29,STL!$P$24,AD140=$AT$30,STL!$P$25,AD140=$AT$31,STL!$P$26,AD140=$AT$32,STL!$P$27,AD140=$AT$33,STL!$P$28,AD140=$AT$34,STL!$P$29,AD140=$AT$35,STL!$P$30,AD140=$AT$36,STL!$P$31,AD140=$AT$37,STL!$P$32,AD140=$AT$38,STL!$P$33,AD140=$AT$39,STL!$P$34,AD140=$AT$40,STL!$P$35,AD140=$AT$41,STL!$P$36,AD140=$AT$42,STL!$P$37,AD140=$AT$43,STL!$P$38,AD140=$AT$44,STL!$P$39,AD140=$AT$45,STL!$P$40,AD140=$AT$46,STL!$P$41,AD140=$AT$47,STL!$P$42,AD140=$AT$48,STL!$P$43,AD140=$AT$49,STL!$P$44)</f>
        <v>8.3350000000000009</v>
      </c>
      <c r="Q140" s="2">
        <f>STL!$Q$3</f>
        <v>28</v>
      </c>
      <c r="R140" s="42">
        <f>STL!$R$3</f>
        <v>36.335000000000001</v>
      </c>
      <c r="S140" s="43" cm="1">
        <f t="array" ref="S140">_xlfn.IFS(A140=$AT$8,STL!$S$3,A140=$AT$9,STL!$S$4,A140=$AT$10,STL!$S$5,A140=$AT$11,STL!$S$6,A140=$AT$12,STL!$S$7,A140=$AT$13,STL!$S$8,A140=$AT$14,STL!$S$9,A140=$AT$15,STL!$S$10,A140=$AT$16,STL!$S$11,A140=$AT$17,STL!$S$12,A140=$AT$18,STL!$S$13,A140=$AT$19,STL!$S$14,A140=$AT$20,STL!$S$15,A140=$AT$21,STL!$S$16,A140=$AT$22,STL!$S$17,A140=$AT$23,STL!$S$18,A140=$AT$24,STL!$S$19,A140=$AT$25,STL!$S$20,A140=$AT$26,STL!$S$21,A140=$AT$27,STL!$S$22,A140=$AT$28,STL!$S$23,A140=$AT$29,STL!$S$24,A140=$AT$30,STL!$S$25,A140=$AT$31,STL!$S$26,A140=$AT$32,STL!$S$27,A140=$AT$33,STL!$S$28,A140=$AT$34,STL!$S$29,A140=$AT$35,STL!$S$30,A140=$AT$36,STL!$S$31,A140=$AT$37,STL!$S$32,A140=$AT$38,STL!$S$33,A140=$AT$39,STL!$S$34,A140=$AT$40,STL!$S$35,A140=$AT$41,STL!$S$36,A140=$AT$42,STL!$S$37,A140=$AT$43,STL!$S$38,A140=$AT$44,STL!$S$39,A140=$AT$45,STL!$S$40,A140=$AT$46,STL!$S$41,A140=$AT$47,STL!$S$42,A140=$AT$48,STL!$S$43,A140=$AT$49,STL!$S$44)</f>
        <v>4790.6071428571431</v>
      </c>
      <c r="T140" s="2" cm="1">
        <f t="array" ref="T140">_xlfn.IFS(AD140=$AX$8,STL!$T$3,AD140=$AX$9,STL!$T$4,AD140=$AX$10,STL!$T$5,AD140=$AX$11,STL!$T$6,AD140=$AX$12,STL!$T$7,AD140=$AX$13,STL!$T$8,AD140=$AX$14,STL!$T$9,AD140=$AX$15,STL!$T$10,AD140=$AX$16,STL!$T$11,AD140=$AX$17,STL!$T$12,AD140=$AX$18,STL!$T$13,AD140=$AX$19,STL!$T$14,AD140=$AX$20,STL!$T$15,AD140=$AX$21,STL!$T$16,AD140=$AX$22,STL!$T$17,AD140=$AX$23,STL!$T$18,AD140=$AX$24,STL!$T$19,AD140=$AX$25,STL!$T$20,AD140=$AX$26,STL!$T$21,AD140=$AX$27,STL!$T$22,AD140=$AX$28,STL!$T$23,AD140=$AX$29,STL!$T$24,AD140=$AX$30,STL!$T$25,AD140=$AX$31,STL!$T$26,AD140=$AX$32,STL!$T$27,AD140=$AX$33,STL!$T$28,AD140=$AX$34,STL!$T$29,AD140=$AX$35,STL!$T$30,AD140=$AX$36,STL!$T$31,AD140=$AX$37,STL!$T$32,AD140=$AX$38,STL!$T$33,AD140=$AX$39,STL!$T$34,AD140=$AX$40,STL!$T$35,AD140=$AX$41,STL!$T$36,AD140=$AX$42,STL!$T$37,AD140=$AX$43,STL!$T$38,AD140=$AX$44,STL!$T$39,AD140=$AX$45,STL!$T$40,AD140=$AX$46,STL!$T$41,AD140=$AX$47,STL!$T$42,AD140=$AX$48,STL!$T$43,AD140=$AX$49,STL!$T$44)</f>
        <v>12.856999999999999</v>
      </c>
      <c r="U140" s="2" cm="1">
        <f t="array" ref="U140">_xlfn.IFS($AD140=$AX$8,STL!$U$3,$AD140=$AX$9,STL!$U$4,$AD140=$AX$10,STL!$U$5,$AD140=$AX$11,STL!$U$6,$AD140=$AX$12,STL!$U$7,$AD140=$AX$13,STL!$U$8,$AD140=$AX$14,STL!$U$9,$AD140=$AX$15,STL!$U$10,$AD140=$AX$16,STL!$U$11,$AD140=$AX$17,STL!$U$12,$AD140=$AX$18,STL!$U$13,$AD140=$AX$19,STL!$U$14,$AD140=$AX$20,STL!$U$15,$AD140=$AX$21,STL!$U$16,$AD140=$AX$22,STL!$U$17,$AD140=$AX$23,STL!$U$18,$AD140=$AX$24,STL!$U$19,$AD140=$AX$25,STL!$U$20,$AD140=$AX$26,STL!$U$21,$AD140=$AX$27,STL!$U$22,$AD140=$AX$28,STL!$U$23,$AD140=$AX$29,STL!$U$24,$AD140=$AX$30,STL!$U$25,$AD140=$AX$31,STL!$U$26,$AD140=$AX$32,STL!$U$27,$AD140=$AX$33,STL!$U$28,$AD140=$AX$34,STL!$U$29,$AD140=$AX$35,STL!$U$30,$AD140=$AX$36,STL!$U$31,$AD140=$AX$37,STL!$U$32,$AD140=$AX$38,STL!$U$33,$AD140=$AX$39,STL!$U$34,$AD140=$AX$40,STL!$U$35,$AD140=$AX$41,STL!$U$36,$AD140=$AX$42,STL!$U$37,$AD140=$AX$43,STL!$U$38,$AD140=$AX$44,STL!$U$39,$AD140=$AX$45,STL!$U$40,$AD140=$AX$46,STL!$U$41,$AD140=$AX$47,STL!$U$42,$AD140=$AX$48,STL!$U$43,$AD140=$AX$49,STL!$U$44)</f>
        <v>5.8890000000000002</v>
      </c>
      <c r="V140" s="2" cm="1">
        <f t="array" ref="V140">_xlfn.IFS($AD140=$AX$8,STL!$V$3,$AD140=$AX$9,STL!$V$4,$AD140=$AX$10,STL!$V$5,$AD140=$AX$11,STL!$V$6,$AD140=$AX$12,STL!$V$7,$AD140=$AX$13,STL!$V$8,$AD140=$AX$14,STL!$V$9,$AD140=$AX$15,STL!$V$10,$AD140=$AX$16,STL!$V$11,$AD140=$AX$17,STL!$V$12,$AD140=$AX$18,STL!$V$13,$AD140=$AX$19,STL!$V$14,$AD140=$AX$20,STL!$V$15,$AD140=$AX$21,STL!$V$16,$AD140=$AX$22,STL!$V$17,$AD140=$AX$23,STL!$V$18,$AD140=$AX$24,STL!$V$19,$AD140=$AX$25,STL!$V$20,$AD140=$AX$26,STL!$V$21,$AD140=$AX$27,STL!$V$22,$AD140=$AX$28,STL!$V$23,$AD140=$AX$29,STL!$V$24,$AD140=$AX$30,STL!$V$25,$AD140=$AX$31,STL!$V$26,$AD140=$AX$32,STL!$V$27,$AD140=$AX$33,STL!$V$28,$AD140=$AX$34,STL!$V$29,$AD140=$AX$35,STL!$V$30,$AD140=$AX$36,STL!$V$31,$AD140=$AX$37,STL!$V$32,$AD140=$AX$38,STL!$V$33,$AD140=$AX$39,STL!$V$34,$AD140=$AX$40,STL!$V$35,$AD140=$AX$41,STL!$V$36,$AD140=$AX$42,STL!$V$37,$AD140=$AX$43,STL!$V$38,$AD140=$AX$44,STL!$V$39,$AD140=$AX$45,STL!$V$40,$AD140=$AX$46,STL!$V$41,$AD140=$AX$47,STL!$V$42,$AD140=$AX$48,STL!$V$43,$AD140=$AX$49,STL!$V$44)</f>
        <v>18.745999999999999</v>
      </c>
      <c r="W140" s="2" t="s">
        <v>1472</v>
      </c>
      <c r="X140" s="2">
        <v>0.2</v>
      </c>
      <c r="Y140" s="2" t="s">
        <v>33</v>
      </c>
      <c r="Z140" s="2" t="s">
        <v>34</v>
      </c>
      <c r="AA140" s="2" t="s">
        <v>35</v>
      </c>
      <c r="AB140" s="2">
        <v>1076.490941</v>
      </c>
      <c r="AC140" s="2">
        <v>1.0764910000000001</v>
      </c>
      <c r="AD140" s="2">
        <v>17</v>
      </c>
      <c r="AE140" s="10" t="s">
        <v>307</v>
      </c>
      <c r="AF140" s="2">
        <f t="shared" si="3"/>
        <v>10314.090947642859</v>
      </c>
      <c r="AG140" s="2" cm="1">
        <f t="array" ref="AG140">_xlfn.IFS(D140="I",MIN('Datos pp I Región'!$K$7:$K$9),D140="II",MIN('Datos pp II Región'!$K$7:$K$9),D140="III",MIN('Datos pp III Región'!$K$7:$K$9),D140="IV",MIN('Datos pp IV Región'!$K$7:$K$9),D140="V",MIN('Datos pp V Región'!$K$7:$K$9),D140="RM",MIN('Datos pp RM'!$K$7:$K$9),D140="VI",MIN('Datos pp VI Región'!$K$7:$K$9))</f>
        <v>29</v>
      </c>
      <c r="AH140" s="2" cm="1">
        <f t="array" ref="AH140">_xlfn.IFS(Z140="Pavimentado",1-(AG140/(4*365)),Z140="No Pavimentado",1-(AG140/365))</f>
        <v>0.98013698630136981</v>
      </c>
      <c r="AI140" s="2" cm="1">
        <f t="array" ref="AI140">_xlfn.IFS(Z140="Pavimentado",8,Z140="No Pavimentado",R140)</f>
        <v>8</v>
      </c>
      <c r="AJ140" s="2">
        <v>0.62</v>
      </c>
      <c r="AK140" s="2">
        <v>0.15</v>
      </c>
      <c r="AL140" s="2">
        <v>1.5</v>
      </c>
      <c r="AM140" s="2">
        <v>0.15</v>
      </c>
      <c r="AN140" s="2"/>
      <c r="AO140" s="2" cm="1">
        <f t="array" ref="AO140">_xlfn.IFS($Z140=$AU$3,AJ140*(($X140)^(0.91))*(AI140*1.1023)^(1.02),$Z140=$AU$4,AL140*281.9*((8.5/12)^0.9)*(AI140/2.72)^0.45)</f>
        <v>1.3201600184669013</v>
      </c>
      <c r="AP140" s="2" cm="1">
        <f t="array" ref="AP140">_xlfn.IFS($Z140=$AU$3,AK140*(($X140)^(0.91))*(AI140*1.1023)^1.02,$Z140=$AU$4,AM140*281.9*((8.5/12)^0.9)*(AI140/2.72)^0.45)</f>
        <v>0.31939355285489546</v>
      </c>
      <c r="AQ140" s="2" cm="1">
        <f t="array" ref="AQ140">_xlfn.IFS(Z140=$AU$3,(AF140*AO140*AH140)/1000000,Z140=$AU$4,(AF140*AH140*AO140*(1-AN140))/1000000)</f>
        <v>1.3345790725785265E-2</v>
      </c>
      <c r="AR140" s="2" cm="1">
        <f t="array" ref="AR140">_xlfn.IFS(Z140=$AU$3,(AF140*AP140*AH140)/1000000,Z140=$AU$4,(AF140*AH140*AP140*(1-AN140))/1000000)</f>
        <v>3.2288203368835318E-3</v>
      </c>
    </row>
    <row r="141" spans="1:44" ht="28.8" x14ac:dyDescent="0.3">
      <c r="A141" s="2">
        <v>17</v>
      </c>
      <c r="B141" t="s">
        <v>21</v>
      </c>
      <c r="C141" s="2" t="s">
        <v>229</v>
      </c>
      <c r="D141" t="s">
        <v>184</v>
      </c>
      <c r="E141" s="2" t="s">
        <v>24</v>
      </c>
      <c r="F141" s="2" t="s">
        <v>201</v>
      </c>
      <c r="G141" s="3" t="s">
        <v>188</v>
      </c>
      <c r="H141" s="2" t="s">
        <v>202</v>
      </c>
      <c r="I141" s="2" t="s">
        <v>28</v>
      </c>
      <c r="J141" s="2">
        <v>134137</v>
      </c>
      <c r="K141" s="2" t="s">
        <v>29</v>
      </c>
      <c r="L141" s="4">
        <v>46227</v>
      </c>
      <c r="M141" s="2" t="s">
        <v>30</v>
      </c>
      <c r="N141" s="2" t="s">
        <v>31</v>
      </c>
      <c r="O141" s="2">
        <v>134137</v>
      </c>
      <c r="P141" s="2" cm="1">
        <f t="array" ref="P141">_xlfn.IFS(AD141=$AT$8,STL!$P$3,AD141=$AT$9,STL!$P$4,AD141=$AT$10,STL!$P$5,AD141=$AT$11,STL!$P$6,AD141=$AT$12,STL!$P$7,AD141=$AT$13,STL!$P$8,AD141=$AT$14,STL!$P$9,AD141=$AT$15,STL!$P$10,AD141=$AT$16,STL!$P$11,AD141=$AT$17,STL!$P$12,AD141=$AT$18,STL!$P$13,AD141=$AT$19,STL!$P$14,AD141=$AT$20,STL!$P$15,AD141=$AT$21,STL!$P$16,AD141=$AT$22,STL!$P$17,AD141=$AT$23,STL!$P$18,AD141=$AT$24,STL!$P$19,AD141=$AT$25,STL!$P$20,AD141=$AT$26,STL!$P$21,AD141=$AT$27,STL!$P$22,AD141=$AT$28,STL!$P$23,AD141=$AT$29,STL!$P$24,AD141=$AT$30,STL!$P$25,AD141=$AT$31,STL!$P$26,AD141=$AT$32,STL!$P$27,AD141=$AT$33,STL!$P$28,AD141=$AT$34,STL!$P$29,AD141=$AT$35,STL!$P$30,AD141=$AT$36,STL!$P$31,AD141=$AT$37,STL!$P$32,AD141=$AT$38,STL!$P$33,AD141=$AT$39,STL!$P$34,AD141=$AT$40,STL!$P$35,AD141=$AT$41,STL!$P$36,AD141=$AT$42,STL!$P$37,AD141=$AT$43,STL!$P$38,AD141=$AT$44,STL!$P$39,AD141=$AT$45,STL!$P$40,AD141=$AT$46,STL!$P$41,AD141=$AT$47,STL!$P$42,AD141=$AT$48,STL!$P$43,AD141=$AT$49,STL!$P$44)</f>
        <v>8.3350000000000009</v>
      </c>
      <c r="Q141" s="2">
        <f>STL!$Q$3</f>
        <v>28</v>
      </c>
      <c r="R141" s="42">
        <f>STL!$R$3</f>
        <v>36.335000000000001</v>
      </c>
      <c r="S141" s="43" cm="1">
        <f t="array" ref="S141">_xlfn.IFS(A141=$AT$8,STL!$S$3,A141=$AT$9,STL!$S$4,A141=$AT$10,STL!$S$5,A141=$AT$11,STL!$S$6,A141=$AT$12,STL!$S$7,A141=$AT$13,STL!$S$8,A141=$AT$14,STL!$S$9,A141=$AT$15,STL!$S$10,A141=$AT$16,STL!$S$11,A141=$AT$17,STL!$S$12,A141=$AT$18,STL!$S$13,A141=$AT$19,STL!$S$14,A141=$AT$20,STL!$S$15,A141=$AT$21,STL!$S$16,A141=$AT$22,STL!$S$17,A141=$AT$23,STL!$S$18,A141=$AT$24,STL!$S$19,A141=$AT$25,STL!$S$20,A141=$AT$26,STL!$S$21,A141=$AT$27,STL!$S$22,A141=$AT$28,STL!$S$23,A141=$AT$29,STL!$S$24,A141=$AT$30,STL!$S$25,A141=$AT$31,STL!$S$26,A141=$AT$32,STL!$S$27,A141=$AT$33,STL!$S$28,A141=$AT$34,STL!$S$29,A141=$AT$35,STL!$S$30,A141=$AT$36,STL!$S$31,A141=$AT$37,STL!$S$32,A141=$AT$38,STL!$S$33,A141=$AT$39,STL!$S$34,A141=$AT$40,STL!$S$35,A141=$AT$41,STL!$S$36,A141=$AT$42,STL!$S$37,A141=$AT$43,STL!$S$38,A141=$AT$44,STL!$S$39,A141=$AT$45,STL!$S$40,A141=$AT$46,STL!$S$41,A141=$AT$47,STL!$S$42,A141=$AT$48,STL!$S$43,A141=$AT$49,STL!$S$44)</f>
        <v>4790.6071428571431</v>
      </c>
      <c r="T141" s="2" cm="1">
        <f t="array" ref="T141">_xlfn.IFS(AD141=$AX$8,STL!$T$3,AD141=$AX$9,STL!$T$4,AD141=$AX$10,STL!$T$5,AD141=$AX$11,STL!$T$6,AD141=$AX$12,STL!$T$7,AD141=$AX$13,STL!$T$8,AD141=$AX$14,STL!$T$9,AD141=$AX$15,STL!$T$10,AD141=$AX$16,STL!$T$11,AD141=$AX$17,STL!$T$12,AD141=$AX$18,STL!$T$13,AD141=$AX$19,STL!$T$14,AD141=$AX$20,STL!$T$15,AD141=$AX$21,STL!$T$16,AD141=$AX$22,STL!$T$17,AD141=$AX$23,STL!$T$18,AD141=$AX$24,STL!$T$19,AD141=$AX$25,STL!$T$20,AD141=$AX$26,STL!$T$21,AD141=$AX$27,STL!$T$22,AD141=$AX$28,STL!$T$23,AD141=$AX$29,STL!$T$24,AD141=$AX$30,STL!$T$25,AD141=$AX$31,STL!$T$26,AD141=$AX$32,STL!$T$27,AD141=$AX$33,STL!$T$28,AD141=$AX$34,STL!$T$29,AD141=$AX$35,STL!$T$30,AD141=$AX$36,STL!$T$31,AD141=$AX$37,STL!$T$32,AD141=$AX$38,STL!$T$33,AD141=$AX$39,STL!$T$34,AD141=$AX$40,STL!$T$35,AD141=$AX$41,STL!$T$36,AD141=$AX$42,STL!$T$37,AD141=$AX$43,STL!$T$38,AD141=$AX$44,STL!$T$39,AD141=$AX$45,STL!$T$40,AD141=$AX$46,STL!$T$41,AD141=$AX$47,STL!$T$42,AD141=$AX$48,STL!$T$43,AD141=$AX$49,STL!$T$44)</f>
        <v>12.856999999999999</v>
      </c>
      <c r="U141" s="2" cm="1">
        <f t="array" ref="U141">_xlfn.IFS($AD141=$AX$8,STL!$U$3,$AD141=$AX$9,STL!$U$4,$AD141=$AX$10,STL!$U$5,$AD141=$AX$11,STL!$U$6,$AD141=$AX$12,STL!$U$7,$AD141=$AX$13,STL!$U$8,$AD141=$AX$14,STL!$U$9,$AD141=$AX$15,STL!$U$10,$AD141=$AX$16,STL!$U$11,$AD141=$AX$17,STL!$U$12,$AD141=$AX$18,STL!$U$13,$AD141=$AX$19,STL!$U$14,$AD141=$AX$20,STL!$U$15,$AD141=$AX$21,STL!$U$16,$AD141=$AX$22,STL!$U$17,$AD141=$AX$23,STL!$U$18,$AD141=$AX$24,STL!$U$19,$AD141=$AX$25,STL!$U$20,$AD141=$AX$26,STL!$U$21,$AD141=$AX$27,STL!$U$22,$AD141=$AX$28,STL!$U$23,$AD141=$AX$29,STL!$U$24,$AD141=$AX$30,STL!$U$25,$AD141=$AX$31,STL!$U$26,$AD141=$AX$32,STL!$U$27,$AD141=$AX$33,STL!$U$28,$AD141=$AX$34,STL!$U$29,$AD141=$AX$35,STL!$U$30,$AD141=$AX$36,STL!$U$31,$AD141=$AX$37,STL!$U$32,$AD141=$AX$38,STL!$U$33,$AD141=$AX$39,STL!$U$34,$AD141=$AX$40,STL!$U$35,$AD141=$AX$41,STL!$U$36,$AD141=$AX$42,STL!$U$37,$AD141=$AX$43,STL!$U$38,$AD141=$AX$44,STL!$U$39,$AD141=$AX$45,STL!$U$40,$AD141=$AX$46,STL!$U$41,$AD141=$AX$47,STL!$U$42,$AD141=$AX$48,STL!$U$43,$AD141=$AX$49,STL!$U$44)</f>
        <v>5.8890000000000002</v>
      </c>
      <c r="V141" s="2" cm="1">
        <f t="array" ref="V141">_xlfn.IFS($AD141=$AX$8,STL!$V$3,$AD141=$AX$9,STL!$V$4,$AD141=$AX$10,STL!$V$5,$AD141=$AX$11,STL!$V$6,$AD141=$AX$12,STL!$V$7,$AD141=$AX$13,STL!$V$8,$AD141=$AX$14,STL!$V$9,$AD141=$AX$15,STL!$V$10,$AD141=$AX$16,STL!$V$11,$AD141=$AX$17,STL!$V$12,$AD141=$AX$18,STL!$V$13,$AD141=$AX$19,STL!$V$14,$AD141=$AX$20,STL!$V$15,$AD141=$AX$21,STL!$V$16,$AD141=$AX$22,STL!$V$17,$AD141=$AX$23,STL!$V$18,$AD141=$AX$24,STL!$V$19,$AD141=$AX$25,STL!$V$20,$AD141=$AX$26,STL!$V$21,$AD141=$AX$27,STL!$V$22,$AD141=$AX$28,STL!$V$23,$AD141=$AX$29,STL!$V$24,$AD141=$AX$30,STL!$V$25,$AD141=$AX$31,STL!$V$26,$AD141=$AX$32,STL!$V$27,$AD141=$AX$33,STL!$V$28,$AD141=$AX$34,STL!$V$29,$AD141=$AX$35,STL!$V$30,$AD141=$AX$36,STL!$V$31,$AD141=$AX$37,STL!$V$32,$AD141=$AX$38,STL!$V$33,$AD141=$AX$39,STL!$V$34,$AD141=$AX$40,STL!$V$35,$AD141=$AX$41,STL!$V$36,$AD141=$AX$42,STL!$V$37,$AD141=$AX$43,STL!$V$38,$AD141=$AX$44,STL!$V$39,$AD141=$AX$45,STL!$V$40,$AD141=$AX$46,STL!$V$41,$AD141=$AX$47,STL!$V$42,$AD141=$AX$48,STL!$V$43,$AD141=$AX$49,STL!$V$44)</f>
        <v>18.745999999999999</v>
      </c>
      <c r="W141" s="2" t="s">
        <v>1472</v>
      </c>
      <c r="X141" s="2">
        <v>0.2</v>
      </c>
      <c r="Y141" s="2" t="s">
        <v>33</v>
      </c>
      <c r="Z141" s="2" t="s">
        <v>34</v>
      </c>
      <c r="AA141" s="2" t="s">
        <v>35</v>
      </c>
      <c r="AB141" s="2">
        <v>418.90299299999998</v>
      </c>
      <c r="AC141" s="2">
        <v>0.41890300000000003</v>
      </c>
      <c r="AD141" s="2">
        <v>17</v>
      </c>
      <c r="AE141" s="10" t="s">
        <v>307</v>
      </c>
      <c r="AF141" s="2">
        <f t="shared" si="3"/>
        <v>4013.599407928572</v>
      </c>
      <c r="AG141" s="2" cm="1">
        <f t="array" ref="AG141">_xlfn.IFS(D141="I",MIN('Datos pp I Región'!$K$7:$K$9),D141="II",MIN('Datos pp II Región'!$K$7:$K$9),D141="III",MIN('Datos pp III Región'!$K$7:$K$9),D141="IV",MIN('Datos pp IV Región'!$K$7:$K$9),D141="V",MIN('Datos pp V Región'!$K$7:$K$9),D141="RM",MIN('Datos pp RM'!$K$7:$K$9),D141="VI",MIN('Datos pp VI Región'!$K$7:$K$9))</f>
        <v>29</v>
      </c>
      <c r="AH141" s="2" cm="1">
        <f t="array" ref="AH141">_xlfn.IFS(Z141="Pavimentado",1-(AG141/(4*365)),Z141="No Pavimentado",1-(AG141/365))</f>
        <v>0.98013698630136981</v>
      </c>
      <c r="AI141" s="2" cm="1">
        <f t="array" ref="AI141">_xlfn.IFS(Z141="Pavimentado",8,Z141="No Pavimentado",R141)</f>
        <v>8</v>
      </c>
      <c r="AJ141" s="2">
        <v>0.62</v>
      </c>
      <c r="AK141" s="2">
        <v>0.15</v>
      </c>
      <c r="AL141" s="2">
        <v>1.5</v>
      </c>
      <c r="AM141" s="2">
        <v>0.15</v>
      </c>
      <c r="AN141" s="2"/>
      <c r="AO141" s="2" cm="1">
        <f t="array" ref="AO141">_xlfn.IFS($Z141=$AU$3,AJ141*(($X141)^(0.91))*(AI141*1.1023)^(1.02),$Z141=$AU$4,AL141*281.9*((8.5/12)^0.9)*(AI141/2.72)^0.45)</f>
        <v>1.3201600184669013</v>
      </c>
      <c r="AP141" s="2" cm="1">
        <f t="array" ref="AP141">_xlfn.IFS($Z141=$AU$3,AK141*(($X141)^(0.91))*(AI141*1.1023)^1.02,$Z141=$AU$4,AM141*281.9*((8.5/12)^0.9)*(AI141/2.72)^0.45)</f>
        <v>0.31939355285489546</v>
      </c>
      <c r="AQ141" s="2" cm="1">
        <f t="array" ref="AQ141">_xlfn.IFS(Z141=$AU$3,(AF141*AO141*AH141)/1000000,Z141=$AU$4,(AF141*AH141*AO141*(1-AN141))/1000000)</f>
        <v>5.1933474338416432E-3</v>
      </c>
      <c r="AR141" s="2" cm="1">
        <f t="array" ref="AR141">_xlfn.IFS(Z141=$AU$3,(AF141*AP141*AH141)/1000000,Z141=$AU$4,(AF141*AH141*AP141*(1-AN141))/1000000)</f>
        <v>1.2564550243165267E-3</v>
      </c>
    </row>
    <row r="142" spans="1:44" ht="28.8" x14ac:dyDescent="0.3">
      <c r="A142" s="2">
        <v>17</v>
      </c>
      <c r="B142" t="s">
        <v>21</v>
      </c>
      <c r="C142" s="2" t="s">
        <v>229</v>
      </c>
      <c r="D142" t="s">
        <v>184</v>
      </c>
      <c r="E142" s="2" t="s">
        <v>262</v>
      </c>
      <c r="F142" s="2" t="s">
        <v>203</v>
      </c>
      <c r="G142" s="3" t="s">
        <v>188</v>
      </c>
      <c r="H142" s="2" t="s">
        <v>202</v>
      </c>
      <c r="I142" s="2" t="s">
        <v>28</v>
      </c>
      <c r="J142" s="2">
        <v>134137</v>
      </c>
      <c r="K142" s="2" t="s">
        <v>29</v>
      </c>
      <c r="L142" s="4">
        <v>46227</v>
      </c>
      <c r="M142" s="2" t="s">
        <v>30</v>
      </c>
      <c r="N142" s="2" t="s">
        <v>31</v>
      </c>
      <c r="O142" s="2">
        <v>134137</v>
      </c>
      <c r="P142" s="2" cm="1">
        <f t="array" ref="P142">_xlfn.IFS(AD142=$AT$8,STL!$P$3,AD142=$AT$9,STL!$P$4,AD142=$AT$10,STL!$P$5,AD142=$AT$11,STL!$P$6,AD142=$AT$12,STL!$P$7,AD142=$AT$13,STL!$P$8,AD142=$AT$14,STL!$P$9,AD142=$AT$15,STL!$P$10,AD142=$AT$16,STL!$P$11,AD142=$AT$17,STL!$P$12,AD142=$AT$18,STL!$P$13,AD142=$AT$19,STL!$P$14,AD142=$AT$20,STL!$P$15,AD142=$AT$21,STL!$P$16,AD142=$AT$22,STL!$P$17,AD142=$AT$23,STL!$P$18,AD142=$AT$24,STL!$P$19,AD142=$AT$25,STL!$P$20,AD142=$AT$26,STL!$P$21,AD142=$AT$27,STL!$P$22,AD142=$AT$28,STL!$P$23,AD142=$AT$29,STL!$P$24,AD142=$AT$30,STL!$P$25,AD142=$AT$31,STL!$P$26,AD142=$AT$32,STL!$P$27,AD142=$AT$33,STL!$P$28,AD142=$AT$34,STL!$P$29,AD142=$AT$35,STL!$P$30,AD142=$AT$36,STL!$P$31,AD142=$AT$37,STL!$P$32,AD142=$AT$38,STL!$P$33,AD142=$AT$39,STL!$P$34,AD142=$AT$40,STL!$P$35,AD142=$AT$41,STL!$P$36,AD142=$AT$42,STL!$P$37,AD142=$AT$43,STL!$P$38,AD142=$AT$44,STL!$P$39,AD142=$AT$45,STL!$P$40,AD142=$AT$46,STL!$P$41,AD142=$AT$47,STL!$P$42,AD142=$AT$48,STL!$P$43,AD142=$AT$49,STL!$P$44)</f>
        <v>8.3350000000000009</v>
      </c>
      <c r="Q142" s="2">
        <f>STL!$Q$3</f>
        <v>28</v>
      </c>
      <c r="R142" s="42">
        <f>STL!$R$3</f>
        <v>36.335000000000001</v>
      </c>
      <c r="S142" s="43" cm="1">
        <f t="array" ref="S142">_xlfn.IFS(A142=$AT$8,STL!$S$3,A142=$AT$9,STL!$S$4,A142=$AT$10,STL!$S$5,A142=$AT$11,STL!$S$6,A142=$AT$12,STL!$S$7,A142=$AT$13,STL!$S$8,A142=$AT$14,STL!$S$9,A142=$AT$15,STL!$S$10,A142=$AT$16,STL!$S$11,A142=$AT$17,STL!$S$12,A142=$AT$18,STL!$S$13,A142=$AT$19,STL!$S$14,A142=$AT$20,STL!$S$15,A142=$AT$21,STL!$S$16,A142=$AT$22,STL!$S$17,A142=$AT$23,STL!$S$18,A142=$AT$24,STL!$S$19,A142=$AT$25,STL!$S$20,A142=$AT$26,STL!$S$21,A142=$AT$27,STL!$S$22,A142=$AT$28,STL!$S$23,A142=$AT$29,STL!$S$24,A142=$AT$30,STL!$S$25,A142=$AT$31,STL!$S$26,A142=$AT$32,STL!$S$27,A142=$AT$33,STL!$S$28,A142=$AT$34,STL!$S$29,A142=$AT$35,STL!$S$30,A142=$AT$36,STL!$S$31,A142=$AT$37,STL!$S$32,A142=$AT$38,STL!$S$33,A142=$AT$39,STL!$S$34,A142=$AT$40,STL!$S$35,A142=$AT$41,STL!$S$36,A142=$AT$42,STL!$S$37,A142=$AT$43,STL!$S$38,A142=$AT$44,STL!$S$39,A142=$AT$45,STL!$S$40,A142=$AT$46,STL!$S$41,A142=$AT$47,STL!$S$42,A142=$AT$48,STL!$S$43,A142=$AT$49,STL!$S$44)</f>
        <v>4790.6071428571431</v>
      </c>
      <c r="T142" s="2" cm="1">
        <f t="array" ref="T142">_xlfn.IFS(AD142=$AX$8,STL!$T$3,AD142=$AX$9,STL!$T$4,AD142=$AX$10,STL!$T$5,AD142=$AX$11,STL!$T$6,AD142=$AX$12,STL!$T$7,AD142=$AX$13,STL!$T$8,AD142=$AX$14,STL!$T$9,AD142=$AX$15,STL!$T$10,AD142=$AX$16,STL!$T$11,AD142=$AX$17,STL!$T$12,AD142=$AX$18,STL!$T$13,AD142=$AX$19,STL!$T$14,AD142=$AX$20,STL!$T$15,AD142=$AX$21,STL!$T$16,AD142=$AX$22,STL!$T$17,AD142=$AX$23,STL!$T$18,AD142=$AX$24,STL!$T$19,AD142=$AX$25,STL!$T$20,AD142=$AX$26,STL!$T$21,AD142=$AX$27,STL!$T$22,AD142=$AX$28,STL!$T$23,AD142=$AX$29,STL!$T$24,AD142=$AX$30,STL!$T$25,AD142=$AX$31,STL!$T$26,AD142=$AX$32,STL!$T$27,AD142=$AX$33,STL!$T$28,AD142=$AX$34,STL!$T$29,AD142=$AX$35,STL!$T$30,AD142=$AX$36,STL!$T$31,AD142=$AX$37,STL!$T$32,AD142=$AX$38,STL!$T$33,AD142=$AX$39,STL!$T$34,AD142=$AX$40,STL!$T$35,AD142=$AX$41,STL!$T$36,AD142=$AX$42,STL!$T$37,AD142=$AX$43,STL!$T$38,AD142=$AX$44,STL!$T$39,AD142=$AX$45,STL!$T$40,AD142=$AX$46,STL!$T$41,AD142=$AX$47,STL!$T$42,AD142=$AX$48,STL!$T$43,AD142=$AX$49,STL!$T$44)</f>
        <v>12.856999999999999</v>
      </c>
      <c r="U142" s="2" cm="1">
        <f t="array" ref="U142">_xlfn.IFS($AD142=$AX$8,STL!$U$3,$AD142=$AX$9,STL!$U$4,$AD142=$AX$10,STL!$U$5,$AD142=$AX$11,STL!$U$6,$AD142=$AX$12,STL!$U$7,$AD142=$AX$13,STL!$U$8,$AD142=$AX$14,STL!$U$9,$AD142=$AX$15,STL!$U$10,$AD142=$AX$16,STL!$U$11,$AD142=$AX$17,STL!$U$12,$AD142=$AX$18,STL!$U$13,$AD142=$AX$19,STL!$U$14,$AD142=$AX$20,STL!$U$15,$AD142=$AX$21,STL!$U$16,$AD142=$AX$22,STL!$U$17,$AD142=$AX$23,STL!$U$18,$AD142=$AX$24,STL!$U$19,$AD142=$AX$25,STL!$U$20,$AD142=$AX$26,STL!$U$21,$AD142=$AX$27,STL!$U$22,$AD142=$AX$28,STL!$U$23,$AD142=$AX$29,STL!$U$24,$AD142=$AX$30,STL!$U$25,$AD142=$AX$31,STL!$U$26,$AD142=$AX$32,STL!$U$27,$AD142=$AX$33,STL!$U$28,$AD142=$AX$34,STL!$U$29,$AD142=$AX$35,STL!$U$30,$AD142=$AX$36,STL!$U$31,$AD142=$AX$37,STL!$U$32,$AD142=$AX$38,STL!$U$33,$AD142=$AX$39,STL!$U$34,$AD142=$AX$40,STL!$U$35,$AD142=$AX$41,STL!$U$36,$AD142=$AX$42,STL!$U$37,$AD142=$AX$43,STL!$U$38,$AD142=$AX$44,STL!$U$39,$AD142=$AX$45,STL!$U$40,$AD142=$AX$46,STL!$U$41,$AD142=$AX$47,STL!$U$42,$AD142=$AX$48,STL!$U$43,$AD142=$AX$49,STL!$U$44)</f>
        <v>5.8890000000000002</v>
      </c>
      <c r="V142" s="2" cm="1">
        <f t="array" ref="V142">_xlfn.IFS($AD142=$AX$8,STL!$V$3,$AD142=$AX$9,STL!$V$4,$AD142=$AX$10,STL!$V$5,$AD142=$AX$11,STL!$V$6,$AD142=$AX$12,STL!$V$7,$AD142=$AX$13,STL!$V$8,$AD142=$AX$14,STL!$V$9,$AD142=$AX$15,STL!$V$10,$AD142=$AX$16,STL!$V$11,$AD142=$AX$17,STL!$V$12,$AD142=$AX$18,STL!$V$13,$AD142=$AX$19,STL!$V$14,$AD142=$AX$20,STL!$V$15,$AD142=$AX$21,STL!$V$16,$AD142=$AX$22,STL!$V$17,$AD142=$AX$23,STL!$V$18,$AD142=$AX$24,STL!$V$19,$AD142=$AX$25,STL!$V$20,$AD142=$AX$26,STL!$V$21,$AD142=$AX$27,STL!$V$22,$AD142=$AX$28,STL!$V$23,$AD142=$AX$29,STL!$V$24,$AD142=$AX$30,STL!$V$25,$AD142=$AX$31,STL!$V$26,$AD142=$AX$32,STL!$V$27,$AD142=$AX$33,STL!$V$28,$AD142=$AX$34,STL!$V$29,$AD142=$AX$35,STL!$V$30,$AD142=$AX$36,STL!$V$31,$AD142=$AX$37,STL!$V$32,$AD142=$AX$38,STL!$V$33,$AD142=$AX$39,STL!$V$34,$AD142=$AX$40,STL!$V$35,$AD142=$AX$41,STL!$V$36,$AD142=$AX$42,STL!$V$37,$AD142=$AX$43,STL!$V$38,$AD142=$AX$44,STL!$V$39,$AD142=$AX$45,STL!$V$40,$AD142=$AX$46,STL!$V$41,$AD142=$AX$47,STL!$V$42,$AD142=$AX$48,STL!$V$43,$AD142=$AX$49,STL!$V$44)</f>
        <v>18.745999999999999</v>
      </c>
      <c r="W142" s="2" t="s">
        <v>1473</v>
      </c>
      <c r="X142" s="2">
        <v>0</v>
      </c>
      <c r="Y142" s="2" t="s">
        <v>33</v>
      </c>
      <c r="Z142" s="2" t="s">
        <v>61</v>
      </c>
      <c r="AA142" s="2" t="s">
        <v>35</v>
      </c>
      <c r="AB142" s="2">
        <v>2976.5525699999998</v>
      </c>
      <c r="AC142" s="2">
        <v>2.976553</v>
      </c>
      <c r="AD142" s="2">
        <v>17</v>
      </c>
      <c r="AE142" s="10" t="s">
        <v>307</v>
      </c>
      <c r="AF142" s="2">
        <f t="shared" si="3"/>
        <v>28518.992125785717</v>
      </c>
      <c r="AG142" s="2" cm="1">
        <f t="array" ref="AG142">_xlfn.IFS(D142="I",MIN('Datos pp I Región'!$K$7:$K$9),D142="II",MIN('Datos pp II Región'!$K$7:$K$9),D142="III",MIN('Datos pp III Región'!$K$7:$K$9),D142="IV",MIN('Datos pp IV Región'!$K$7:$K$9),D142="V",MIN('Datos pp V Región'!$K$7:$K$9),D142="RM",MIN('Datos pp RM'!$K$7:$K$9),D142="VI",MIN('Datos pp VI Región'!$K$7:$K$9))</f>
        <v>29</v>
      </c>
      <c r="AH142" s="2" cm="1">
        <f t="array" ref="AH142">_xlfn.IFS(Z142="Pavimentado",1-(AG142/(4*365)),Z142="No Pavimentado",1-(AG142/365))</f>
        <v>0.92054794520547945</v>
      </c>
      <c r="AI142" s="2" cm="1">
        <f t="array" ref="AI142">_xlfn.IFS(Z142="Pavimentado",8,Z142="No Pavimentado",R142)</f>
        <v>36.335000000000001</v>
      </c>
      <c r="AJ142" s="2">
        <v>0.62</v>
      </c>
      <c r="AK142" s="2">
        <v>0.15</v>
      </c>
      <c r="AL142" s="2">
        <v>1.5</v>
      </c>
      <c r="AM142" s="2">
        <v>0.15</v>
      </c>
      <c r="AN142" s="2"/>
      <c r="AO142" s="2" cm="1">
        <f t="array" ref="AO142">_xlfn.IFS($Z142=$AU$3,AJ142*(($X142)^(0.91))*(AI142*1.1023)^(1.02),$Z142=$AU$4,AL142*281.9*((8.5/12)^0.9)*(AI142/2.72)^0.45)</f>
        <v>995.38378987729118</v>
      </c>
      <c r="AP142" s="2" cm="1">
        <f t="array" ref="AP142">_xlfn.IFS($Z142=$AU$3,AK142*(($X142)^(0.91))*(AI142*1.1023)^1.02,$Z142=$AU$4,AM142*281.9*((8.5/12)^0.9)*(AI142/2.72)^0.45)</f>
        <v>99.538378987729104</v>
      </c>
      <c r="AQ142" s="2" cm="1">
        <f t="array" ref="AQ142">_xlfn.IFS(Z142=$AU$3,(AF142*AO142*AH142)/1000000,Z142=$AU$4,(AF142*AH142*AO142*(1-AN142))/1000000)</f>
        <v>26.13190977659395</v>
      </c>
      <c r="AR142" s="2" cm="1">
        <f t="array" ref="AR142">_xlfn.IFS(Z142=$AU$3,(AF142*AP142*AH142)/1000000,Z142=$AU$4,(AF142*AH142*AP142*(1-AN142))/1000000)</f>
        <v>2.6131909776593947</v>
      </c>
    </row>
    <row r="143" spans="1:44" ht="28.8" x14ac:dyDescent="0.3">
      <c r="A143" s="2">
        <v>18</v>
      </c>
      <c r="B143" t="s">
        <v>21</v>
      </c>
      <c r="C143" s="2" t="s">
        <v>229</v>
      </c>
      <c r="D143" t="s">
        <v>184</v>
      </c>
      <c r="E143" s="2" t="s">
        <v>262</v>
      </c>
      <c r="F143" s="2" t="s">
        <v>204</v>
      </c>
      <c r="G143" s="3" t="s">
        <v>188</v>
      </c>
      <c r="H143" s="3" t="s">
        <v>205</v>
      </c>
      <c r="I143" s="2" t="s">
        <v>28</v>
      </c>
      <c r="J143" s="2">
        <v>134137</v>
      </c>
      <c r="K143" s="2" t="s">
        <v>29</v>
      </c>
      <c r="L143" s="4">
        <v>46227</v>
      </c>
      <c r="M143" s="2" t="s">
        <v>30</v>
      </c>
      <c r="N143" s="2" t="s">
        <v>31</v>
      </c>
      <c r="O143" s="2">
        <v>134137</v>
      </c>
      <c r="P143" s="2" cm="1">
        <f t="array" ref="P143">_xlfn.IFS(AD143=$AT$8,STL!$P$3,AD143=$AT$9,STL!$P$4,AD143=$AT$10,STL!$P$5,AD143=$AT$11,STL!$P$6,AD143=$AT$12,STL!$P$7,AD143=$AT$13,STL!$P$8,AD143=$AT$14,STL!$P$9,AD143=$AT$15,STL!$P$10,AD143=$AT$16,STL!$P$11,AD143=$AT$17,STL!$P$12,AD143=$AT$18,STL!$P$13,AD143=$AT$19,STL!$P$14,AD143=$AT$20,STL!$P$15,AD143=$AT$21,STL!$P$16,AD143=$AT$22,STL!$P$17,AD143=$AT$23,STL!$P$18,AD143=$AT$24,STL!$P$19,AD143=$AT$25,STL!$P$20,AD143=$AT$26,STL!$P$21,AD143=$AT$27,STL!$P$22,AD143=$AT$28,STL!$P$23,AD143=$AT$29,STL!$P$24,AD143=$AT$30,STL!$P$25,AD143=$AT$31,STL!$P$26,AD143=$AT$32,STL!$P$27,AD143=$AT$33,STL!$P$28,AD143=$AT$34,STL!$P$29,AD143=$AT$35,STL!$P$30,AD143=$AT$36,STL!$P$31,AD143=$AT$37,STL!$P$32,AD143=$AT$38,STL!$P$33,AD143=$AT$39,STL!$P$34,AD143=$AT$40,STL!$P$35,AD143=$AT$41,STL!$P$36,AD143=$AT$42,STL!$P$37,AD143=$AT$43,STL!$P$38,AD143=$AT$44,STL!$P$39,AD143=$AT$45,STL!$P$40,AD143=$AT$46,STL!$P$41,AD143=$AT$47,STL!$P$42,AD143=$AT$48,STL!$P$43,AD143=$AT$49,STL!$P$44)</f>
        <v>8.3350000000000009</v>
      </c>
      <c r="Q143" s="2">
        <f>STL!$Q$3</f>
        <v>28</v>
      </c>
      <c r="R143" s="42">
        <f>STL!$R$3</f>
        <v>36.335000000000001</v>
      </c>
      <c r="S143" s="43" cm="1">
        <f t="array" ref="S143">_xlfn.IFS(A143=$AT$8,STL!$S$3,A143=$AT$9,STL!$S$4,A143=$AT$10,STL!$S$5,A143=$AT$11,STL!$S$6,A143=$AT$12,STL!$S$7,A143=$AT$13,STL!$S$8,A143=$AT$14,STL!$S$9,A143=$AT$15,STL!$S$10,A143=$AT$16,STL!$S$11,A143=$AT$17,STL!$S$12,A143=$AT$18,STL!$S$13,A143=$AT$19,STL!$S$14,A143=$AT$20,STL!$S$15,A143=$AT$21,STL!$S$16,A143=$AT$22,STL!$S$17,A143=$AT$23,STL!$S$18,A143=$AT$24,STL!$S$19,A143=$AT$25,STL!$S$20,A143=$AT$26,STL!$S$21,A143=$AT$27,STL!$S$22,A143=$AT$28,STL!$S$23,A143=$AT$29,STL!$S$24,A143=$AT$30,STL!$S$25,A143=$AT$31,STL!$S$26,A143=$AT$32,STL!$S$27,A143=$AT$33,STL!$S$28,A143=$AT$34,STL!$S$29,A143=$AT$35,STL!$S$30,A143=$AT$36,STL!$S$31,A143=$AT$37,STL!$S$32,A143=$AT$38,STL!$S$33,A143=$AT$39,STL!$S$34,A143=$AT$40,STL!$S$35,A143=$AT$41,STL!$S$36,A143=$AT$42,STL!$S$37,A143=$AT$43,STL!$S$38,A143=$AT$44,STL!$S$39,A143=$AT$45,STL!$S$40,A143=$AT$46,STL!$S$41,A143=$AT$47,STL!$S$42,A143=$AT$48,STL!$S$43,A143=$AT$49,STL!$S$44)</f>
        <v>4790.6071428571431</v>
      </c>
      <c r="T143" s="2" cm="1">
        <f t="array" ref="T143">_xlfn.IFS(AD143=$AX$8,STL!$T$3,AD143=$AX$9,STL!$T$4,AD143=$AX$10,STL!$T$5,AD143=$AX$11,STL!$T$6,AD143=$AX$12,STL!$T$7,AD143=$AX$13,STL!$T$8,AD143=$AX$14,STL!$T$9,AD143=$AX$15,STL!$T$10,AD143=$AX$16,STL!$T$11,AD143=$AX$17,STL!$T$12,AD143=$AX$18,STL!$T$13,AD143=$AX$19,STL!$T$14,AD143=$AX$20,STL!$T$15,AD143=$AX$21,STL!$T$16,AD143=$AX$22,STL!$T$17,AD143=$AX$23,STL!$T$18,AD143=$AX$24,STL!$T$19,AD143=$AX$25,STL!$T$20,AD143=$AX$26,STL!$T$21,AD143=$AX$27,STL!$T$22,AD143=$AX$28,STL!$T$23,AD143=$AX$29,STL!$T$24,AD143=$AX$30,STL!$T$25,AD143=$AX$31,STL!$T$26,AD143=$AX$32,STL!$T$27,AD143=$AX$33,STL!$T$28,AD143=$AX$34,STL!$T$29,AD143=$AX$35,STL!$T$30,AD143=$AX$36,STL!$T$31,AD143=$AX$37,STL!$T$32,AD143=$AX$38,STL!$T$33,AD143=$AX$39,STL!$T$34,AD143=$AX$40,STL!$T$35,AD143=$AX$41,STL!$T$36,AD143=$AX$42,STL!$T$37,AD143=$AX$43,STL!$T$38,AD143=$AX$44,STL!$T$39,AD143=$AX$45,STL!$T$40,AD143=$AX$46,STL!$T$41,AD143=$AX$47,STL!$T$42,AD143=$AX$48,STL!$T$43,AD143=$AX$49,STL!$T$44)</f>
        <v>0.247</v>
      </c>
      <c r="U143" s="2" cm="1">
        <f t="array" ref="U143">_xlfn.IFS($AD143=$AX$8,STL!$U$3,$AD143=$AX$9,STL!$U$4,$AD143=$AX$10,STL!$U$5,$AD143=$AX$11,STL!$U$6,$AD143=$AX$12,STL!$U$7,$AD143=$AX$13,STL!$U$8,$AD143=$AX$14,STL!$U$9,$AD143=$AX$15,STL!$U$10,$AD143=$AX$16,STL!$U$11,$AD143=$AX$17,STL!$U$12,$AD143=$AX$18,STL!$U$13,$AD143=$AX$19,STL!$U$14,$AD143=$AX$20,STL!$U$15,$AD143=$AX$21,STL!$U$16,$AD143=$AX$22,STL!$U$17,$AD143=$AX$23,STL!$U$18,$AD143=$AX$24,STL!$U$19,$AD143=$AX$25,STL!$U$20,$AD143=$AX$26,STL!$U$21,$AD143=$AX$27,STL!$U$22,$AD143=$AX$28,STL!$U$23,$AD143=$AX$29,STL!$U$24,$AD143=$AX$30,STL!$U$25,$AD143=$AX$31,STL!$U$26,$AD143=$AX$32,STL!$U$27,$AD143=$AX$33,STL!$U$28,$AD143=$AX$34,STL!$U$29,$AD143=$AX$35,STL!$U$30,$AD143=$AX$36,STL!$U$31,$AD143=$AX$37,STL!$U$32,$AD143=$AX$38,STL!$U$33,$AD143=$AX$39,STL!$U$34,$AD143=$AX$40,STL!$U$35,$AD143=$AX$41,STL!$U$36,$AD143=$AX$42,STL!$U$37,$AD143=$AX$43,STL!$U$38,$AD143=$AX$44,STL!$U$39,$AD143=$AX$45,STL!$U$40,$AD143=$AX$46,STL!$U$41,$AD143=$AX$47,STL!$U$42,$AD143=$AX$48,STL!$U$43,$AD143=$AX$49,STL!$U$44)</f>
        <v>4.2149999999999999</v>
      </c>
      <c r="V143" s="2" cm="1">
        <f t="array" ref="V143">_xlfn.IFS($AD143=$AX$8,STL!$V$3,$AD143=$AX$9,STL!$V$4,$AD143=$AX$10,STL!$V$5,$AD143=$AX$11,STL!$V$6,$AD143=$AX$12,STL!$V$7,$AD143=$AX$13,STL!$V$8,$AD143=$AX$14,STL!$V$9,$AD143=$AX$15,STL!$V$10,$AD143=$AX$16,STL!$V$11,$AD143=$AX$17,STL!$V$12,$AD143=$AX$18,STL!$V$13,$AD143=$AX$19,STL!$V$14,$AD143=$AX$20,STL!$V$15,$AD143=$AX$21,STL!$V$16,$AD143=$AX$22,STL!$V$17,$AD143=$AX$23,STL!$V$18,$AD143=$AX$24,STL!$V$19,$AD143=$AX$25,STL!$V$20,$AD143=$AX$26,STL!$V$21,$AD143=$AX$27,STL!$V$22,$AD143=$AX$28,STL!$V$23,$AD143=$AX$29,STL!$V$24,$AD143=$AX$30,STL!$V$25,$AD143=$AX$31,STL!$V$26,$AD143=$AX$32,STL!$V$27,$AD143=$AX$33,STL!$V$28,$AD143=$AX$34,STL!$V$29,$AD143=$AX$35,STL!$V$30,$AD143=$AX$36,STL!$V$31,$AD143=$AX$37,STL!$V$32,$AD143=$AX$38,STL!$V$33,$AD143=$AX$39,STL!$V$34,$AD143=$AX$40,STL!$V$35,$AD143=$AX$41,STL!$V$36,$AD143=$AX$42,STL!$V$37,$AD143=$AX$43,STL!$V$38,$AD143=$AX$44,STL!$V$39,$AD143=$AX$45,STL!$V$40,$AD143=$AX$46,STL!$V$41,$AD143=$AX$47,STL!$V$42,$AD143=$AX$48,STL!$V$43,$AD143=$AX$49,STL!$V$44)</f>
        <v>4.4619999999999997</v>
      </c>
      <c r="W143" s="2" t="s">
        <v>1474</v>
      </c>
      <c r="X143" s="2">
        <v>0.2</v>
      </c>
      <c r="Y143" s="2" t="s">
        <v>33</v>
      </c>
      <c r="Z143" s="2" t="s">
        <v>34</v>
      </c>
      <c r="AA143" s="2" t="s">
        <v>35</v>
      </c>
      <c r="AB143" s="2">
        <v>418.93960299999998</v>
      </c>
      <c r="AC143" s="2">
        <v>0.41893999999999998</v>
      </c>
      <c r="AD143" s="2">
        <v>18</v>
      </c>
      <c r="AE143" s="10" t="s">
        <v>307</v>
      </c>
      <c r="AF143" s="2">
        <f t="shared" si="3"/>
        <v>4013.9539128571428</v>
      </c>
      <c r="AG143" s="2" cm="1">
        <f t="array" ref="AG143">_xlfn.IFS(D143="I",MIN('Datos pp I Región'!$K$7:$K$9),D143="II",MIN('Datos pp II Región'!$K$7:$K$9),D143="III",MIN('Datos pp III Región'!$K$7:$K$9),D143="IV",MIN('Datos pp IV Región'!$K$7:$K$9),D143="V",MIN('Datos pp V Región'!$K$7:$K$9),D143="RM",MIN('Datos pp RM'!$K$7:$K$9),D143="VI",MIN('Datos pp VI Región'!$K$7:$K$9))</f>
        <v>29</v>
      </c>
      <c r="AH143" s="2" cm="1">
        <f t="array" ref="AH143">_xlfn.IFS(Z143="Pavimentado",1-(AG143/(4*365)),Z143="No Pavimentado",1-(AG143/365))</f>
        <v>0.98013698630136981</v>
      </c>
      <c r="AI143" s="2" cm="1">
        <f t="array" ref="AI143">_xlfn.IFS(Z143="Pavimentado",8,Z143="No Pavimentado",R143)</f>
        <v>8</v>
      </c>
      <c r="AJ143" s="2">
        <v>0.62</v>
      </c>
      <c r="AK143" s="2">
        <v>0.15</v>
      </c>
      <c r="AL143" s="2">
        <v>1.5</v>
      </c>
      <c r="AM143" s="2">
        <v>0.15</v>
      </c>
      <c r="AN143" s="2"/>
      <c r="AO143" s="2" cm="1">
        <f t="array" ref="AO143">_xlfn.IFS($Z143=$AU$3,AJ143*(($X143)^(0.91))*(AI143*1.1023)^(1.02),$Z143=$AU$4,AL143*281.9*((8.5/12)^0.9)*(AI143/2.72)^0.45)</f>
        <v>1.3201600184669013</v>
      </c>
      <c r="AP143" s="2" cm="1">
        <f t="array" ref="AP143">_xlfn.IFS($Z143=$AU$3,AK143*(($X143)^(0.91))*(AI143*1.1023)^1.02,$Z143=$AU$4,AM143*281.9*((8.5/12)^0.9)*(AI143/2.72)^0.45)</f>
        <v>0.31939355285489546</v>
      </c>
      <c r="AQ143" s="2" cm="1">
        <f t="array" ref="AQ143">_xlfn.IFS(Z143=$AU$3,(AF143*AO143*AH143)/1000000,Z143=$AU$4,(AF143*AH143*AO143*(1-AN143))/1000000)</f>
        <v>5.1938061411200631E-3</v>
      </c>
      <c r="AR143" s="2" cm="1">
        <f t="array" ref="AR143">_xlfn.IFS(Z143=$AU$3,(AF143*AP143*AH143)/1000000,Z143=$AU$4,(AF143*AH143*AP143*(1-AN143))/1000000)</f>
        <v>1.2565660018838865E-3</v>
      </c>
    </row>
    <row r="144" spans="1:44" ht="28.8" x14ac:dyDescent="0.3">
      <c r="A144" s="2">
        <v>18</v>
      </c>
      <c r="B144" t="s">
        <v>21</v>
      </c>
      <c r="C144" s="2" t="s">
        <v>229</v>
      </c>
      <c r="D144" t="s">
        <v>184</v>
      </c>
      <c r="E144" s="2" t="s">
        <v>267</v>
      </c>
      <c r="F144" s="2" t="s">
        <v>206</v>
      </c>
      <c r="G144" s="3" t="s">
        <v>188</v>
      </c>
      <c r="H144" s="3" t="s">
        <v>205</v>
      </c>
      <c r="I144" s="2" t="s">
        <v>28</v>
      </c>
      <c r="J144" s="2">
        <v>134137</v>
      </c>
      <c r="K144" s="2" t="s">
        <v>29</v>
      </c>
      <c r="L144" s="4">
        <v>46227</v>
      </c>
      <c r="M144" s="2" t="s">
        <v>30</v>
      </c>
      <c r="N144" s="2" t="s">
        <v>31</v>
      </c>
      <c r="O144" s="2">
        <v>134137</v>
      </c>
      <c r="P144" s="2" cm="1">
        <f t="array" ref="P144">_xlfn.IFS(AD144=$AT$8,STL!$P$3,AD144=$AT$9,STL!$P$4,AD144=$AT$10,STL!$P$5,AD144=$AT$11,STL!$P$6,AD144=$AT$12,STL!$P$7,AD144=$AT$13,STL!$P$8,AD144=$AT$14,STL!$P$9,AD144=$AT$15,STL!$P$10,AD144=$AT$16,STL!$P$11,AD144=$AT$17,STL!$P$12,AD144=$AT$18,STL!$P$13,AD144=$AT$19,STL!$P$14,AD144=$AT$20,STL!$P$15,AD144=$AT$21,STL!$P$16,AD144=$AT$22,STL!$P$17,AD144=$AT$23,STL!$P$18,AD144=$AT$24,STL!$P$19,AD144=$AT$25,STL!$P$20,AD144=$AT$26,STL!$P$21,AD144=$AT$27,STL!$P$22,AD144=$AT$28,STL!$P$23,AD144=$AT$29,STL!$P$24,AD144=$AT$30,STL!$P$25,AD144=$AT$31,STL!$P$26,AD144=$AT$32,STL!$P$27,AD144=$AT$33,STL!$P$28,AD144=$AT$34,STL!$P$29,AD144=$AT$35,STL!$P$30,AD144=$AT$36,STL!$P$31,AD144=$AT$37,STL!$P$32,AD144=$AT$38,STL!$P$33,AD144=$AT$39,STL!$P$34,AD144=$AT$40,STL!$P$35,AD144=$AT$41,STL!$P$36,AD144=$AT$42,STL!$P$37,AD144=$AT$43,STL!$P$38,AD144=$AT$44,STL!$P$39,AD144=$AT$45,STL!$P$40,AD144=$AT$46,STL!$P$41,AD144=$AT$47,STL!$P$42,AD144=$AT$48,STL!$P$43,AD144=$AT$49,STL!$P$44)</f>
        <v>8.3350000000000009</v>
      </c>
      <c r="Q144" s="2">
        <f>STL!$Q$3</f>
        <v>28</v>
      </c>
      <c r="R144" s="42">
        <f>STL!$R$3</f>
        <v>36.335000000000001</v>
      </c>
      <c r="S144" s="43" cm="1">
        <f t="array" ref="S144">_xlfn.IFS(A144=$AT$8,STL!$S$3,A144=$AT$9,STL!$S$4,A144=$AT$10,STL!$S$5,A144=$AT$11,STL!$S$6,A144=$AT$12,STL!$S$7,A144=$AT$13,STL!$S$8,A144=$AT$14,STL!$S$9,A144=$AT$15,STL!$S$10,A144=$AT$16,STL!$S$11,A144=$AT$17,STL!$S$12,A144=$AT$18,STL!$S$13,A144=$AT$19,STL!$S$14,A144=$AT$20,STL!$S$15,A144=$AT$21,STL!$S$16,A144=$AT$22,STL!$S$17,A144=$AT$23,STL!$S$18,A144=$AT$24,STL!$S$19,A144=$AT$25,STL!$S$20,A144=$AT$26,STL!$S$21,A144=$AT$27,STL!$S$22,A144=$AT$28,STL!$S$23,A144=$AT$29,STL!$S$24,A144=$AT$30,STL!$S$25,A144=$AT$31,STL!$S$26,A144=$AT$32,STL!$S$27,A144=$AT$33,STL!$S$28,A144=$AT$34,STL!$S$29,A144=$AT$35,STL!$S$30,A144=$AT$36,STL!$S$31,A144=$AT$37,STL!$S$32,A144=$AT$38,STL!$S$33,A144=$AT$39,STL!$S$34,A144=$AT$40,STL!$S$35,A144=$AT$41,STL!$S$36,A144=$AT$42,STL!$S$37,A144=$AT$43,STL!$S$38,A144=$AT$44,STL!$S$39,A144=$AT$45,STL!$S$40,A144=$AT$46,STL!$S$41,A144=$AT$47,STL!$S$42,A144=$AT$48,STL!$S$43,A144=$AT$49,STL!$S$44)</f>
        <v>4790.6071428571431</v>
      </c>
      <c r="T144" s="2" cm="1">
        <f t="array" ref="T144">_xlfn.IFS(AD144=$AX$8,STL!$T$3,AD144=$AX$9,STL!$T$4,AD144=$AX$10,STL!$T$5,AD144=$AX$11,STL!$T$6,AD144=$AX$12,STL!$T$7,AD144=$AX$13,STL!$T$8,AD144=$AX$14,STL!$T$9,AD144=$AX$15,STL!$T$10,AD144=$AX$16,STL!$T$11,AD144=$AX$17,STL!$T$12,AD144=$AX$18,STL!$T$13,AD144=$AX$19,STL!$T$14,AD144=$AX$20,STL!$T$15,AD144=$AX$21,STL!$T$16,AD144=$AX$22,STL!$T$17,AD144=$AX$23,STL!$T$18,AD144=$AX$24,STL!$T$19,AD144=$AX$25,STL!$T$20,AD144=$AX$26,STL!$T$21,AD144=$AX$27,STL!$T$22,AD144=$AX$28,STL!$T$23,AD144=$AX$29,STL!$T$24,AD144=$AX$30,STL!$T$25,AD144=$AX$31,STL!$T$26,AD144=$AX$32,STL!$T$27,AD144=$AX$33,STL!$T$28,AD144=$AX$34,STL!$T$29,AD144=$AX$35,STL!$T$30,AD144=$AX$36,STL!$T$31,AD144=$AX$37,STL!$T$32,AD144=$AX$38,STL!$T$33,AD144=$AX$39,STL!$T$34,AD144=$AX$40,STL!$T$35,AD144=$AX$41,STL!$T$36,AD144=$AX$42,STL!$T$37,AD144=$AX$43,STL!$T$38,AD144=$AX$44,STL!$T$39,AD144=$AX$45,STL!$T$40,AD144=$AX$46,STL!$T$41,AD144=$AX$47,STL!$T$42,AD144=$AX$48,STL!$T$43,AD144=$AX$49,STL!$T$44)</f>
        <v>0.247</v>
      </c>
      <c r="U144" s="2" cm="1">
        <f t="array" ref="U144">_xlfn.IFS($AD144=$AX$8,STL!$U$3,$AD144=$AX$9,STL!$U$4,$AD144=$AX$10,STL!$U$5,$AD144=$AX$11,STL!$U$6,$AD144=$AX$12,STL!$U$7,$AD144=$AX$13,STL!$U$8,$AD144=$AX$14,STL!$U$9,$AD144=$AX$15,STL!$U$10,$AD144=$AX$16,STL!$U$11,$AD144=$AX$17,STL!$U$12,$AD144=$AX$18,STL!$U$13,$AD144=$AX$19,STL!$U$14,$AD144=$AX$20,STL!$U$15,$AD144=$AX$21,STL!$U$16,$AD144=$AX$22,STL!$U$17,$AD144=$AX$23,STL!$U$18,$AD144=$AX$24,STL!$U$19,$AD144=$AX$25,STL!$U$20,$AD144=$AX$26,STL!$U$21,$AD144=$AX$27,STL!$U$22,$AD144=$AX$28,STL!$U$23,$AD144=$AX$29,STL!$U$24,$AD144=$AX$30,STL!$U$25,$AD144=$AX$31,STL!$U$26,$AD144=$AX$32,STL!$U$27,$AD144=$AX$33,STL!$U$28,$AD144=$AX$34,STL!$U$29,$AD144=$AX$35,STL!$U$30,$AD144=$AX$36,STL!$U$31,$AD144=$AX$37,STL!$U$32,$AD144=$AX$38,STL!$U$33,$AD144=$AX$39,STL!$U$34,$AD144=$AX$40,STL!$U$35,$AD144=$AX$41,STL!$U$36,$AD144=$AX$42,STL!$U$37,$AD144=$AX$43,STL!$U$38,$AD144=$AX$44,STL!$U$39,$AD144=$AX$45,STL!$U$40,$AD144=$AX$46,STL!$U$41,$AD144=$AX$47,STL!$U$42,$AD144=$AX$48,STL!$U$43,$AD144=$AX$49,STL!$U$44)</f>
        <v>4.2149999999999999</v>
      </c>
      <c r="V144" s="2" cm="1">
        <f t="array" ref="V144">_xlfn.IFS($AD144=$AX$8,STL!$V$3,$AD144=$AX$9,STL!$V$4,$AD144=$AX$10,STL!$V$5,$AD144=$AX$11,STL!$V$6,$AD144=$AX$12,STL!$V$7,$AD144=$AX$13,STL!$V$8,$AD144=$AX$14,STL!$V$9,$AD144=$AX$15,STL!$V$10,$AD144=$AX$16,STL!$V$11,$AD144=$AX$17,STL!$V$12,$AD144=$AX$18,STL!$V$13,$AD144=$AX$19,STL!$V$14,$AD144=$AX$20,STL!$V$15,$AD144=$AX$21,STL!$V$16,$AD144=$AX$22,STL!$V$17,$AD144=$AX$23,STL!$V$18,$AD144=$AX$24,STL!$V$19,$AD144=$AX$25,STL!$V$20,$AD144=$AX$26,STL!$V$21,$AD144=$AX$27,STL!$V$22,$AD144=$AX$28,STL!$V$23,$AD144=$AX$29,STL!$V$24,$AD144=$AX$30,STL!$V$25,$AD144=$AX$31,STL!$V$26,$AD144=$AX$32,STL!$V$27,$AD144=$AX$33,STL!$V$28,$AD144=$AX$34,STL!$V$29,$AD144=$AX$35,STL!$V$30,$AD144=$AX$36,STL!$V$31,$AD144=$AX$37,STL!$V$32,$AD144=$AX$38,STL!$V$33,$AD144=$AX$39,STL!$V$34,$AD144=$AX$40,STL!$V$35,$AD144=$AX$41,STL!$V$36,$AD144=$AX$42,STL!$V$37,$AD144=$AX$43,STL!$V$38,$AD144=$AX$44,STL!$V$39,$AD144=$AX$45,STL!$V$40,$AD144=$AX$46,STL!$V$41,$AD144=$AX$47,STL!$V$42,$AD144=$AX$48,STL!$V$43,$AD144=$AX$49,STL!$V$44)</f>
        <v>4.4619999999999997</v>
      </c>
      <c r="W144" s="2" t="s">
        <v>1475</v>
      </c>
      <c r="X144" s="2">
        <v>0</v>
      </c>
      <c r="Y144" s="2" t="s">
        <v>33</v>
      </c>
      <c r="Z144" s="2" t="s">
        <v>61</v>
      </c>
      <c r="AA144" s="2" t="s">
        <v>35</v>
      </c>
      <c r="AB144" s="2">
        <v>2976.9168479999998</v>
      </c>
      <c r="AC144" s="2">
        <v>2.9769169999999998</v>
      </c>
      <c r="AD144" s="2">
        <v>18</v>
      </c>
      <c r="AE144" s="10" t="s">
        <v>307</v>
      </c>
      <c r="AF144" s="2">
        <f t="shared" si="3"/>
        <v>28522.479687785715</v>
      </c>
      <c r="AG144" s="2" cm="1">
        <f t="array" ref="AG144">_xlfn.IFS(D144="I",MIN('Datos pp I Región'!$K$7:$K$9),D144="II",MIN('Datos pp II Región'!$K$7:$K$9),D144="III",MIN('Datos pp III Región'!$K$7:$K$9),D144="IV",MIN('Datos pp IV Región'!$K$7:$K$9),D144="V",MIN('Datos pp V Región'!$K$7:$K$9),D144="RM",MIN('Datos pp RM'!$K$7:$K$9),D144="VI",MIN('Datos pp VI Región'!$K$7:$K$9))</f>
        <v>29</v>
      </c>
      <c r="AH144" s="2" cm="1">
        <f t="array" ref="AH144">_xlfn.IFS(Z144="Pavimentado",1-(AG144/(4*365)),Z144="No Pavimentado",1-(AG144/365))</f>
        <v>0.92054794520547945</v>
      </c>
      <c r="AI144" s="2" cm="1">
        <f t="array" ref="AI144">_xlfn.IFS(Z144="Pavimentado",8,Z144="No Pavimentado",R144)</f>
        <v>36.335000000000001</v>
      </c>
      <c r="AJ144" s="2">
        <v>0.62</v>
      </c>
      <c r="AK144" s="2">
        <v>0.15</v>
      </c>
      <c r="AL144" s="2">
        <v>1.5</v>
      </c>
      <c r="AM144" s="2">
        <v>0.15</v>
      </c>
      <c r="AN144" s="2"/>
      <c r="AO144" s="2" cm="1">
        <f t="array" ref="AO144">_xlfn.IFS($Z144=$AU$3,AJ144*(($X144)^(0.91))*(AI144*1.1023)^(1.02),$Z144=$AU$4,AL144*281.9*((8.5/12)^0.9)*(AI144/2.72)^0.45)</f>
        <v>995.38378987729118</v>
      </c>
      <c r="AP144" s="2" cm="1">
        <f t="array" ref="AP144">_xlfn.IFS($Z144=$AU$3,AK144*(($X144)^(0.91))*(AI144*1.1023)^1.02,$Z144=$AU$4,AM144*281.9*((8.5/12)^0.9)*(AI144/2.72)^0.45)</f>
        <v>99.538378987729104</v>
      </c>
      <c r="AQ144" s="2" cm="1">
        <f t="array" ref="AQ144">_xlfn.IFS(Z144=$AU$3,(AF144*AO144*AH144)/1000000,Z144=$AU$4,(AF144*AH144*AO144*(1-AN144))/1000000)</f>
        <v>26.135105424431789</v>
      </c>
      <c r="AR144" s="2" cm="1">
        <f t="array" ref="AR144">_xlfn.IFS(Z144=$AU$3,(AF144*AP144*AH144)/1000000,Z144=$AU$4,(AF144*AH144*AP144*(1-AN144))/1000000)</f>
        <v>2.6135105424431786</v>
      </c>
    </row>
    <row r="145" spans="1:44" ht="28.8" x14ac:dyDescent="0.3">
      <c r="A145" s="2">
        <v>18</v>
      </c>
      <c r="B145" t="s">
        <v>21</v>
      </c>
      <c r="C145" s="2" t="s">
        <v>229</v>
      </c>
      <c r="D145" t="s">
        <v>184</v>
      </c>
      <c r="E145" s="2" t="s">
        <v>267</v>
      </c>
      <c r="F145" s="2" t="s">
        <v>206</v>
      </c>
      <c r="G145" s="3" t="s">
        <v>188</v>
      </c>
      <c r="H145" s="3" t="s">
        <v>205</v>
      </c>
      <c r="I145" s="2" t="s">
        <v>28</v>
      </c>
      <c r="J145" s="2">
        <v>134137</v>
      </c>
      <c r="K145" s="2" t="s">
        <v>29</v>
      </c>
      <c r="L145" s="4">
        <v>46227</v>
      </c>
      <c r="M145" s="2" t="s">
        <v>30</v>
      </c>
      <c r="N145" s="2" t="s">
        <v>31</v>
      </c>
      <c r="O145" s="2">
        <v>134137</v>
      </c>
      <c r="P145" s="2" cm="1">
        <f t="array" ref="P145">_xlfn.IFS(AD145=$AT$8,STL!$P$3,AD145=$AT$9,STL!$P$4,AD145=$AT$10,STL!$P$5,AD145=$AT$11,STL!$P$6,AD145=$AT$12,STL!$P$7,AD145=$AT$13,STL!$P$8,AD145=$AT$14,STL!$P$9,AD145=$AT$15,STL!$P$10,AD145=$AT$16,STL!$P$11,AD145=$AT$17,STL!$P$12,AD145=$AT$18,STL!$P$13,AD145=$AT$19,STL!$P$14,AD145=$AT$20,STL!$P$15,AD145=$AT$21,STL!$P$16,AD145=$AT$22,STL!$P$17,AD145=$AT$23,STL!$P$18,AD145=$AT$24,STL!$P$19,AD145=$AT$25,STL!$P$20,AD145=$AT$26,STL!$P$21,AD145=$AT$27,STL!$P$22,AD145=$AT$28,STL!$P$23,AD145=$AT$29,STL!$P$24,AD145=$AT$30,STL!$P$25,AD145=$AT$31,STL!$P$26,AD145=$AT$32,STL!$P$27,AD145=$AT$33,STL!$P$28,AD145=$AT$34,STL!$P$29,AD145=$AT$35,STL!$P$30,AD145=$AT$36,STL!$P$31,AD145=$AT$37,STL!$P$32,AD145=$AT$38,STL!$P$33,AD145=$AT$39,STL!$P$34,AD145=$AT$40,STL!$P$35,AD145=$AT$41,STL!$P$36,AD145=$AT$42,STL!$P$37,AD145=$AT$43,STL!$P$38,AD145=$AT$44,STL!$P$39,AD145=$AT$45,STL!$P$40,AD145=$AT$46,STL!$P$41,AD145=$AT$47,STL!$P$42,AD145=$AT$48,STL!$P$43,AD145=$AT$49,STL!$P$44)</f>
        <v>8.3350000000000009</v>
      </c>
      <c r="Q145" s="2">
        <f>STL!$Q$3</f>
        <v>28</v>
      </c>
      <c r="R145" s="42">
        <f>STL!$R$3</f>
        <v>36.335000000000001</v>
      </c>
      <c r="S145" s="43" cm="1">
        <f t="array" ref="S145">_xlfn.IFS(A145=$AT$8,STL!$S$3,A145=$AT$9,STL!$S$4,A145=$AT$10,STL!$S$5,A145=$AT$11,STL!$S$6,A145=$AT$12,STL!$S$7,A145=$AT$13,STL!$S$8,A145=$AT$14,STL!$S$9,A145=$AT$15,STL!$S$10,A145=$AT$16,STL!$S$11,A145=$AT$17,STL!$S$12,A145=$AT$18,STL!$S$13,A145=$AT$19,STL!$S$14,A145=$AT$20,STL!$S$15,A145=$AT$21,STL!$S$16,A145=$AT$22,STL!$S$17,A145=$AT$23,STL!$S$18,A145=$AT$24,STL!$S$19,A145=$AT$25,STL!$S$20,A145=$AT$26,STL!$S$21,A145=$AT$27,STL!$S$22,A145=$AT$28,STL!$S$23,A145=$AT$29,STL!$S$24,A145=$AT$30,STL!$S$25,A145=$AT$31,STL!$S$26,A145=$AT$32,STL!$S$27,A145=$AT$33,STL!$S$28,A145=$AT$34,STL!$S$29,A145=$AT$35,STL!$S$30,A145=$AT$36,STL!$S$31,A145=$AT$37,STL!$S$32,A145=$AT$38,STL!$S$33,A145=$AT$39,STL!$S$34,A145=$AT$40,STL!$S$35,A145=$AT$41,STL!$S$36,A145=$AT$42,STL!$S$37,A145=$AT$43,STL!$S$38,A145=$AT$44,STL!$S$39,A145=$AT$45,STL!$S$40,A145=$AT$46,STL!$S$41,A145=$AT$47,STL!$S$42,A145=$AT$48,STL!$S$43,A145=$AT$49,STL!$S$44)</f>
        <v>4790.6071428571431</v>
      </c>
      <c r="T145" s="2" cm="1">
        <f t="array" ref="T145">_xlfn.IFS(AD145=$AX$8,STL!$T$3,AD145=$AX$9,STL!$T$4,AD145=$AX$10,STL!$T$5,AD145=$AX$11,STL!$T$6,AD145=$AX$12,STL!$T$7,AD145=$AX$13,STL!$T$8,AD145=$AX$14,STL!$T$9,AD145=$AX$15,STL!$T$10,AD145=$AX$16,STL!$T$11,AD145=$AX$17,STL!$T$12,AD145=$AX$18,STL!$T$13,AD145=$AX$19,STL!$T$14,AD145=$AX$20,STL!$T$15,AD145=$AX$21,STL!$T$16,AD145=$AX$22,STL!$T$17,AD145=$AX$23,STL!$T$18,AD145=$AX$24,STL!$T$19,AD145=$AX$25,STL!$T$20,AD145=$AX$26,STL!$T$21,AD145=$AX$27,STL!$T$22,AD145=$AX$28,STL!$T$23,AD145=$AX$29,STL!$T$24,AD145=$AX$30,STL!$T$25,AD145=$AX$31,STL!$T$26,AD145=$AX$32,STL!$T$27,AD145=$AX$33,STL!$T$28,AD145=$AX$34,STL!$T$29,AD145=$AX$35,STL!$T$30,AD145=$AX$36,STL!$T$31,AD145=$AX$37,STL!$T$32,AD145=$AX$38,STL!$T$33,AD145=$AX$39,STL!$T$34,AD145=$AX$40,STL!$T$35,AD145=$AX$41,STL!$T$36,AD145=$AX$42,STL!$T$37,AD145=$AX$43,STL!$T$38,AD145=$AX$44,STL!$T$39,AD145=$AX$45,STL!$T$40,AD145=$AX$46,STL!$T$41,AD145=$AX$47,STL!$T$42,AD145=$AX$48,STL!$T$43,AD145=$AX$49,STL!$T$44)</f>
        <v>0.247</v>
      </c>
      <c r="U145" s="2" cm="1">
        <f t="array" ref="U145">_xlfn.IFS($AD145=$AX$8,STL!$U$3,$AD145=$AX$9,STL!$U$4,$AD145=$AX$10,STL!$U$5,$AD145=$AX$11,STL!$U$6,$AD145=$AX$12,STL!$U$7,$AD145=$AX$13,STL!$U$8,$AD145=$AX$14,STL!$U$9,$AD145=$AX$15,STL!$U$10,$AD145=$AX$16,STL!$U$11,$AD145=$AX$17,STL!$U$12,$AD145=$AX$18,STL!$U$13,$AD145=$AX$19,STL!$U$14,$AD145=$AX$20,STL!$U$15,$AD145=$AX$21,STL!$U$16,$AD145=$AX$22,STL!$U$17,$AD145=$AX$23,STL!$U$18,$AD145=$AX$24,STL!$U$19,$AD145=$AX$25,STL!$U$20,$AD145=$AX$26,STL!$U$21,$AD145=$AX$27,STL!$U$22,$AD145=$AX$28,STL!$U$23,$AD145=$AX$29,STL!$U$24,$AD145=$AX$30,STL!$U$25,$AD145=$AX$31,STL!$U$26,$AD145=$AX$32,STL!$U$27,$AD145=$AX$33,STL!$U$28,$AD145=$AX$34,STL!$U$29,$AD145=$AX$35,STL!$U$30,$AD145=$AX$36,STL!$U$31,$AD145=$AX$37,STL!$U$32,$AD145=$AX$38,STL!$U$33,$AD145=$AX$39,STL!$U$34,$AD145=$AX$40,STL!$U$35,$AD145=$AX$41,STL!$U$36,$AD145=$AX$42,STL!$U$37,$AD145=$AX$43,STL!$U$38,$AD145=$AX$44,STL!$U$39,$AD145=$AX$45,STL!$U$40,$AD145=$AX$46,STL!$U$41,$AD145=$AX$47,STL!$U$42,$AD145=$AX$48,STL!$U$43,$AD145=$AX$49,STL!$U$44)</f>
        <v>4.2149999999999999</v>
      </c>
      <c r="V145" s="2" cm="1">
        <f t="array" ref="V145">_xlfn.IFS($AD145=$AX$8,STL!$V$3,$AD145=$AX$9,STL!$V$4,$AD145=$AX$10,STL!$V$5,$AD145=$AX$11,STL!$V$6,$AD145=$AX$12,STL!$V$7,$AD145=$AX$13,STL!$V$8,$AD145=$AX$14,STL!$V$9,$AD145=$AX$15,STL!$V$10,$AD145=$AX$16,STL!$V$11,$AD145=$AX$17,STL!$V$12,$AD145=$AX$18,STL!$V$13,$AD145=$AX$19,STL!$V$14,$AD145=$AX$20,STL!$V$15,$AD145=$AX$21,STL!$V$16,$AD145=$AX$22,STL!$V$17,$AD145=$AX$23,STL!$V$18,$AD145=$AX$24,STL!$V$19,$AD145=$AX$25,STL!$V$20,$AD145=$AX$26,STL!$V$21,$AD145=$AX$27,STL!$V$22,$AD145=$AX$28,STL!$V$23,$AD145=$AX$29,STL!$V$24,$AD145=$AX$30,STL!$V$25,$AD145=$AX$31,STL!$V$26,$AD145=$AX$32,STL!$V$27,$AD145=$AX$33,STL!$V$28,$AD145=$AX$34,STL!$V$29,$AD145=$AX$35,STL!$V$30,$AD145=$AX$36,STL!$V$31,$AD145=$AX$37,STL!$V$32,$AD145=$AX$38,STL!$V$33,$AD145=$AX$39,STL!$V$34,$AD145=$AX$40,STL!$V$35,$AD145=$AX$41,STL!$V$36,$AD145=$AX$42,STL!$V$37,$AD145=$AX$43,STL!$V$38,$AD145=$AX$44,STL!$V$39,$AD145=$AX$45,STL!$V$40,$AD145=$AX$46,STL!$V$41,$AD145=$AX$47,STL!$V$42,$AD145=$AX$48,STL!$V$43,$AD145=$AX$49,STL!$V$44)</f>
        <v>4.4619999999999997</v>
      </c>
      <c r="W145" s="2" t="s">
        <v>1475</v>
      </c>
      <c r="X145" s="2">
        <v>0</v>
      </c>
      <c r="Y145" s="2" t="s">
        <v>33</v>
      </c>
      <c r="Z145" s="2" t="s">
        <v>61</v>
      </c>
      <c r="AA145" s="2" t="s">
        <v>35</v>
      </c>
      <c r="AB145" s="2">
        <v>896.35881600000005</v>
      </c>
      <c r="AC145" s="2">
        <v>0.89635900000000002</v>
      </c>
      <c r="AD145" s="2">
        <v>18</v>
      </c>
      <c r="AE145" s="10" t="s">
        <v>307</v>
      </c>
      <c r="AF145" s="2">
        <f t="shared" si="3"/>
        <v>8588.2076559285724</v>
      </c>
      <c r="AG145" s="2" cm="1">
        <f t="array" ref="AG145">_xlfn.IFS(D145="I",MIN('Datos pp I Región'!$K$7:$K$9),D145="II",MIN('Datos pp II Región'!$K$7:$K$9),D145="III",MIN('Datos pp III Región'!$K$7:$K$9),D145="IV",MIN('Datos pp IV Región'!$K$7:$K$9),D145="V",MIN('Datos pp V Región'!$K$7:$K$9),D145="RM",MIN('Datos pp RM'!$K$7:$K$9),D145="VI",MIN('Datos pp VI Región'!$K$7:$K$9))</f>
        <v>29</v>
      </c>
      <c r="AH145" s="2" cm="1">
        <f t="array" ref="AH145">_xlfn.IFS(Z145="Pavimentado",1-(AG145/(4*365)),Z145="No Pavimentado",1-(AG145/365))</f>
        <v>0.92054794520547945</v>
      </c>
      <c r="AI145" s="2" cm="1">
        <f t="array" ref="AI145">_xlfn.IFS(Z145="Pavimentado",8,Z145="No Pavimentado",R145)</f>
        <v>36.335000000000001</v>
      </c>
      <c r="AJ145" s="2">
        <v>0.62</v>
      </c>
      <c r="AK145" s="2">
        <v>0.15</v>
      </c>
      <c r="AL145" s="2">
        <v>1.5</v>
      </c>
      <c r="AM145" s="2">
        <v>0.15</v>
      </c>
      <c r="AN145" s="2"/>
      <c r="AO145" s="2" cm="1">
        <f t="array" ref="AO145">_xlfn.IFS($Z145=$AU$3,AJ145*(($X145)^(0.91))*(AI145*1.1023)^(1.02),$Z145=$AU$4,AL145*281.9*((8.5/12)^0.9)*(AI145/2.72)^0.45)</f>
        <v>995.38378987729118</v>
      </c>
      <c r="AP145" s="2" cm="1">
        <f t="array" ref="AP145">_xlfn.IFS($Z145=$AU$3,AK145*(($X145)^(0.91))*(AI145*1.1023)^1.02,$Z145=$AU$4,AM145*281.9*((8.5/12)^0.9)*(AI145/2.72)^0.45)</f>
        <v>99.538378987729104</v>
      </c>
      <c r="AQ145" s="2" cm="1">
        <f t="array" ref="AQ145">_xlfn.IFS(Z145=$AU$3,(AF145*AO145*AH145)/1000000,Z145=$AU$4,(AF145*AH145*AO145*(1-AN145))/1000000)</f>
        <v>7.8693618139633248</v>
      </c>
      <c r="AR145" s="2" cm="1">
        <f t="array" ref="AR145">_xlfn.IFS(Z145=$AU$3,(AF145*AP145*AH145)/1000000,Z145=$AU$4,(AF145*AH145*AP145*(1-AN145))/1000000)</f>
        <v>0.78693618139633237</v>
      </c>
    </row>
    <row r="146" spans="1:44" ht="28.8" x14ac:dyDescent="0.3">
      <c r="A146" s="2">
        <v>18</v>
      </c>
      <c r="B146" t="s">
        <v>21</v>
      </c>
      <c r="C146" s="2" t="s">
        <v>229</v>
      </c>
      <c r="D146" t="s">
        <v>184</v>
      </c>
      <c r="E146" s="2" t="s">
        <v>270</v>
      </c>
      <c r="F146" s="2" t="s">
        <v>204</v>
      </c>
      <c r="G146" s="3" t="s">
        <v>188</v>
      </c>
      <c r="H146" s="3" t="s">
        <v>205</v>
      </c>
      <c r="I146" s="2" t="s">
        <v>28</v>
      </c>
      <c r="J146" s="2">
        <v>134137</v>
      </c>
      <c r="K146" s="2" t="s">
        <v>29</v>
      </c>
      <c r="L146" s="4">
        <v>46227</v>
      </c>
      <c r="M146" s="2" t="s">
        <v>30</v>
      </c>
      <c r="N146" s="2" t="s">
        <v>31</v>
      </c>
      <c r="O146" s="2">
        <v>134137</v>
      </c>
      <c r="P146" s="2" cm="1">
        <f t="array" ref="P146">_xlfn.IFS(AD146=$AT$8,STL!$P$3,AD146=$AT$9,STL!$P$4,AD146=$AT$10,STL!$P$5,AD146=$AT$11,STL!$P$6,AD146=$AT$12,STL!$P$7,AD146=$AT$13,STL!$P$8,AD146=$AT$14,STL!$P$9,AD146=$AT$15,STL!$P$10,AD146=$AT$16,STL!$P$11,AD146=$AT$17,STL!$P$12,AD146=$AT$18,STL!$P$13,AD146=$AT$19,STL!$P$14,AD146=$AT$20,STL!$P$15,AD146=$AT$21,STL!$P$16,AD146=$AT$22,STL!$P$17,AD146=$AT$23,STL!$P$18,AD146=$AT$24,STL!$P$19,AD146=$AT$25,STL!$P$20,AD146=$AT$26,STL!$P$21,AD146=$AT$27,STL!$P$22,AD146=$AT$28,STL!$P$23,AD146=$AT$29,STL!$P$24,AD146=$AT$30,STL!$P$25,AD146=$AT$31,STL!$P$26,AD146=$AT$32,STL!$P$27,AD146=$AT$33,STL!$P$28,AD146=$AT$34,STL!$P$29,AD146=$AT$35,STL!$P$30,AD146=$AT$36,STL!$P$31,AD146=$AT$37,STL!$P$32,AD146=$AT$38,STL!$P$33,AD146=$AT$39,STL!$P$34,AD146=$AT$40,STL!$P$35,AD146=$AT$41,STL!$P$36,AD146=$AT$42,STL!$P$37,AD146=$AT$43,STL!$P$38,AD146=$AT$44,STL!$P$39,AD146=$AT$45,STL!$P$40,AD146=$AT$46,STL!$P$41,AD146=$AT$47,STL!$P$42,AD146=$AT$48,STL!$P$43,AD146=$AT$49,STL!$P$44)</f>
        <v>8.3350000000000009</v>
      </c>
      <c r="Q146" s="2">
        <f>STL!$Q$3</f>
        <v>28</v>
      </c>
      <c r="R146" s="42">
        <f>STL!$R$3</f>
        <v>36.335000000000001</v>
      </c>
      <c r="S146" s="43" cm="1">
        <f t="array" ref="S146">_xlfn.IFS(A146=$AT$8,STL!$S$3,A146=$AT$9,STL!$S$4,A146=$AT$10,STL!$S$5,A146=$AT$11,STL!$S$6,A146=$AT$12,STL!$S$7,A146=$AT$13,STL!$S$8,A146=$AT$14,STL!$S$9,A146=$AT$15,STL!$S$10,A146=$AT$16,STL!$S$11,A146=$AT$17,STL!$S$12,A146=$AT$18,STL!$S$13,A146=$AT$19,STL!$S$14,A146=$AT$20,STL!$S$15,A146=$AT$21,STL!$S$16,A146=$AT$22,STL!$S$17,A146=$AT$23,STL!$S$18,A146=$AT$24,STL!$S$19,A146=$AT$25,STL!$S$20,A146=$AT$26,STL!$S$21,A146=$AT$27,STL!$S$22,A146=$AT$28,STL!$S$23,A146=$AT$29,STL!$S$24,A146=$AT$30,STL!$S$25,A146=$AT$31,STL!$S$26,A146=$AT$32,STL!$S$27,A146=$AT$33,STL!$S$28,A146=$AT$34,STL!$S$29,A146=$AT$35,STL!$S$30,A146=$AT$36,STL!$S$31,A146=$AT$37,STL!$S$32,A146=$AT$38,STL!$S$33,A146=$AT$39,STL!$S$34,A146=$AT$40,STL!$S$35,A146=$AT$41,STL!$S$36,A146=$AT$42,STL!$S$37,A146=$AT$43,STL!$S$38,A146=$AT$44,STL!$S$39,A146=$AT$45,STL!$S$40,A146=$AT$46,STL!$S$41,A146=$AT$47,STL!$S$42,A146=$AT$48,STL!$S$43,A146=$AT$49,STL!$S$44)</f>
        <v>4790.6071428571431</v>
      </c>
      <c r="T146" s="2" cm="1">
        <f t="array" ref="T146">_xlfn.IFS(AD146=$AX$8,STL!$T$3,AD146=$AX$9,STL!$T$4,AD146=$AX$10,STL!$T$5,AD146=$AX$11,STL!$T$6,AD146=$AX$12,STL!$T$7,AD146=$AX$13,STL!$T$8,AD146=$AX$14,STL!$T$9,AD146=$AX$15,STL!$T$10,AD146=$AX$16,STL!$T$11,AD146=$AX$17,STL!$T$12,AD146=$AX$18,STL!$T$13,AD146=$AX$19,STL!$T$14,AD146=$AX$20,STL!$T$15,AD146=$AX$21,STL!$T$16,AD146=$AX$22,STL!$T$17,AD146=$AX$23,STL!$T$18,AD146=$AX$24,STL!$T$19,AD146=$AX$25,STL!$T$20,AD146=$AX$26,STL!$T$21,AD146=$AX$27,STL!$T$22,AD146=$AX$28,STL!$T$23,AD146=$AX$29,STL!$T$24,AD146=$AX$30,STL!$T$25,AD146=$AX$31,STL!$T$26,AD146=$AX$32,STL!$T$27,AD146=$AX$33,STL!$T$28,AD146=$AX$34,STL!$T$29,AD146=$AX$35,STL!$T$30,AD146=$AX$36,STL!$T$31,AD146=$AX$37,STL!$T$32,AD146=$AX$38,STL!$T$33,AD146=$AX$39,STL!$T$34,AD146=$AX$40,STL!$T$35,AD146=$AX$41,STL!$T$36,AD146=$AX$42,STL!$T$37,AD146=$AX$43,STL!$T$38,AD146=$AX$44,STL!$T$39,AD146=$AX$45,STL!$T$40,AD146=$AX$46,STL!$T$41,AD146=$AX$47,STL!$T$42,AD146=$AX$48,STL!$T$43,AD146=$AX$49,STL!$T$44)</f>
        <v>0.247</v>
      </c>
      <c r="U146" s="2" cm="1">
        <f t="array" ref="U146">_xlfn.IFS($AD146=$AX$8,STL!$U$3,$AD146=$AX$9,STL!$U$4,$AD146=$AX$10,STL!$U$5,$AD146=$AX$11,STL!$U$6,$AD146=$AX$12,STL!$U$7,$AD146=$AX$13,STL!$U$8,$AD146=$AX$14,STL!$U$9,$AD146=$AX$15,STL!$U$10,$AD146=$AX$16,STL!$U$11,$AD146=$AX$17,STL!$U$12,$AD146=$AX$18,STL!$U$13,$AD146=$AX$19,STL!$U$14,$AD146=$AX$20,STL!$U$15,$AD146=$AX$21,STL!$U$16,$AD146=$AX$22,STL!$U$17,$AD146=$AX$23,STL!$U$18,$AD146=$AX$24,STL!$U$19,$AD146=$AX$25,STL!$U$20,$AD146=$AX$26,STL!$U$21,$AD146=$AX$27,STL!$U$22,$AD146=$AX$28,STL!$U$23,$AD146=$AX$29,STL!$U$24,$AD146=$AX$30,STL!$U$25,$AD146=$AX$31,STL!$U$26,$AD146=$AX$32,STL!$U$27,$AD146=$AX$33,STL!$U$28,$AD146=$AX$34,STL!$U$29,$AD146=$AX$35,STL!$U$30,$AD146=$AX$36,STL!$U$31,$AD146=$AX$37,STL!$U$32,$AD146=$AX$38,STL!$U$33,$AD146=$AX$39,STL!$U$34,$AD146=$AX$40,STL!$U$35,$AD146=$AX$41,STL!$U$36,$AD146=$AX$42,STL!$U$37,$AD146=$AX$43,STL!$U$38,$AD146=$AX$44,STL!$U$39,$AD146=$AX$45,STL!$U$40,$AD146=$AX$46,STL!$U$41,$AD146=$AX$47,STL!$U$42,$AD146=$AX$48,STL!$U$43,$AD146=$AX$49,STL!$U$44)</f>
        <v>4.2149999999999999</v>
      </c>
      <c r="V146" s="2" cm="1">
        <f t="array" ref="V146">_xlfn.IFS($AD146=$AX$8,STL!$V$3,$AD146=$AX$9,STL!$V$4,$AD146=$AX$10,STL!$V$5,$AD146=$AX$11,STL!$V$6,$AD146=$AX$12,STL!$V$7,$AD146=$AX$13,STL!$V$8,$AD146=$AX$14,STL!$V$9,$AD146=$AX$15,STL!$V$10,$AD146=$AX$16,STL!$V$11,$AD146=$AX$17,STL!$V$12,$AD146=$AX$18,STL!$V$13,$AD146=$AX$19,STL!$V$14,$AD146=$AX$20,STL!$V$15,$AD146=$AX$21,STL!$V$16,$AD146=$AX$22,STL!$V$17,$AD146=$AX$23,STL!$V$18,$AD146=$AX$24,STL!$V$19,$AD146=$AX$25,STL!$V$20,$AD146=$AX$26,STL!$V$21,$AD146=$AX$27,STL!$V$22,$AD146=$AX$28,STL!$V$23,$AD146=$AX$29,STL!$V$24,$AD146=$AX$30,STL!$V$25,$AD146=$AX$31,STL!$V$26,$AD146=$AX$32,STL!$V$27,$AD146=$AX$33,STL!$V$28,$AD146=$AX$34,STL!$V$29,$AD146=$AX$35,STL!$V$30,$AD146=$AX$36,STL!$V$31,$AD146=$AX$37,STL!$V$32,$AD146=$AX$38,STL!$V$33,$AD146=$AX$39,STL!$V$34,$AD146=$AX$40,STL!$V$35,$AD146=$AX$41,STL!$V$36,$AD146=$AX$42,STL!$V$37,$AD146=$AX$43,STL!$V$38,$AD146=$AX$44,STL!$V$39,$AD146=$AX$45,STL!$V$40,$AD146=$AX$46,STL!$V$41,$AD146=$AX$47,STL!$V$42,$AD146=$AX$48,STL!$V$43,$AD146=$AX$49,STL!$V$44)</f>
        <v>4.4619999999999997</v>
      </c>
      <c r="W146" s="2" t="s">
        <v>1474</v>
      </c>
      <c r="X146" s="2">
        <v>0.2</v>
      </c>
      <c r="Y146" s="2" t="s">
        <v>33</v>
      </c>
      <c r="Z146" s="2" t="s">
        <v>34</v>
      </c>
      <c r="AA146" s="2" t="s">
        <v>35</v>
      </c>
      <c r="AB146" s="2">
        <v>167.82222999999999</v>
      </c>
      <c r="AC146" s="2">
        <v>0.167822</v>
      </c>
      <c r="AD146" s="2">
        <v>18</v>
      </c>
      <c r="AE146" s="10" t="s">
        <v>307</v>
      </c>
      <c r="AF146" s="2">
        <f t="shared" si="3"/>
        <v>1607.938543857143</v>
      </c>
      <c r="AG146" s="2" cm="1">
        <f t="array" ref="AG146">_xlfn.IFS(D146="I",MIN('Datos pp I Región'!$K$7:$K$9),D146="II",MIN('Datos pp II Región'!$K$7:$K$9),D146="III",MIN('Datos pp III Región'!$K$7:$K$9),D146="IV",MIN('Datos pp IV Región'!$K$7:$K$9),D146="V",MIN('Datos pp V Región'!$K$7:$K$9),D146="RM",MIN('Datos pp RM'!$K$7:$K$9),D146="VI",MIN('Datos pp VI Región'!$K$7:$K$9))</f>
        <v>29</v>
      </c>
      <c r="AH146" s="2" cm="1">
        <f t="array" ref="AH146">_xlfn.IFS(Z146="Pavimentado",1-(AG146/(4*365)),Z146="No Pavimentado",1-(AG146/365))</f>
        <v>0.98013698630136981</v>
      </c>
      <c r="AI146" s="2" cm="1">
        <f t="array" ref="AI146">_xlfn.IFS(Z146="Pavimentado",8,Z146="No Pavimentado",R146)</f>
        <v>8</v>
      </c>
      <c r="AJ146" s="2">
        <v>0.62</v>
      </c>
      <c r="AK146" s="2">
        <v>0.15</v>
      </c>
      <c r="AL146" s="2">
        <v>1.5</v>
      </c>
      <c r="AM146" s="2">
        <v>0.15</v>
      </c>
      <c r="AN146" s="2"/>
      <c r="AO146" s="2" cm="1">
        <f t="array" ref="AO146">_xlfn.IFS($Z146=$AU$3,AJ146*(($X146)^(0.91))*(AI146*1.1023)^(1.02),$Z146=$AU$4,AL146*281.9*((8.5/12)^0.9)*(AI146/2.72)^0.45)</f>
        <v>1.3201600184669013</v>
      </c>
      <c r="AP146" s="2" cm="1">
        <f t="array" ref="AP146">_xlfn.IFS($Z146=$AU$3,AK146*(($X146)^(0.91))*(AI146*1.1023)^1.02,$Z146=$AU$4,AM146*281.9*((8.5/12)^0.9)*(AI146/2.72)^0.45)</f>
        <v>0.31939355285489546</v>
      </c>
      <c r="AQ146" s="2" cm="1">
        <f t="array" ref="AQ146">_xlfn.IFS(Z146=$AU$3,(AF146*AO146*AH146)/1000000,Z146=$AU$4,(AF146*AH146*AO146*(1-AN146))/1000000)</f>
        <v>2.0805722399748205E-3</v>
      </c>
      <c r="AR146" s="2" cm="1">
        <f t="array" ref="AR146">_xlfn.IFS(Z146=$AU$3,(AF146*AP146*AH146)/1000000,Z146=$AU$4,(AF146*AH146*AP146*(1-AN146))/1000000)</f>
        <v>5.0336425160681141E-4</v>
      </c>
    </row>
    <row r="147" spans="1:44" ht="28.8" x14ac:dyDescent="0.3">
      <c r="A147" s="2">
        <v>19</v>
      </c>
      <c r="B147" t="s">
        <v>21</v>
      </c>
      <c r="C147" s="2" t="s">
        <v>229</v>
      </c>
      <c r="D147" t="s">
        <v>184</v>
      </c>
      <c r="E147" s="2" t="s">
        <v>270</v>
      </c>
      <c r="F147" s="2" t="s">
        <v>207</v>
      </c>
      <c r="G147" s="3" t="s">
        <v>188</v>
      </c>
      <c r="H147" s="2" t="s">
        <v>208</v>
      </c>
      <c r="I147" s="2" t="s">
        <v>28</v>
      </c>
      <c r="J147" s="2">
        <v>134137</v>
      </c>
      <c r="K147" s="2" t="s">
        <v>29</v>
      </c>
      <c r="L147" s="4">
        <v>46227</v>
      </c>
      <c r="M147" s="2" t="s">
        <v>30</v>
      </c>
      <c r="N147" s="2" t="s">
        <v>31</v>
      </c>
      <c r="O147" s="2">
        <v>134137</v>
      </c>
      <c r="P147" s="2" cm="1">
        <f t="array" ref="P147">_xlfn.IFS(AD147=$AT$8,STL!$P$3,AD147=$AT$9,STL!$P$4,AD147=$AT$10,STL!$P$5,AD147=$AT$11,STL!$P$6,AD147=$AT$12,STL!$P$7,AD147=$AT$13,STL!$P$8,AD147=$AT$14,STL!$P$9,AD147=$AT$15,STL!$P$10,AD147=$AT$16,STL!$P$11,AD147=$AT$17,STL!$P$12,AD147=$AT$18,STL!$P$13,AD147=$AT$19,STL!$P$14,AD147=$AT$20,STL!$P$15,AD147=$AT$21,STL!$P$16,AD147=$AT$22,STL!$P$17,AD147=$AT$23,STL!$P$18,AD147=$AT$24,STL!$P$19,AD147=$AT$25,STL!$P$20,AD147=$AT$26,STL!$P$21,AD147=$AT$27,STL!$P$22,AD147=$AT$28,STL!$P$23,AD147=$AT$29,STL!$P$24,AD147=$AT$30,STL!$P$25,AD147=$AT$31,STL!$P$26,AD147=$AT$32,STL!$P$27,AD147=$AT$33,STL!$P$28,AD147=$AT$34,STL!$P$29,AD147=$AT$35,STL!$P$30,AD147=$AT$36,STL!$P$31,AD147=$AT$37,STL!$P$32,AD147=$AT$38,STL!$P$33,AD147=$AT$39,STL!$P$34,AD147=$AT$40,STL!$P$35,AD147=$AT$41,STL!$P$36,AD147=$AT$42,STL!$P$37,AD147=$AT$43,STL!$P$38,AD147=$AT$44,STL!$P$39,AD147=$AT$45,STL!$P$40,AD147=$AT$46,STL!$P$41,AD147=$AT$47,STL!$P$42,AD147=$AT$48,STL!$P$43,AD147=$AT$49,STL!$P$44)</f>
        <v>8.3350000000000009</v>
      </c>
      <c r="Q147" s="2">
        <f>STL!$Q$3</f>
        <v>28</v>
      </c>
      <c r="R147" s="42">
        <f>STL!$R$3</f>
        <v>36.335000000000001</v>
      </c>
      <c r="S147" s="43" cm="1">
        <f t="array" ref="S147">_xlfn.IFS(A147=$AT$8,STL!$S$3,A147=$AT$9,STL!$S$4,A147=$AT$10,STL!$S$5,A147=$AT$11,STL!$S$6,A147=$AT$12,STL!$S$7,A147=$AT$13,STL!$S$8,A147=$AT$14,STL!$S$9,A147=$AT$15,STL!$S$10,A147=$AT$16,STL!$S$11,A147=$AT$17,STL!$S$12,A147=$AT$18,STL!$S$13,A147=$AT$19,STL!$S$14,A147=$AT$20,STL!$S$15,A147=$AT$21,STL!$S$16,A147=$AT$22,STL!$S$17,A147=$AT$23,STL!$S$18,A147=$AT$24,STL!$S$19,A147=$AT$25,STL!$S$20,A147=$AT$26,STL!$S$21,A147=$AT$27,STL!$S$22,A147=$AT$28,STL!$S$23,A147=$AT$29,STL!$S$24,A147=$AT$30,STL!$S$25,A147=$AT$31,STL!$S$26,A147=$AT$32,STL!$S$27,A147=$AT$33,STL!$S$28,A147=$AT$34,STL!$S$29,A147=$AT$35,STL!$S$30,A147=$AT$36,STL!$S$31,A147=$AT$37,STL!$S$32,A147=$AT$38,STL!$S$33,A147=$AT$39,STL!$S$34,A147=$AT$40,STL!$S$35,A147=$AT$41,STL!$S$36,A147=$AT$42,STL!$S$37,A147=$AT$43,STL!$S$38,A147=$AT$44,STL!$S$39,A147=$AT$45,STL!$S$40,A147=$AT$46,STL!$S$41,A147=$AT$47,STL!$S$42,A147=$AT$48,STL!$S$43,A147=$AT$49,STL!$S$44)</f>
        <v>4790.6071428571431</v>
      </c>
      <c r="T147" s="2" cm="1">
        <f t="array" ref="T147">_xlfn.IFS(AD147=$AX$8,STL!$T$3,AD147=$AX$9,STL!$T$4,AD147=$AX$10,STL!$T$5,AD147=$AX$11,STL!$T$6,AD147=$AX$12,STL!$T$7,AD147=$AX$13,STL!$T$8,AD147=$AX$14,STL!$T$9,AD147=$AX$15,STL!$T$10,AD147=$AX$16,STL!$T$11,AD147=$AX$17,STL!$T$12,AD147=$AX$18,STL!$T$13,AD147=$AX$19,STL!$T$14,AD147=$AX$20,STL!$T$15,AD147=$AX$21,STL!$T$16,AD147=$AX$22,STL!$T$17,AD147=$AX$23,STL!$T$18,AD147=$AX$24,STL!$T$19,AD147=$AX$25,STL!$T$20,AD147=$AX$26,STL!$T$21,AD147=$AX$27,STL!$T$22,AD147=$AX$28,STL!$T$23,AD147=$AX$29,STL!$T$24,AD147=$AX$30,STL!$T$25,AD147=$AX$31,STL!$T$26,AD147=$AX$32,STL!$T$27,AD147=$AX$33,STL!$T$28,AD147=$AX$34,STL!$T$29,AD147=$AX$35,STL!$T$30,AD147=$AX$36,STL!$T$31,AD147=$AX$37,STL!$T$32,AD147=$AX$38,STL!$T$33,AD147=$AX$39,STL!$T$34,AD147=$AX$40,STL!$T$35,AD147=$AX$41,STL!$T$36,AD147=$AX$42,STL!$T$37,AD147=$AX$43,STL!$T$38,AD147=$AX$44,STL!$T$39,AD147=$AX$45,STL!$T$40,AD147=$AX$46,STL!$T$41,AD147=$AX$47,STL!$T$42,AD147=$AX$48,STL!$T$43,AD147=$AX$49,STL!$T$44)</f>
        <v>0.247</v>
      </c>
      <c r="U147" s="2" cm="1">
        <f t="array" ref="U147">_xlfn.IFS($AD147=$AX$8,STL!$U$3,$AD147=$AX$9,STL!$U$4,$AD147=$AX$10,STL!$U$5,$AD147=$AX$11,STL!$U$6,$AD147=$AX$12,STL!$U$7,$AD147=$AX$13,STL!$U$8,$AD147=$AX$14,STL!$U$9,$AD147=$AX$15,STL!$U$10,$AD147=$AX$16,STL!$U$11,$AD147=$AX$17,STL!$U$12,$AD147=$AX$18,STL!$U$13,$AD147=$AX$19,STL!$U$14,$AD147=$AX$20,STL!$U$15,$AD147=$AX$21,STL!$U$16,$AD147=$AX$22,STL!$U$17,$AD147=$AX$23,STL!$U$18,$AD147=$AX$24,STL!$U$19,$AD147=$AX$25,STL!$U$20,$AD147=$AX$26,STL!$U$21,$AD147=$AX$27,STL!$U$22,$AD147=$AX$28,STL!$U$23,$AD147=$AX$29,STL!$U$24,$AD147=$AX$30,STL!$U$25,$AD147=$AX$31,STL!$U$26,$AD147=$AX$32,STL!$U$27,$AD147=$AX$33,STL!$U$28,$AD147=$AX$34,STL!$U$29,$AD147=$AX$35,STL!$U$30,$AD147=$AX$36,STL!$U$31,$AD147=$AX$37,STL!$U$32,$AD147=$AX$38,STL!$U$33,$AD147=$AX$39,STL!$U$34,$AD147=$AX$40,STL!$U$35,$AD147=$AX$41,STL!$U$36,$AD147=$AX$42,STL!$U$37,$AD147=$AX$43,STL!$U$38,$AD147=$AX$44,STL!$U$39,$AD147=$AX$45,STL!$U$40,$AD147=$AX$46,STL!$U$41,$AD147=$AX$47,STL!$U$42,$AD147=$AX$48,STL!$U$43,$AD147=$AX$49,STL!$U$44)</f>
        <v>3.786</v>
      </c>
      <c r="V147" s="2" cm="1">
        <f t="array" ref="V147">_xlfn.IFS($AD147=$AX$8,STL!$V$3,$AD147=$AX$9,STL!$V$4,$AD147=$AX$10,STL!$V$5,$AD147=$AX$11,STL!$V$6,$AD147=$AX$12,STL!$V$7,$AD147=$AX$13,STL!$V$8,$AD147=$AX$14,STL!$V$9,$AD147=$AX$15,STL!$V$10,$AD147=$AX$16,STL!$V$11,$AD147=$AX$17,STL!$V$12,$AD147=$AX$18,STL!$V$13,$AD147=$AX$19,STL!$V$14,$AD147=$AX$20,STL!$V$15,$AD147=$AX$21,STL!$V$16,$AD147=$AX$22,STL!$V$17,$AD147=$AX$23,STL!$V$18,$AD147=$AX$24,STL!$V$19,$AD147=$AX$25,STL!$V$20,$AD147=$AX$26,STL!$V$21,$AD147=$AX$27,STL!$V$22,$AD147=$AX$28,STL!$V$23,$AD147=$AX$29,STL!$V$24,$AD147=$AX$30,STL!$V$25,$AD147=$AX$31,STL!$V$26,$AD147=$AX$32,STL!$V$27,$AD147=$AX$33,STL!$V$28,$AD147=$AX$34,STL!$V$29,$AD147=$AX$35,STL!$V$30,$AD147=$AX$36,STL!$V$31,$AD147=$AX$37,STL!$V$32,$AD147=$AX$38,STL!$V$33,$AD147=$AX$39,STL!$V$34,$AD147=$AX$40,STL!$V$35,$AD147=$AX$41,STL!$V$36,$AD147=$AX$42,STL!$V$37,$AD147=$AX$43,STL!$V$38,$AD147=$AX$44,STL!$V$39,$AD147=$AX$45,STL!$V$40,$AD147=$AX$46,STL!$V$41,$AD147=$AX$47,STL!$V$42,$AD147=$AX$48,STL!$V$43,$AD147=$AX$49,STL!$V$44)</f>
        <v>4.0330000000000004</v>
      </c>
      <c r="W147" s="2" t="s">
        <v>1476</v>
      </c>
      <c r="X147" s="2">
        <v>0.2</v>
      </c>
      <c r="Y147" s="2" t="s">
        <v>33</v>
      </c>
      <c r="Z147" s="2" t="s">
        <v>34</v>
      </c>
      <c r="AA147" s="2" t="s">
        <v>35</v>
      </c>
      <c r="AB147" s="2">
        <v>418.91981700000002</v>
      </c>
      <c r="AC147" s="2">
        <v>0.41892000000000001</v>
      </c>
      <c r="AD147" s="2">
        <v>19</v>
      </c>
      <c r="AE147" s="10" t="s">
        <v>307</v>
      </c>
      <c r="AF147" s="2">
        <f t="shared" si="3"/>
        <v>4013.7622885714291</v>
      </c>
      <c r="AG147" s="2" cm="1">
        <f t="array" ref="AG147">_xlfn.IFS(D147="I",MIN('Datos pp I Región'!$K$7:$K$9),D147="II",MIN('Datos pp II Región'!$K$7:$K$9),D147="III",MIN('Datos pp III Región'!$K$7:$K$9),D147="IV",MIN('Datos pp IV Región'!$K$7:$K$9),D147="V",MIN('Datos pp V Región'!$K$7:$K$9),D147="RM",MIN('Datos pp RM'!$K$7:$K$9),D147="VI",MIN('Datos pp VI Región'!$K$7:$K$9))</f>
        <v>29</v>
      </c>
      <c r="AH147" s="2" cm="1">
        <f t="array" ref="AH147">_xlfn.IFS(Z147="Pavimentado",1-(AG147/(4*365)),Z147="No Pavimentado",1-(AG147/365))</f>
        <v>0.98013698630136981</v>
      </c>
      <c r="AI147" s="2" cm="1">
        <f t="array" ref="AI147">_xlfn.IFS(Z147="Pavimentado",8,Z147="No Pavimentado",R147)</f>
        <v>8</v>
      </c>
      <c r="AJ147" s="2">
        <v>0.62</v>
      </c>
      <c r="AK147" s="2">
        <v>0.15</v>
      </c>
      <c r="AL147" s="2">
        <v>1.5</v>
      </c>
      <c r="AM147" s="2">
        <v>0.15</v>
      </c>
      <c r="AN147" s="2"/>
      <c r="AO147" s="2" cm="1">
        <f t="array" ref="AO147">_xlfn.IFS($Z147=$AU$3,AJ147*(($X147)^(0.91))*(AI147*1.1023)^(1.02),$Z147=$AU$4,AL147*281.9*((8.5/12)^0.9)*(AI147/2.72)^0.45)</f>
        <v>1.3201600184669013</v>
      </c>
      <c r="AP147" s="2" cm="1">
        <f t="array" ref="AP147">_xlfn.IFS($Z147=$AU$3,AK147*(($X147)^(0.91))*(AI147*1.1023)^1.02,$Z147=$AU$4,AM147*281.9*((8.5/12)^0.9)*(AI147/2.72)^0.45)</f>
        <v>0.31939355285489546</v>
      </c>
      <c r="AQ147" s="2" cm="1">
        <f t="array" ref="AQ147">_xlfn.IFS(Z147=$AU$3,(AF147*AO147*AH147)/1000000,Z147=$AU$4,(AF147*AH147*AO147*(1-AN147))/1000000)</f>
        <v>5.1935581912398374E-3</v>
      </c>
      <c r="AR147" s="2" cm="1">
        <f t="array" ref="AR147">_xlfn.IFS(Z147=$AU$3,(AF147*AP147*AH147)/1000000,Z147=$AU$4,(AF147*AH147*AP147*(1-AN147))/1000000)</f>
        <v>1.256506014009638E-3</v>
      </c>
    </row>
    <row r="148" spans="1:44" ht="28.8" x14ac:dyDescent="0.3">
      <c r="A148" s="2">
        <v>19</v>
      </c>
      <c r="B148" t="s">
        <v>21</v>
      </c>
      <c r="C148" s="2" t="s">
        <v>229</v>
      </c>
      <c r="D148" t="s">
        <v>184</v>
      </c>
      <c r="E148" s="2" t="s">
        <v>274</v>
      </c>
      <c r="F148" s="2" t="s">
        <v>209</v>
      </c>
      <c r="G148" s="3" t="s">
        <v>188</v>
      </c>
      <c r="H148" s="2" t="s">
        <v>208</v>
      </c>
      <c r="I148" s="2" t="s">
        <v>28</v>
      </c>
      <c r="J148" s="2">
        <v>134137</v>
      </c>
      <c r="K148" s="2" t="s">
        <v>29</v>
      </c>
      <c r="L148" s="4">
        <v>46227</v>
      </c>
      <c r="M148" s="2" t="s">
        <v>30</v>
      </c>
      <c r="N148" s="2" t="s">
        <v>31</v>
      </c>
      <c r="O148" s="2">
        <v>134137</v>
      </c>
      <c r="P148" s="2" cm="1">
        <f t="array" ref="P148">_xlfn.IFS(AD148=$AT$8,STL!$P$3,AD148=$AT$9,STL!$P$4,AD148=$AT$10,STL!$P$5,AD148=$AT$11,STL!$P$6,AD148=$AT$12,STL!$P$7,AD148=$AT$13,STL!$P$8,AD148=$AT$14,STL!$P$9,AD148=$AT$15,STL!$P$10,AD148=$AT$16,STL!$P$11,AD148=$AT$17,STL!$P$12,AD148=$AT$18,STL!$P$13,AD148=$AT$19,STL!$P$14,AD148=$AT$20,STL!$P$15,AD148=$AT$21,STL!$P$16,AD148=$AT$22,STL!$P$17,AD148=$AT$23,STL!$P$18,AD148=$AT$24,STL!$P$19,AD148=$AT$25,STL!$P$20,AD148=$AT$26,STL!$P$21,AD148=$AT$27,STL!$P$22,AD148=$AT$28,STL!$P$23,AD148=$AT$29,STL!$P$24,AD148=$AT$30,STL!$P$25,AD148=$AT$31,STL!$P$26,AD148=$AT$32,STL!$P$27,AD148=$AT$33,STL!$P$28,AD148=$AT$34,STL!$P$29,AD148=$AT$35,STL!$P$30,AD148=$AT$36,STL!$P$31,AD148=$AT$37,STL!$P$32,AD148=$AT$38,STL!$P$33,AD148=$AT$39,STL!$P$34,AD148=$AT$40,STL!$P$35,AD148=$AT$41,STL!$P$36,AD148=$AT$42,STL!$P$37,AD148=$AT$43,STL!$P$38,AD148=$AT$44,STL!$P$39,AD148=$AT$45,STL!$P$40,AD148=$AT$46,STL!$P$41,AD148=$AT$47,STL!$P$42,AD148=$AT$48,STL!$P$43,AD148=$AT$49,STL!$P$44)</f>
        <v>8.3350000000000009</v>
      </c>
      <c r="Q148" s="2">
        <f>STL!$Q$3</f>
        <v>28</v>
      </c>
      <c r="R148" s="42">
        <f>STL!$R$3</f>
        <v>36.335000000000001</v>
      </c>
      <c r="S148" s="43" cm="1">
        <f t="array" ref="S148">_xlfn.IFS(A148=$AT$8,STL!$S$3,A148=$AT$9,STL!$S$4,A148=$AT$10,STL!$S$5,A148=$AT$11,STL!$S$6,A148=$AT$12,STL!$S$7,A148=$AT$13,STL!$S$8,A148=$AT$14,STL!$S$9,A148=$AT$15,STL!$S$10,A148=$AT$16,STL!$S$11,A148=$AT$17,STL!$S$12,A148=$AT$18,STL!$S$13,A148=$AT$19,STL!$S$14,A148=$AT$20,STL!$S$15,A148=$AT$21,STL!$S$16,A148=$AT$22,STL!$S$17,A148=$AT$23,STL!$S$18,A148=$AT$24,STL!$S$19,A148=$AT$25,STL!$S$20,A148=$AT$26,STL!$S$21,A148=$AT$27,STL!$S$22,A148=$AT$28,STL!$S$23,A148=$AT$29,STL!$S$24,A148=$AT$30,STL!$S$25,A148=$AT$31,STL!$S$26,A148=$AT$32,STL!$S$27,A148=$AT$33,STL!$S$28,A148=$AT$34,STL!$S$29,A148=$AT$35,STL!$S$30,A148=$AT$36,STL!$S$31,A148=$AT$37,STL!$S$32,A148=$AT$38,STL!$S$33,A148=$AT$39,STL!$S$34,A148=$AT$40,STL!$S$35,A148=$AT$41,STL!$S$36,A148=$AT$42,STL!$S$37,A148=$AT$43,STL!$S$38,A148=$AT$44,STL!$S$39,A148=$AT$45,STL!$S$40,A148=$AT$46,STL!$S$41,A148=$AT$47,STL!$S$42,A148=$AT$48,STL!$S$43,A148=$AT$49,STL!$S$44)</f>
        <v>4790.6071428571431</v>
      </c>
      <c r="T148" s="2" cm="1">
        <f t="array" ref="T148">_xlfn.IFS(AD148=$AX$8,STL!$T$3,AD148=$AX$9,STL!$T$4,AD148=$AX$10,STL!$T$5,AD148=$AX$11,STL!$T$6,AD148=$AX$12,STL!$T$7,AD148=$AX$13,STL!$T$8,AD148=$AX$14,STL!$T$9,AD148=$AX$15,STL!$T$10,AD148=$AX$16,STL!$T$11,AD148=$AX$17,STL!$T$12,AD148=$AX$18,STL!$T$13,AD148=$AX$19,STL!$T$14,AD148=$AX$20,STL!$T$15,AD148=$AX$21,STL!$T$16,AD148=$AX$22,STL!$T$17,AD148=$AX$23,STL!$T$18,AD148=$AX$24,STL!$T$19,AD148=$AX$25,STL!$T$20,AD148=$AX$26,STL!$T$21,AD148=$AX$27,STL!$T$22,AD148=$AX$28,STL!$T$23,AD148=$AX$29,STL!$T$24,AD148=$AX$30,STL!$T$25,AD148=$AX$31,STL!$T$26,AD148=$AX$32,STL!$T$27,AD148=$AX$33,STL!$T$28,AD148=$AX$34,STL!$T$29,AD148=$AX$35,STL!$T$30,AD148=$AX$36,STL!$T$31,AD148=$AX$37,STL!$T$32,AD148=$AX$38,STL!$T$33,AD148=$AX$39,STL!$T$34,AD148=$AX$40,STL!$T$35,AD148=$AX$41,STL!$T$36,AD148=$AX$42,STL!$T$37,AD148=$AX$43,STL!$T$38,AD148=$AX$44,STL!$T$39,AD148=$AX$45,STL!$T$40,AD148=$AX$46,STL!$T$41,AD148=$AX$47,STL!$T$42,AD148=$AX$48,STL!$T$43,AD148=$AX$49,STL!$T$44)</f>
        <v>0.247</v>
      </c>
      <c r="U148" s="2" cm="1">
        <f t="array" ref="U148">_xlfn.IFS($AD148=$AX$8,STL!$U$3,$AD148=$AX$9,STL!$U$4,$AD148=$AX$10,STL!$U$5,$AD148=$AX$11,STL!$U$6,$AD148=$AX$12,STL!$U$7,$AD148=$AX$13,STL!$U$8,$AD148=$AX$14,STL!$U$9,$AD148=$AX$15,STL!$U$10,$AD148=$AX$16,STL!$U$11,$AD148=$AX$17,STL!$U$12,$AD148=$AX$18,STL!$U$13,$AD148=$AX$19,STL!$U$14,$AD148=$AX$20,STL!$U$15,$AD148=$AX$21,STL!$U$16,$AD148=$AX$22,STL!$U$17,$AD148=$AX$23,STL!$U$18,$AD148=$AX$24,STL!$U$19,$AD148=$AX$25,STL!$U$20,$AD148=$AX$26,STL!$U$21,$AD148=$AX$27,STL!$U$22,$AD148=$AX$28,STL!$U$23,$AD148=$AX$29,STL!$U$24,$AD148=$AX$30,STL!$U$25,$AD148=$AX$31,STL!$U$26,$AD148=$AX$32,STL!$U$27,$AD148=$AX$33,STL!$U$28,$AD148=$AX$34,STL!$U$29,$AD148=$AX$35,STL!$U$30,$AD148=$AX$36,STL!$U$31,$AD148=$AX$37,STL!$U$32,$AD148=$AX$38,STL!$U$33,$AD148=$AX$39,STL!$U$34,$AD148=$AX$40,STL!$U$35,$AD148=$AX$41,STL!$U$36,$AD148=$AX$42,STL!$U$37,$AD148=$AX$43,STL!$U$38,$AD148=$AX$44,STL!$U$39,$AD148=$AX$45,STL!$U$40,$AD148=$AX$46,STL!$U$41,$AD148=$AX$47,STL!$U$42,$AD148=$AX$48,STL!$U$43,$AD148=$AX$49,STL!$U$44)</f>
        <v>3.786</v>
      </c>
      <c r="V148" s="2" cm="1">
        <f t="array" ref="V148">_xlfn.IFS($AD148=$AX$8,STL!$V$3,$AD148=$AX$9,STL!$V$4,$AD148=$AX$10,STL!$V$5,$AD148=$AX$11,STL!$V$6,$AD148=$AX$12,STL!$V$7,$AD148=$AX$13,STL!$V$8,$AD148=$AX$14,STL!$V$9,$AD148=$AX$15,STL!$V$10,$AD148=$AX$16,STL!$V$11,$AD148=$AX$17,STL!$V$12,$AD148=$AX$18,STL!$V$13,$AD148=$AX$19,STL!$V$14,$AD148=$AX$20,STL!$V$15,$AD148=$AX$21,STL!$V$16,$AD148=$AX$22,STL!$V$17,$AD148=$AX$23,STL!$V$18,$AD148=$AX$24,STL!$V$19,$AD148=$AX$25,STL!$V$20,$AD148=$AX$26,STL!$V$21,$AD148=$AX$27,STL!$V$22,$AD148=$AX$28,STL!$V$23,$AD148=$AX$29,STL!$V$24,$AD148=$AX$30,STL!$V$25,$AD148=$AX$31,STL!$V$26,$AD148=$AX$32,STL!$V$27,$AD148=$AX$33,STL!$V$28,$AD148=$AX$34,STL!$V$29,$AD148=$AX$35,STL!$V$30,$AD148=$AX$36,STL!$V$31,$AD148=$AX$37,STL!$V$32,$AD148=$AX$38,STL!$V$33,$AD148=$AX$39,STL!$V$34,$AD148=$AX$40,STL!$V$35,$AD148=$AX$41,STL!$V$36,$AD148=$AX$42,STL!$V$37,$AD148=$AX$43,STL!$V$38,$AD148=$AX$44,STL!$V$39,$AD148=$AX$45,STL!$V$40,$AD148=$AX$46,STL!$V$41,$AD148=$AX$47,STL!$V$42,$AD148=$AX$48,STL!$V$43,$AD148=$AX$49,STL!$V$44)</f>
        <v>4.0330000000000004</v>
      </c>
      <c r="W148" s="2" t="s">
        <v>1477</v>
      </c>
      <c r="X148" s="2">
        <v>0</v>
      </c>
      <c r="Y148" s="2" t="s">
        <v>33</v>
      </c>
      <c r="Z148" s="2" t="s">
        <v>61</v>
      </c>
      <c r="AA148" s="2" t="s">
        <v>35</v>
      </c>
      <c r="AB148" s="2">
        <v>2976.9168479999998</v>
      </c>
      <c r="AC148" s="2">
        <v>2.9769169999999998</v>
      </c>
      <c r="AD148" s="2">
        <v>19</v>
      </c>
      <c r="AE148" s="10" t="s">
        <v>307</v>
      </c>
      <c r="AF148" s="2">
        <f t="shared" si="3"/>
        <v>28522.479687785715</v>
      </c>
      <c r="AG148" s="2" cm="1">
        <f t="array" ref="AG148">_xlfn.IFS(D148="I",MIN('Datos pp I Región'!$K$7:$K$9),D148="II",MIN('Datos pp II Región'!$K$7:$K$9),D148="III",MIN('Datos pp III Región'!$K$7:$K$9),D148="IV",MIN('Datos pp IV Región'!$K$7:$K$9),D148="V",MIN('Datos pp V Región'!$K$7:$K$9),D148="RM",MIN('Datos pp RM'!$K$7:$K$9),D148="VI",MIN('Datos pp VI Región'!$K$7:$K$9))</f>
        <v>29</v>
      </c>
      <c r="AH148" s="2" cm="1">
        <f t="array" ref="AH148">_xlfn.IFS(Z148="Pavimentado",1-(AG148/(4*365)),Z148="No Pavimentado",1-(AG148/365))</f>
        <v>0.92054794520547945</v>
      </c>
      <c r="AI148" s="2" cm="1">
        <f t="array" ref="AI148">_xlfn.IFS(Z148="Pavimentado",8,Z148="No Pavimentado",R148)</f>
        <v>36.335000000000001</v>
      </c>
      <c r="AJ148" s="2">
        <v>0.62</v>
      </c>
      <c r="AK148" s="2">
        <v>0.15</v>
      </c>
      <c r="AL148" s="2">
        <v>1.5</v>
      </c>
      <c r="AM148" s="2">
        <v>0.15</v>
      </c>
      <c r="AN148" s="2"/>
      <c r="AO148" s="2" cm="1">
        <f t="array" ref="AO148">_xlfn.IFS($Z148=$AU$3,AJ148*(($X148)^(0.91))*(AI148*1.1023)^(1.02),$Z148=$AU$4,AL148*281.9*((8.5/12)^0.9)*(AI148/2.72)^0.45)</f>
        <v>995.38378987729118</v>
      </c>
      <c r="AP148" s="2" cm="1">
        <f t="array" ref="AP148">_xlfn.IFS($Z148=$AU$3,AK148*(($X148)^(0.91))*(AI148*1.1023)^1.02,$Z148=$AU$4,AM148*281.9*((8.5/12)^0.9)*(AI148/2.72)^0.45)</f>
        <v>99.538378987729104</v>
      </c>
      <c r="AQ148" s="2" cm="1">
        <f t="array" ref="AQ148">_xlfn.IFS(Z148=$AU$3,(AF148*AO148*AH148)/1000000,Z148=$AU$4,(AF148*AH148*AO148*(1-AN148))/1000000)</f>
        <v>26.135105424431789</v>
      </c>
      <c r="AR148" s="2" cm="1">
        <f t="array" ref="AR148">_xlfn.IFS(Z148=$AU$3,(AF148*AP148*AH148)/1000000,Z148=$AU$4,(AF148*AH148*AP148*(1-AN148))/1000000)</f>
        <v>2.6135105424431786</v>
      </c>
    </row>
    <row r="149" spans="1:44" ht="28.8" x14ac:dyDescent="0.3">
      <c r="A149" s="2">
        <v>19</v>
      </c>
      <c r="B149" t="s">
        <v>21</v>
      </c>
      <c r="C149" s="2" t="s">
        <v>229</v>
      </c>
      <c r="D149" t="s">
        <v>184</v>
      </c>
      <c r="E149" s="2" t="s">
        <v>274</v>
      </c>
      <c r="F149" s="2" t="s">
        <v>207</v>
      </c>
      <c r="G149" s="3" t="s">
        <v>188</v>
      </c>
      <c r="H149" s="2" t="s">
        <v>208</v>
      </c>
      <c r="I149" s="2" t="s">
        <v>28</v>
      </c>
      <c r="J149" s="2">
        <v>134137</v>
      </c>
      <c r="K149" s="2" t="s">
        <v>29</v>
      </c>
      <c r="L149" s="4">
        <v>46227</v>
      </c>
      <c r="M149" s="2" t="s">
        <v>30</v>
      </c>
      <c r="N149" s="2" t="s">
        <v>31</v>
      </c>
      <c r="O149" s="2">
        <v>134137</v>
      </c>
      <c r="P149" s="2" cm="1">
        <f t="array" ref="P149">_xlfn.IFS(AD149=$AT$8,STL!$P$3,AD149=$AT$9,STL!$P$4,AD149=$AT$10,STL!$P$5,AD149=$AT$11,STL!$P$6,AD149=$AT$12,STL!$P$7,AD149=$AT$13,STL!$P$8,AD149=$AT$14,STL!$P$9,AD149=$AT$15,STL!$P$10,AD149=$AT$16,STL!$P$11,AD149=$AT$17,STL!$P$12,AD149=$AT$18,STL!$P$13,AD149=$AT$19,STL!$P$14,AD149=$AT$20,STL!$P$15,AD149=$AT$21,STL!$P$16,AD149=$AT$22,STL!$P$17,AD149=$AT$23,STL!$P$18,AD149=$AT$24,STL!$P$19,AD149=$AT$25,STL!$P$20,AD149=$AT$26,STL!$P$21,AD149=$AT$27,STL!$P$22,AD149=$AT$28,STL!$P$23,AD149=$AT$29,STL!$P$24,AD149=$AT$30,STL!$P$25,AD149=$AT$31,STL!$P$26,AD149=$AT$32,STL!$P$27,AD149=$AT$33,STL!$P$28,AD149=$AT$34,STL!$P$29,AD149=$AT$35,STL!$P$30,AD149=$AT$36,STL!$P$31,AD149=$AT$37,STL!$P$32,AD149=$AT$38,STL!$P$33,AD149=$AT$39,STL!$P$34,AD149=$AT$40,STL!$P$35,AD149=$AT$41,STL!$P$36,AD149=$AT$42,STL!$P$37,AD149=$AT$43,STL!$P$38,AD149=$AT$44,STL!$P$39,AD149=$AT$45,STL!$P$40,AD149=$AT$46,STL!$P$41,AD149=$AT$47,STL!$P$42,AD149=$AT$48,STL!$P$43,AD149=$AT$49,STL!$P$44)</f>
        <v>8.3350000000000009</v>
      </c>
      <c r="Q149" s="2">
        <f>STL!$Q$3</f>
        <v>28</v>
      </c>
      <c r="R149" s="42">
        <f>STL!$R$3</f>
        <v>36.335000000000001</v>
      </c>
      <c r="S149" s="43" cm="1">
        <f t="array" ref="S149">_xlfn.IFS(A149=$AT$8,STL!$S$3,A149=$AT$9,STL!$S$4,A149=$AT$10,STL!$S$5,A149=$AT$11,STL!$S$6,A149=$AT$12,STL!$S$7,A149=$AT$13,STL!$S$8,A149=$AT$14,STL!$S$9,A149=$AT$15,STL!$S$10,A149=$AT$16,STL!$S$11,A149=$AT$17,STL!$S$12,A149=$AT$18,STL!$S$13,A149=$AT$19,STL!$S$14,A149=$AT$20,STL!$S$15,A149=$AT$21,STL!$S$16,A149=$AT$22,STL!$S$17,A149=$AT$23,STL!$S$18,A149=$AT$24,STL!$S$19,A149=$AT$25,STL!$S$20,A149=$AT$26,STL!$S$21,A149=$AT$27,STL!$S$22,A149=$AT$28,STL!$S$23,A149=$AT$29,STL!$S$24,A149=$AT$30,STL!$S$25,A149=$AT$31,STL!$S$26,A149=$AT$32,STL!$S$27,A149=$AT$33,STL!$S$28,A149=$AT$34,STL!$S$29,A149=$AT$35,STL!$S$30,A149=$AT$36,STL!$S$31,A149=$AT$37,STL!$S$32,A149=$AT$38,STL!$S$33,A149=$AT$39,STL!$S$34,A149=$AT$40,STL!$S$35,A149=$AT$41,STL!$S$36,A149=$AT$42,STL!$S$37,A149=$AT$43,STL!$S$38,A149=$AT$44,STL!$S$39,A149=$AT$45,STL!$S$40,A149=$AT$46,STL!$S$41,A149=$AT$47,STL!$S$42,A149=$AT$48,STL!$S$43,A149=$AT$49,STL!$S$44)</f>
        <v>4790.6071428571431</v>
      </c>
      <c r="T149" s="2" cm="1">
        <f t="array" ref="T149">_xlfn.IFS(AD149=$AX$8,STL!$T$3,AD149=$AX$9,STL!$T$4,AD149=$AX$10,STL!$T$5,AD149=$AX$11,STL!$T$6,AD149=$AX$12,STL!$T$7,AD149=$AX$13,STL!$T$8,AD149=$AX$14,STL!$T$9,AD149=$AX$15,STL!$T$10,AD149=$AX$16,STL!$T$11,AD149=$AX$17,STL!$T$12,AD149=$AX$18,STL!$T$13,AD149=$AX$19,STL!$T$14,AD149=$AX$20,STL!$T$15,AD149=$AX$21,STL!$T$16,AD149=$AX$22,STL!$T$17,AD149=$AX$23,STL!$T$18,AD149=$AX$24,STL!$T$19,AD149=$AX$25,STL!$T$20,AD149=$AX$26,STL!$T$21,AD149=$AX$27,STL!$T$22,AD149=$AX$28,STL!$T$23,AD149=$AX$29,STL!$T$24,AD149=$AX$30,STL!$T$25,AD149=$AX$31,STL!$T$26,AD149=$AX$32,STL!$T$27,AD149=$AX$33,STL!$T$28,AD149=$AX$34,STL!$T$29,AD149=$AX$35,STL!$T$30,AD149=$AX$36,STL!$T$31,AD149=$AX$37,STL!$T$32,AD149=$AX$38,STL!$T$33,AD149=$AX$39,STL!$T$34,AD149=$AX$40,STL!$T$35,AD149=$AX$41,STL!$T$36,AD149=$AX$42,STL!$T$37,AD149=$AX$43,STL!$T$38,AD149=$AX$44,STL!$T$39,AD149=$AX$45,STL!$T$40,AD149=$AX$46,STL!$T$41,AD149=$AX$47,STL!$T$42,AD149=$AX$48,STL!$T$43,AD149=$AX$49,STL!$T$44)</f>
        <v>0.247</v>
      </c>
      <c r="U149" s="2" cm="1">
        <f t="array" ref="U149">_xlfn.IFS($AD149=$AX$8,STL!$U$3,$AD149=$AX$9,STL!$U$4,$AD149=$AX$10,STL!$U$5,$AD149=$AX$11,STL!$U$6,$AD149=$AX$12,STL!$U$7,$AD149=$AX$13,STL!$U$8,$AD149=$AX$14,STL!$U$9,$AD149=$AX$15,STL!$U$10,$AD149=$AX$16,STL!$U$11,$AD149=$AX$17,STL!$U$12,$AD149=$AX$18,STL!$U$13,$AD149=$AX$19,STL!$U$14,$AD149=$AX$20,STL!$U$15,$AD149=$AX$21,STL!$U$16,$AD149=$AX$22,STL!$U$17,$AD149=$AX$23,STL!$U$18,$AD149=$AX$24,STL!$U$19,$AD149=$AX$25,STL!$U$20,$AD149=$AX$26,STL!$U$21,$AD149=$AX$27,STL!$U$22,$AD149=$AX$28,STL!$U$23,$AD149=$AX$29,STL!$U$24,$AD149=$AX$30,STL!$U$25,$AD149=$AX$31,STL!$U$26,$AD149=$AX$32,STL!$U$27,$AD149=$AX$33,STL!$U$28,$AD149=$AX$34,STL!$U$29,$AD149=$AX$35,STL!$U$30,$AD149=$AX$36,STL!$U$31,$AD149=$AX$37,STL!$U$32,$AD149=$AX$38,STL!$U$33,$AD149=$AX$39,STL!$U$34,$AD149=$AX$40,STL!$U$35,$AD149=$AX$41,STL!$U$36,$AD149=$AX$42,STL!$U$37,$AD149=$AX$43,STL!$U$38,$AD149=$AX$44,STL!$U$39,$AD149=$AX$45,STL!$U$40,$AD149=$AX$46,STL!$U$41,$AD149=$AX$47,STL!$U$42,$AD149=$AX$48,STL!$U$43,$AD149=$AX$49,STL!$U$44)</f>
        <v>3.786</v>
      </c>
      <c r="V149" s="2" cm="1">
        <f t="array" ref="V149">_xlfn.IFS($AD149=$AX$8,STL!$V$3,$AD149=$AX$9,STL!$V$4,$AD149=$AX$10,STL!$V$5,$AD149=$AX$11,STL!$V$6,$AD149=$AX$12,STL!$V$7,$AD149=$AX$13,STL!$V$8,$AD149=$AX$14,STL!$V$9,$AD149=$AX$15,STL!$V$10,$AD149=$AX$16,STL!$V$11,$AD149=$AX$17,STL!$V$12,$AD149=$AX$18,STL!$V$13,$AD149=$AX$19,STL!$V$14,$AD149=$AX$20,STL!$V$15,$AD149=$AX$21,STL!$V$16,$AD149=$AX$22,STL!$V$17,$AD149=$AX$23,STL!$V$18,$AD149=$AX$24,STL!$V$19,$AD149=$AX$25,STL!$V$20,$AD149=$AX$26,STL!$V$21,$AD149=$AX$27,STL!$V$22,$AD149=$AX$28,STL!$V$23,$AD149=$AX$29,STL!$V$24,$AD149=$AX$30,STL!$V$25,$AD149=$AX$31,STL!$V$26,$AD149=$AX$32,STL!$V$27,$AD149=$AX$33,STL!$V$28,$AD149=$AX$34,STL!$V$29,$AD149=$AX$35,STL!$V$30,$AD149=$AX$36,STL!$V$31,$AD149=$AX$37,STL!$V$32,$AD149=$AX$38,STL!$V$33,$AD149=$AX$39,STL!$V$34,$AD149=$AX$40,STL!$V$35,$AD149=$AX$41,STL!$V$36,$AD149=$AX$42,STL!$V$37,$AD149=$AX$43,STL!$V$38,$AD149=$AX$44,STL!$V$39,$AD149=$AX$45,STL!$V$40,$AD149=$AX$46,STL!$V$41,$AD149=$AX$47,STL!$V$42,$AD149=$AX$48,STL!$V$43,$AD149=$AX$49,STL!$V$44)</f>
        <v>4.0330000000000004</v>
      </c>
      <c r="W149" s="2" t="s">
        <v>1476</v>
      </c>
      <c r="X149" s="2">
        <v>0.2</v>
      </c>
      <c r="Y149" s="2" t="s">
        <v>33</v>
      </c>
      <c r="Z149" s="2" t="s">
        <v>34</v>
      </c>
      <c r="AA149" s="2" t="s">
        <v>35</v>
      </c>
      <c r="AB149" s="2">
        <v>635.01916600000004</v>
      </c>
      <c r="AC149" s="2">
        <v>0.635019</v>
      </c>
      <c r="AD149" s="2">
        <v>19</v>
      </c>
      <c r="AE149" s="10" t="s">
        <v>307</v>
      </c>
      <c r="AF149" s="2">
        <f t="shared" si="3"/>
        <v>6084.2531145000003</v>
      </c>
      <c r="AG149" s="2" cm="1">
        <f t="array" ref="AG149">_xlfn.IFS(D149="I",MIN('Datos pp I Región'!$K$7:$K$9),D149="II",MIN('Datos pp II Región'!$K$7:$K$9),D149="III",MIN('Datos pp III Región'!$K$7:$K$9),D149="IV",MIN('Datos pp IV Región'!$K$7:$K$9),D149="V",MIN('Datos pp V Región'!$K$7:$K$9),D149="RM",MIN('Datos pp RM'!$K$7:$K$9),D149="VI",MIN('Datos pp VI Región'!$K$7:$K$9))</f>
        <v>29</v>
      </c>
      <c r="AH149" s="2" cm="1">
        <f t="array" ref="AH149">_xlfn.IFS(Z149="Pavimentado",1-(AG149/(4*365)),Z149="No Pavimentado",1-(AG149/365))</f>
        <v>0.98013698630136981</v>
      </c>
      <c r="AI149" s="2" cm="1">
        <f t="array" ref="AI149">_xlfn.IFS(Z149="Pavimentado",8,Z149="No Pavimentado",R149)</f>
        <v>8</v>
      </c>
      <c r="AJ149" s="2">
        <v>0.62</v>
      </c>
      <c r="AK149" s="2">
        <v>0.15</v>
      </c>
      <c r="AL149" s="2">
        <v>1.5</v>
      </c>
      <c r="AM149" s="2">
        <v>0.15</v>
      </c>
      <c r="AN149" s="2"/>
      <c r="AO149" s="2" cm="1">
        <f t="array" ref="AO149">_xlfn.IFS($Z149=$AU$3,AJ149*(($X149)^(0.91))*(AI149*1.1023)^(1.02),$Z149=$AU$4,AL149*281.9*((8.5/12)^0.9)*(AI149/2.72)^0.45)</f>
        <v>1.3201600184669013</v>
      </c>
      <c r="AP149" s="2" cm="1">
        <f t="array" ref="AP149">_xlfn.IFS($Z149=$AU$3,AK149*(($X149)^(0.91))*(AI149*1.1023)^1.02,$Z149=$AU$4,AM149*281.9*((8.5/12)^0.9)*(AI149/2.72)^0.45)</f>
        <v>0.31939355285489546</v>
      </c>
      <c r="AQ149" s="2" cm="1">
        <f t="array" ref="AQ149">_xlfn.IFS(Z149=$AU$3,(AF149*AO149*AH149)/1000000,Z149=$AU$4,(AF149*AH149*AO149*(1-AN149))/1000000)</f>
        <v>7.8726442496011885E-3</v>
      </c>
      <c r="AR149" s="2" cm="1">
        <f t="array" ref="AR149">_xlfn.IFS(Z149=$AU$3,(AF149*AP149*AH149)/1000000,Z149=$AU$4,(AF149*AH149*AP149*(1-AN149))/1000000)</f>
        <v>1.904671995871255E-3</v>
      </c>
    </row>
    <row r="150" spans="1:44" ht="28.8" x14ac:dyDescent="0.3">
      <c r="A150" s="2">
        <v>20</v>
      </c>
      <c r="B150" t="s">
        <v>21</v>
      </c>
      <c r="C150" s="2" t="s">
        <v>229</v>
      </c>
      <c r="D150" t="s">
        <v>184</v>
      </c>
      <c r="E150" s="2" t="s">
        <v>278</v>
      </c>
      <c r="F150" s="2" t="s">
        <v>210</v>
      </c>
      <c r="G150" s="3" t="s">
        <v>188</v>
      </c>
      <c r="H150" s="2" t="s">
        <v>211</v>
      </c>
      <c r="I150" s="2" t="s">
        <v>28</v>
      </c>
      <c r="J150" s="2">
        <v>134137</v>
      </c>
      <c r="K150" s="2" t="s">
        <v>29</v>
      </c>
      <c r="L150" s="4">
        <v>46227</v>
      </c>
      <c r="M150" s="2" t="s">
        <v>30</v>
      </c>
      <c r="N150" s="2" t="s">
        <v>31</v>
      </c>
      <c r="O150" s="2">
        <v>134137</v>
      </c>
      <c r="P150" s="2" cm="1">
        <f t="array" ref="P150">_xlfn.IFS(AD150=$AT$8,STL!$P$3,AD150=$AT$9,STL!$P$4,AD150=$AT$10,STL!$P$5,AD150=$AT$11,STL!$P$6,AD150=$AT$12,STL!$P$7,AD150=$AT$13,STL!$P$8,AD150=$AT$14,STL!$P$9,AD150=$AT$15,STL!$P$10,AD150=$AT$16,STL!$P$11,AD150=$AT$17,STL!$P$12,AD150=$AT$18,STL!$P$13,AD150=$AT$19,STL!$P$14,AD150=$AT$20,STL!$P$15,AD150=$AT$21,STL!$P$16,AD150=$AT$22,STL!$P$17,AD150=$AT$23,STL!$P$18,AD150=$AT$24,STL!$P$19,AD150=$AT$25,STL!$P$20,AD150=$AT$26,STL!$P$21,AD150=$AT$27,STL!$P$22,AD150=$AT$28,STL!$P$23,AD150=$AT$29,STL!$P$24,AD150=$AT$30,STL!$P$25,AD150=$AT$31,STL!$P$26,AD150=$AT$32,STL!$P$27,AD150=$AT$33,STL!$P$28,AD150=$AT$34,STL!$P$29,AD150=$AT$35,STL!$P$30,AD150=$AT$36,STL!$P$31,AD150=$AT$37,STL!$P$32,AD150=$AT$38,STL!$P$33,AD150=$AT$39,STL!$P$34,AD150=$AT$40,STL!$P$35,AD150=$AT$41,STL!$P$36,AD150=$AT$42,STL!$P$37,AD150=$AT$43,STL!$P$38,AD150=$AT$44,STL!$P$39,AD150=$AT$45,STL!$P$40,AD150=$AT$46,STL!$P$41,AD150=$AT$47,STL!$P$42,AD150=$AT$48,STL!$P$43,AD150=$AT$49,STL!$P$44)</f>
        <v>8.3350000000000009</v>
      </c>
      <c r="Q150" s="2">
        <f>STL!$Q$3</f>
        <v>28</v>
      </c>
      <c r="R150" s="42">
        <f>STL!$R$3</f>
        <v>36.335000000000001</v>
      </c>
      <c r="S150" s="43" cm="1">
        <f t="array" ref="S150">_xlfn.IFS(A150=$AT$8,STL!$S$3,A150=$AT$9,STL!$S$4,A150=$AT$10,STL!$S$5,A150=$AT$11,STL!$S$6,A150=$AT$12,STL!$S$7,A150=$AT$13,STL!$S$8,A150=$AT$14,STL!$S$9,A150=$AT$15,STL!$S$10,A150=$AT$16,STL!$S$11,A150=$AT$17,STL!$S$12,A150=$AT$18,STL!$S$13,A150=$AT$19,STL!$S$14,A150=$AT$20,STL!$S$15,A150=$AT$21,STL!$S$16,A150=$AT$22,STL!$S$17,A150=$AT$23,STL!$S$18,A150=$AT$24,STL!$S$19,A150=$AT$25,STL!$S$20,A150=$AT$26,STL!$S$21,A150=$AT$27,STL!$S$22,A150=$AT$28,STL!$S$23,A150=$AT$29,STL!$S$24,A150=$AT$30,STL!$S$25,A150=$AT$31,STL!$S$26,A150=$AT$32,STL!$S$27,A150=$AT$33,STL!$S$28,A150=$AT$34,STL!$S$29,A150=$AT$35,STL!$S$30,A150=$AT$36,STL!$S$31,A150=$AT$37,STL!$S$32,A150=$AT$38,STL!$S$33,A150=$AT$39,STL!$S$34,A150=$AT$40,STL!$S$35,A150=$AT$41,STL!$S$36,A150=$AT$42,STL!$S$37,A150=$AT$43,STL!$S$38,A150=$AT$44,STL!$S$39,A150=$AT$45,STL!$S$40,A150=$AT$46,STL!$S$41,A150=$AT$47,STL!$S$42,A150=$AT$48,STL!$S$43,A150=$AT$49,STL!$S$44)</f>
        <v>4790.6071428571431</v>
      </c>
      <c r="T150" s="2" cm="1">
        <f t="array" ref="T150">_xlfn.IFS(AD150=$AX$8,STL!$T$3,AD150=$AX$9,STL!$T$4,AD150=$AX$10,STL!$T$5,AD150=$AX$11,STL!$T$6,AD150=$AX$12,STL!$T$7,AD150=$AX$13,STL!$T$8,AD150=$AX$14,STL!$T$9,AD150=$AX$15,STL!$T$10,AD150=$AX$16,STL!$T$11,AD150=$AX$17,STL!$T$12,AD150=$AX$18,STL!$T$13,AD150=$AX$19,STL!$T$14,AD150=$AX$20,STL!$T$15,AD150=$AX$21,STL!$T$16,AD150=$AX$22,STL!$T$17,AD150=$AX$23,STL!$T$18,AD150=$AX$24,STL!$T$19,AD150=$AX$25,STL!$T$20,AD150=$AX$26,STL!$T$21,AD150=$AX$27,STL!$T$22,AD150=$AX$28,STL!$T$23,AD150=$AX$29,STL!$T$24,AD150=$AX$30,STL!$T$25,AD150=$AX$31,STL!$T$26,AD150=$AX$32,STL!$T$27,AD150=$AX$33,STL!$T$28,AD150=$AX$34,STL!$T$29,AD150=$AX$35,STL!$T$30,AD150=$AX$36,STL!$T$31,AD150=$AX$37,STL!$T$32,AD150=$AX$38,STL!$T$33,AD150=$AX$39,STL!$T$34,AD150=$AX$40,STL!$T$35,AD150=$AX$41,STL!$T$36,AD150=$AX$42,STL!$T$37,AD150=$AX$43,STL!$T$38,AD150=$AX$44,STL!$T$39,AD150=$AX$45,STL!$T$40,AD150=$AX$46,STL!$T$41,AD150=$AX$47,STL!$T$42,AD150=$AX$48,STL!$T$43,AD150=$AX$49,STL!$T$44)</f>
        <v>231.25</v>
      </c>
      <c r="U150" s="2" cm="1">
        <f t="array" ref="U150">_xlfn.IFS($AD150=$AX$8,STL!$U$3,$AD150=$AX$9,STL!$U$4,$AD150=$AX$10,STL!$U$5,$AD150=$AX$11,STL!$U$6,$AD150=$AX$12,STL!$U$7,$AD150=$AX$13,STL!$U$8,$AD150=$AX$14,STL!$U$9,$AD150=$AX$15,STL!$U$10,$AD150=$AX$16,STL!$U$11,$AD150=$AX$17,STL!$U$12,$AD150=$AX$18,STL!$U$13,$AD150=$AX$19,STL!$U$14,$AD150=$AX$20,STL!$U$15,$AD150=$AX$21,STL!$U$16,$AD150=$AX$22,STL!$U$17,$AD150=$AX$23,STL!$U$18,$AD150=$AX$24,STL!$U$19,$AD150=$AX$25,STL!$U$20,$AD150=$AX$26,STL!$U$21,$AD150=$AX$27,STL!$U$22,$AD150=$AX$28,STL!$U$23,$AD150=$AX$29,STL!$U$24,$AD150=$AX$30,STL!$U$25,$AD150=$AX$31,STL!$U$26,$AD150=$AX$32,STL!$U$27,$AD150=$AX$33,STL!$U$28,$AD150=$AX$34,STL!$U$29,$AD150=$AX$35,STL!$U$30,$AD150=$AX$36,STL!$U$31,$AD150=$AX$37,STL!$U$32,$AD150=$AX$38,STL!$U$33,$AD150=$AX$39,STL!$U$34,$AD150=$AX$40,STL!$U$35,$AD150=$AX$41,STL!$U$36,$AD150=$AX$42,STL!$U$37,$AD150=$AX$43,STL!$U$38,$AD150=$AX$44,STL!$U$39,$AD150=$AX$45,STL!$U$40,$AD150=$AX$46,STL!$U$41,$AD150=$AX$47,STL!$U$42,$AD150=$AX$48,STL!$U$43,$AD150=$AX$49,STL!$U$44)</f>
        <v>4.5279999999999996</v>
      </c>
      <c r="V150" s="2" cm="1">
        <f t="array" ref="V150">_xlfn.IFS($AD150=$AX$8,STL!$V$3,$AD150=$AX$9,STL!$V$4,$AD150=$AX$10,STL!$V$5,$AD150=$AX$11,STL!$V$6,$AD150=$AX$12,STL!$V$7,$AD150=$AX$13,STL!$V$8,$AD150=$AX$14,STL!$V$9,$AD150=$AX$15,STL!$V$10,$AD150=$AX$16,STL!$V$11,$AD150=$AX$17,STL!$V$12,$AD150=$AX$18,STL!$V$13,$AD150=$AX$19,STL!$V$14,$AD150=$AX$20,STL!$V$15,$AD150=$AX$21,STL!$V$16,$AD150=$AX$22,STL!$V$17,$AD150=$AX$23,STL!$V$18,$AD150=$AX$24,STL!$V$19,$AD150=$AX$25,STL!$V$20,$AD150=$AX$26,STL!$V$21,$AD150=$AX$27,STL!$V$22,$AD150=$AX$28,STL!$V$23,$AD150=$AX$29,STL!$V$24,$AD150=$AX$30,STL!$V$25,$AD150=$AX$31,STL!$V$26,$AD150=$AX$32,STL!$V$27,$AD150=$AX$33,STL!$V$28,$AD150=$AX$34,STL!$V$29,$AD150=$AX$35,STL!$V$30,$AD150=$AX$36,STL!$V$31,$AD150=$AX$37,STL!$V$32,$AD150=$AX$38,STL!$V$33,$AD150=$AX$39,STL!$V$34,$AD150=$AX$40,STL!$V$35,$AD150=$AX$41,STL!$V$36,$AD150=$AX$42,STL!$V$37,$AD150=$AX$43,STL!$V$38,$AD150=$AX$44,STL!$V$39,$AD150=$AX$45,STL!$V$40,$AD150=$AX$46,STL!$V$41,$AD150=$AX$47,STL!$V$42,$AD150=$AX$48,STL!$V$43,$AD150=$AX$49,STL!$V$44)</f>
        <v>235.77799999999999</v>
      </c>
      <c r="W150" s="2" t="s">
        <v>1478</v>
      </c>
      <c r="X150" s="2">
        <v>0.03</v>
      </c>
      <c r="Y150" s="2" t="s">
        <v>33</v>
      </c>
      <c r="Z150" s="2" t="s">
        <v>34</v>
      </c>
      <c r="AA150" s="2" t="s">
        <v>35</v>
      </c>
      <c r="AB150" s="2">
        <v>95754.238316000003</v>
      </c>
      <c r="AC150" s="2">
        <v>95.754238000000001</v>
      </c>
      <c r="AD150" s="2">
        <v>20</v>
      </c>
      <c r="AE150" s="10" t="s">
        <v>307</v>
      </c>
      <c r="AF150" s="2">
        <f t="shared" si="3"/>
        <v>917441.8730432858</v>
      </c>
      <c r="AG150" s="2" cm="1">
        <f t="array" ref="AG150">_xlfn.IFS(D150="I",MIN('Datos pp I Región'!$K$7:$K$9),D150="II",MIN('Datos pp II Región'!$K$7:$K$9),D150="III",MIN('Datos pp III Región'!$K$7:$K$9),D150="IV",MIN('Datos pp IV Región'!$K$7:$K$9),D150="V",MIN('Datos pp V Región'!$K$7:$K$9),D150="RM",MIN('Datos pp RM'!$K$7:$K$9),D150="VI",MIN('Datos pp VI Región'!$K$7:$K$9))</f>
        <v>29</v>
      </c>
      <c r="AH150" s="2" cm="1">
        <f t="array" ref="AH150">_xlfn.IFS(Z150="Pavimentado",1-(AG150/(4*365)),Z150="No Pavimentado",1-(AG150/365))</f>
        <v>0.98013698630136981</v>
      </c>
      <c r="AI150" s="2" cm="1">
        <f t="array" ref="AI150">_xlfn.IFS(Z150="Pavimentado",8,Z150="No Pavimentado",R150)</f>
        <v>8</v>
      </c>
      <c r="AJ150" s="2">
        <v>0.62</v>
      </c>
      <c r="AK150" s="2">
        <v>0.15</v>
      </c>
      <c r="AL150" s="2">
        <v>1.5</v>
      </c>
      <c r="AM150" s="2">
        <v>0.15</v>
      </c>
      <c r="AN150" s="2"/>
      <c r="AO150" s="2" cm="1">
        <f t="array" ref="AO150">_xlfn.IFS($Z150=$AU$3,AJ150*(($X150)^(0.91))*(AI150*1.1023)^(1.02),$Z150=$AU$4,AL150*281.9*((8.5/12)^0.9)*(AI150/2.72)^0.45)</f>
        <v>0.23489275495793649</v>
      </c>
      <c r="AP150" s="2" cm="1">
        <f t="array" ref="AP150">_xlfn.IFS($Z150=$AU$3,AK150*(($X150)^(0.91))*(AI150*1.1023)^1.02,$Z150=$AU$4,AM150*281.9*((8.5/12)^0.9)*(AI150/2.72)^0.45)</f>
        <v>5.6828892328533019E-2</v>
      </c>
      <c r="AQ150" s="2" cm="1">
        <f t="array" ref="AQ150">_xlfn.IFS(Z150=$AU$3,(AF150*AO150*AH150)/1000000,Z150=$AU$4,(AF150*AH150*AO150*(1-AN150))/1000000)</f>
        <v>0.2112199607009107</v>
      </c>
      <c r="AR150" s="2" cm="1">
        <f t="array" ref="AR150">_xlfn.IFS(Z150=$AU$3,(AF150*AP150*AH150)/1000000,Z150=$AU$4,(AF150*AH150*AP150*(1-AN150))/1000000)</f>
        <v>5.1101603395381626E-2</v>
      </c>
    </row>
    <row r="151" spans="1:44" ht="28.8" x14ac:dyDescent="0.3">
      <c r="A151" s="2">
        <v>20</v>
      </c>
      <c r="B151" t="s">
        <v>21</v>
      </c>
      <c r="C151" s="2" t="s">
        <v>229</v>
      </c>
      <c r="D151" t="s">
        <v>184</v>
      </c>
      <c r="E151" s="2" t="s">
        <v>278</v>
      </c>
      <c r="F151" s="2" t="s">
        <v>212</v>
      </c>
      <c r="G151" s="3" t="s">
        <v>188</v>
      </c>
      <c r="H151" s="2" t="s">
        <v>211</v>
      </c>
      <c r="I151" s="2" t="s">
        <v>28</v>
      </c>
      <c r="J151" s="2">
        <v>134137</v>
      </c>
      <c r="K151" s="2" t="s">
        <v>29</v>
      </c>
      <c r="L151" s="4">
        <v>46227</v>
      </c>
      <c r="M151" s="2" t="s">
        <v>30</v>
      </c>
      <c r="N151" s="2" t="s">
        <v>31</v>
      </c>
      <c r="O151" s="2">
        <v>134137</v>
      </c>
      <c r="P151" s="2" cm="1">
        <f t="array" ref="P151">_xlfn.IFS(AD151=$AT$8,STL!$P$3,AD151=$AT$9,STL!$P$4,AD151=$AT$10,STL!$P$5,AD151=$AT$11,STL!$P$6,AD151=$AT$12,STL!$P$7,AD151=$AT$13,STL!$P$8,AD151=$AT$14,STL!$P$9,AD151=$AT$15,STL!$P$10,AD151=$AT$16,STL!$P$11,AD151=$AT$17,STL!$P$12,AD151=$AT$18,STL!$P$13,AD151=$AT$19,STL!$P$14,AD151=$AT$20,STL!$P$15,AD151=$AT$21,STL!$P$16,AD151=$AT$22,STL!$P$17,AD151=$AT$23,STL!$P$18,AD151=$AT$24,STL!$P$19,AD151=$AT$25,STL!$P$20,AD151=$AT$26,STL!$P$21,AD151=$AT$27,STL!$P$22,AD151=$AT$28,STL!$P$23,AD151=$AT$29,STL!$P$24,AD151=$AT$30,STL!$P$25,AD151=$AT$31,STL!$P$26,AD151=$AT$32,STL!$P$27,AD151=$AT$33,STL!$P$28,AD151=$AT$34,STL!$P$29,AD151=$AT$35,STL!$P$30,AD151=$AT$36,STL!$P$31,AD151=$AT$37,STL!$P$32,AD151=$AT$38,STL!$P$33,AD151=$AT$39,STL!$P$34,AD151=$AT$40,STL!$P$35,AD151=$AT$41,STL!$P$36,AD151=$AT$42,STL!$P$37,AD151=$AT$43,STL!$P$38,AD151=$AT$44,STL!$P$39,AD151=$AT$45,STL!$P$40,AD151=$AT$46,STL!$P$41,AD151=$AT$47,STL!$P$42,AD151=$AT$48,STL!$P$43,AD151=$AT$49,STL!$P$44)</f>
        <v>8.3350000000000009</v>
      </c>
      <c r="Q151" s="2">
        <f>STL!$Q$3</f>
        <v>28</v>
      </c>
      <c r="R151" s="42">
        <f>STL!$R$3</f>
        <v>36.335000000000001</v>
      </c>
      <c r="S151" s="43" cm="1">
        <f t="array" ref="S151">_xlfn.IFS(A151=$AT$8,STL!$S$3,A151=$AT$9,STL!$S$4,A151=$AT$10,STL!$S$5,A151=$AT$11,STL!$S$6,A151=$AT$12,STL!$S$7,A151=$AT$13,STL!$S$8,A151=$AT$14,STL!$S$9,A151=$AT$15,STL!$S$10,A151=$AT$16,STL!$S$11,A151=$AT$17,STL!$S$12,A151=$AT$18,STL!$S$13,A151=$AT$19,STL!$S$14,A151=$AT$20,STL!$S$15,A151=$AT$21,STL!$S$16,A151=$AT$22,STL!$S$17,A151=$AT$23,STL!$S$18,A151=$AT$24,STL!$S$19,A151=$AT$25,STL!$S$20,A151=$AT$26,STL!$S$21,A151=$AT$27,STL!$S$22,A151=$AT$28,STL!$S$23,A151=$AT$29,STL!$S$24,A151=$AT$30,STL!$S$25,A151=$AT$31,STL!$S$26,A151=$AT$32,STL!$S$27,A151=$AT$33,STL!$S$28,A151=$AT$34,STL!$S$29,A151=$AT$35,STL!$S$30,A151=$AT$36,STL!$S$31,A151=$AT$37,STL!$S$32,A151=$AT$38,STL!$S$33,A151=$AT$39,STL!$S$34,A151=$AT$40,STL!$S$35,A151=$AT$41,STL!$S$36,A151=$AT$42,STL!$S$37,A151=$AT$43,STL!$S$38,A151=$AT$44,STL!$S$39,A151=$AT$45,STL!$S$40,A151=$AT$46,STL!$S$41,A151=$AT$47,STL!$S$42,A151=$AT$48,STL!$S$43,A151=$AT$49,STL!$S$44)</f>
        <v>4790.6071428571431</v>
      </c>
      <c r="T151" s="2" cm="1">
        <f t="array" ref="T151">_xlfn.IFS(AD151=$AX$8,STL!$T$3,AD151=$AX$9,STL!$T$4,AD151=$AX$10,STL!$T$5,AD151=$AX$11,STL!$T$6,AD151=$AX$12,STL!$T$7,AD151=$AX$13,STL!$T$8,AD151=$AX$14,STL!$T$9,AD151=$AX$15,STL!$T$10,AD151=$AX$16,STL!$T$11,AD151=$AX$17,STL!$T$12,AD151=$AX$18,STL!$T$13,AD151=$AX$19,STL!$T$14,AD151=$AX$20,STL!$T$15,AD151=$AX$21,STL!$T$16,AD151=$AX$22,STL!$T$17,AD151=$AX$23,STL!$T$18,AD151=$AX$24,STL!$T$19,AD151=$AX$25,STL!$T$20,AD151=$AX$26,STL!$T$21,AD151=$AX$27,STL!$T$22,AD151=$AX$28,STL!$T$23,AD151=$AX$29,STL!$T$24,AD151=$AX$30,STL!$T$25,AD151=$AX$31,STL!$T$26,AD151=$AX$32,STL!$T$27,AD151=$AX$33,STL!$T$28,AD151=$AX$34,STL!$T$29,AD151=$AX$35,STL!$T$30,AD151=$AX$36,STL!$T$31,AD151=$AX$37,STL!$T$32,AD151=$AX$38,STL!$T$33,AD151=$AX$39,STL!$T$34,AD151=$AX$40,STL!$T$35,AD151=$AX$41,STL!$T$36,AD151=$AX$42,STL!$T$37,AD151=$AX$43,STL!$T$38,AD151=$AX$44,STL!$T$39,AD151=$AX$45,STL!$T$40,AD151=$AX$46,STL!$T$41,AD151=$AX$47,STL!$T$42,AD151=$AX$48,STL!$T$43,AD151=$AX$49,STL!$T$44)</f>
        <v>231.25</v>
      </c>
      <c r="U151" s="2" cm="1">
        <f t="array" ref="U151">_xlfn.IFS($AD151=$AX$8,STL!$U$3,$AD151=$AX$9,STL!$U$4,$AD151=$AX$10,STL!$U$5,$AD151=$AX$11,STL!$U$6,$AD151=$AX$12,STL!$U$7,$AD151=$AX$13,STL!$U$8,$AD151=$AX$14,STL!$U$9,$AD151=$AX$15,STL!$U$10,$AD151=$AX$16,STL!$U$11,$AD151=$AX$17,STL!$U$12,$AD151=$AX$18,STL!$U$13,$AD151=$AX$19,STL!$U$14,$AD151=$AX$20,STL!$U$15,$AD151=$AX$21,STL!$U$16,$AD151=$AX$22,STL!$U$17,$AD151=$AX$23,STL!$U$18,$AD151=$AX$24,STL!$U$19,$AD151=$AX$25,STL!$U$20,$AD151=$AX$26,STL!$U$21,$AD151=$AX$27,STL!$U$22,$AD151=$AX$28,STL!$U$23,$AD151=$AX$29,STL!$U$24,$AD151=$AX$30,STL!$U$25,$AD151=$AX$31,STL!$U$26,$AD151=$AX$32,STL!$U$27,$AD151=$AX$33,STL!$U$28,$AD151=$AX$34,STL!$U$29,$AD151=$AX$35,STL!$U$30,$AD151=$AX$36,STL!$U$31,$AD151=$AX$37,STL!$U$32,$AD151=$AX$38,STL!$U$33,$AD151=$AX$39,STL!$U$34,$AD151=$AX$40,STL!$U$35,$AD151=$AX$41,STL!$U$36,$AD151=$AX$42,STL!$U$37,$AD151=$AX$43,STL!$U$38,$AD151=$AX$44,STL!$U$39,$AD151=$AX$45,STL!$U$40,$AD151=$AX$46,STL!$U$41,$AD151=$AX$47,STL!$U$42,$AD151=$AX$48,STL!$U$43,$AD151=$AX$49,STL!$U$44)</f>
        <v>4.5279999999999996</v>
      </c>
      <c r="V151" s="2" cm="1">
        <f t="array" ref="V151">_xlfn.IFS($AD151=$AX$8,STL!$V$3,$AD151=$AX$9,STL!$V$4,$AD151=$AX$10,STL!$V$5,$AD151=$AX$11,STL!$V$6,$AD151=$AX$12,STL!$V$7,$AD151=$AX$13,STL!$V$8,$AD151=$AX$14,STL!$V$9,$AD151=$AX$15,STL!$V$10,$AD151=$AX$16,STL!$V$11,$AD151=$AX$17,STL!$V$12,$AD151=$AX$18,STL!$V$13,$AD151=$AX$19,STL!$V$14,$AD151=$AX$20,STL!$V$15,$AD151=$AX$21,STL!$V$16,$AD151=$AX$22,STL!$V$17,$AD151=$AX$23,STL!$V$18,$AD151=$AX$24,STL!$V$19,$AD151=$AX$25,STL!$V$20,$AD151=$AX$26,STL!$V$21,$AD151=$AX$27,STL!$V$22,$AD151=$AX$28,STL!$V$23,$AD151=$AX$29,STL!$V$24,$AD151=$AX$30,STL!$V$25,$AD151=$AX$31,STL!$V$26,$AD151=$AX$32,STL!$V$27,$AD151=$AX$33,STL!$V$28,$AD151=$AX$34,STL!$V$29,$AD151=$AX$35,STL!$V$30,$AD151=$AX$36,STL!$V$31,$AD151=$AX$37,STL!$V$32,$AD151=$AX$38,STL!$V$33,$AD151=$AX$39,STL!$V$34,$AD151=$AX$40,STL!$V$35,$AD151=$AX$41,STL!$V$36,$AD151=$AX$42,STL!$V$37,$AD151=$AX$43,STL!$V$38,$AD151=$AX$44,STL!$V$39,$AD151=$AX$45,STL!$V$40,$AD151=$AX$46,STL!$V$41,$AD151=$AX$47,STL!$V$42,$AD151=$AX$48,STL!$V$43,$AD151=$AX$49,STL!$V$44)</f>
        <v>235.77799999999999</v>
      </c>
      <c r="W151" s="2" t="s">
        <v>1479</v>
      </c>
      <c r="X151" s="2">
        <v>0</v>
      </c>
      <c r="Y151" s="2" t="s">
        <v>33</v>
      </c>
      <c r="Z151" s="2" t="s">
        <v>61</v>
      </c>
      <c r="AA151" s="2" t="s">
        <v>35</v>
      </c>
      <c r="AB151" s="2">
        <v>2977.7557499999998</v>
      </c>
      <c r="AC151" s="2">
        <v>2.9777559999999998</v>
      </c>
      <c r="AD151" s="2">
        <v>20</v>
      </c>
      <c r="AE151" s="10" t="s">
        <v>307</v>
      </c>
      <c r="AF151" s="2">
        <f t="shared" si="3"/>
        <v>28530.518326571429</v>
      </c>
      <c r="AG151" s="2" cm="1">
        <f t="array" ref="AG151">_xlfn.IFS(D151="I",MIN('Datos pp I Región'!$K$7:$K$9),D151="II",MIN('Datos pp II Región'!$K$7:$K$9),D151="III",MIN('Datos pp III Región'!$K$7:$K$9),D151="IV",MIN('Datos pp IV Región'!$K$7:$K$9),D151="V",MIN('Datos pp V Región'!$K$7:$K$9),D151="RM",MIN('Datos pp RM'!$K$7:$K$9),D151="VI",MIN('Datos pp VI Región'!$K$7:$K$9))</f>
        <v>29</v>
      </c>
      <c r="AH151" s="2" cm="1">
        <f t="array" ref="AH151">_xlfn.IFS(Z151="Pavimentado",1-(AG151/(4*365)),Z151="No Pavimentado",1-(AG151/365))</f>
        <v>0.92054794520547945</v>
      </c>
      <c r="AI151" s="2" cm="1">
        <f t="array" ref="AI151">_xlfn.IFS(Z151="Pavimentado",8,Z151="No Pavimentado",R151)</f>
        <v>36.335000000000001</v>
      </c>
      <c r="AJ151" s="2">
        <v>0.62</v>
      </c>
      <c r="AK151" s="2">
        <v>0.15</v>
      </c>
      <c r="AL151" s="2">
        <v>1.5</v>
      </c>
      <c r="AM151" s="2">
        <v>0.15</v>
      </c>
      <c r="AN151" s="2"/>
      <c r="AO151" s="2" cm="1">
        <f t="array" ref="AO151">_xlfn.IFS($Z151=$AU$3,AJ151*(($X151)^(0.91))*(AI151*1.1023)^(1.02),$Z151=$AU$4,AL151*281.9*((8.5/12)^0.9)*(AI151/2.72)^0.45)</f>
        <v>995.38378987729118</v>
      </c>
      <c r="AP151" s="2" cm="1">
        <f t="array" ref="AP151">_xlfn.IFS($Z151=$AU$3,AK151*(($X151)^(0.91))*(AI151*1.1023)^1.02,$Z151=$AU$4,AM151*281.9*((8.5/12)^0.9)*(AI151/2.72)^0.45)</f>
        <v>99.538378987729104</v>
      </c>
      <c r="AQ151" s="2" cm="1">
        <f t="array" ref="AQ151">_xlfn.IFS(Z151=$AU$3,(AF151*AO151*AH151)/1000000,Z151=$AU$4,(AF151*AH151*AO151*(1-AN151))/1000000)</f>
        <v>26.142471217112977</v>
      </c>
      <c r="AR151" s="2" cm="1">
        <f t="array" ref="AR151">_xlfn.IFS(Z151=$AU$3,(AF151*AP151*AH151)/1000000,Z151=$AU$4,(AF151*AH151*AP151*(1-AN151))/1000000)</f>
        <v>2.6142471217112973</v>
      </c>
    </row>
    <row r="152" spans="1:44" ht="28.8" x14ac:dyDescent="0.3">
      <c r="A152" s="2">
        <v>20</v>
      </c>
      <c r="B152" t="s">
        <v>21</v>
      </c>
      <c r="C152" s="2" t="s">
        <v>229</v>
      </c>
      <c r="D152" t="s">
        <v>184</v>
      </c>
      <c r="E152" s="2" t="s">
        <v>278</v>
      </c>
      <c r="F152" s="2" t="s">
        <v>210</v>
      </c>
      <c r="G152" s="3" t="s">
        <v>188</v>
      </c>
      <c r="H152" s="2" t="s">
        <v>211</v>
      </c>
      <c r="I152" s="2" t="s">
        <v>28</v>
      </c>
      <c r="J152" s="2">
        <v>134137</v>
      </c>
      <c r="K152" s="2" t="s">
        <v>29</v>
      </c>
      <c r="L152" s="4">
        <v>46227</v>
      </c>
      <c r="M152" s="2" t="s">
        <v>30</v>
      </c>
      <c r="N152" s="2" t="s">
        <v>31</v>
      </c>
      <c r="O152" s="2">
        <v>134137</v>
      </c>
      <c r="P152" s="2" cm="1">
        <f t="array" ref="P152">_xlfn.IFS(AD152=$AT$8,STL!$P$3,AD152=$AT$9,STL!$P$4,AD152=$AT$10,STL!$P$5,AD152=$AT$11,STL!$P$6,AD152=$AT$12,STL!$P$7,AD152=$AT$13,STL!$P$8,AD152=$AT$14,STL!$P$9,AD152=$AT$15,STL!$P$10,AD152=$AT$16,STL!$P$11,AD152=$AT$17,STL!$P$12,AD152=$AT$18,STL!$P$13,AD152=$AT$19,STL!$P$14,AD152=$AT$20,STL!$P$15,AD152=$AT$21,STL!$P$16,AD152=$AT$22,STL!$P$17,AD152=$AT$23,STL!$P$18,AD152=$AT$24,STL!$P$19,AD152=$AT$25,STL!$P$20,AD152=$AT$26,STL!$P$21,AD152=$AT$27,STL!$P$22,AD152=$AT$28,STL!$P$23,AD152=$AT$29,STL!$P$24,AD152=$AT$30,STL!$P$25,AD152=$AT$31,STL!$P$26,AD152=$AT$32,STL!$P$27,AD152=$AT$33,STL!$P$28,AD152=$AT$34,STL!$P$29,AD152=$AT$35,STL!$P$30,AD152=$AT$36,STL!$P$31,AD152=$AT$37,STL!$P$32,AD152=$AT$38,STL!$P$33,AD152=$AT$39,STL!$P$34,AD152=$AT$40,STL!$P$35,AD152=$AT$41,STL!$P$36,AD152=$AT$42,STL!$P$37,AD152=$AT$43,STL!$P$38,AD152=$AT$44,STL!$P$39,AD152=$AT$45,STL!$P$40,AD152=$AT$46,STL!$P$41,AD152=$AT$47,STL!$P$42,AD152=$AT$48,STL!$P$43,AD152=$AT$49,STL!$P$44)</f>
        <v>8.3350000000000009</v>
      </c>
      <c r="Q152" s="2">
        <f>STL!$Q$3</f>
        <v>28</v>
      </c>
      <c r="R152" s="42">
        <f>STL!$R$3</f>
        <v>36.335000000000001</v>
      </c>
      <c r="S152" s="43" cm="1">
        <f t="array" ref="S152">_xlfn.IFS(A152=$AT$8,STL!$S$3,A152=$AT$9,STL!$S$4,A152=$AT$10,STL!$S$5,A152=$AT$11,STL!$S$6,A152=$AT$12,STL!$S$7,A152=$AT$13,STL!$S$8,A152=$AT$14,STL!$S$9,A152=$AT$15,STL!$S$10,A152=$AT$16,STL!$S$11,A152=$AT$17,STL!$S$12,A152=$AT$18,STL!$S$13,A152=$AT$19,STL!$S$14,A152=$AT$20,STL!$S$15,A152=$AT$21,STL!$S$16,A152=$AT$22,STL!$S$17,A152=$AT$23,STL!$S$18,A152=$AT$24,STL!$S$19,A152=$AT$25,STL!$S$20,A152=$AT$26,STL!$S$21,A152=$AT$27,STL!$S$22,A152=$AT$28,STL!$S$23,A152=$AT$29,STL!$S$24,A152=$AT$30,STL!$S$25,A152=$AT$31,STL!$S$26,A152=$AT$32,STL!$S$27,A152=$AT$33,STL!$S$28,A152=$AT$34,STL!$S$29,A152=$AT$35,STL!$S$30,A152=$AT$36,STL!$S$31,A152=$AT$37,STL!$S$32,A152=$AT$38,STL!$S$33,A152=$AT$39,STL!$S$34,A152=$AT$40,STL!$S$35,A152=$AT$41,STL!$S$36,A152=$AT$42,STL!$S$37,A152=$AT$43,STL!$S$38,A152=$AT$44,STL!$S$39,A152=$AT$45,STL!$S$40,A152=$AT$46,STL!$S$41,A152=$AT$47,STL!$S$42,A152=$AT$48,STL!$S$43,A152=$AT$49,STL!$S$44)</f>
        <v>4790.6071428571431</v>
      </c>
      <c r="T152" s="2" cm="1">
        <f t="array" ref="T152">_xlfn.IFS(AD152=$AX$8,STL!$T$3,AD152=$AX$9,STL!$T$4,AD152=$AX$10,STL!$T$5,AD152=$AX$11,STL!$T$6,AD152=$AX$12,STL!$T$7,AD152=$AX$13,STL!$T$8,AD152=$AX$14,STL!$T$9,AD152=$AX$15,STL!$T$10,AD152=$AX$16,STL!$T$11,AD152=$AX$17,STL!$T$12,AD152=$AX$18,STL!$T$13,AD152=$AX$19,STL!$T$14,AD152=$AX$20,STL!$T$15,AD152=$AX$21,STL!$T$16,AD152=$AX$22,STL!$T$17,AD152=$AX$23,STL!$T$18,AD152=$AX$24,STL!$T$19,AD152=$AX$25,STL!$T$20,AD152=$AX$26,STL!$T$21,AD152=$AX$27,STL!$T$22,AD152=$AX$28,STL!$T$23,AD152=$AX$29,STL!$T$24,AD152=$AX$30,STL!$T$25,AD152=$AX$31,STL!$T$26,AD152=$AX$32,STL!$T$27,AD152=$AX$33,STL!$T$28,AD152=$AX$34,STL!$T$29,AD152=$AX$35,STL!$T$30,AD152=$AX$36,STL!$T$31,AD152=$AX$37,STL!$T$32,AD152=$AX$38,STL!$T$33,AD152=$AX$39,STL!$T$34,AD152=$AX$40,STL!$T$35,AD152=$AX$41,STL!$T$36,AD152=$AX$42,STL!$T$37,AD152=$AX$43,STL!$T$38,AD152=$AX$44,STL!$T$39,AD152=$AX$45,STL!$T$40,AD152=$AX$46,STL!$T$41,AD152=$AX$47,STL!$T$42,AD152=$AX$48,STL!$T$43,AD152=$AX$49,STL!$T$44)</f>
        <v>231.25</v>
      </c>
      <c r="U152" s="2" cm="1">
        <f t="array" ref="U152">_xlfn.IFS($AD152=$AX$8,STL!$U$3,$AD152=$AX$9,STL!$U$4,$AD152=$AX$10,STL!$U$5,$AD152=$AX$11,STL!$U$6,$AD152=$AX$12,STL!$U$7,$AD152=$AX$13,STL!$U$8,$AD152=$AX$14,STL!$U$9,$AD152=$AX$15,STL!$U$10,$AD152=$AX$16,STL!$U$11,$AD152=$AX$17,STL!$U$12,$AD152=$AX$18,STL!$U$13,$AD152=$AX$19,STL!$U$14,$AD152=$AX$20,STL!$U$15,$AD152=$AX$21,STL!$U$16,$AD152=$AX$22,STL!$U$17,$AD152=$AX$23,STL!$U$18,$AD152=$AX$24,STL!$U$19,$AD152=$AX$25,STL!$U$20,$AD152=$AX$26,STL!$U$21,$AD152=$AX$27,STL!$U$22,$AD152=$AX$28,STL!$U$23,$AD152=$AX$29,STL!$U$24,$AD152=$AX$30,STL!$U$25,$AD152=$AX$31,STL!$U$26,$AD152=$AX$32,STL!$U$27,$AD152=$AX$33,STL!$U$28,$AD152=$AX$34,STL!$U$29,$AD152=$AX$35,STL!$U$30,$AD152=$AX$36,STL!$U$31,$AD152=$AX$37,STL!$U$32,$AD152=$AX$38,STL!$U$33,$AD152=$AX$39,STL!$U$34,$AD152=$AX$40,STL!$U$35,$AD152=$AX$41,STL!$U$36,$AD152=$AX$42,STL!$U$37,$AD152=$AX$43,STL!$U$38,$AD152=$AX$44,STL!$U$39,$AD152=$AX$45,STL!$U$40,$AD152=$AX$46,STL!$U$41,$AD152=$AX$47,STL!$U$42,$AD152=$AX$48,STL!$U$43,$AD152=$AX$49,STL!$U$44)</f>
        <v>4.5279999999999996</v>
      </c>
      <c r="V152" s="2" cm="1">
        <f t="array" ref="V152">_xlfn.IFS($AD152=$AX$8,STL!$V$3,$AD152=$AX$9,STL!$V$4,$AD152=$AX$10,STL!$V$5,$AD152=$AX$11,STL!$V$6,$AD152=$AX$12,STL!$V$7,$AD152=$AX$13,STL!$V$8,$AD152=$AX$14,STL!$V$9,$AD152=$AX$15,STL!$V$10,$AD152=$AX$16,STL!$V$11,$AD152=$AX$17,STL!$V$12,$AD152=$AX$18,STL!$V$13,$AD152=$AX$19,STL!$V$14,$AD152=$AX$20,STL!$V$15,$AD152=$AX$21,STL!$V$16,$AD152=$AX$22,STL!$V$17,$AD152=$AX$23,STL!$V$18,$AD152=$AX$24,STL!$V$19,$AD152=$AX$25,STL!$V$20,$AD152=$AX$26,STL!$V$21,$AD152=$AX$27,STL!$V$22,$AD152=$AX$28,STL!$V$23,$AD152=$AX$29,STL!$V$24,$AD152=$AX$30,STL!$V$25,$AD152=$AX$31,STL!$V$26,$AD152=$AX$32,STL!$V$27,$AD152=$AX$33,STL!$V$28,$AD152=$AX$34,STL!$V$29,$AD152=$AX$35,STL!$V$30,$AD152=$AX$36,STL!$V$31,$AD152=$AX$37,STL!$V$32,$AD152=$AX$38,STL!$V$33,$AD152=$AX$39,STL!$V$34,$AD152=$AX$40,STL!$V$35,$AD152=$AX$41,STL!$V$36,$AD152=$AX$42,STL!$V$37,$AD152=$AX$43,STL!$V$38,$AD152=$AX$44,STL!$V$39,$AD152=$AX$45,STL!$V$40,$AD152=$AX$46,STL!$V$41,$AD152=$AX$47,STL!$V$42,$AD152=$AX$48,STL!$V$43,$AD152=$AX$49,STL!$V$44)</f>
        <v>235.77799999999999</v>
      </c>
      <c r="W152" s="2" t="s">
        <v>1480</v>
      </c>
      <c r="X152" s="2">
        <v>0.2</v>
      </c>
      <c r="Y152" s="2" t="s">
        <v>33</v>
      </c>
      <c r="Z152" s="2" t="s">
        <v>34</v>
      </c>
      <c r="AA152" s="2" t="s">
        <v>35</v>
      </c>
      <c r="AB152" s="2">
        <v>1171.5671789999999</v>
      </c>
      <c r="AC152" s="2">
        <v>1.171567</v>
      </c>
      <c r="AD152" s="2">
        <v>20</v>
      </c>
      <c r="AE152" s="10" t="s">
        <v>307</v>
      </c>
      <c r="AF152" s="2">
        <f t="shared" si="3"/>
        <v>11225.034477071429</v>
      </c>
      <c r="AG152" s="2" cm="1">
        <f t="array" ref="AG152">_xlfn.IFS(D152="I",MIN('Datos pp I Región'!$K$7:$K$9),D152="II",MIN('Datos pp II Región'!$K$7:$K$9),D152="III",MIN('Datos pp III Región'!$K$7:$K$9),D152="IV",MIN('Datos pp IV Región'!$K$7:$K$9),D152="V",MIN('Datos pp V Región'!$K$7:$K$9),D152="RM",MIN('Datos pp RM'!$K$7:$K$9),D152="VI",MIN('Datos pp VI Región'!$K$7:$K$9))</f>
        <v>29</v>
      </c>
      <c r="AH152" s="2" cm="1">
        <f t="array" ref="AH152">_xlfn.IFS(Z152="Pavimentado",1-(AG152/(4*365)),Z152="No Pavimentado",1-(AG152/365))</f>
        <v>0.98013698630136981</v>
      </c>
      <c r="AI152" s="2" cm="1">
        <f t="array" ref="AI152">_xlfn.IFS(Z152="Pavimentado",8,Z152="No Pavimentado",R152)</f>
        <v>8</v>
      </c>
      <c r="AJ152" s="2">
        <v>0.62</v>
      </c>
      <c r="AK152" s="2">
        <v>0.15</v>
      </c>
      <c r="AL152" s="2">
        <v>1.5</v>
      </c>
      <c r="AM152" s="2">
        <v>0.15</v>
      </c>
      <c r="AN152" s="2"/>
      <c r="AO152" s="2" cm="1">
        <f t="array" ref="AO152">_xlfn.IFS($Z152=$AU$3,AJ152*(($X152)^(0.91))*(AI152*1.1023)^(1.02),$Z152=$AU$4,AL152*281.9*((8.5/12)^0.9)*(AI152/2.72)^0.45)</f>
        <v>1.3201600184669013</v>
      </c>
      <c r="AP152" s="2" cm="1">
        <f t="array" ref="AP152">_xlfn.IFS($Z152=$AU$3,AK152*(($X152)^(0.91))*(AI152*1.1023)^1.02,$Z152=$AU$4,AM152*281.9*((8.5/12)^0.9)*(AI152/2.72)^0.45)</f>
        <v>0.31939355285489546</v>
      </c>
      <c r="AQ152" s="2" cm="1">
        <f t="array" ref="AQ152">_xlfn.IFS(Z152=$AU$3,(AF152*AO152*AH152)/1000000,Z152=$AU$4,(AF152*AH152*AO152*(1-AN152))/1000000)</f>
        <v>1.4524494866409533E-2</v>
      </c>
      <c r="AR152" s="2" cm="1">
        <f t="array" ref="AR152">_xlfn.IFS(Z152=$AU$3,(AF152*AP152*AH152)/1000000,Z152=$AU$4,(AF152*AH152*AP152*(1-AN152))/1000000)</f>
        <v>3.5139906934861772E-3</v>
      </c>
    </row>
    <row r="153" spans="1:44" ht="28.8" x14ac:dyDescent="0.3">
      <c r="A153" s="2">
        <v>20</v>
      </c>
      <c r="B153" t="s">
        <v>21</v>
      </c>
      <c r="C153" s="2" t="s">
        <v>229</v>
      </c>
      <c r="D153" t="s">
        <v>184</v>
      </c>
      <c r="E153" s="2" t="s">
        <v>278</v>
      </c>
      <c r="F153" s="2" t="s">
        <v>210</v>
      </c>
      <c r="G153" s="3" t="s">
        <v>188</v>
      </c>
      <c r="H153" s="2" t="s">
        <v>211</v>
      </c>
      <c r="I153" s="2" t="s">
        <v>28</v>
      </c>
      <c r="J153" s="2">
        <v>134137</v>
      </c>
      <c r="K153" s="2" t="s">
        <v>29</v>
      </c>
      <c r="L153" s="4">
        <v>46227</v>
      </c>
      <c r="M153" s="2" t="s">
        <v>30</v>
      </c>
      <c r="N153" s="2" t="s">
        <v>31</v>
      </c>
      <c r="O153" s="2">
        <v>134137</v>
      </c>
      <c r="P153" s="2" cm="1">
        <f t="array" ref="P153">_xlfn.IFS(AD153=$AT$8,STL!$P$3,AD153=$AT$9,STL!$P$4,AD153=$AT$10,STL!$P$5,AD153=$AT$11,STL!$P$6,AD153=$AT$12,STL!$P$7,AD153=$AT$13,STL!$P$8,AD153=$AT$14,STL!$P$9,AD153=$AT$15,STL!$P$10,AD153=$AT$16,STL!$P$11,AD153=$AT$17,STL!$P$12,AD153=$AT$18,STL!$P$13,AD153=$AT$19,STL!$P$14,AD153=$AT$20,STL!$P$15,AD153=$AT$21,STL!$P$16,AD153=$AT$22,STL!$P$17,AD153=$AT$23,STL!$P$18,AD153=$AT$24,STL!$P$19,AD153=$AT$25,STL!$P$20,AD153=$AT$26,STL!$P$21,AD153=$AT$27,STL!$P$22,AD153=$AT$28,STL!$P$23,AD153=$AT$29,STL!$P$24,AD153=$AT$30,STL!$P$25,AD153=$AT$31,STL!$P$26,AD153=$AT$32,STL!$P$27,AD153=$AT$33,STL!$P$28,AD153=$AT$34,STL!$P$29,AD153=$AT$35,STL!$P$30,AD153=$AT$36,STL!$P$31,AD153=$AT$37,STL!$P$32,AD153=$AT$38,STL!$P$33,AD153=$AT$39,STL!$P$34,AD153=$AT$40,STL!$P$35,AD153=$AT$41,STL!$P$36,AD153=$AT$42,STL!$P$37,AD153=$AT$43,STL!$P$38,AD153=$AT$44,STL!$P$39,AD153=$AT$45,STL!$P$40,AD153=$AT$46,STL!$P$41,AD153=$AT$47,STL!$P$42,AD153=$AT$48,STL!$P$43,AD153=$AT$49,STL!$P$44)</f>
        <v>8.3350000000000009</v>
      </c>
      <c r="Q153" s="2">
        <f>STL!$Q$3</f>
        <v>28</v>
      </c>
      <c r="R153" s="42">
        <f>STL!$R$3</f>
        <v>36.335000000000001</v>
      </c>
      <c r="S153" s="43" cm="1">
        <f t="array" ref="S153">_xlfn.IFS(A153=$AT$8,STL!$S$3,A153=$AT$9,STL!$S$4,A153=$AT$10,STL!$S$5,A153=$AT$11,STL!$S$6,A153=$AT$12,STL!$S$7,A153=$AT$13,STL!$S$8,A153=$AT$14,STL!$S$9,A153=$AT$15,STL!$S$10,A153=$AT$16,STL!$S$11,A153=$AT$17,STL!$S$12,A153=$AT$18,STL!$S$13,A153=$AT$19,STL!$S$14,A153=$AT$20,STL!$S$15,A153=$AT$21,STL!$S$16,A153=$AT$22,STL!$S$17,A153=$AT$23,STL!$S$18,A153=$AT$24,STL!$S$19,A153=$AT$25,STL!$S$20,A153=$AT$26,STL!$S$21,A153=$AT$27,STL!$S$22,A153=$AT$28,STL!$S$23,A153=$AT$29,STL!$S$24,A153=$AT$30,STL!$S$25,A153=$AT$31,STL!$S$26,A153=$AT$32,STL!$S$27,A153=$AT$33,STL!$S$28,A153=$AT$34,STL!$S$29,A153=$AT$35,STL!$S$30,A153=$AT$36,STL!$S$31,A153=$AT$37,STL!$S$32,A153=$AT$38,STL!$S$33,A153=$AT$39,STL!$S$34,A153=$AT$40,STL!$S$35,A153=$AT$41,STL!$S$36,A153=$AT$42,STL!$S$37,A153=$AT$43,STL!$S$38,A153=$AT$44,STL!$S$39,A153=$AT$45,STL!$S$40,A153=$AT$46,STL!$S$41,A153=$AT$47,STL!$S$42,A153=$AT$48,STL!$S$43,A153=$AT$49,STL!$S$44)</f>
        <v>4790.6071428571431</v>
      </c>
      <c r="T153" s="2" cm="1">
        <f t="array" ref="T153">_xlfn.IFS(AD153=$AX$8,STL!$T$3,AD153=$AX$9,STL!$T$4,AD153=$AX$10,STL!$T$5,AD153=$AX$11,STL!$T$6,AD153=$AX$12,STL!$T$7,AD153=$AX$13,STL!$T$8,AD153=$AX$14,STL!$T$9,AD153=$AX$15,STL!$T$10,AD153=$AX$16,STL!$T$11,AD153=$AX$17,STL!$T$12,AD153=$AX$18,STL!$T$13,AD153=$AX$19,STL!$T$14,AD153=$AX$20,STL!$T$15,AD153=$AX$21,STL!$T$16,AD153=$AX$22,STL!$T$17,AD153=$AX$23,STL!$T$18,AD153=$AX$24,STL!$T$19,AD153=$AX$25,STL!$T$20,AD153=$AX$26,STL!$T$21,AD153=$AX$27,STL!$T$22,AD153=$AX$28,STL!$T$23,AD153=$AX$29,STL!$T$24,AD153=$AX$30,STL!$T$25,AD153=$AX$31,STL!$T$26,AD153=$AX$32,STL!$T$27,AD153=$AX$33,STL!$T$28,AD153=$AX$34,STL!$T$29,AD153=$AX$35,STL!$T$30,AD153=$AX$36,STL!$T$31,AD153=$AX$37,STL!$T$32,AD153=$AX$38,STL!$T$33,AD153=$AX$39,STL!$T$34,AD153=$AX$40,STL!$T$35,AD153=$AX$41,STL!$T$36,AD153=$AX$42,STL!$T$37,AD153=$AX$43,STL!$T$38,AD153=$AX$44,STL!$T$39,AD153=$AX$45,STL!$T$40,AD153=$AX$46,STL!$T$41,AD153=$AX$47,STL!$T$42,AD153=$AX$48,STL!$T$43,AD153=$AX$49,STL!$T$44)</f>
        <v>231.25</v>
      </c>
      <c r="U153" s="2" cm="1">
        <f t="array" ref="U153">_xlfn.IFS($AD153=$AX$8,STL!$U$3,$AD153=$AX$9,STL!$U$4,$AD153=$AX$10,STL!$U$5,$AD153=$AX$11,STL!$U$6,$AD153=$AX$12,STL!$U$7,$AD153=$AX$13,STL!$U$8,$AD153=$AX$14,STL!$U$9,$AD153=$AX$15,STL!$U$10,$AD153=$AX$16,STL!$U$11,$AD153=$AX$17,STL!$U$12,$AD153=$AX$18,STL!$U$13,$AD153=$AX$19,STL!$U$14,$AD153=$AX$20,STL!$U$15,$AD153=$AX$21,STL!$U$16,$AD153=$AX$22,STL!$U$17,$AD153=$AX$23,STL!$U$18,$AD153=$AX$24,STL!$U$19,$AD153=$AX$25,STL!$U$20,$AD153=$AX$26,STL!$U$21,$AD153=$AX$27,STL!$U$22,$AD153=$AX$28,STL!$U$23,$AD153=$AX$29,STL!$U$24,$AD153=$AX$30,STL!$U$25,$AD153=$AX$31,STL!$U$26,$AD153=$AX$32,STL!$U$27,$AD153=$AX$33,STL!$U$28,$AD153=$AX$34,STL!$U$29,$AD153=$AX$35,STL!$U$30,$AD153=$AX$36,STL!$U$31,$AD153=$AX$37,STL!$U$32,$AD153=$AX$38,STL!$U$33,$AD153=$AX$39,STL!$U$34,$AD153=$AX$40,STL!$U$35,$AD153=$AX$41,STL!$U$36,$AD153=$AX$42,STL!$U$37,$AD153=$AX$43,STL!$U$38,$AD153=$AX$44,STL!$U$39,$AD153=$AX$45,STL!$U$40,$AD153=$AX$46,STL!$U$41,$AD153=$AX$47,STL!$U$42,$AD153=$AX$48,STL!$U$43,$AD153=$AX$49,STL!$U$44)</f>
        <v>4.5279999999999996</v>
      </c>
      <c r="V153" s="2" cm="1">
        <f t="array" ref="V153">_xlfn.IFS($AD153=$AX$8,STL!$V$3,$AD153=$AX$9,STL!$V$4,$AD153=$AX$10,STL!$V$5,$AD153=$AX$11,STL!$V$6,$AD153=$AX$12,STL!$V$7,$AD153=$AX$13,STL!$V$8,$AD153=$AX$14,STL!$V$9,$AD153=$AX$15,STL!$V$10,$AD153=$AX$16,STL!$V$11,$AD153=$AX$17,STL!$V$12,$AD153=$AX$18,STL!$V$13,$AD153=$AX$19,STL!$V$14,$AD153=$AX$20,STL!$V$15,$AD153=$AX$21,STL!$V$16,$AD153=$AX$22,STL!$V$17,$AD153=$AX$23,STL!$V$18,$AD153=$AX$24,STL!$V$19,$AD153=$AX$25,STL!$V$20,$AD153=$AX$26,STL!$V$21,$AD153=$AX$27,STL!$V$22,$AD153=$AX$28,STL!$V$23,$AD153=$AX$29,STL!$V$24,$AD153=$AX$30,STL!$V$25,$AD153=$AX$31,STL!$V$26,$AD153=$AX$32,STL!$V$27,$AD153=$AX$33,STL!$V$28,$AD153=$AX$34,STL!$V$29,$AD153=$AX$35,STL!$V$30,$AD153=$AX$36,STL!$V$31,$AD153=$AX$37,STL!$V$32,$AD153=$AX$38,STL!$V$33,$AD153=$AX$39,STL!$V$34,$AD153=$AX$40,STL!$V$35,$AD153=$AX$41,STL!$V$36,$AD153=$AX$42,STL!$V$37,$AD153=$AX$43,STL!$V$38,$AD153=$AX$44,STL!$V$39,$AD153=$AX$45,STL!$V$40,$AD153=$AX$46,STL!$V$41,$AD153=$AX$47,STL!$V$42,$AD153=$AX$48,STL!$V$43,$AD153=$AX$49,STL!$V$44)</f>
        <v>235.77799999999999</v>
      </c>
      <c r="W153" s="2" t="s">
        <v>1480</v>
      </c>
      <c r="X153" s="2">
        <v>0.2</v>
      </c>
      <c r="Y153" s="2" t="s">
        <v>33</v>
      </c>
      <c r="Z153" s="2" t="s">
        <v>34</v>
      </c>
      <c r="AA153" s="2" t="s">
        <v>35</v>
      </c>
      <c r="AB153" s="2">
        <v>1087.90074</v>
      </c>
      <c r="AC153" s="2">
        <v>1.087901</v>
      </c>
      <c r="AD153" s="2">
        <v>20</v>
      </c>
      <c r="AE153" s="10" t="s">
        <v>307</v>
      </c>
      <c r="AF153" s="2">
        <f t="shared" si="3"/>
        <v>10423.412602642858</v>
      </c>
      <c r="AG153" s="2" cm="1">
        <f t="array" ref="AG153">_xlfn.IFS(D153="I",MIN('Datos pp I Región'!$K$7:$K$9),D153="II",MIN('Datos pp II Región'!$K$7:$K$9),D153="III",MIN('Datos pp III Región'!$K$7:$K$9),D153="IV",MIN('Datos pp IV Región'!$K$7:$K$9),D153="V",MIN('Datos pp V Región'!$K$7:$K$9),D153="RM",MIN('Datos pp RM'!$K$7:$K$9),D153="VI",MIN('Datos pp VI Región'!$K$7:$K$9))</f>
        <v>29</v>
      </c>
      <c r="AH153" s="2" cm="1">
        <f t="array" ref="AH153">_xlfn.IFS(Z153="Pavimentado",1-(AG153/(4*365)),Z153="No Pavimentado",1-(AG153/365))</f>
        <v>0.98013698630136981</v>
      </c>
      <c r="AI153" s="2" cm="1">
        <f t="array" ref="AI153">_xlfn.IFS(Z153="Pavimentado",8,Z153="No Pavimentado",R153)</f>
        <v>8</v>
      </c>
      <c r="AJ153" s="2">
        <v>0.62</v>
      </c>
      <c r="AK153" s="2">
        <v>0.15</v>
      </c>
      <c r="AL153" s="2">
        <v>1.5</v>
      </c>
      <c r="AM153" s="2">
        <v>0.15</v>
      </c>
      <c r="AN153" s="2"/>
      <c r="AO153" s="2" cm="1">
        <f t="array" ref="AO153">_xlfn.IFS($Z153=$AU$3,AJ153*(($X153)^(0.91))*(AI153*1.1023)^(1.02),$Z153=$AU$4,AL153*281.9*((8.5/12)^0.9)*(AI153/2.72)^0.45)</f>
        <v>1.3201600184669013</v>
      </c>
      <c r="AP153" s="2" cm="1">
        <f t="array" ref="AP153">_xlfn.IFS($Z153=$AU$3,AK153*(($X153)^(0.91))*(AI153*1.1023)^1.02,$Z153=$AU$4,AM153*281.9*((8.5/12)^0.9)*(AI153/2.72)^0.45)</f>
        <v>0.31939355285489546</v>
      </c>
      <c r="AQ153" s="2" cm="1">
        <f t="array" ref="AQ153">_xlfn.IFS(Z153=$AU$3,(AF153*AO153*AH153)/1000000,Z153=$AU$4,(AF153*AH153*AO153*(1-AN153))/1000000)</f>
        <v>1.3487246132454908E-2</v>
      </c>
      <c r="AR153" s="2" cm="1">
        <f t="array" ref="AR153">_xlfn.IFS(Z153=$AU$3,(AF153*AP153*AH153)/1000000,Z153=$AU$4,(AF153*AH153*AP153*(1-AN153))/1000000)</f>
        <v>3.2630434191423161E-3</v>
      </c>
    </row>
    <row r="154" spans="1:44" ht="28.8" x14ac:dyDescent="0.3">
      <c r="A154" s="2">
        <v>20</v>
      </c>
      <c r="B154" t="s">
        <v>21</v>
      </c>
      <c r="C154" s="2">
        <v>43</v>
      </c>
      <c r="D154" t="s">
        <v>184</v>
      </c>
      <c r="E154" s="2" t="s">
        <v>285</v>
      </c>
      <c r="F154" s="2" t="s">
        <v>210</v>
      </c>
      <c r="G154" s="3" t="s">
        <v>188</v>
      </c>
      <c r="H154" s="2" t="s">
        <v>211</v>
      </c>
      <c r="I154" s="2" t="s">
        <v>28</v>
      </c>
      <c r="J154" s="2">
        <v>134137</v>
      </c>
      <c r="K154" s="2" t="s">
        <v>29</v>
      </c>
      <c r="L154" s="4">
        <v>46227</v>
      </c>
      <c r="M154" s="2" t="s">
        <v>30</v>
      </c>
      <c r="N154" s="2" t="s">
        <v>31</v>
      </c>
      <c r="O154" s="2">
        <v>134137</v>
      </c>
      <c r="P154" s="2" cm="1">
        <f t="array" ref="P154">_xlfn.IFS(AD154=$AT$8,STL!$P$3,AD154=$AT$9,STL!$P$4,AD154=$AT$10,STL!$P$5,AD154=$AT$11,STL!$P$6,AD154=$AT$12,STL!$P$7,AD154=$AT$13,STL!$P$8,AD154=$AT$14,STL!$P$9,AD154=$AT$15,STL!$P$10,AD154=$AT$16,STL!$P$11,AD154=$AT$17,STL!$P$12,AD154=$AT$18,STL!$P$13,AD154=$AT$19,STL!$P$14,AD154=$AT$20,STL!$P$15,AD154=$AT$21,STL!$P$16,AD154=$AT$22,STL!$P$17,AD154=$AT$23,STL!$P$18,AD154=$AT$24,STL!$P$19,AD154=$AT$25,STL!$P$20,AD154=$AT$26,STL!$P$21,AD154=$AT$27,STL!$P$22,AD154=$AT$28,STL!$P$23,AD154=$AT$29,STL!$P$24,AD154=$AT$30,STL!$P$25,AD154=$AT$31,STL!$P$26,AD154=$AT$32,STL!$P$27,AD154=$AT$33,STL!$P$28,AD154=$AT$34,STL!$P$29,AD154=$AT$35,STL!$P$30,AD154=$AT$36,STL!$P$31,AD154=$AT$37,STL!$P$32,AD154=$AT$38,STL!$P$33,AD154=$AT$39,STL!$P$34,AD154=$AT$40,STL!$P$35,AD154=$AT$41,STL!$P$36,AD154=$AT$42,STL!$P$37,AD154=$AT$43,STL!$P$38,AD154=$AT$44,STL!$P$39,AD154=$AT$45,STL!$P$40,AD154=$AT$46,STL!$P$41,AD154=$AT$47,STL!$P$42,AD154=$AT$48,STL!$P$43,AD154=$AT$49,STL!$P$44)</f>
        <v>8.3350000000000009</v>
      </c>
      <c r="Q154" s="2">
        <f>STL!$Q$3</f>
        <v>28</v>
      </c>
      <c r="R154" s="42">
        <f>STL!$R$3</f>
        <v>36.335000000000001</v>
      </c>
      <c r="S154" s="43" cm="1">
        <f t="array" ref="S154">_xlfn.IFS(A154=$AT$8,STL!$S$3,A154=$AT$9,STL!$S$4,A154=$AT$10,STL!$S$5,A154=$AT$11,STL!$S$6,A154=$AT$12,STL!$S$7,A154=$AT$13,STL!$S$8,A154=$AT$14,STL!$S$9,A154=$AT$15,STL!$S$10,A154=$AT$16,STL!$S$11,A154=$AT$17,STL!$S$12,A154=$AT$18,STL!$S$13,A154=$AT$19,STL!$S$14,A154=$AT$20,STL!$S$15,A154=$AT$21,STL!$S$16,A154=$AT$22,STL!$S$17,A154=$AT$23,STL!$S$18,A154=$AT$24,STL!$S$19,A154=$AT$25,STL!$S$20,A154=$AT$26,STL!$S$21,A154=$AT$27,STL!$S$22,A154=$AT$28,STL!$S$23,A154=$AT$29,STL!$S$24,A154=$AT$30,STL!$S$25,A154=$AT$31,STL!$S$26,A154=$AT$32,STL!$S$27,A154=$AT$33,STL!$S$28,A154=$AT$34,STL!$S$29,A154=$AT$35,STL!$S$30,A154=$AT$36,STL!$S$31,A154=$AT$37,STL!$S$32,A154=$AT$38,STL!$S$33,A154=$AT$39,STL!$S$34,A154=$AT$40,STL!$S$35,A154=$AT$41,STL!$S$36,A154=$AT$42,STL!$S$37,A154=$AT$43,STL!$S$38,A154=$AT$44,STL!$S$39,A154=$AT$45,STL!$S$40,A154=$AT$46,STL!$S$41,A154=$AT$47,STL!$S$42,A154=$AT$48,STL!$S$43,A154=$AT$49,STL!$S$44)</f>
        <v>4790.6071428571431</v>
      </c>
      <c r="T154" s="2" cm="1">
        <f t="array" ref="T154">_xlfn.IFS(AD154=$AX$8,STL!$T$3,AD154=$AX$9,STL!$T$4,AD154=$AX$10,STL!$T$5,AD154=$AX$11,STL!$T$6,AD154=$AX$12,STL!$T$7,AD154=$AX$13,STL!$T$8,AD154=$AX$14,STL!$T$9,AD154=$AX$15,STL!$T$10,AD154=$AX$16,STL!$T$11,AD154=$AX$17,STL!$T$12,AD154=$AX$18,STL!$T$13,AD154=$AX$19,STL!$T$14,AD154=$AX$20,STL!$T$15,AD154=$AX$21,STL!$T$16,AD154=$AX$22,STL!$T$17,AD154=$AX$23,STL!$T$18,AD154=$AX$24,STL!$T$19,AD154=$AX$25,STL!$T$20,AD154=$AX$26,STL!$T$21,AD154=$AX$27,STL!$T$22,AD154=$AX$28,STL!$T$23,AD154=$AX$29,STL!$T$24,AD154=$AX$30,STL!$T$25,AD154=$AX$31,STL!$T$26,AD154=$AX$32,STL!$T$27,AD154=$AX$33,STL!$T$28,AD154=$AX$34,STL!$T$29,AD154=$AX$35,STL!$T$30,AD154=$AX$36,STL!$T$31,AD154=$AX$37,STL!$T$32,AD154=$AX$38,STL!$T$33,AD154=$AX$39,STL!$T$34,AD154=$AX$40,STL!$T$35,AD154=$AX$41,STL!$T$36,AD154=$AX$42,STL!$T$37,AD154=$AX$43,STL!$T$38,AD154=$AX$44,STL!$T$39,AD154=$AX$45,STL!$T$40,AD154=$AX$46,STL!$T$41,AD154=$AX$47,STL!$T$42,AD154=$AX$48,STL!$T$43,AD154=$AX$49,STL!$T$44)</f>
        <v>231.25</v>
      </c>
      <c r="U154" s="2" cm="1">
        <f t="array" ref="U154">_xlfn.IFS($AD154=$AX$8,STL!$U$3,$AD154=$AX$9,STL!$U$4,$AD154=$AX$10,STL!$U$5,$AD154=$AX$11,STL!$U$6,$AD154=$AX$12,STL!$U$7,$AD154=$AX$13,STL!$U$8,$AD154=$AX$14,STL!$U$9,$AD154=$AX$15,STL!$U$10,$AD154=$AX$16,STL!$U$11,$AD154=$AX$17,STL!$U$12,$AD154=$AX$18,STL!$U$13,$AD154=$AX$19,STL!$U$14,$AD154=$AX$20,STL!$U$15,$AD154=$AX$21,STL!$U$16,$AD154=$AX$22,STL!$U$17,$AD154=$AX$23,STL!$U$18,$AD154=$AX$24,STL!$U$19,$AD154=$AX$25,STL!$U$20,$AD154=$AX$26,STL!$U$21,$AD154=$AX$27,STL!$U$22,$AD154=$AX$28,STL!$U$23,$AD154=$AX$29,STL!$U$24,$AD154=$AX$30,STL!$U$25,$AD154=$AX$31,STL!$U$26,$AD154=$AX$32,STL!$U$27,$AD154=$AX$33,STL!$U$28,$AD154=$AX$34,STL!$U$29,$AD154=$AX$35,STL!$U$30,$AD154=$AX$36,STL!$U$31,$AD154=$AX$37,STL!$U$32,$AD154=$AX$38,STL!$U$33,$AD154=$AX$39,STL!$U$34,$AD154=$AX$40,STL!$U$35,$AD154=$AX$41,STL!$U$36,$AD154=$AX$42,STL!$U$37,$AD154=$AX$43,STL!$U$38,$AD154=$AX$44,STL!$U$39,$AD154=$AX$45,STL!$U$40,$AD154=$AX$46,STL!$U$41,$AD154=$AX$47,STL!$U$42,$AD154=$AX$48,STL!$U$43,$AD154=$AX$49,STL!$U$44)</f>
        <v>4.5279999999999996</v>
      </c>
      <c r="V154" s="2" cm="1">
        <f t="array" ref="V154">_xlfn.IFS($AD154=$AX$8,STL!$V$3,$AD154=$AX$9,STL!$V$4,$AD154=$AX$10,STL!$V$5,$AD154=$AX$11,STL!$V$6,$AD154=$AX$12,STL!$V$7,$AD154=$AX$13,STL!$V$8,$AD154=$AX$14,STL!$V$9,$AD154=$AX$15,STL!$V$10,$AD154=$AX$16,STL!$V$11,$AD154=$AX$17,STL!$V$12,$AD154=$AX$18,STL!$V$13,$AD154=$AX$19,STL!$V$14,$AD154=$AX$20,STL!$V$15,$AD154=$AX$21,STL!$V$16,$AD154=$AX$22,STL!$V$17,$AD154=$AX$23,STL!$V$18,$AD154=$AX$24,STL!$V$19,$AD154=$AX$25,STL!$V$20,$AD154=$AX$26,STL!$V$21,$AD154=$AX$27,STL!$V$22,$AD154=$AX$28,STL!$V$23,$AD154=$AX$29,STL!$V$24,$AD154=$AX$30,STL!$V$25,$AD154=$AX$31,STL!$V$26,$AD154=$AX$32,STL!$V$27,$AD154=$AX$33,STL!$V$28,$AD154=$AX$34,STL!$V$29,$AD154=$AX$35,STL!$V$30,$AD154=$AX$36,STL!$V$31,$AD154=$AX$37,STL!$V$32,$AD154=$AX$38,STL!$V$33,$AD154=$AX$39,STL!$V$34,$AD154=$AX$40,STL!$V$35,$AD154=$AX$41,STL!$V$36,$AD154=$AX$42,STL!$V$37,$AD154=$AX$43,STL!$V$38,$AD154=$AX$44,STL!$V$39,$AD154=$AX$45,STL!$V$40,$AD154=$AX$46,STL!$V$41,$AD154=$AX$47,STL!$V$42,$AD154=$AX$48,STL!$V$43,$AD154=$AX$49,STL!$V$44)</f>
        <v>235.77799999999999</v>
      </c>
      <c r="W154" s="2" t="s">
        <v>1481</v>
      </c>
      <c r="X154" s="2">
        <v>0.2</v>
      </c>
      <c r="Y154" s="2" t="s">
        <v>33</v>
      </c>
      <c r="Z154" s="2" t="s">
        <v>34</v>
      </c>
      <c r="AA154" s="2" t="s">
        <v>35</v>
      </c>
      <c r="AB154" s="2">
        <v>35023.687061999997</v>
      </c>
      <c r="AC154" s="2">
        <v>35.023687000000002</v>
      </c>
      <c r="AD154" s="2">
        <v>20</v>
      </c>
      <c r="AE154" s="10" t="s">
        <v>307</v>
      </c>
      <c r="AF154" s="2">
        <f t="shared" si="3"/>
        <v>335569.45022278576</v>
      </c>
      <c r="AG154" s="2" cm="1">
        <f t="array" ref="AG154">_xlfn.IFS(D154="I",MIN('Datos pp I Región'!$K$7:$K$9),D154="II",MIN('Datos pp II Región'!$K$7:$K$9),D154="III",MIN('Datos pp III Región'!$K$7:$K$9),D154="IV",MIN('Datos pp IV Región'!$K$7:$K$9),D154="V",MIN('Datos pp V Región'!$K$7:$K$9),D154="RM",MIN('Datos pp RM'!$K$7:$K$9),D154="VI",MIN('Datos pp VI Región'!$K$7:$K$9))</f>
        <v>29</v>
      </c>
      <c r="AH154" s="2" cm="1">
        <f t="array" ref="AH154">_xlfn.IFS(Z154="Pavimentado",1-(AG154/(4*365)),Z154="No Pavimentado",1-(AG154/365))</f>
        <v>0.98013698630136981</v>
      </c>
      <c r="AI154" s="2" cm="1">
        <f t="array" ref="AI154">_xlfn.IFS(Z154="Pavimentado",8,Z154="No Pavimentado",R154)</f>
        <v>8</v>
      </c>
      <c r="AJ154" s="2">
        <v>0.62</v>
      </c>
      <c r="AK154" s="2">
        <v>0.15</v>
      </c>
      <c r="AL154" s="2">
        <v>1.5</v>
      </c>
      <c r="AM154" s="2">
        <v>0.15</v>
      </c>
      <c r="AN154" s="2"/>
      <c r="AO154" s="2" cm="1">
        <f t="array" ref="AO154">_xlfn.IFS($Z154=$AU$3,AJ154*(($X154)^(0.91))*(AI154*1.1023)^(1.02),$Z154=$AU$4,AL154*281.9*((8.5/12)^0.9)*(AI154/2.72)^0.45)</f>
        <v>1.3201600184669013</v>
      </c>
      <c r="AP154" s="2" cm="1">
        <f t="array" ref="AP154">_xlfn.IFS($Z154=$AU$3,AK154*(($X154)^(0.91))*(AI154*1.1023)^1.02,$Z154=$AU$4,AM154*281.9*((8.5/12)^0.9)*(AI154/2.72)^0.45)</f>
        <v>0.31939355285489546</v>
      </c>
      <c r="AQ154" s="2" cm="1">
        <f t="array" ref="AQ154">_xlfn.IFS(Z154=$AU$3,(AF154*AO154*AH154)/1000000,Z154=$AU$4,(AF154*AH154*AO154*(1-AN154))/1000000)</f>
        <v>0.43420594983832284</v>
      </c>
      <c r="AR154" s="2" cm="1">
        <f t="array" ref="AR154">_xlfn.IFS(Z154=$AU$3,(AF154*AP154*AH154)/1000000,Z154=$AU$4,(AF154*AH154*AP154*(1-AN154))/1000000)</f>
        <v>0.10504982657378777</v>
      </c>
    </row>
    <row r="155" spans="1:44" ht="28.8" x14ac:dyDescent="0.3">
      <c r="A155" s="2">
        <v>20</v>
      </c>
      <c r="B155" t="s">
        <v>21</v>
      </c>
      <c r="C155" s="2">
        <v>43</v>
      </c>
      <c r="D155" t="s">
        <v>184</v>
      </c>
      <c r="E155" s="2" t="s">
        <v>285</v>
      </c>
      <c r="F155" s="2" t="s">
        <v>210</v>
      </c>
      <c r="G155" s="3" t="s">
        <v>188</v>
      </c>
      <c r="H155" s="2" t="s">
        <v>211</v>
      </c>
      <c r="I155" s="2" t="s">
        <v>28</v>
      </c>
      <c r="J155" s="2">
        <v>134137</v>
      </c>
      <c r="K155" s="2" t="s">
        <v>29</v>
      </c>
      <c r="L155" s="4">
        <v>46227</v>
      </c>
      <c r="M155" s="2" t="s">
        <v>30</v>
      </c>
      <c r="N155" s="2" t="s">
        <v>31</v>
      </c>
      <c r="O155" s="2">
        <v>134137</v>
      </c>
      <c r="P155" s="2" cm="1">
        <f t="array" ref="P155">_xlfn.IFS(AD155=$AT$8,STL!$P$3,AD155=$AT$9,STL!$P$4,AD155=$AT$10,STL!$P$5,AD155=$AT$11,STL!$P$6,AD155=$AT$12,STL!$P$7,AD155=$AT$13,STL!$P$8,AD155=$AT$14,STL!$P$9,AD155=$AT$15,STL!$P$10,AD155=$AT$16,STL!$P$11,AD155=$AT$17,STL!$P$12,AD155=$AT$18,STL!$P$13,AD155=$AT$19,STL!$P$14,AD155=$AT$20,STL!$P$15,AD155=$AT$21,STL!$P$16,AD155=$AT$22,STL!$P$17,AD155=$AT$23,STL!$P$18,AD155=$AT$24,STL!$P$19,AD155=$AT$25,STL!$P$20,AD155=$AT$26,STL!$P$21,AD155=$AT$27,STL!$P$22,AD155=$AT$28,STL!$P$23,AD155=$AT$29,STL!$P$24,AD155=$AT$30,STL!$P$25,AD155=$AT$31,STL!$P$26,AD155=$AT$32,STL!$P$27,AD155=$AT$33,STL!$P$28,AD155=$AT$34,STL!$P$29,AD155=$AT$35,STL!$P$30,AD155=$AT$36,STL!$P$31,AD155=$AT$37,STL!$P$32,AD155=$AT$38,STL!$P$33,AD155=$AT$39,STL!$P$34,AD155=$AT$40,STL!$P$35,AD155=$AT$41,STL!$P$36,AD155=$AT$42,STL!$P$37,AD155=$AT$43,STL!$P$38,AD155=$AT$44,STL!$P$39,AD155=$AT$45,STL!$P$40,AD155=$AT$46,STL!$P$41,AD155=$AT$47,STL!$P$42,AD155=$AT$48,STL!$P$43,AD155=$AT$49,STL!$P$44)</f>
        <v>8.3350000000000009</v>
      </c>
      <c r="Q155" s="2">
        <f>STL!$Q$3</f>
        <v>28</v>
      </c>
      <c r="R155" s="42">
        <f>STL!$R$3</f>
        <v>36.335000000000001</v>
      </c>
      <c r="S155" s="43" cm="1">
        <f t="array" ref="S155">_xlfn.IFS(A155=$AT$8,STL!$S$3,A155=$AT$9,STL!$S$4,A155=$AT$10,STL!$S$5,A155=$AT$11,STL!$S$6,A155=$AT$12,STL!$S$7,A155=$AT$13,STL!$S$8,A155=$AT$14,STL!$S$9,A155=$AT$15,STL!$S$10,A155=$AT$16,STL!$S$11,A155=$AT$17,STL!$S$12,A155=$AT$18,STL!$S$13,A155=$AT$19,STL!$S$14,A155=$AT$20,STL!$S$15,A155=$AT$21,STL!$S$16,A155=$AT$22,STL!$S$17,A155=$AT$23,STL!$S$18,A155=$AT$24,STL!$S$19,A155=$AT$25,STL!$S$20,A155=$AT$26,STL!$S$21,A155=$AT$27,STL!$S$22,A155=$AT$28,STL!$S$23,A155=$AT$29,STL!$S$24,A155=$AT$30,STL!$S$25,A155=$AT$31,STL!$S$26,A155=$AT$32,STL!$S$27,A155=$AT$33,STL!$S$28,A155=$AT$34,STL!$S$29,A155=$AT$35,STL!$S$30,A155=$AT$36,STL!$S$31,A155=$AT$37,STL!$S$32,A155=$AT$38,STL!$S$33,A155=$AT$39,STL!$S$34,A155=$AT$40,STL!$S$35,A155=$AT$41,STL!$S$36,A155=$AT$42,STL!$S$37,A155=$AT$43,STL!$S$38,A155=$AT$44,STL!$S$39,A155=$AT$45,STL!$S$40,A155=$AT$46,STL!$S$41,A155=$AT$47,STL!$S$42,A155=$AT$48,STL!$S$43,A155=$AT$49,STL!$S$44)</f>
        <v>4790.6071428571431</v>
      </c>
      <c r="T155" s="2" cm="1">
        <f t="array" ref="T155">_xlfn.IFS(AD155=$AX$8,STL!$T$3,AD155=$AX$9,STL!$T$4,AD155=$AX$10,STL!$T$5,AD155=$AX$11,STL!$T$6,AD155=$AX$12,STL!$T$7,AD155=$AX$13,STL!$T$8,AD155=$AX$14,STL!$T$9,AD155=$AX$15,STL!$T$10,AD155=$AX$16,STL!$T$11,AD155=$AX$17,STL!$T$12,AD155=$AX$18,STL!$T$13,AD155=$AX$19,STL!$T$14,AD155=$AX$20,STL!$T$15,AD155=$AX$21,STL!$T$16,AD155=$AX$22,STL!$T$17,AD155=$AX$23,STL!$T$18,AD155=$AX$24,STL!$T$19,AD155=$AX$25,STL!$T$20,AD155=$AX$26,STL!$T$21,AD155=$AX$27,STL!$T$22,AD155=$AX$28,STL!$T$23,AD155=$AX$29,STL!$T$24,AD155=$AX$30,STL!$T$25,AD155=$AX$31,STL!$T$26,AD155=$AX$32,STL!$T$27,AD155=$AX$33,STL!$T$28,AD155=$AX$34,STL!$T$29,AD155=$AX$35,STL!$T$30,AD155=$AX$36,STL!$T$31,AD155=$AX$37,STL!$T$32,AD155=$AX$38,STL!$T$33,AD155=$AX$39,STL!$T$34,AD155=$AX$40,STL!$T$35,AD155=$AX$41,STL!$T$36,AD155=$AX$42,STL!$T$37,AD155=$AX$43,STL!$T$38,AD155=$AX$44,STL!$T$39,AD155=$AX$45,STL!$T$40,AD155=$AX$46,STL!$T$41,AD155=$AX$47,STL!$T$42,AD155=$AX$48,STL!$T$43,AD155=$AX$49,STL!$T$44)</f>
        <v>231.25</v>
      </c>
      <c r="U155" s="2" cm="1">
        <f t="array" ref="U155">_xlfn.IFS($AD155=$AX$8,STL!$U$3,$AD155=$AX$9,STL!$U$4,$AD155=$AX$10,STL!$U$5,$AD155=$AX$11,STL!$U$6,$AD155=$AX$12,STL!$U$7,$AD155=$AX$13,STL!$U$8,$AD155=$AX$14,STL!$U$9,$AD155=$AX$15,STL!$U$10,$AD155=$AX$16,STL!$U$11,$AD155=$AX$17,STL!$U$12,$AD155=$AX$18,STL!$U$13,$AD155=$AX$19,STL!$U$14,$AD155=$AX$20,STL!$U$15,$AD155=$AX$21,STL!$U$16,$AD155=$AX$22,STL!$U$17,$AD155=$AX$23,STL!$U$18,$AD155=$AX$24,STL!$U$19,$AD155=$AX$25,STL!$U$20,$AD155=$AX$26,STL!$U$21,$AD155=$AX$27,STL!$U$22,$AD155=$AX$28,STL!$U$23,$AD155=$AX$29,STL!$U$24,$AD155=$AX$30,STL!$U$25,$AD155=$AX$31,STL!$U$26,$AD155=$AX$32,STL!$U$27,$AD155=$AX$33,STL!$U$28,$AD155=$AX$34,STL!$U$29,$AD155=$AX$35,STL!$U$30,$AD155=$AX$36,STL!$U$31,$AD155=$AX$37,STL!$U$32,$AD155=$AX$38,STL!$U$33,$AD155=$AX$39,STL!$U$34,$AD155=$AX$40,STL!$U$35,$AD155=$AX$41,STL!$U$36,$AD155=$AX$42,STL!$U$37,$AD155=$AX$43,STL!$U$38,$AD155=$AX$44,STL!$U$39,$AD155=$AX$45,STL!$U$40,$AD155=$AX$46,STL!$U$41,$AD155=$AX$47,STL!$U$42,$AD155=$AX$48,STL!$U$43,$AD155=$AX$49,STL!$U$44)</f>
        <v>4.5279999999999996</v>
      </c>
      <c r="V155" s="2" cm="1">
        <f t="array" ref="V155">_xlfn.IFS($AD155=$AX$8,STL!$V$3,$AD155=$AX$9,STL!$V$4,$AD155=$AX$10,STL!$V$5,$AD155=$AX$11,STL!$V$6,$AD155=$AX$12,STL!$V$7,$AD155=$AX$13,STL!$V$8,$AD155=$AX$14,STL!$V$9,$AD155=$AX$15,STL!$V$10,$AD155=$AX$16,STL!$V$11,$AD155=$AX$17,STL!$V$12,$AD155=$AX$18,STL!$V$13,$AD155=$AX$19,STL!$V$14,$AD155=$AX$20,STL!$V$15,$AD155=$AX$21,STL!$V$16,$AD155=$AX$22,STL!$V$17,$AD155=$AX$23,STL!$V$18,$AD155=$AX$24,STL!$V$19,$AD155=$AX$25,STL!$V$20,$AD155=$AX$26,STL!$V$21,$AD155=$AX$27,STL!$V$22,$AD155=$AX$28,STL!$V$23,$AD155=$AX$29,STL!$V$24,$AD155=$AX$30,STL!$V$25,$AD155=$AX$31,STL!$V$26,$AD155=$AX$32,STL!$V$27,$AD155=$AX$33,STL!$V$28,$AD155=$AX$34,STL!$V$29,$AD155=$AX$35,STL!$V$30,$AD155=$AX$36,STL!$V$31,$AD155=$AX$37,STL!$V$32,$AD155=$AX$38,STL!$V$33,$AD155=$AX$39,STL!$V$34,$AD155=$AX$40,STL!$V$35,$AD155=$AX$41,STL!$V$36,$AD155=$AX$42,STL!$V$37,$AD155=$AX$43,STL!$V$38,$AD155=$AX$44,STL!$V$39,$AD155=$AX$45,STL!$V$40,$AD155=$AX$46,STL!$V$41,$AD155=$AX$47,STL!$V$42,$AD155=$AX$48,STL!$V$43,$AD155=$AX$49,STL!$V$44)</f>
        <v>235.77799999999999</v>
      </c>
      <c r="W155" s="2" t="s">
        <v>1482</v>
      </c>
      <c r="X155" s="2">
        <v>0.2</v>
      </c>
      <c r="Y155" s="2" t="s">
        <v>33</v>
      </c>
      <c r="Z155" s="2" t="s">
        <v>34</v>
      </c>
      <c r="AA155" s="2" t="s">
        <v>35</v>
      </c>
      <c r="AB155" s="2">
        <v>8217.3601030000009</v>
      </c>
      <c r="AC155" s="2">
        <v>8.2173599999999993</v>
      </c>
      <c r="AD155" s="2">
        <v>20</v>
      </c>
      <c r="AE155" s="10" t="s">
        <v>307</v>
      </c>
      <c r="AF155" s="2">
        <f t="shared" si="3"/>
        <v>78732.287022857141</v>
      </c>
      <c r="AG155" s="2" cm="1">
        <f t="array" ref="AG155">_xlfn.IFS(D155="I",MIN('Datos pp I Región'!$K$7:$K$9),D155="II",MIN('Datos pp II Región'!$K$7:$K$9),D155="III",MIN('Datos pp III Región'!$K$7:$K$9),D155="IV",MIN('Datos pp IV Región'!$K$7:$K$9),D155="V",MIN('Datos pp V Región'!$K$7:$K$9),D155="RM",MIN('Datos pp RM'!$K$7:$K$9),D155="VI",MIN('Datos pp VI Región'!$K$7:$K$9))</f>
        <v>29</v>
      </c>
      <c r="AH155" s="2" cm="1">
        <f t="array" ref="AH155">_xlfn.IFS(Z155="Pavimentado",1-(AG155/(4*365)),Z155="No Pavimentado",1-(AG155/365))</f>
        <v>0.98013698630136981</v>
      </c>
      <c r="AI155" s="2" cm="1">
        <f t="array" ref="AI155">_xlfn.IFS(Z155="Pavimentado",8,Z155="No Pavimentado",R155)</f>
        <v>8</v>
      </c>
      <c r="AJ155" s="2">
        <v>0.62</v>
      </c>
      <c r="AK155" s="2">
        <v>0.15</v>
      </c>
      <c r="AL155" s="2">
        <v>1.5</v>
      </c>
      <c r="AM155" s="2">
        <v>0.15</v>
      </c>
      <c r="AN155" s="2"/>
      <c r="AO155" s="2" cm="1">
        <f t="array" ref="AO155">_xlfn.IFS($Z155=$AU$3,AJ155*(($X155)^(0.91))*(AI155*1.1023)^(1.02),$Z155=$AU$4,AL155*281.9*((8.5/12)^0.9)*(AI155/2.72)^0.45)</f>
        <v>1.3201600184669013</v>
      </c>
      <c r="AP155" s="2" cm="1">
        <f t="array" ref="AP155">_xlfn.IFS($Z155=$AU$3,AK155*(($X155)^(0.91))*(AI155*1.1023)^1.02,$Z155=$AU$4,AM155*281.9*((8.5/12)^0.9)*(AI155/2.72)^0.45)</f>
        <v>0.31939355285489546</v>
      </c>
      <c r="AQ155" s="2" cm="1">
        <f t="array" ref="AQ155">_xlfn.IFS(Z155=$AU$3,(AF155*AO155*AH155)/1000000,Z155=$AU$4,(AF155*AH155*AO155*(1-AN155))/1000000)</f>
        <v>0.10187467138920697</v>
      </c>
      <c r="AR155" s="2" cm="1">
        <f t="array" ref="AR155">_xlfn.IFS(Z155=$AU$3,(AF155*AP155*AH155)/1000000,Z155=$AU$4,(AF155*AH155*AP155*(1-AN155))/1000000)</f>
        <v>2.4647097916743615E-2</v>
      </c>
    </row>
    <row r="156" spans="1:44" ht="28.8" x14ac:dyDescent="0.3">
      <c r="A156" s="2">
        <v>20</v>
      </c>
      <c r="B156" t="s">
        <v>21</v>
      </c>
      <c r="C156" s="3" t="s">
        <v>289</v>
      </c>
      <c r="D156" t="s">
        <v>184</v>
      </c>
      <c r="E156" s="2" t="s">
        <v>285</v>
      </c>
      <c r="F156" s="2" t="s">
        <v>210</v>
      </c>
      <c r="G156" s="3" t="s">
        <v>188</v>
      </c>
      <c r="H156" s="2" t="s">
        <v>211</v>
      </c>
      <c r="I156" s="2" t="s">
        <v>28</v>
      </c>
      <c r="J156" s="2">
        <v>134137</v>
      </c>
      <c r="K156" s="2" t="s">
        <v>29</v>
      </c>
      <c r="L156" s="4">
        <v>46227</v>
      </c>
      <c r="M156" s="2" t="s">
        <v>30</v>
      </c>
      <c r="N156" s="2" t="s">
        <v>31</v>
      </c>
      <c r="O156" s="2">
        <v>134137</v>
      </c>
      <c r="P156" s="2" cm="1">
        <f t="array" ref="P156">_xlfn.IFS(AD156=$AT$8,STL!$P$3,AD156=$AT$9,STL!$P$4,AD156=$AT$10,STL!$P$5,AD156=$AT$11,STL!$P$6,AD156=$AT$12,STL!$P$7,AD156=$AT$13,STL!$P$8,AD156=$AT$14,STL!$P$9,AD156=$AT$15,STL!$P$10,AD156=$AT$16,STL!$P$11,AD156=$AT$17,STL!$P$12,AD156=$AT$18,STL!$P$13,AD156=$AT$19,STL!$P$14,AD156=$AT$20,STL!$P$15,AD156=$AT$21,STL!$P$16,AD156=$AT$22,STL!$P$17,AD156=$AT$23,STL!$P$18,AD156=$AT$24,STL!$P$19,AD156=$AT$25,STL!$P$20,AD156=$AT$26,STL!$P$21,AD156=$AT$27,STL!$P$22,AD156=$AT$28,STL!$P$23,AD156=$AT$29,STL!$P$24,AD156=$AT$30,STL!$P$25,AD156=$AT$31,STL!$P$26,AD156=$AT$32,STL!$P$27,AD156=$AT$33,STL!$P$28,AD156=$AT$34,STL!$P$29,AD156=$AT$35,STL!$P$30,AD156=$AT$36,STL!$P$31,AD156=$AT$37,STL!$P$32,AD156=$AT$38,STL!$P$33,AD156=$AT$39,STL!$P$34,AD156=$AT$40,STL!$P$35,AD156=$AT$41,STL!$P$36,AD156=$AT$42,STL!$P$37,AD156=$AT$43,STL!$P$38,AD156=$AT$44,STL!$P$39,AD156=$AT$45,STL!$P$40,AD156=$AT$46,STL!$P$41,AD156=$AT$47,STL!$P$42,AD156=$AT$48,STL!$P$43,AD156=$AT$49,STL!$P$44)</f>
        <v>8.3350000000000009</v>
      </c>
      <c r="Q156" s="2">
        <f>STL!$Q$3</f>
        <v>28</v>
      </c>
      <c r="R156" s="42">
        <f>STL!$R$3</f>
        <v>36.335000000000001</v>
      </c>
      <c r="S156" s="43" cm="1">
        <f t="array" ref="S156">_xlfn.IFS(A156=$AT$8,STL!$S$3,A156=$AT$9,STL!$S$4,A156=$AT$10,STL!$S$5,A156=$AT$11,STL!$S$6,A156=$AT$12,STL!$S$7,A156=$AT$13,STL!$S$8,A156=$AT$14,STL!$S$9,A156=$AT$15,STL!$S$10,A156=$AT$16,STL!$S$11,A156=$AT$17,STL!$S$12,A156=$AT$18,STL!$S$13,A156=$AT$19,STL!$S$14,A156=$AT$20,STL!$S$15,A156=$AT$21,STL!$S$16,A156=$AT$22,STL!$S$17,A156=$AT$23,STL!$S$18,A156=$AT$24,STL!$S$19,A156=$AT$25,STL!$S$20,A156=$AT$26,STL!$S$21,A156=$AT$27,STL!$S$22,A156=$AT$28,STL!$S$23,A156=$AT$29,STL!$S$24,A156=$AT$30,STL!$S$25,A156=$AT$31,STL!$S$26,A156=$AT$32,STL!$S$27,A156=$AT$33,STL!$S$28,A156=$AT$34,STL!$S$29,A156=$AT$35,STL!$S$30,A156=$AT$36,STL!$S$31,A156=$AT$37,STL!$S$32,A156=$AT$38,STL!$S$33,A156=$AT$39,STL!$S$34,A156=$AT$40,STL!$S$35,A156=$AT$41,STL!$S$36,A156=$AT$42,STL!$S$37,A156=$AT$43,STL!$S$38,A156=$AT$44,STL!$S$39,A156=$AT$45,STL!$S$40,A156=$AT$46,STL!$S$41,A156=$AT$47,STL!$S$42,A156=$AT$48,STL!$S$43,A156=$AT$49,STL!$S$44)</f>
        <v>4790.6071428571431</v>
      </c>
      <c r="T156" s="2" cm="1">
        <f t="array" ref="T156">_xlfn.IFS(AD156=$AX$8,STL!$T$3,AD156=$AX$9,STL!$T$4,AD156=$AX$10,STL!$T$5,AD156=$AX$11,STL!$T$6,AD156=$AX$12,STL!$T$7,AD156=$AX$13,STL!$T$8,AD156=$AX$14,STL!$T$9,AD156=$AX$15,STL!$T$10,AD156=$AX$16,STL!$T$11,AD156=$AX$17,STL!$T$12,AD156=$AX$18,STL!$T$13,AD156=$AX$19,STL!$T$14,AD156=$AX$20,STL!$T$15,AD156=$AX$21,STL!$T$16,AD156=$AX$22,STL!$T$17,AD156=$AX$23,STL!$T$18,AD156=$AX$24,STL!$T$19,AD156=$AX$25,STL!$T$20,AD156=$AX$26,STL!$T$21,AD156=$AX$27,STL!$T$22,AD156=$AX$28,STL!$T$23,AD156=$AX$29,STL!$T$24,AD156=$AX$30,STL!$T$25,AD156=$AX$31,STL!$T$26,AD156=$AX$32,STL!$T$27,AD156=$AX$33,STL!$T$28,AD156=$AX$34,STL!$T$29,AD156=$AX$35,STL!$T$30,AD156=$AX$36,STL!$T$31,AD156=$AX$37,STL!$T$32,AD156=$AX$38,STL!$T$33,AD156=$AX$39,STL!$T$34,AD156=$AX$40,STL!$T$35,AD156=$AX$41,STL!$T$36,AD156=$AX$42,STL!$T$37,AD156=$AX$43,STL!$T$38,AD156=$AX$44,STL!$T$39,AD156=$AX$45,STL!$T$40,AD156=$AX$46,STL!$T$41,AD156=$AX$47,STL!$T$42,AD156=$AX$48,STL!$T$43,AD156=$AX$49,STL!$T$44)</f>
        <v>231.25</v>
      </c>
      <c r="U156" s="2" cm="1">
        <f t="array" ref="U156">_xlfn.IFS($AD156=$AX$8,STL!$U$3,$AD156=$AX$9,STL!$U$4,$AD156=$AX$10,STL!$U$5,$AD156=$AX$11,STL!$U$6,$AD156=$AX$12,STL!$U$7,$AD156=$AX$13,STL!$U$8,$AD156=$AX$14,STL!$U$9,$AD156=$AX$15,STL!$U$10,$AD156=$AX$16,STL!$U$11,$AD156=$AX$17,STL!$U$12,$AD156=$AX$18,STL!$U$13,$AD156=$AX$19,STL!$U$14,$AD156=$AX$20,STL!$U$15,$AD156=$AX$21,STL!$U$16,$AD156=$AX$22,STL!$U$17,$AD156=$AX$23,STL!$U$18,$AD156=$AX$24,STL!$U$19,$AD156=$AX$25,STL!$U$20,$AD156=$AX$26,STL!$U$21,$AD156=$AX$27,STL!$U$22,$AD156=$AX$28,STL!$U$23,$AD156=$AX$29,STL!$U$24,$AD156=$AX$30,STL!$U$25,$AD156=$AX$31,STL!$U$26,$AD156=$AX$32,STL!$U$27,$AD156=$AX$33,STL!$U$28,$AD156=$AX$34,STL!$U$29,$AD156=$AX$35,STL!$U$30,$AD156=$AX$36,STL!$U$31,$AD156=$AX$37,STL!$U$32,$AD156=$AX$38,STL!$U$33,$AD156=$AX$39,STL!$U$34,$AD156=$AX$40,STL!$U$35,$AD156=$AX$41,STL!$U$36,$AD156=$AX$42,STL!$U$37,$AD156=$AX$43,STL!$U$38,$AD156=$AX$44,STL!$U$39,$AD156=$AX$45,STL!$U$40,$AD156=$AX$46,STL!$U$41,$AD156=$AX$47,STL!$U$42,$AD156=$AX$48,STL!$U$43,$AD156=$AX$49,STL!$U$44)</f>
        <v>4.5279999999999996</v>
      </c>
      <c r="V156" s="2" cm="1">
        <f t="array" ref="V156">_xlfn.IFS($AD156=$AX$8,STL!$V$3,$AD156=$AX$9,STL!$V$4,$AD156=$AX$10,STL!$V$5,$AD156=$AX$11,STL!$V$6,$AD156=$AX$12,STL!$V$7,$AD156=$AX$13,STL!$V$8,$AD156=$AX$14,STL!$V$9,$AD156=$AX$15,STL!$V$10,$AD156=$AX$16,STL!$V$11,$AD156=$AX$17,STL!$V$12,$AD156=$AX$18,STL!$V$13,$AD156=$AX$19,STL!$V$14,$AD156=$AX$20,STL!$V$15,$AD156=$AX$21,STL!$V$16,$AD156=$AX$22,STL!$V$17,$AD156=$AX$23,STL!$V$18,$AD156=$AX$24,STL!$V$19,$AD156=$AX$25,STL!$V$20,$AD156=$AX$26,STL!$V$21,$AD156=$AX$27,STL!$V$22,$AD156=$AX$28,STL!$V$23,$AD156=$AX$29,STL!$V$24,$AD156=$AX$30,STL!$V$25,$AD156=$AX$31,STL!$V$26,$AD156=$AX$32,STL!$V$27,$AD156=$AX$33,STL!$V$28,$AD156=$AX$34,STL!$V$29,$AD156=$AX$35,STL!$V$30,$AD156=$AX$36,STL!$V$31,$AD156=$AX$37,STL!$V$32,$AD156=$AX$38,STL!$V$33,$AD156=$AX$39,STL!$V$34,$AD156=$AX$40,STL!$V$35,$AD156=$AX$41,STL!$V$36,$AD156=$AX$42,STL!$V$37,$AD156=$AX$43,STL!$V$38,$AD156=$AX$44,STL!$V$39,$AD156=$AX$45,STL!$V$40,$AD156=$AX$46,STL!$V$41,$AD156=$AX$47,STL!$V$42,$AD156=$AX$48,STL!$V$43,$AD156=$AX$49,STL!$V$44)</f>
        <v>235.77799999999999</v>
      </c>
      <c r="W156" s="2" t="s">
        <v>1483</v>
      </c>
      <c r="X156" s="2">
        <v>0.03</v>
      </c>
      <c r="Y156" s="2" t="s">
        <v>33</v>
      </c>
      <c r="Z156" s="2" t="s">
        <v>34</v>
      </c>
      <c r="AA156" s="2" t="s">
        <v>35</v>
      </c>
      <c r="AB156" s="2">
        <v>16614.482805</v>
      </c>
      <c r="AC156" s="2">
        <v>16.614483</v>
      </c>
      <c r="AD156" s="2">
        <v>20</v>
      </c>
      <c r="AE156" s="10" t="s">
        <v>307</v>
      </c>
      <c r="AF156" s="2">
        <f t="shared" si="3"/>
        <v>159186.92186935715</v>
      </c>
      <c r="AG156" s="2" cm="1">
        <f t="array" ref="AG156">_xlfn.IFS(D156="I",MIN('Datos pp I Región'!$K$7:$K$9),D156="II",MIN('Datos pp II Región'!$K$7:$K$9),D156="III",MIN('Datos pp III Región'!$K$7:$K$9),D156="IV",MIN('Datos pp IV Región'!$K$7:$K$9),D156="V",MIN('Datos pp V Región'!$K$7:$K$9),D156="RM",MIN('Datos pp RM'!$K$7:$K$9),D156="VI",MIN('Datos pp VI Región'!$K$7:$K$9))</f>
        <v>29</v>
      </c>
      <c r="AH156" s="2" cm="1">
        <f t="array" ref="AH156">_xlfn.IFS(Z156="Pavimentado",1-(AG156/(4*365)),Z156="No Pavimentado",1-(AG156/365))</f>
        <v>0.98013698630136981</v>
      </c>
      <c r="AI156" s="2" cm="1">
        <f t="array" ref="AI156">_xlfn.IFS(Z156="Pavimentado",8,Z156="No Pavimentado",R156)</f>
        <v>8</v>
      </c>
      <c r="AJ156" s="2">
        <v>0.62</v>
      </c>
      <c r="AK156" s="2">
        <v>0.15</v>
      </c>
      <c r="AL156" s="2">
        <v>1.5</v>
      </c>
      <c r="AM156" s="2">
        <v>0.15</v>
      </c>
      <c r="AN156" s="2"/>
      <c r="AO156" s="2" cm="1">
        <f t="array" ref="AO156">_xlfn.IFS($Z156=$AU$3,AJ156*(($X156)^(0.91))*(AI156*1.1023)^(1.02),$Z156=$AU$4,AL156*281.9*((8.5/12)^0.9)*(AI156/2.72)^0.45)</f>
        <v>0.23489275495793649</v>
      </c>
      <c r="AP156" s="2" cm="1">
        <f t="array" ref="AP156">_xlfn.IFS($Z156=$AU$3,AK156*(($X156)^(0.91))*(AI156*1.1023)^1.02,$Z156=$AU$4,AM156*281.9*((8.5/12)^0.9)*(AI156/2.72)^0.45)</f>
        <v>5.6828892328533019E-2</v>
      </c>
      <c r="AQ156" s="2" cm="1">
        <f t="array" ref="AQ156">_xlfn.IFS(Z156=$AU$3,(AF156*AO156*AH156)/1000000,Z156=$AU$4,(AF156*AH156*AO156*(1-AN156))/1000000)</f>
        <v>3.6649139710411026E-2</v>
      </c>
      <c r="AR156" s="2" cm="1">
        <f t="array" ref="AR156">_xlfn.IFS(Z156=$AU$3,(AF156*AP156*AH156)/1000000,Z156=$AU$4,(AF156*AH156*AP156*(1-AN156))/1000000)</f>
        <v>8.8667273492929882E-3</v>
      </c>
    </row>
    <row r="157" spans="1:44" ht="28.8" x14ac:dyDescent="0.3">
      <c r="A157" s="2">
        <v>20</v>
      </c>
      <c r="B157" t="s">
        <v>21</v>
      </c>
      <c r="C157" s="3" t="s">
        <v>289</v>
      </c>
      <c r="D157" t="s">
        <v>184</v>
      </c>
      <c r="E157" s="2" t="s">
        <v>285</v>
      </c>
      <c r="F157" s="2" t="s">
        <v>210</v>
      </c>
      <c r="G157" s="3" t="s">
        <v>188</v>
      </c>
      <c r="H157" s="2" t="s">
        <v>211</v>
      </c>
      <c r="I157" s="2" t="s">
        <v>28</v>
      </c>
      <c r="J157" s="2">
        <v>134137</v>
      </c>
      <c r="K157" s="2" t="s">
        <v>29</v>
      </c>
      <c r="L157" s="4">
        <v>46227</v>
      </c>
      <c r="M157" s="2" t="s">
        <v>30</v>
      </c>
      <c r="N157" s="2" t="s">
        <v>31</v>
      </c>
      <c r="O157" s="2">
        <v>134137</v>
      </c>
      <c r="P157" s="2" cm="1">
        <f t="array" ref="P157">_xlfn.IFS(AD157=$AT$8,STL!$P$3,AD157=$AT$9,STL!$P$4,AD157=$AT$10,STL!$P$5,AD157=$AT$11,STL!$P$6,AD157=$AT$12,STL!$P$7,AD157=$AT$13,STL!$P$8,AD157=$AT$14,STL!$P$9,AD157=$AT$15,STL!$P$10,AD157=$AT$16,STL!$P$11,AD157=$AT$17,STL!$P$12,AD157=$AT$18,STL!$P$13,AD157=$AT$19,STL!$P$14,AD157=$AT$20,STL!$P$15,AD157=$AT$21,STL!$P$16,AD157=$AT$22,STL!$P$17,AD157=$AT$23,STL!$P$18,AD157=$AT$24,STL!$P$19,AD157=$AT$25,STL!$P$20,AD157=$AT$26,STL!$P$21,AD157=$AT$27,STL!$P$22,AD157=$AT$28,STL!$P$23,AD157=$AT$29,STL!$P$24,AD157=$AT$30,STL!$P$25,AD157=$AT$31,STL!$P$26,AD157=$AT$32,STL!$P$27,AD157=$AT$33,STL!$P$28,AD157=$AT$34,STL!$P$29,AD157=$AT$35,STL!$P$30,AD157=$AT$36,STL!$P$31,AD157=$AT$37,STL!$P$32,AD157=$AT$38,STL!$P$33,AD157=$AT$39,STL!$P$34,AD157=$AT$40,STL!$P$35,AD157=$AT$41,STL!$P$36,AD157=$AT$42,STL!$P$37,AD157=$AT$43,STL!$P$38,AD157=$AT$44,STL!$P$39,AD157=$AT$45,STL!$P$40,AD157=$AT$46,STL!$P$41,AD157=$AT$47,STL!$P$42,AD157=$AT$48,STL!$P$43,AD157=$AT$49,STL!$P$44)</f>
        <v>8.3350000000000009</v>
      </c>
      <c r="Q157" s="2">
        <f>STL!$Q$3</f>
        <v>28</v>
      </c>
      <c r="R157" s="42">
        <f>STL!$R$3</f>
        <v>36.335000000000001</v>
      </c>
      <c r="S157" s="43" cm="1">
        <f t="array" ref="S157">_xlfn.IFS(A157=$AT$8,STL!$S$3,A157=$AT$9,STL!$S$4,A157=$AT$10,STL!$S$5,A157=$AT$11,STL!$S$6,A157=$AT$12,STL!$S$7,A157=$AT$13,STL!$S$8,A157=$AT$14,STL!$S$9,A157=$AT$15,STL!$S$10,A157=$AT$16,STL!$S$11,A157=$AT$17,STL!$S$12,A157=$AT$18,STL!$S$13,A157=$AT$19,STL!$S$14,A157=$AT$20,STL!$S$15,A157=$AT$21,STL!$S$16,A157=$AT$22,STL!$S$17,A157=$AT$23,STL!$S$18,A157=$AT$24,STL!$S$19,A157=$AT$25,STL!$S$20,A157=$AT$26,STL!$S$21,A157=$AT$27,STL!$S$22,A157=$AT$28,STL!$S$23,A157=$AT$29,STL!$S$24,A157=$AT$30,STL!$S$25,A157=$AT$31,STL!$S$26,A157=$AT$32,STL!$S$27,A157=$AT$33,STL!$S$28,A157=$AT$34,STL!$S$29,A157=$AT$35,STL!$S$30,A157=$AT$36,STL!$S$31,A157=$AT$37,STL!$S$32,A157=$AT$38,STL!$S$33,A157=$AT$39,STL!$S$34,A157=$AT$40,STL!$S$35,A157=$AT$41,STL!$S$36,A157=$AT$42,STL!$S$37,A157=$AT$43,STL!$S$38,A157=$AT$44,STL!$S$39,A157=$AT$45,STL!$S$40,A157=$AT$46,STL!$S$41,A157=$AT$47,STL!$S$42,A157=$AT$48,STL!$S$43,A157=$AT$49,STL!$S$44)</f>
        <v>4790.6071428571431</v>
      </c>
      <c r="T157" s="2" cm="1">
        <f t="array" ref="T157">_xlfn.IFS(AD157=$AX$8,STL!$T$3,AD157=$AX$9,STL!$T$4,AD157=$AX$10,STL!$T$5,AD157=$AX$11,STL!$T$6,AD157=$AX$12,STL!$T$7,AD157=$AX$13,STL!$T$8,AD157=$AX$14,STL!$T$9,AD157=$AX$15,STL!$T$10,AD157=$AX$16,STL!$T$11,AD157=$AX$17,STL!$T$12,AD157=$AX$18,STL!$T$13,AD157=$AX$19,STL!$T$14,AD157=$AX$20,STL!$T$15,AD157=$AX$21,STL!$T$16,AD157=$AX$22,STL!$T$17,AD157=$AX$23,STL!$T$18,AD157=$AX$24,STL!$T$19,AD157=$AX$25,STL!$T$20,AD157=$AX$26,STL!$T$21,AD157=$AX$27,STL!$T$22,AD157=$AX$28,STL!$T$23,AD157=$AX$29,STL!$T$24,AD157=$AX$30,STL!$T$25,AD157=$AX$31,STL!$T$26,AD157=$AX$32,STL!$T$27,AD157=$AX$33,STL!$T$28,AD157=$AX$34,STL!$T$29,AD157=$AX$35,STL!$T$30,AD157=$AX$36,STL!$T$31,AD157=$AX$37,STL!$T$32,AD157=$AX$38,STL!$T$33,AD157=$AX$39,STL!$T$34,AD157=$AX$40,STL!$T$35,AD157=$AX$41,STL!$T$36,AD157=$AX$42,STL!$T$37,AD157=$AX$43,STL!$T$38,AD157=$AX$44,STL!$T$39,AD157=$AX$45,STL!$T$40,AD157=$AX$46,STL!$T$41,AD157=$AX$47,STL!$T$42,AD157=$AX$48,STL!$T$43,AD157=$AX$49,STL!$T$44)</f>
        <v>231.25</v>
      </c>
      <c r="U157" s="2" cm="1">
        <f t="array" ref="U157">_xlfn.IFS($AD157=$AX$8,STL!$U$3,$AD157=$AX$9,STL!$U$4,$AD157=$AX$10,STL!$U$5,$AD157=$AX$11,STL!$U$6,$AD157=$AX$12,STL!$U$7,$AD157=$AX$13,STL!$U$8,$AD157=$AX$14,STL!$U$9,$AD157=$AX$15,STL!$U$10,$AD157=$AX$16,STL!$U$11,$AD157=$AX$17,STL!$U$12,$AD157=$AX$18,STL!$U$13,$AD157=$AX$19,STL!$U$14,$AD157=$AX$20,STL!$U$15,$AD157=$AX$21,STL!$U$16,$AD157=$AX$22,STL!$U$17,$AD157=$AX$23,STL!$U$18,$AD157=$AX$24,STL!$U$19,$AD157=$AX$25,STL!$U$20,$AD157=$AX$26,STL!$U$21,$AD157=$AX$27,STL!$U$22,$AD157=$AX$28,STL!$U$23,$AD157=$AX$29,STL!$U$24,$AD157=$AX$30,STL!$U$25,$AD157=$AX$31,STL!$U$26,$AD157=$AX$32,STL!$U$27,$AD157=$AX$33,STL!$U$28,$AD157=$AX$34,STL!$U$29,$AD157=$AX$35,STL!$U$30,$AD157=$AX$36,STL!$U$31,$AD157=$AX$37,STL!$U$32,$AD157=$AX$38,STL!$U$33,$AD157=$AX$39,STL!$U$34,$AD157=$AX$40,STL!$U$35,$AD157=$AX$41,STL!$U$36,$AD157=$AX$42,STL!$U$37,$AD157=$AX$43,STL!$U$38,$AD157=$AX$44,STL!$U$39,$AD157=$AX$45,STL!$U$40,$AD157=$AX$46,STL!$U$41,$AD157=$AX$47,STL!$U$42,$AD157=$AX$48,STL!$U$43,$AD157=$AX$49,STL!$U$44)</f>
        <v>4.5279999999999996</v>
      </c>
      <c r="V157" s="2" cm="1">
        <f t="array" ref="V157">_xlfn.IFS($AD157=$AX$8,STL!$V$3,$AD157=$AX$9,STL!$V$4,$AD157=$AX$10,STL!$V$5,$AD157=$AX$11,STL!$V$6,$AD157=$AX$12,STL!$V$7,$AD157=$AX$13,STL!$V$8,$AD157=$AX$14,STL!$V$9,$AD157=$AX$15,STL!$V$10,$AD157=$AX$16,STL!$V$11,$AD157=$AX$17,STL!$V$12,$AD157=$AX$18,STL!$V$13,$AD157=$AX$19,STL!$V$14,$AD157=$AX$20,STL!$V$15,$AD157=$AX$21,STL!$V$16,$AD157=$AX$22,STL!$V$17,$AD157=$AX$23,STL!$V$18,$AD157=$AX$24,STL!$V$19,$AD157=$AX$25,STL!$V$20,$AD157=$AX$26,STL!$V$21,$AD157=$AX$27,STL!$V$22,$AD157=$AX$28,STL!$V$23,$AD157=$AX$29,STL!$V$24,$AD157=$AX$30,STL!$V$25,$AD157=$AX$31,STL!$V$26,$AD157=$AX$32,STL!$V$27,$AD157=$AX$33,STL!$V$28,$AD157=$AX$34,STL!$V$29,$AD157=$AX$35,STL!$V$30,$AD157=$AX$36,STL!$V$31,$AD157=$AX$37,STL!$V$32,$AD157=$AX$38,STL!$V$33,$AD157=$AX$39,STL!$V$34,$AD157=$AX$40,STL!$V$35,$AD157=$AX$41,STL!$V$36,$AD157=$AX$42,STL!$V$37,$AD157=$AX$43,STL!$V$38,$AD157=$AX$44,STL!$V$39,$AD157=$AX$45,STL!$V$40,$AD157=$AX$46,STL!$V$41,$AD157=$AX$47,STL!$V$42,$AD157=$AX$48,STL!$V$43,$AD157=$AX$49,STL!$V$44)</f>
        <v>235.77799999999999</v>
      </c>
      <c r="W157" s="2" t="s">
        <v>1484</v>
      </c>
      <c r="X157" s="2">
        <v>0.03</v>
      </c>
      <c r="Y157" s="2" t="s">
        <v>33</v>
      </c>
      <c r="Z157" s="2" t="s">
        <v>34</v>
      </c>
      <c r="AA157" s="2" t="s">
        <v>35</v>
      </c>
      <c r="AB157" s="2">
        <v>54952.608302000001</v>
      </c>
      <c r="AC157" s="2">
        <v>54.952607999999998</v>
      </c>
      <c r="AD157" s="2">
        <v>20</v>
      </c>
      <c r="AE157" s="10" t="s">
        <v>307</v>
      </c>
      <c r="AF157" s="2">
        <f t="shared" si="3"/>
        <v>526512.71280685719</v>
      </c>
      <c r="AG157" s="2" cm="1">
        <f t="array" ref="AG157">_xlfn.IFS(D157="I",MIN('Datos pp I Región'!$K$7:$K$9),D157="II",MIN('Datos pp II Región'!$K$7:$K$9),D157="III",MIN('Datos pp III Región'!$K$7:$K$9),D157="IV",MIN('Datos pp IV Región'!$K$7:$K$9),D157="V",MIN('Datos pp V Región'!$K$7:$K$9),D157="RM",MIN('Datos pp RM'!$K$7:$K$9),D157="VI",MIN('Datos pp VI Región'!$K$7:$K$9))</f>
        <v>29</v>
      </c>
      <c r="AH157" s="2" cm="1">
        <f t="array" ref="AH157">_xlfn.IFS(Z157="Pavimentado",1-(AG157/(4*365)),Z157="No Pavimentado",1-(AG157/365))</f>
        <v>0.98013698630136981</v>
      </c>
      <c r="AI157" s="2" cm="1">
        <f t="array" ref="AI157">_xlfn.IFS(Z157="Pavimentado",8,Z157="No Pavimentado",R157)</f>
        <v>8</v>
      </c>
      <c r="AJ157" s="2">
        <v>0.62</v>
      </c>
      <c r="AK157" s="2">
        <v>0.15</v>
      </c>
      <c r="AL157" s="2">
        <v>1.5</v>
      </c>
      <c r="AM157" s="2">
        <v>0.15</v>
      </c>
      <c r="AN157" s="2"/>
      <c r="AO157" s="2" cm="1">
        <f t="array" ref="AO157">_xlfn.IFS($Z157=$AU$3,AJ157*(($X157)^(0.91))*(AI157*1.1023)^(1.02),$Z157=$AU$4,AL157*281.9*((8.5/12)^0.9)*(AI157/2.72)^0.45)</f>
        <v>0.23489275495793649</v>
      </c>
      <c r="AP157" s="2" cm="1">
        <f t="array" ref="AP157">_xlfn.IFS($Z157=$AU$3,AK157*(($X157)^(0.91))*(AI157*1.1023)^1.02,$Z157=$AU$4,AM157*281.9*((8.5/12)^0.9)*(AI157/2.72)^0.45)</f>
        <v>5.6828892328533019E-2</v>
      </c>
      <c r="AQ157" s="2" cm="1">
        <f t="array" ref="AQ157">_xlfn.IFS(Z157=$AU$3,(AF157*AO157*AH157)/1000000,Z157=$AU$4,(AF157*AH157*AO157*(1-AN157))/1000000)</f>
        <v>0.12121748284574675</v>
      </c>
      <c r="AR157" s="2" cm="1">
        <f t="array" ref="AR157">_xlfn.IFS(Z157=$AU$3,(AF157*AP157*AH157)/1000000,Z157=$AU$4,(AF157*AH157*AP157*(1-AN157))/1000000)</f>
        <v>2.9326810365906474E-2</v>
      </c>
    </row>
    <row r="158" spans="1:44" ht="28.8" x14ac:dyDescent="0.3">
      <c r="A158" s="2">
        <v>20</v>
      </c>
      <c r="B158" t="s">
        <v>21</v>
      </c>
      <c r="D158" t="s">
        <v>184</v>
      </c>
      <c r="F158" s="2" t="s">
        <v>210</v>
      </c>
      <c r="G158" s="3" t="s">
        <v>188</v>
      </c>
      <c r="H158" s="2" t="s">
        <v>211</v>
      </c>
      <c r="I158" s="2" t="s">
        <v>28</v>
      </c>
      <c r="J158" s="2">
        <v>134137</v>
      </c>
      <c r="K158" s="2" t="s">
        <v>29</v>
      </c>
      <c r="L158" s="4">
        <v>46227</v>
      </c>
      <c r="M158" s="2" t="s">
        <v>30</v>
      </c>
      <c r="N158" s="2" t="s">
        <v>31</v>
      </c>
      <c r="O158" s="2">
        <v>134137</v>
      </c>
      <c r="P158" s="2" cm="1">
        <f t="array" ref="P158">_xlfn.IFS(AD158=$AT$8,STL!$P$3,AD158=$AT$9,STL!$P$4,AD158=$AT$10,STL!$P$5,AD158=$AT$11,STL!$P$6,AD158=$AT$12,STL!$P$7,AD158=$AT$13,STL!$P$8,AD158=$AT$14,STL!$P$9,AD158=$AT$15,STL!$P$10,AD158=$AT$16,STL!$P$11,AD158=$AT$17,STL!$P$12,AD158=$AT$18,STL!$P$13,AD158=$AT$19,STL!$P$14,AD158=$AT$20,STL!$P$15,AD158=$AT$21,STL!$P$16,AD158=$AT$22,STL!$P$17,AD158=$AT$23,STL!$P$18,AD158=$AT$24,STL!$P$19,AD158=$AT$25,STL!$P$20,AD158=$AT$26,STL!$P$21,AD158=$AT$27,STL!$P$22,AD158=$AT$28,STL!$P$23,AD158=$AT$29,STL!$P$24,AD158=$AT$30,STL!$P$25,AD158=$AT$31,STL!$P$26,AD158=$AT$32,STL!$P$27,AD158=$AT$33,STL!$P$28,AD158=$AT$34,STL!$P$29,AD158=$AT$35,STL!$P$30,AD158=$AT$36,STL!$P$31,AD158=$AT$37,STL!$P$32,AD158=$AT$38,STL!$P$33,AD158=$AT$39,STL!$P$34,AD158=$AT$40,STL!$P$35,AD158=$AT$41,STL!$P$36,AD158=$AT$42,STL!$P$37,AD158=$AT$43,STL!$P$38,AD158=$AT$44,STL!$P$39,AD158=$AT$45,STL!$P$40,AD158=$AT$46,STL!$P$41,AD158=$AT$47,STL!$P$42,AD158=$AT$48,STL!$P$43,AD158=$AT$49,STL!$P$44)</f>
        <v>8.3350000000000009</v>
      </c>
      <c r="Q158" s="2">
        <f>STL!$Q$3</f>
        <v>28</v>
      </c>
      <c r="R158" s="42">
        <f>STL!$R$3</f>
        <v>36.335000000000001</v>
      </c>
      <c r="S158" s="43" cm="1">
        <f t="array" ref="S158">_xlfn.IFS(A158=$AT$8,STL!$S$3,A158=$AT$9,STL!$S$4,A158=$AT$10,STL!$S$5,A158=$AT$11,STL!$S$6,A158=$AT$12,STL!$S$7,A158=$AT$13,STL!$S$8,A158=$AT$14,STL!$S$9,A158=$AT$15,STL!$S$10,A158=$AT$16,STL!$S$11,A158=$AT$17,STL!$S$12,A158=$AT$18,STL!$S$13,A158=$AT$19,STL!$S$14,A158=$AT$20,STL!$S$15,A158=$AT$21,STL!$S$16,A158=$AT$22,STL!$S$17,A158=$AT$23,STL!$S$18,A158=$AT$24,STL!$S$19,A158=$AT$25,STL!$S$20,A158=$AT$26,STL!$S$21,A158=$AT$27,STL!$S$22,A158=$AT$28,STL!$S$23,A158=$AT$29,STL!$S$24,A158=$AT$30,STL!$S$25,A158=$AT$31,STL!$S$26,A158=$AT$32,STL!$S$27,A158=$AT$33,STL!$S$28,A158=$AT$34,STL!$S$29,A158=$AT$35,STL!$S$30,A158=$AT$36,STL!$S$31,A158=$AT$37,STL!$S$32,A158=$AT$38,STL!$S$33,A158=$AT$39,STL!$S$34,A158=$AT$40,STL!$S$35,A158=$AT$41,STL!$S$36,A158=$AT$42,STL!$S$37,A158=$AT$43,STL!$S$38,A158=$AT$44,STL!$S$39,A158=$AT$45,STL!$S$40,A158=$AT$46,STL!$S$41,A158=$AT$47,STL!$S$42,A158=$AT$48,STL!$S$43,A158=$AT$49,STL!$S$44)</f>
        <v>4790.6071428571431</v>
      </c>
      <c r="T158" s="2" cm="1">
        <f t="array" ref="T158">_xlfn.IFS(AD158=$AX$8,STL!$T$3,AD158=$AX$9,STL!$T$4,AD158=$AX$10,STL!$T$5,AD158=$AX$11,STL!$T$6,AD158=$AX$12,STL!$T$7,AD158=$AX$13,STL!$T$8,AD158=$AX$14,STL!$T$9,AD158=$AX$15,STL!$T$10,AD158=$AX$16,STL!$T$11,AD158=$AX$17,STL!$T$12,AD158=$AX$18,STL!$T$13,AD158=$AX$19,STL!$T$14,AD158=$AX$20,STL!$T$15,AD158=$AX$21,STL!$T$16,AD158=$AX$22,STL!$T$17,AD158=$AX$23,STL!$T$18,AD158=$AX$24,STL!$T$19,AD158=$AX$25,STL!$T$20,AD158=$AX$26,STL!$T$21,AD158=$AX$27,STL!$T$22,AD158=$AX$28,STL!$T$23,AD158=$AX$29,STL!$T$24,AD158=$AX$30,STL!$T$25,AD158=$AX$31,STL!$T$26,AD158=$AX$32,STL!$T$27,AD158=$AX$33,STL!$T$28,AD158=$AX$34,STL!$T$29,AD158=$AX$35,STL!$T$30,AD158=$AX$36,STL!$T$31,AD158=$AX$37,STL!$T$32,AD158=$AX$38,STL!$T$33,AD158=$AX$39,STL!$T$34,AD158=$AX$40,STL!$T$35,AD158=$AX$41,STL!$T$36,AD158=$AX$42,STL!$T$37,AD158=$AX$43,STL!$T$38,AD158=$AX$44,STL!$T$39,AD158=$AX$45,STL!$T$40,AD158=$AX$46,STL!$T$41,AD158=$AX$47,STL!$T$42,AD158=$AX$48,STL!$T$43,AD158=$AX$49,STL!$T$44)</f>
        <v>231.25</v>
      </c>
      <c r="U158" s="2" cm="1">
        <f t="array" ref="U158">_xlfn.IFS($AD158=$AX$8,STL!$U$3,$AD158=$AX$9,STL!$U$4,$AD158=$AX$10,STL!$U$5,$AD158=$AX$11,STL!$U$6,$AD158=$AX$12,STL!$U$7,$AD158=$AX$13,STL!$U$8,$AD158=$AX$14,STL!$U$9,$AD158=$AX$15,STL!$U$10,$AD158=$AX$16,STL!$U$11,$AD158=$AX$17,STL!$U$12,$AD158=$AX$18,STL!$U$13,$AD158=$AX$19,STL!$U$14,$AD158=$AX$20,STL!$U$15,$AD158=$AX$21,STL!$U$16,$AD158=$AX$22,STL!$U$17,$AD158=$AX$23,STL!$U$18,$AD158=$AX$24,STL!$U$19,$AD158=$AX$25,STL!$U$20,$AD158=$AX$26,STL!$U$21,$AD158=$AX$27,STL!$U$22,$AD158=$AX$28,STL!$U$23,$AD158=$AX$29,STL!$U$24,$AD158=$AX$30,STL!$U$25,$AD158=$AX$31,STL!$U$26,$AD158=$AX$32,STL!$U$27,$AD158=$AX$33,STL!$U$28,$AD158=$AX$34,STL!$U$29,$AD158=$AX$35,STL!$U$30,$AD158=$AX$36,STL!$U$31,$AD158=$AX$37,STL!$U$32,$AD158=$AX$38,STL!$U$33,$AD158=$AX$39,STL!$U$34,$AD158=$AX$40,STL!$U$35,$AD158=$AX$41,STL!$U$36,$AD158=$AX$42,STL!$U$37,$AD158=$AX$43,STL!$U$38,$AD158=$AX$44,STL!$U$39,$AD158=$AX$45,STL!$U$40,$AD158=$AX$46,STL!$U$41,$AD158=$AX$47,STL!$U$42,$AD158=$AX$48,STL!$U$43,$AD158=$AX$49,STL!$U$44)</f>
        <v>4.5279999999999996</v>
      </c>
      <c r="V158" s="2" cm="1">
        <f t="array" ref="V158">_xlfn.IFS($AD158=$AX$8,STL!$V$3,$AD158=$AX$9,STL!$V$4,$AD158=$AX$10,STL!$V$5,$AD158=$AX$11,STL!$V$6,$AD158=$AX$12,STL!$V$7,$AD158=$AX$13,STL!$V$8,$AD158=$AX$14,STL!$V$9,$AD158=$AX$15,STL!$V$10,$AD158=$AX$16,STL!$V$11,$AD158=$AX$17,STL!$V$12,$AD158=$AX$18,STL!$V$13,$AD158=$AX$19,STL!$V$14,$AD158=$AX$20,STL!$V$15,$AD158=$AX$21,STL!$V$16,$AD158=$AX$22,STL!$V$17,$AD158=$AX$23,STL!$V$18,$AD158=$AX$24,STL!$V$19,$AD158=$AX$25,STL!$V$20,$AD158=$AX$26,STL!$V$21,$AD158=$AX$27,STL!$V$22,$AD158=$AX$28,STL!$V$23,$AD158=$AX$29,STL!$V$24,$AD158=$AX$30,STL!$V$25,$AD158=$AX$31,STL!$V$26,$AD158=$AX$32,STL!$V$27,$AD158=$AX$33,STL!$V$28,$AD158=$AX$34,STL!$V$29,$AD158=$AX$35,STL!$V$30,$AD158=$AX$36,STL!$V$31,$AD158=$AX$37,STL!$V$32,$AD158=$AX$38,STL!$V$33,$AD158=$AX$39,STL!$V$34,$AD158=$AX$40,STL!$V$35,$AD158=$AX$41,STL!$V$36,$AD158=$AX$42,STL!$V$37,$AD158=$AX$43,STL!$V$38,$AD158=$AX$44,STL!$V$39,$AD158=$AX$45,STL!$V$40,$AD158=$AX$46,STL!$V$41,$AD158=$AX$47,STL!$V$42,$AD158=$AX$48,STL!$V$43,$AD158=$AX$49,STL!$V$44)</f>
        <v>235.77799999999999</v>
      </c>
      <c r="W158" s="2" t="s">
        <v>1485</v>
      </c>
      <c r="X158" s="2">
        <v>0.03</v>
      </c>
      <c r="Y158" s="2" t="s">
        <v>33</v>
      </c>
      <c r="Z158" s="2" t="s">
        <v>34</v>
      </c>
      <c r="AA158" s="2" t="s">
        <v>35</v>
      </c>
      <c r="AB158" s="2">
        <v>4330.6966030000003</v>
      </c>
      <c r="AC158" s="2">
        <v>4.3306969999999998</v>
      </c>
      <c r="AD158" s="2">
        <v>20</v>
      </c>
      <c r="AE158" s="10" t="s">
        <v>307</v>
      </c>
      <c r="AF158" s="2">
        <f t="shared" si="3"/>
        <v>41493.335963500002</v>
      </c>
      <c r="AG158" s="2" cm="1">
        <f t="array" ref="AG158">_xlfn.IFS(D158="I",MIN('Datos pp I Región'!$K$7:$K$9),D158="II",MIN('Datos pp II Región'!$K$7:$K$9),D158="III",MIN('Datos pp III Región'!$K$7:$K$9),D158="IV",MIN('Datos pp IV Región'!$K$7:$K$9),D158="V",MIN('Datos pp V Región'!$K$7:$K$9),D158="RM",MIN('Datos pp RM'!$K$7:$K$9),D158="VI",MIN('Datos pp VI Región'!$K$7:$K$9))</f>
        <v>29</v>
      </c>
      <c r="AH158" s="2" cm="1">
        <f t="array" ref="AH158">_xlfn.IFS(Z158="Pavimentado",1-(AG158/(4*365)),Z158="No Pavimentado",1-(AG158/365))</f>
        <v>0.98013698630136981</v>
      </c>
      <c r="AI158" s="2" cm="1">
        <f t="array" ref="AI158">_xlfn.IFS(Z158="Pavimentado",8,Z158="No Pavimentado",R158)</f>
        <v>8</v>
      </c>
      <c r="AJ158" s="2">
        <v>0.62</v>
      </c>
      <c r="AK158" s="2">
        <v>0.15</v>
      </c>
      <c r="AL158" s="2">
        <v>1.5</v>
      </c>
      <c r="AM158" s="2">
        <v>0.15</v>
      </c>
      <c r="AN158" s="2"/>
      <c r="AO158" s="2" cm="1">
        <f t="array" ref="AO158">_xlfn.IFS($Z158=$AU$3,AJ158*(($X158)^(0.91))*(AI158*1.1023)^(1.02),$Z158=$AU$4,AL158*281.9*((8.5/12)^0.9)*(AI158/2.72)^0.45)</f>
        <v>0.23489275495793649</v>
      </c>
      <c r="AP158" s="2" cm="1">
        <f t="array" ref="AP158">_xlfn.IFS($Z158=$AU$3,AK158*(($X158)^(0.91))*(AI158*1.1023)^1.02,$Z158=$AU$4,AM158*281.9*((8.5/12)^0.9)*(AI158/2.72)^0.45)</f>
        <v>5.6828892328533019E-2</v>
      </c>
      <c r="AQ158" s="2" cm="1">
        <f t="array" ref="AQ158">_xlfn.IFS(Z158=$AU$3,(AF158*AO158*AH158)/1000000,Z158=$AU$4,(AF158*AH158*AO158*(1-AN158))/1000000)</f>
        <v>9.552889451718595E-3</v>
      </c>
      <c r="AR158" s="2" cm="1">
        <f t="array" ref="AR158">_xlfn.IFS(Z158=$AU$3,(AF158*AP158*AH158)/1000000,Z158=$AU$4,(AF158*AH158*AP158*(1-AN158))/1000000)</f>
        <v>2.3111829318674016E-3</v>
      </c>
    </row>
    <row r="159" spans="1:44" ht="28.8" x14ac:dyDescent="0.3">
      <c r="A159" s="2">
        <v>20</v>
      </c>
      <c r="B159" t="s">
        <v>21</v>
      </c>
      <c r="D159" t="s">
        <v>184</v>
      </c>
      <c r="F159" s="2" t="s">
        <v>210</v>
      </c>
      <c r="G159" s="3" t="s">
        <v>188</v>
      </c>
      <c r="H159" s="2" t="s">
        <v>211</v>
      </c>
      <c r="I159" s="2" t="s">
        <v>28</v>
      </c>
      <c r="J159" s="2">
        <v>134137</v>
      </c>
      <c r="K159" s="2" t="s">
        <v>29</v>
      </c>
      <c r="L159" s="4">
        <v>46227</v>
      </c>
      <c r="M159" s="2" t="s">
        <v>30</v>
      </c>
      <c r="N159" s="2" t="s">
        <v>31</v>
      </c>
      <c r="O159" s="2">
        <v>134137</v>
      </c>
      <c r="P159" s="2" cm="1">
        <f t="array" ref="P159">_xlfn.IFS(AD159=$AT$8,STL!$P$3,AD159=$AT$9,STL!$P$4,AD159=$AT$10,STL!$P$5,AD159=$AT$11,STL!$P$6,AD159=$AT$12,STL!$P$7,AD159=$AT$13,STL!$P$8,AD159=$AT$14,STL!$P$9,AD159=$AT$15,STL!$P$10,AD159=$AT$16,STL!$P$11,AD159=$AT$17,STL!$P$12,AD159=$AT$18,STL!$P$13,AD159=$AT$19,STL!$P$14,AD159=$AT$20,STL!$P$15,AD159=$AT$21,STL!$P$16,AD159=$AT$22,STL!$P$17,AD159=$AT$23,STL!$P$18,AD159=$AT$24,STL!$P$19,AD159=$AT$25,STL!$P$20,AD159=$AT$26,STL!$P$21,AD159=$AT$27,STL!$P$22,AD159=$AT$28,STL!$P$23,AD159=$AT$29,STL!$P$24,AD159=$AT$30,STL!$P$25,AD159=$AT$31,STL!$P$26,AD159=$AT$32,STL!$P$27,AD159=$AT$33,STL!$P$28,AD159=$AT$34,STL!$P$29,AD159=$AT$35,STL!$P$30,AD159=$AT$36,STL!$P$31,AD159=$AT$37,STL!$P$32,AD159=$AT$38,STL!$P$33,AD159=$AT$39,STL!$P$34,AD159=$AT$40,STL!$P$35,AD159=$AT$41,STL!$P$36,AD159=$AT$42,STL!$P$37,AD159=$AT$43,STL!$P$38,AD159=$AT$44,STL!$P$39,AD159=$AT$45,STL!$P$40,AD159=$AT$46,STL!$P$41,AD159=$AT$47,STL!$P$42,AD159=$AT$48,STL!$P$43,AD159=$AT$49,STL!$P$44)</f>
        <v>8.3350000000000009</v>
      </c>
      <c r="Q159" s="2">
        <f>STL!$Q$3</f>
        <v>28</v>
      </c>
      <c r="R159" s="42">
        <f>STL!$R$3</f>
        <v>36.335000000000001</v>
      </c>
      <c r="S159" s="43" cm="1">
        <f t="array" ref="S159">_xlfn.IFS(A159=$AT$8,STL!$S$3,A159=$AT$9,STL!$S$4,A159=$AT$10,STL!$S$5,A159=$AT$11,STL!$S$6,A159=$AT$12,STL!$S$7,A159=$AT$13,STL!$S$8,A159=$AT$14,STL!$S$9,A159=$AT$15,STL!$S$10,A159=$AT$16,STL!$S$11,A159=$AT$17,STL!$S$12,A159=$AT$18,STL!$S$13,A159=$AT$19,STL!$S$14,A159=$AT$20,STL!$S$15,A159=$AT$21,STL!$S$16,A159=$AT$22,STL!$S$17,A159=$AT$23,STL!$S$18,A159=$AT$24,STL!$S$19,A159=$AT$25,STL!$S$20,A159=$AT$26,STL!$S$21,A159=$AT$27,STL!$S$22,A159=$AT$28,STL!$S$23,A159=$AT$29,STL!$S$24,A159=$AT$30,STL!$S$25,A159=$AT$31,STL!$S$26,A159=$AT$32,STL!$S$27,A159=$AT$33,STL!$S$28,A159=$AT$34,STL!$S$29,A159=$AT$35,STL!$S$30,A159=$AT$36,STL!$S$31,A159=$AT$37,STL!$S$32,A159=$AT$38,STL!$S$33,A159=$AT$39,STL!$S$34,A159=$AT$40,STL!$S$35,A159=$AT$41,STL!$S$36,A159=$AT$42,STL!$S$37,A159=$AT$43,STL!$S$38,A159=$AT$44,STL!$S$39,A159=$AT$45,STL!$S$40,A159=$AT$46,STL!$S$41,A159=$AT$47,STL!$S$42,A159=$AT$48,STL!$S$43,A159=$AT$49,STL!$S$44)</f>
        <v>4790.6071428571431</v>
      </c>
      <c r="T159" s="2" cm="1">
        <f t="array" ref="T159">_xlfn.IFS(AD159=$AX$8,STL!$T$3,AD159=$AX$9,STL!$T$4,AD159=$AX$10,STL!$T$5,AD159=$AX$11,STL!$T$6,AD159=$AX$12,STL!$T$7,AD159=$AX$13,STL!$T$8,AD159=$AX$14,STL!$T$9,AD159=$AX$15,STL!$T$10,AD159=$AX$16,STL!$T$11,AD159=$AX$17,STL!$T$12,AD159=$AX$18,STL!$T$13,AD159=$AX$19,STL!$T$14,AD159=$AX$20,STL!$T$15,AD159=$AX$21,STL!$T$16,AD159=$AX$22,STL!$T$17,AD159=$AX$23,STL!$T$18,AD159=$AX$24,STL!$T$19,AD159=$AX$25,STL!$T$20,AD159=$AX$26,STL!$T$21,AD159=$AX$27,STL!$T$22,AD159=$AX$28,STL!$T$23,AD159=$AX$29,STL!$T$24,AD159=$AX$30,STL!$T$25,AD159=$AX$31,STL!$T$26,AD159=$AX$32,STL!$T$27,AD159=$AX$33,STL!$T$28,AD159=$AX$34,STL!$T$29,AD159=$AX$35,STL!$T$30,AD159=$AX$36,STL!$T$31,AD159=$AX$37,STL!$T$32,AD159=$AX$38,STL!$T$33,AD159=$AX$39,STL!$T$34,AD159=$AX$40,STL!$T$35,AD159=$AX$41,STL!$T$36,AD159=$AX$42,STL!$T$37,AD159=$AX$43,STL!$T$38,AD159=$AX$44,STL!$T$39,AD159=$AX$45,STL!$T$40,AD159=$AX$46,STL!$T$41,AD159=$AX$47,STL!$T$42,AD159=$AX$48,STL!$T$43,AD159=$AX$49,STL!$T$44)</f>
        <v>231.25</v>
      </c>
      <c r="U159" s="2" cm="1">
        <f t="array" ref="U159">_xlfn.IFS($AD159=$AX$8,STL!$U$3,$AD159=$AX$9,STL!$U$4,$AD159=$AX$10,STL!$U$5,$AD159=$AX$11,STL!$U$6,$AD159=$AX$12,STL!$U$7,$AD159=$AX$13,STL!$U$8,$AD159=$AX$14,STL!$U$9,$AD159=$AX$15,STL!$U$10,$AD159=$AX$16,STL!$U$11,$AD159=$AX$17,STL!$U$12,$AD159=$AX$18,STL!$U$13,$AD159=$AX$19,STL!$U$14,$AD159=$AX$20,STL!$U$15,$AD159=$AX$21,STL!$U$16,$AD159=$AX$22,STL!$U$17,$AD159=$AX$23,STL!$U$18,$AD159=$AX$24,STL!$U$19,$AD159=$AX$25,STL!$U$20,$AD159=$AX$26,STL!$U$21,$AD159=$AX$27,STL!$U$22,$AD159=$AX$28,STL!$U$23,$AD159=$AX$29,STL!$U$24,$AD159=$AX$30,STL!$U$25,$AD159=$AX$31,STL!$U$26,$AD159=$AX$32,STL!$U$27,$AD159=$AX$33,STL!$U$28,$AD159=$AX$34,STL!$U$29,$AD159=$AX$35,STL!$U$30,$AD159=$AX$36,STL!$U$31,$AD159=$AX$37,STL!$U$32,$AD159=$AX$38,STL!$U$33,$AD159=$AX$39,STL!$U$34,$AD159=$AX$40,STL!$U$35,$AD159=$AX$41,STL!$U$36,$AD159=$AX$42,STL!$U$37,$AD159=$AX$43,STL!$U$38,$AD159=$AX$44,STL!$U$39,$AD159=$AX$45,STL!$U$40,$AD159=$AX$46,STL!$U$41,$AD159=$AX$47,STL!$U$42,$AD159=$AX$48,STL!$U$43,$AD159=$AX$49,STL!$U$44)</f>
        <v>4.5279999999999996</v>
      </c>
      <c r="V159" s="2" cm="1">
        <f t="array" ref="V159">_xlfn.IFS($AD159=$AX$8,STL!$V$3,$AD159=$AX$9,STL!$V$4,$AD159=$AX$10,STL!$V$5,$AD159=$AX$11,STL!$V$6,$AD159=$AX$12,STL!$V$7,$AD159=$AX$13,STL!$V$8,$AD159=$AX$14,STL!$V$9,$AD159=$AX$15,STL!$V$10,$AD159=$AX$16,STL!$V$11,$AD159=$AX$17,STL!$V$12,$AD159=$AX$18,STL!$V$13,$AD159=$AX$19,STL!$V$14,$AD159=$AX$20,STL!$V$15,$AD159=$AX$21,STL!$V$16,$AD159=$AX$22,STL!$V$17,$AD159=$AX$23,STL!$V$18,$AD159=$AX$24,STL!$V$19,$AD159=$AX$25,STL!$V$20,$AD159=$AX$26,STL!$V$21,$AD159=$AX$27,STL!$V$22,$AD159=$AX$28,STL!$V$23,$AD159=$AX$29,STL!$V$24,$AD159=$AX$30,STL!$V$25,$AD159=$AX$31,STL!$V$26,$AD159=$AX$32,STL!$V$27,$AD159=$AX$33,STL!$V$28,$AD159=$AX$34,STL!$V$29,$AD159=$AX$35,STL!$V$30,$AD159=$AX$36,STL!$V$31,$AD159=$AX$37,STL!$V$32,$AD159=$AX$38,STL!$V$33,$AD159=$AX$39,STL!$V$34,$AD159=$AX$40,STL!$V$35,$AD159=$AX$41,STL!$V$36,$AD159=$AX$42,STL!$V$37,$AD159=$AX$43,STL!$V$38,$AD159=$AX$44,STL!$V$39,$AD159=$AX$45,STL!$V$40,$AD159=$AX$46,STL!$V$41,$AD159=$AX$47,STL!$V$42,$AD159=$AX$48,STL!$V$43,$AD159=$AX$49,STL!$V$44)</f>
        <v>235.77799999999999</v>
      </c>
      <c r="W159" s="2" t="s">
        <v>1486</v>
      </c>
      <c r="X159" s="2">
        <v>0.03</v>
      </c>
      <c r="Y159" s="2" t="s">
        <v>33</v>
      </c>
      <c r="Z159" s="2" t="s">
        <v>34</v>
      </c>
      <c r="AA159" s="2" t="s">
        <v>35</v>
      </c>
      <c r="AB159" s="2">
        <v>6348.5732230000003</v>
      </c>
      <c r="AC159" s="2">
        <v>6.348573</v>
      </c>
      <c r="AD159" s="2">
        <v>20</v>
      </c>
      <c r="AE159" s="10" t="s">
        <v>307</v>
      </c>
      <c r="AF159" s="2">
        <f t="shared" si="3"/>
        <v>60827.038321500004</v>
      </c>
      <c r="AG159" s="2" cm="1">
        <f t="array" ref="AG159">_xlfn.IFS(D159="I",MIN('Datos pp I Región'!$K$7:$K$9),D159="II",MIN('Datos pp II Región'!$K$7:$K$9),D159="III",MIN('Datos pp III Región'!$K$7:$K$9),D159="IV",MIN('Datos pp IV Región'!$K$7:$K$9),D159="V",MIN('Datos pp V Región'!$K$7:$K$9),D159="RM",MIN('Datos pp RM'!$K$7:$K$9),D159="VI",MIN('Datos pp VI Región'!$K$7:$K$9))</f>
        <v>29</v>
      </c>
      <c r="AH159" s="2" cm="1">
        <f t="array" ref="AH159">_xlfn.IFS(Z159="Pavimentado",1-(AG159/(4*365)),Z159="No Pavimentado",1-(AG159/365))</f>
        <v>0.98013698630136981</v>
      </c>
      <c r="AI159" s="2" cm="1">
        <f t="array" ref="AI159">_xlfn.IFS(Z159="Pavimentado",8,Z159="No Pavimentado",R159)</f>
        <v>8</v>
      </c>
      <c r="AJ159" s="2">
        <v>0.62</v>
      </c>
      <c r="AK159" s="2">
        <v>0.15</v>
      </c>
      <c r="AL159" s="2">
        <v>1.5</v>
      </c>
      <c r="AM159" s="2">
        <v>0.15</v>
      </c>
      <c r="AN159" s="2"/>
      <c r="AO159" s="2" cm="1">
        <f t="array" ref="AO159">_xlfn.IFS($Z159=$AU$3,AJ159*(($X159)^(0.91))*(AI159*1.1023)^(1.02),$Z159=$AU$4,AL159*281.9*((8.5/12)^0.9)*(AI159/2.72)^0.45)</f>
        <v>0.23489275495793649</v>
      </c>
      <c r="AP159" s="2" cm="1">
        <f t="array" ref="AP159">_xlfn.IFS($Z159=$AU$3,AK159*(($X159)^(0.91))*(AI159*1.1023)^1.02,$Z159=$AU$4,AM159*281.9*((8.5/12)^0.9)*(AI159/2.72)^0.45)</f>
        <v>5.6828892328533019E-2</v>
      </c>
      <c r="AQ159" s="2" cm="1">
        <f t="array" ref="AQ159">_xlfn.IFS(Z159=$AU$3,(AF159*AO159*AH159)/1000000,Z159=$AU$4,(AF159*AH159*AO159*(1-AN159))/1000000)</f>
        <v>1.4004031232193218E-2</v>
      </c>
      <c r="AR159" s="2" cm="1">
        <f t="array" ref="AR159">_xlfn.IFS(Z159=$AU$3,(AF159*AP159*AH159)/1000000,Z159=$AU$4,(AF159*AH159*AP159*(1-AN159))/1000000)</f>
        <v>3.3880720723048108E-3</v>
      </c>
    </row>
    <row r="160" spans="1:44" ht="28.8" x14ac:dyDescent="0.3">
      <c r="A160" s="2">
        <v>20</v>
      </c>
      <c r="B160" t="s">
        <v>21</v>
      </c>
      <c r="D160" t="s">
        <v>184</v>
      </c>
      <c r="F160" s="2" t="s">
        <v>210</v>
      </c>
      <c r="G160" s="3" t="s">
        <v>188</v>
      </c>
      <c r="H160" s="2" t="s">
        <v>211</v>
      </c>
      <c r="I160" s="2" t="s">
        <v>28</v>
      </c>
      <c r="J160" s="2">
        <v>134137</v>
      </c>
      <c r="K160" s="2" t="s">
        <v>29</v>
      </c>
      <c r="L160" s="4">
        <v>46227</v>
      </c>
      <c r="M160" s="2" t="s">
        <v>30</v>
      </c>
      <c r="N160" s="2" t="s">
        <v>31</v>
      </c>
      <c r="O160" s="2">
        <v>134137</v>
      </c>
      <c r="P160" s="2" cm="1">
        <f t="array" ref="P160">_xlfn.IFS(AD160=$AT$8,STL!$P$3,AD160=$AT$9,STL!$P$4,AD160=$AT$10,STL!$P$5,AD160=$AT$11,STL!$P$6,AD160=$AT$12,STL!$P$7,AD160=$AT$13,STL!$P$8,AD160=$AT$14,STL!$P$9,AD160=$AT$15,STL!$P$10,AD160=$AT$16,STL!$P$11,AD160=$AT$17,STL!$P$12,AD160=$AT$18,STL!$P$13,AD160=$AT$19,STL!$P$14,AD160=$AT$20,STL!$P$15,AD160=$AT$21,STL!$P$16,AD160=$AT$22,STL!$P$17,AD160=$AT$23,STL!$P$18,AD160=$AT$24,STL!$P$19,AD160=$AT$25,STL!$P$20,AD160=$AT$26,STL!$P$21,AD160=$AT$27,STL!$P$22,AD160=$AT$28,STL!$P$23,AD160=$AT$29,STL!$P$24,AD160=$AT$30,STL!$P$25,AD160=$AT$31,STL!$P$26,AD160=$AT$32,STL!$P$27,AD160=$AT$33,STL!$P$28,AD160=$AT$34,STL!$P$29,AD160=$AT$35,STL!$P$30,AD160=$AT$36,STL!$P$31,AD160=$AT$37,STL!$P$32,AD160=$AT$38,STL!$P$33,AD160=$AT$39,STL!$P$34,AD160=$AT$40,STL!$P$35,AD160=$AT$41,STL!$P$36,AD160=$AT$42,STL!$P$37,AD160=$AT$43,STL!$P$38,AD160=$AT$44,STL!$P$39,AD160=$AT$45,STL!$P$40,AD160=$AT$46,STL!$P$41,AD160=$AT$47,STL!$P$42,AD160=$AT$48,STL!$P$43,AD160=$AT$49,STL!$P$44)</f>
        <v>8.3350000000000009</v>
      </c>
      <c r="Q160" s="2">
        <f>STL!$Q$3</f>
        <v>28</v>
      </c>
      <c r="R160" s="42">
        <f>STL!$R$3</f>
        <v>36.335000000000001</v>
      </c>
      <c r="S160" s="43" cm="1">
        <f t="array" ref="S160">_xlfn.IFS(A160=$AT$8,STL!$S$3,A160=$AT$9,STL!$S$4,A160=$AT$10,STL!$S$5,A160=$AT$11,STL!$S$6,A160=$AT$12,STL!$S$7,A160=$AT$13,STL!$S$8,A160=$AT$14,STL!$S$9,A160=$AT$15,STL!$S$10,A160=$AT$16,STL!$S$11,A160=$AT$17,STL!$S$12,A160=$AT$18,STL!$S$13,A160=$AT$19,STL!$S$14,A160=$AT$20,STL!$S$15,A160=$AT$21,STL!$S$16,A160=$AT$22,STL!$S$17,A160=$AT$23,STL!$S$18,A160=$AT$24,STL!$S$19,A160=$AT$25,STL!$S$20,A160=$AT$26,STL!$S$21,A160=$AT$27,STL!$S$22,A160=$AT$28,STL!$S$23,A160=$AT$29,STL!$S$24,A160=$AT$30,STL!$S$25,A160=$AT$31,STL!$S$26,A160=$AT$32,STL!$S$27,A160=$AT$33,STL!$S$28,A160=$AT$34,STL!$S$29,A160=$AT$35,STL!$S$30,A160=$AT$36,STL!$S$31,A160=$AT$37,STL!$S$32,A160=$AT$38,STL!$S$33,A160=$AT$39,STL!$S$34,A160=$AT$40,STL!$S$35,A160=$AT$41,STL!$S$36,A160=$AT$42,STL!$S$37,A160=$AT$43,STL!$S$38,A160=$AT$44,STL!$S$39,A160=$AT$45,STL!$S$40,A160=$AT$46,STL!$S$41,A160=$AT$47,STL!$S$42,A160=$AT$48,STL!$S$43,A160=$AT$49,STL!$S$44)</f>
        <v>4790.6071428571431</v>
      </c>
      <c r="T160" s="2" cm="1">
        <f t="array" ref="T160">_xlfn.IFS(AD160=$AX$8,STL!$T$3,AD160=$AX$9,STL!$T$4,AD160=$AX$10,STL!$T$5,AD160=$AX$11,STL!$T$6,AD160=$AX$12,STL!$T$7,AD160=$AX$13,STL!$T$8,AD160=$AX$14,STL!$T$9,AD160=$AX$15,STL!$T$10,AD160=$AX$16,STL!$T$11,AD160=$AX$17,STL!$T$12,AD160=$AX$18,STL!$T$13,AD160=$AX$19,STL!$T$14,AD160=$AX$20,STL!$T$15,AD160=$AX$21,STL!$T$16,AD160=$AX$22,STL!$T$17,AD160=$AX$23,STL!$T$18,AD160=$AX$24,STL!$T$19,AD160=$AX$25,STL!$T$20,AD160=$AX$26,STL!$T$21,AD160=$AX$27,STL!$T$22,AD160=$AX$28,STL!$T$23,AD160=$AX$29,STL!$T$24,AD160=$AX$30,STL!$T$25,AD160=$AX$31,STL!$T$26,AD160=$AX$32,STL!$T$27,AD160=$AX$33,STL!$T$28,AD160=$AX$34,STL!$T$29,AD160=$AX$35,STL!$T$30,AD160=$AX$36,STL!$T$31,AD160=$AX$37,STL!$T$32,AD160=$AX$38,STL!$T$33,AD160=$AX$39,STL!$T$34,AD160=$AX$40,STL!$T$35,AD160=$AX$41,STL!$T$36,AD160=$AX$42,STL!$T$37,AD160=$AX$43,STL!$T$38,AD160=$AX$44,STL!$T$39,AD160=$AX$45,STL!$T$40,AD160=$AX$46,STL!$T$41,AD160=$AX$47,STL!$T$42,AD160=$AX$48,STL!$T$43,AD160=$AX$49,STL!$T$44)</f>
        <v>231.25</v>
      </c>
      <c r="U160" s="2" cm="1">
        <f t="array" ref="U160">_xlfn.IFS($AD160=$AX$8,STL!$U$3,$AD160=$AX$9,STL!$U$4,$AD160=$AX$10,STL!$U$5,$AD160=$AX$11,STL!$U$6,$AD160=$AX$12,STL!$U$7,$AD160=$AX$13,STL!$U$8,$AD160=$AX$14,STL!$U$9,$AD160=$AX$15,STL!$U$10,$AD160=$AX$16,STL!$U$11,$AD160=$AX$17,STL!$U$12,$AD160=$AX$18,STL!$U$13,$AD160=$AX$19,STL!$U$14,$AD160=$AX$20,STL!$U$15,$AD160=$AX$21,STL!$U$16,$AD160=$AX$22,STL!$U$17,$AD160=$AX$23,STL!$U$18,$AD160=$AX$24,STL!$U$19,$AD160=$AX$25,STL!$U$20,$AD160=$AX$26,STL!$U$21,$AD160=$AX$27,STL!$U$22,$AD160=$AX$28,STL!$U$23,$AD160=$AX$29,STL!$U$24,$AD160=$AX$30,STL!$U$25,$AD160=$AX$31,STL!$U$26,$AD160=$AX$32,STL!$U$27,$AD160=$AX$33,STL!$U$28,$AD160=$AX$34,STL!$U$29,$AD160=$AX$35,STL!$U$30,$AD160=$AX$36,STL!$U$31,$AD160=$AX$37,STL!$U$32,$AD160=$AX$38,STL!$U$33,$AD160=$AX$39,STL!$U$34,$AD160=$AX$40,STL!$U$35,$AD160=$AX$41,STL!$U$36,$AD160=$AX$42,STL!$U$37,$AD160=$AX$43,STL!$U$38,$AD160=$AX$44,STL!$U$39,$AD160=$AX$45,STL!$U$40,$AD160=$AX$46,STL!$U$41,$AD160=$AX$47,STL!$U$42,$AD160=$AX$48,STL!$U$43,$AD160=$AX$49,STL!$U$44)</f>
        <v>4.5279999999999996</v>
      </c>
      <c r="V160" s="2" cm="1">
        <f t="array" ref="V160">_xlfn.IFS($AD160=$AX$8,STL!$V$3,$AD160=$AX$9,STL!$V$4,$AD160=$AX$10,STL!$V$5,$AD160=$AX$11,STL!$V$6,$AD160=$AX$12,STL!$V$7,$AD160=$AX$13,STL!$V$8,$AD160=$AX$14,STL!$V$9,$AD160=$AX$15,STL!$V$10,$AD160=$AX$16,STL!$V$11,$AD160=$AX$17,STL!$V$12,$AD160=$AX$18,STL!$V$13,$AD160=$AX$19,STL!$V$14,$AD160=$AX$20,STL!$V$15,$AD160=$AX$21,STL!$V$16,$AD160=$AX$22,STL!$V$17,$AD160=$AX$23,STL!$V$18,$AD160=$AX$24,STL!$V$19,$AD160=$AX$25,STL!$V$20,$AD160=$AX$26,STL!$V$21,$AD160=$AX$27,STL!$V$22,$AD160=$AX$28,STL!$V$23,$AD160=$AX$29,STL!$V$24,$AD160=$AX$30,STL!$V$25,$AD160=$AX$31,STL!$V$26,$AD160=$AX$32,STL!$V$27,$AD160=$AX$33,STL!$V$28,$AD160=$AX$34,STL!$V$29,$AD160=$AX$35,STL!$V$30,$AD160=$AX$36,STL!$V$31,$AD160=$AX$37,STL!$V$32,$AD160=$AX$38,STL!$V$33,$AD160=$AX$39,STL!$V$34,$AD160=$AX$40,STL!$V$35,$AD160=$AX$41,STL!$V$36,$AD160=$AX$42,STL!$V$37,$AD160=$AX$43,STL!$V$38,$AD160=$AX$44,STL!$V$39,$AD160=$AX$45,STL!$V$40,$AD160=$AX$46,STL!$V$41,$AD160=$AX$47,STL!$V$42,$AD160=$AX$48,STL!$V$43,$AD160=$AX$49,STL!$V$44)</f>
        <v>235.77799999999999</v>
      </c>
      <c r="W160" s="2" t="s">
        <v>1487</v>
      </c>
      <c r="X160" s="2">
        <v>0.2</v>
      </c>
      <c r="Y160" s="2" t="s">
        <v>33</v>
      </c>
      <c r="Z160" s="2" t="s">
        <v>34</v>
      </c>
      <c r="AA160" s="2" t="s">
        <v>35</v>
      </c>
      <c r="AB160" s="2">
        <v>7302.7681679999996</v>
      </c>
      <c r="AC160" s="2">
        <v>7.3027680000000004</v>
      </c>
      <c r="AD160" s="2">
        <v>20</v>
      </c>
      <c r="AE160" s="10" t="s">
        <v>307</v>
      </c>
      <c r="AF160" s="2">
        <f t="shared" si="3"/>
        <v>69969.385086857146</v>
      </c>
      <c r="AG160" s="2" cm="1">
        <f t="array" ref="AG160">_xlfn.IFS(D160="I",MIN('Datos pp I Región'!$K$7:$K$9),D160="II",MIN('Datos pp II Región'!$K$7:$K$9),D160="III",MIN('Datos pp III Región'!$K$7:$K$9),D160="IV",MIN('Datos pp IV Región'!$K$7:$K$9),D160="V",MIN('Datos pp V Región'!$K$7:$K$9),D160="RM",MIN('Datos pp RM'!$K$7:$K$9),D160="VI",MIN('Datos pp VI Región'!$K$7:$K$9))</f>
        <v>29</v>
      </c>
      <c r="AH160" s="2" cm="1">
        <f t="array" ref="AH160">_xlfn.IFS(Z160="Pavimentado",1-(AG160/(4*365)),Z160="No Pavimentado",1-(AG160/365))</f>
        <v>0.98013698630136981</v>
      </c>
      <c r="AI160" s="2" cm="1">
        <f t="array" ref="AI160">_xlfn.IFS(Z160="Pavimentado",8,Z160="No Pavimentado",R160)</f>
        <v>8</v>
      </c>
      <c r="AJ160" s="2">
        <v>0.62</v>
      </c>
      <c r="AK160" s="2">
        <v>0.15</v>
      </c>
      <c r="AL160" s="2">
        <v>1.5</v>
      </c>
      <c r="AM160" s="2">
        <v>0.15</v>
      </c>
      <c r="AN160" s="2"/>
      <c r="AO160" s="2" cm="1">
        <f t="array" ref="AO160">_xlfn.IFS($Z160=$AU$3,AJ160*(($X160)^(0.91))*(AI160*1.1023)^(1.02),$Z160=$AU$4,AL160*281.9*((8.5/12)^0.9)*(AI160/2.72)^0.45)</f>
        <v>1.3201600184669013</v>
      </c>
      <c r="AP160" s="2" cm="1">
        <f t="array" ref="AP160">_xlfn.IFS($Z160=$AU$3,AK160*(($X160)^(0.91))*(AI160*1.1023)^1.02,$Z160=$AU$4,AM160*281.9*((8.5/12)^0.9)*(AI160/2.72)^0.45)</f>
        <v>0.31939355285489546</v>
      </c>
      <c r="AQ160" s="2" cm="1">
        <f t="array" ref="AQ160">_xlfn.IFS(Z160=$AU$3,(AF160*AO160*AH160)/1000000,Z160=$AU$4,(AF160*AH160*AO160*(1-AN160))/1000000)</f>
        <v>9.0536022546367223E-2</v>
      </c>
      <c r="AR160" s="2" cm="1">
        <f t="array" ref="AR160">_xlfn.IFS(Z160=$AU$3,(AF160*AP160*AH160)/1000000,Z160=$AU$4,(AF160*AH160*AP160*(1-AN160))/1000000)</f>
        <v>2.1903876422508198E-2</v>
      </c>
    </row>
    <row r="161" spans="1:44" ht="28.8" x14ac:dyDescent="0.3">
      <c r="A161" s="2">
        <v>20</v>
      </c>
      <c r="B161" t="s">
        <v>21</v>
      </c>
      <c r="D161" t="s">
        <v>184</v>
      </c>
      <c r="F161" s="2" t="s">
        <v>210</v>
      </c>
      <c r="G161" s="3" t="s">
        <v>188</v>
      </c>
      <c r="H161" s="2" t="s">
        <v>211</v>
      </c>
      <c r="I161" s="2" t="s">
        <v>28</v>
      </c>
      <c r="J161" s="2">
        <v>134137</v>
      </c>
      <c r="K161" s="2" t="s">
        <v>29</v>
      </c>
      <c r="L161" s="4">
        <v>46227</v>
      </c>
      <c r="M161" s="2" t="s">
        <v>30</v>
      </c>
      <c r="N161" s="2" t="s">
        <v>31</v>
      </c>
      <c r="O161" s="2">
        <v>134137</v>
      </c>
      <c r="P161" s="2" cm="1">
        <f t="array" ref="P161">_xlfn.IFS(AD161=$AT$8,STL!$P$3,AD161=$AT$9,STL!$P$4,AD161=$AT$10,STL!$P$5,AD161=$AT$11,STL!$P$6,AD161=$AT$12,STL!$P$7,AD161=$AT$13,STL!$P$8,AD161=$AT$14,STL!$P$9,AD161=$AT$15,STL!$P$10,AD161=$AT$16,STL!$P$11,AD161=$AT$17,STL!$P$12,AD161=$AT$18,STL!$P$13,AD161=$AT$19,STL!$P$14,AD161=$AT$20,STL!$P$15,AD161=$AT$21,STL!$P$16,AD161=$AT$22,STL!$P$17,AD161=$AT$23,STL!$P$18,AD161=$AT$24,STL!$P$19,AD161=$AT$25,STL!$P$20,AD161=$AT$26,STL!$P$21,AD161=$AT$27,STL!$P$22,AD161=$AT$28,STL!$P$23,AD161=$AT$29,STL!$P$24,AD161=$AT$30,STL!$P$25,AD161=$AT$31,STL!$P$26,AD161=$AT$32,STL!$P$27,AD161=$AT$33,STL!$P$28,AD161=$AT$34,STL!$P$29,AD161=$AT$35,STL!$P$30,AD161=$AT$36,STL!$P$31,AD161=$AT$37,STL!$P$32,AD161=$AT$38,STL!$P$33,AD161=$AT$39,STL!$P$34,AD161=$AT$40,STL!$P$35,AD161=$AT$41,STL!$P$36,AD161=$AT$42,STL!$P$37,AD161=$AT$43,STL!$P$38,AD161=$AT$44,STL!$P$39,AD161=$AT$45,STL!$P$40,AD161=$AT$46,STL!$P$41,AD161=$AT$47,STL!$P$42,AD161=$AT$48,STL!$P$43,AD161=$AT$49,STL!$P$44)</f>
        <v>8.3350000000000009</v>
      </c>
      <c r="Q161" s="2">
        <f>STL!$Q$3</f>
        <v>28</v>
      </c>
      <c r="R161" s="42">
        <f>STL!$R$3</f>
        <v>36.335000000000001</v>
      </c>
      <c r="S161" s="43" cm="1">
        <f t="array" ref="S161">_xlfn.IFS(A161=$AT$8,STL!$S$3,A161=$AT$9,STL!$S$4,A161=$AT$10,STL!$S$5,A161=$AT$11,STL!$S$6,A161=$AT$12,STL!$S$7,A161=$AT$13,STL!$S$8,A161=$AT$14,STL!$S$9,A161=$AT$15,STL!$S$10,A161=$AT$16,STL!$S$11,A161=$AT$17,STL!$S$12,A161=$AT$18,STL!$S$13,A161=$AT$19,STL!$S$14,A161=$AT$20,STL!$S$15,A161=$AT$21,STL!$S$16,A161=$AT$22,STL!$S$17,A161=$AT$23,STL!$S$18,A161=$AT$24,STL!$S$19,A161=$AT$25,STL!$S$20,A161=$AT$26,STL!$S$21,A161=$AT$27,STL!$S$22,A161=$AT$28,STL!$S$23,A161=$AT$29,STL!$S$24,A161=$AT$30,STL!$S$25,A161=$AT$31,STL!$S$26,A161=$AT$32,STL!$S$27,A161=$AT$33,STL!$S$28,A161=$AT$34,STL!$S$29,A161=$AT$35,STL!$S$30,A161=$AT$36,STL!$S$31,A161=$AT$37,STL!$S$32,A161=$AT$38,STL!$S$33,A161=$AT$39,STL!$S$34,A161=$AT$40,STL!$S$35,A161=$AT$41,STL!$S$36,A161=$AT$42,STL!$S$37,A161=$AT$43,STL!$S$38,A161=$AT$44,STL!$S$39,A161=$AT$45,STL!$S$40,A161=$AT$46,STL!$S$41,A161=$AT$47,STL!$S$42,A161=$AT$48,STL!$S$43,A161=$AT$49,STL!$S$44)</f>
        <v>4790.6071428571431</v>
      </c>
      <c r="T161" s="2" cm="1">
        <f t="array" ref="T161">_xlfn.IFS(AD161=$AX$8,STL!$T$3,AD161=$AX$9,STL!$T$4,AD161=$AX$10,STL!$T$5,AD161=$AX$11,STL!$T$6,AD161=$AX$12,STL!$T$7,AD161=$AX$13,STL!$T$8,AD161=$AX$14,STL!$T$9,AD161=$AX$15,STL!$T$10,AD161=$AX$16,STL!$T$11,AD161=$AX$17,STL!$T$12,AD161=$AX$18,STL!$T$13,AD161=$AX$19,STL!$T$14,AD161=$AX$20,STL!$T$15,AD161=$AX$21,STL!$T$16,AD161=$AX$22,STL!$T$17,AD161=$AX$23,STL!$T$18,AD161=$AX$24,STL!$T$19,AD161=$AX$25,STL!$T$20,AD161=$AX$26,STL!$T$21,AD161=$AX$27,STL!$T$22,AD161=$AX$28,STL!$T$23,AD161=$AX$29,STL!$T$24,AD161=$AX$30,STL!$T$25,AD161=$AX$31,STL!$T$26,AD161=$AX$32,STL!$T$27,AD161=$AX$33,STL!$T$28,AD161=$AX$34,STL!$T$29,AD161=$AX$35,STL!$T$30,AD161=$AX$36,STL!$T$31,AD161=$AX$37,STL!$T$32,AD161=$AX$38,STL!$T$33,AD161=$AX$39,STL!$T$34,AD161=$AX$40,STL!$T$35,AD161=$AX$41,STL!$T$36,AD161=$AX$42,STL!$T$37,AD161=$AX$43,STL!$T$38,AD161=$AX$44,STL!$T$39,AD161=$AX$45,STL!$T$40,AD161=$AX$46,STL!$T$41,AD161=$AX$47,STL!$T$42,AD161=$AX$48,STL!$T$43,AD161=$AX$49,STL!$T$44)</f>
        <v>231.25</v>
      </c>
      <c r="U161" s="2" cm="1">
        <f t="array" ref="U161">_xlfn.IFS($AD161=$AX$8,STL!$U$3,$AD161=$AX$9,STL!$U$4,$AD161=$AX$10,STL!$U$5,$AD161=$AX$11,STL!$U$6,$AD161=$AX$12,STL!$U$7,$AD161=$AX$13,STL!$U$8,$AD161=$AX$14,STL!$U$9,$AD161=$AX$15,STL!$U$10,$AD161=$AX$16,STL!$U$11,$AD161=$AX$17,STL!$U$12,$AD161=$AX$18,STL!$U$13,$AD161=$AX$19,STL!$U$14,$AD161=$AX$20,STL!$U$15,$AD161=$AX$21,STL!$U$16,$AD161=$AX$22,STL!$U$17,$AD161=$AX$23,STL!$U$18,$AD161=$AX$24,STL!$U$19,$AD161=$AX$25,STL!$U$20,$AD161=$AX$26,STL!$U$21,$AD161=$AX$27,STL!$U$22,$AD161=$AX$28,STL!$U$23,$AD161=$AX$29,STL!$U$24,$AD161=$AX$30,STL!$U$25,$AD161=$AX$31,STL!$U$26,$AD161=$AX$32,STL!$U$27,$AD161=$AX$33,STL!$U$28,$AD161=$AX$34,STL!$U$29,$AD161=$AX$35,STL!$U$30,$AD161=$AX$36,STL!$U$31,$AD161=$AX$37,STL!$U$32,$AD161=$AX$38,STL!$U$33,$AD161=$AX$39,STL!$U$34,$AD161=$AX$40,STL!$U$35,$AD161=$AX$41,STL!$U$36,$AD161=$AX$42,STL!$U$37,$AD161=$AX$43,STL!$U$38,$AD161=$AX$44,STL!$U$39,$AD161=$AX$45,STL!$U$40,$AD161=$AX$46,STL!$U$41,$AD161=$AX$47,STL!$U$42,$AD161=$AX$48,STL!$U$43,$AD161=$AX$49,STL!$U$44)</f>
        <v>4.5279999999999996</v>
      </c>
      <c r="V161" s="2" cm="1">
        <f t="array" ref="V161">_xlfn.IFS($AD161=$AX$8,STL!$V$3,$AD161=$AX$9,STL!$V$4,$AD161=$AX$10,STL!$V$5,$AD161=$AX$11,STL!$V$6,$AD161=$AX$12,STL!$V$7,$AD161=$AX$13,STL!$V$8,$AD161=$AX$14,STL!$V$9,$AD161=$AX$15,STL!$V$10,$AD161=$AX$16,STL!$V$11,$AD161=$AX$17,STL!$V$12,$AD161=$AX$18,STL!$V$13,$AD161=$AX$19,STL!$V$14,$AD161=$AX$20,STL!$V$15,$AD161=$AX$21,STL!$V$16,$AD161=$AX$22,STL!$V$17,$AD161=$AX$23,STL!$V$18,$AD161=$AX$24,STL!$V$19,$AD161=$AX$25,STL!$V$20,$AD161=$AX$26,STL!$V$21,$AD161=$AX$27,STL!$V$22,$AD161=$AX$28,STL!$V$23,$AD161=$AX$29,STL!$V$24,$AD161=$AX$30,STL!$V$25,$AD161=$AX$31,STL!$V$26,$AD161=$AX$32,STL!$V$27,$AD161=$AX$33,STL!$V$28,$AD161=$AX$34,STL!$V$29,$AD161=$AX$35,STL!$V$30,$AD161=$AX$36,STL!$V$31,$AD161=$AX$37,STL!$V$32,$AD161=$AX$38,STL!$V$33,$AD161=$AX$39,STL!$V$34,$AD161=$AX$40,STL!$V$35,$AD161=$AX$41,STL!$V$36,$AD161=$AX$42,STL!$V$37,$AD161=$AX$43,STL!$V$38,$AD161=$AX$44,STL!$V$39,$AD161=$AX$45,STL!$V$40,$AD161=$AX$46,STL!$V$41,$AD161=$AX$47,STL!$V$42,$AD161=$AX$48,STL!$V$43,$AD161=$AX$49,STL!$V$44)</f>
        <v>235.77799999999999</v>
      </c>
      <c r="W161" s="2" t="s">
        <v>1480</v>
      </c>
      <c r="X161" s="2">
        <v>0.2</v>
      </c>
      <c r="Y161" s="2" t="s">
        <v>33</v>
      </c>
      <c r="Z161" s="2" t="s">
        <v>34</v>
      </c>
      <c r="AA161" s="2" t="s">
        <v>35</v>
      </c>
      <c r="AB161" s="2">
        <v>570.63493200000005</v>
      </c>
      <c r="AC161" s="2">
        <v>0.570635</v>
      </c>
      <c r="AD161" s="2">
        <v>20</v>
      </c>
      <c r="AE161" s="10" t="s">
        <v>307</v>
      </c>
      <c r="AF161" s="2">
        <f t="shared" si="3"/>
        <v>5467.3762139285718</v>
      </c>
      <c r="AG161" s="2" cm="1">
        <f t="array" ref="AG161">_xlfn.IFS(D161="I",MIN('Datos pp I Región'!$K$7:$K$9),D161="II",MIN('Datos pp II Región'!$K$7:$K$9),D161="III",MIN('Datos pp III Región'!$K$7:$K$9),D161="IV",MIN('Datos pp IV Región'!$K$7:$K$9),D161="V",MIN('Datos pp V Región'!$K$7:$K$9),D161="RM",MIN('Datos pp RM'!$K$7:$K$9),D161="VI",MIN('Datos pp VI Región'!$K$7:$K$9))</f>
        <v>29</v>
      </c>
      <c r="AH161" s="2" cm="1">
        <f t="array" ref="AH161">_xlfn.IFS(Z161="Pavimentado",1-(AG161/(4*365)),Z161="No Pavimentado",1-(AG161/365))</f>
        <v>0.98013698630136981</v>
      </c>
      <c r="AI161" s="2" cm="1">
        <f t="array" ref="AI161">_xlfn.IFS(Z161="Pavimentado",8,Z161="No Pavimentado",R161)</f>
        <v>8</v>
      </c>
      <c r="AJ161" s="2">
        <v>0.62</v>
      </c>
      <c r="AK161" s="2">
        <v>0.15</v>
      </c>
      <c r="AL161" s="2">
        <v>1.5</v>
      </c>
      <c r="AM161" s="2">
        <v>0.15</v>
      </c>
      <c r="AN161" s="2"/>
      <c r="AO161" s="2" cm="1">
        <f t="array" ref="AO161">_xlfn.IFS($Z161=$AU$3,AJ161*(($X161)^(0.91))*(AI161*1.1023)^(1.02),$Z161=$AU$4,AL161*281.9*((8.5/12)^0.9)*(AI161/2.72)^0.45)</f>
        <v>1.3201600184669013</v>
      </c>
      <c r="AP161" s="2" cm="1">
        <f t="array" ref="AP161">_xlfn.IFS($Z161=$AU$3,AK161*(($X161)^(0.91))*(AI161*1.1023)^1.02,$Z161=$AU$4,AM161*281.9*((8.5/12)^0.9)*(AI161/2.72)^0.45)</f>
        <v>0.31939355285489546</v>
      </c>
      <c r="AQ161" s="2" cm="1">
        <f t="array" ref="AQ161">_xlfn.IFS(Z161=$AU$3,(AF161*AO161*AH161)/1000000,Z161=$AU$4,(AF161*AH161*AO161*(1-AN161))/1000000)</f>
        <v>7.0744439951736481E-3</v>
      </c>
      <c r="AR161" s="2" cm="1">
        <f t="array" ref="AR161">_xlfn.IFS(Z161=$AU$3,(AF161*AP161*AH161)/1000000,Z161=$AU$4,(AF161*AH161*AP161*(1-AN161))/1000000)</f>
        <v>1.7115590310903984E-3</v>
      </c>
    </row>
    <row r="162" spans="1:44" ht="28.8" x14ac:dyDescent="0.3">
      <c r="A162" s="2">
        <v>20</v>
      </c>
      <c r="B162" t="s">
        <v>21</v>
      </c>
      <c r="D162" t="s">
        <v>184</v>
      </c>
      <c r="F162" s="2" t="s">
        <v>210</v>
      </c>
      <c r="G162" s="3" t="s">
        <v>188</v>
      </c>
      <c r="H162" s="2" t="s">
        <v>211</v>
      </c>
      <c r="I162" s="2" t="s">
        <v>28</v>
      </c>
      <c r="J162" s="2">
        <v>134137</v>
      </c>
      <c r="K162" s="2" t="s">
        <v>29</v>
      </c>
      <c r="L162" s="4">
        <v>46227</v>
      </c>
      <c r="M162" s="2" t="s">
        <v>30</v>
      </c>
      <c r="N162" s="2" t="s">
        <v>31</v>
      </c>
      <c r="O162" s="2">
        <v>134137</v>
      </c>
      <c r="P162" s="2" cm="1">
        <f t="array" ref="P162">_xlfn.IFS(AD162=$AT$8,STL!$P$3,AD162=$AT$9,STL!$P$4,AD162=$AT$10,STL!$P$5,AD162=$AT$11,STL!$P$6,AD162=$AT$12,STL!$P$7,AD162=$AT$13,STL!$P$8,AD162=$AT$14,STL!$P$9,AD162=$AT$15,STL!$P$10,AD162=$AT$16,STL!$P$11,AD162=$AT$17,STL!$P$12,AD162=$AT$18,STL!$P$13,AD162=$AT$19,STL!$P$14,AD162=$AT$20,STL!$P$15,AD162=$AT$21,STL!$P$16,AD162=$AT$22,STL!$P$17,AD162=$AT$23,STL!$P$18,AD162=$AT$24,STL!$P$19,AD162=$AT$25,STL!$P$20,AD162=$AT$26,STL!$P$21,AD162=$AT$27,STL!$P$22,AD162=$AT$28,STL!$P$23,AD162=$AT$29,STL!$P$24,AD162=$AT$30,STL!$P$25,AD162=$AT$31,STL!$P$26,AD162=$AT$32,STL!$P$27,AD162=$AT$33,STL!$P$28,AD162=$AT$34,STL!$P$29,AD162=$AT$35,STL!$P$30,AD162=$AT$36,STL!$P$31,AD162=$AT$37,STL!$P$32,AD162=$AT$38,STL!$P$33,AD162=$AT$39,STL!$P$34,AD162=$AT$40,STL!$P$35,AD162=$AT$41,STL!$P$36,AD162=$AT$42,STL!$P$37,AD162=$AT$43,STL!$P$38,AD162=$AT$44,STL!$P$39,AD162=$AT$45,STL!$P$40,AD162=$AT$46,STL!$P$41,AD162=$AT$47,STL!$P$42,AD162=$AT$48,STL!$P$43,AD162=$AT$49,STL!$P$44)</f>
        <v>8.3350000000000009</v>
      </c>
      <c r="Q162" s="2">
        <f>STL!$Q$3</f>
        <v>28</v>
      </c>
      <c r="R162" s="42">
        <f>STL!$R$3</f>
        <v>36.335000000000001</v>
      </c>
      <c r="S162" s="43" cm="1">
        <f t="array" ref="S162">_xlfn.IFS(A162=$AT$8,STL!$S$3,A162=$AT$9,STL!$S$4,A162=$AT$10,STL!$S$5,A162=$AT$11,STL!$S$6,A162=$AT$12,STL!$S$7,A162=$AT$13,STL!$S$8,A162=$AT$14,STL!$S$9,A162=$AT$15,STL!$S$10,A162=$AT$16,STL!$S$11,A162=$AT$17,STL!$S$12,A162=$AT$18,STL!$S$13,A162=$AT$19,STL!$S$14,A162=$AT$20,STL!$S$15,A162=$AT$21,STL!$S$16,A162=$AT$22,STL!$S$17,A162=$AT$23,STL!$S$18,A162=$AT$24,STL!$S$19,A162=$AT$25,STL!$S$20,A162=$AT$26,STL!$S$21,A162=$AT$27,STL!$S$22,A162=$AT$28,STL!$S$23,A162=$AT$29,STL!$S$24,A162=$AT$30,STL!$S$25,A162=$AT$31,STL!$S$26,A162=$AT$32,STL!$S$27,A162=$AT$33,STL!$S$28,A162=$AT$34,STL!$S$29,A162=$AT$35,STL!$S$30,A162=$AT$36,STL!$S$31,A162=$AT$37,STL!$S$32,A162=$AT$38,STL!$S$33,A162=$AT$39,STL!$S$34,A162=$AT$40,STL!$S$35,A162=$AT$41,STL!$S$36,A162=$AT$42,STL!$S$37,A162=$AT$43,STL!$S$38,A162=$AT$44,STL!$S$39,A162=$AT$45,STL!$S$40,A162=$AT$46,STL!$S$41,A162=$AT$47,STL!$S$42,A162=$AT$48,STL!$S$43,A162=$AT$49,STL!$S$44)</f>
        <v>4790.6071428571431</v>
      </c>
      <c r="T162" s="2" cm="1">
        <f t="array" ref="T162">_xlfn.IFS(AD162=$AX$8,STL!$T$3,AD162=$AX$9,STL!$T$4,AD162=$AX$10,STL!$T$5,AD162=$AX$11,STL!$T$6,AD162=$AX$12,STL!$T$7,AD162=$AX$13,STL!$T$8,AD162=$AX$14,STL!$T$9,AD162=$AX$15,STL!$T$10,AD162=$AX$16,STL!$T$11,AD162=$AX$17,STL!$T$12,AD162=$AX$18,STL!$T$13,AD162=$AX$19,STL!$T$14,AD162=$AX$20,STL!$T$15,AD162=$AX$21,STL!$T$16,AD162=$AX$22,STL!$T$17,AD162=$AX$23,STL!$T$18,AD162=$AX$24,STL!$T$19,AD162=$AX$25,STL!$T$20,AD162=$AX$26,STL!$T$21,AD162=$AX$27,STL!$T$22,AD162=$AX$28,STL!$T$23,AD162=$AX$29,STL!$T$24,AD162=$AX$30,STL!$T$25,AD162=$AX$31,STL!$T$26,AD162=$AX$32,STL!$T$27,AD162=$AX$33,STL!$T$28,AD162=$AX$34,STL!$T$29,AD162=$AX$35,STL!$T$30,AD162=$AX$36,STL!$T$31,AD162=$AX$37,STL!$T$32,AD162=$AX$38,STL!$T$33,AD162=$AX$39,STL!$T$34,AD162=$AX$40,STL!$T$35,AD162=$AX$41,STL!$T$36,AD162=$AX$42,STL!$T$37,AD162=$AX$43,STL!$T$38,AD162=$AX$44,STL!$T$39,AD162=$AX$45,STL!$T$40,AD162=$AX$46,STL!$T$41,AD162=$AX$47,STL!$T$42,AD162=$AX$48,STL!$T$43,AD162=$AX$49,STL!$T$44)</f>
        <v>231.25</v>
      </c>
      <c r="U162" s="2" cm="1">
        <f t="array" ref="U162">_xlfn.IFS($AD162=$AX$8,STL!$U$3,$AD162=$AX$9,STL!$U$4,$AD162=$AX$10,STL!$U$5,$AD162=$AX$11,STL!$U$6,$AD162=$AX$12,STL!$U$7,$AD162=$AX$13,STL!$U$8,$AD162=$AX$14,STL!$U$9,$AD162=$AX$15,STL!$U$10,$AD162=$AX$16,STL!$U$11,$AD162=$AX$17,STL!$U$12,$AD162=$AX$18,STL!$U$13,$AD162=$AX$19,STL!$U$14,$AD162=$AX$20,STL!$U$15,$AD162=$AX$21,STL!$U$16,$AD162=$AX$22,STL!$U$17,$AD162=$AX$23,STL!$U$18,$AD162=$AX$24,STL!$U$19,$AD162=$AX$25,STL!$U$20,$AD162=$AX$26,STL!$U$21,$AD162=$AX$27,STL!$U$22,$AD162=$AX$28,STL!$U$23,$AD162=$AX$29,STL!$U$24,$AD162=$AX$30,STL!$U$25,$AD162=$AX$31,STL!$U$26,$AD162=$AX$32,STL!$U$27,$AD162=$AX$33,STL!$U$28,$AD162=$AX$34,STL!$U$29,$AD162=$AX$35,STL!$U$30,$AD162=$AX$36,STL!$U$31,$AD162=$AX$37,STL!$U$32,$AD162=$AX$38,STL!$U$33,$AD162=$AX$39,STL!$U$34,$AD162=$AX$40,STL!$U$35,$AD162=$AX$41,STL!$U$36,$AD162=$AX$42,STL!$U$37,$AD162=$AX$43,STL!$U$38,$AD162=$AX$44,STL!$U$39,$AD162=$AX$45,STL!$U$40,$AD162=$AX$46,STL!$U$41,$AD162=$AX$47,STL!$U$42,$AD162=$AX$48,STL!$U$43,$AD162=$AX$49,STL!$U$44)</f>
        <v>4.5279999999999996</v>
      </c>
      <c r="V162" s="2" cm="1">
        <f t="array" ref="V162">_xlfn.IFS($AD162=$AX$8,STL!$V$3,$AD162=$AX$9,STL!$V$4,$AD162=$AX$10,STL!$V$5,$AD162=$AX$11,STL!$V$6,$AD162=$AX$12,STL!$V$7,$AD162=$AX$13,STL!$V$8,$AD162=$AX$14,STL!$V$9,$AD162=$AX$15,STL!$V$10,$AD162=$AX$16,STL!$V$11,$AD162=$AX$17,STL!$V$12,$AD162=$AX$18,STL!$V$13,$AD162=$AX$19,STL!$V$14,$AD162=$AX$20,STL!$V$15,$AD162=$AX$21,STL!$V$16,$AD162=$AX$22,STL!$V$17,$AD162=$AX$23,STL!$V$18,$AD162=$AX$24,STL!$V$19,$AD162=$AX$25,STL!$V$20,$AD162=$AX$26,STL!$V$21,$AD162=$AX$27,STL!$V$22,$AD162=$AX$28,STL!$V$23,$AD162=$AX$29,STL!$V$24,$AD162=$AX$30,STL!$V$25,$AD162=$AX$31,STL!$V$26,$AD162=$AX$32,STL!$V$27,$AD162=$AX$33,STL!$V$28,$AD162=$AX$34,STL!$V$29,$AD162=$AX$35,STL!$V$30,$AD162=$AX$36,STL!$V$31,$AD162=$AX$37,STL!$V$32,$AD162=$AX$38,STL!$V$33,$AD162=$AX$39,STL!$V$34,$AD162=$AX$40,STL!$V$35,$AD162=$AX$41,STL!$V$36,$AD162=$AX$42,STL!$V$37,$AD162=$AX$43,STL!$V$38,$AD162=$AX$44,STL!$V$39,$AD162=$AX$45,STL!$V$40,$AD162=$AX$46,STL!$V$41,$AD162=$AX$47,STL!$V$42,$AD162=$AX$48,STL!$V$43,$AD162=$AX$49,STL!$V$44)</f>
        <v>235.77799999999999</v>
      </c>
      <c r="W162" s="2" t="s">
        <v>1488</v>
      </c>
      <c r="X162" s="2">
        <v>0.2</v>
      </c>
      <c r="Y162" s="2" t="s">
        <v>33</v>
      </c>
      <c r="Z162" s="2" t="s">
        <v>34</v>
      </c>
      <c r="AA162" s="2" t="s">
        <v>35</v>
      </c>
      <c r="AB162" s="2">
        <v>1367.618213</v>
      </c>
      <c r="AC162" s="2">
        <v>1.367618</v>
      </c>
      <c r="AD162" s="2">
        <v>20</v>
      </c>
      <c r="AE162" s="10" t="s">
        <v>307</v>
      </c>
      <c r="AF162" s="2">
        <f t="shared" si="3"/>
        <v>13103.441119000001</v>
      </c>
      <c r="AG162" s="2" cm="1">
        <f t="array" ref="AG162">_xlfn.IFS(D162="I",MIN('Datos pp I Región'!$K$7:$K$9),D162="II",MIN('Datos pp II Región'!$K$7:$K$9),D162="III",MIN('Datos pp III Región'!$K$7:$K$9),D162="IV",MIN('Datos pp IV Región'!$K$7:$K$9),D162="V",MIN('Datos pp V Región'!$K$7:$K$9),D162="RM",MIN('Datos pp RM'!$K$7:$K$9),D162="VI",MIN('Datos pp VI Región'!$K$7:$K$9))</f>
        <v>29</v>
      </c>
      <c r="AH162" s="2" cm="1">
        <f t="array" ref="AH162">_xlfn.IFS(Z162="Pavimentado",1-(AG162/(4*365)),Z162="No Pavimentado",1-(AG162/365))</f>
        <v>0.98013698630136981</v>
      </c>
      <c r="AI162" s="2" cm="1">
        <f t="array" ref="AI162">_xlfn.IFS(Z162="Pavimentado",8,Z162="No Pavimentado",R162)</f>
        <v>8</v>
      </c>
      <c r="AJ162" s="2">
        <v>0.62</v>
      </c>
      <c r="AK162" s="2">
        <v>0.15</v>
      </c>
      <c r="AL162" s="2">
        <v>1.5</v>
      </c>
      <c r="AM162" s="2">
        <v>0.15</v>
      </c>
      <c r="AN162" s="2"/>
      <c r="AO162" s="2" cm="1">
        <f t="array" ref="AO162">_xlfn.IFS($Z162=$AU$3,AJ162*(($X162)^(0.91))*(AI162*1.1023)^(1.02),$Z162=$AU$4,AL162*281.9*((8.5/12)^0.9)*(AI162/2.72)^0.45)</f>
        <v>1.3201600184669013</v>
      </c>
      <c r="AP162" s="2" cm="1">
        <f t="array" ref="AP162">_xlfn.IFS($Z162=$AU$3,AK162*(($X162)^(0.91))*(AI162*1.1023)^1.02,$Z162=$AU$4,AM162*281.9*((8.5/12)^0.9)*(AI162/2.72)^0.45)</f>
        <v>0.31939355285489546</v>
      </c>
      <c r="AQ162" s="2" cm="1">
        <f t="array" ref="AQ162">_xlfn.IFS(Z162=$AU$3,(AF162*AO162*AH162)/1000000,Z162=$AU$4,(AF162*AH162*AO162*(1-AN162))/1000000)</f>
        <v>1.6955035964831097E-2</v>
      </c>
      <c r="AR162" s="2" cm="1">
        <f t="array" ref="AR162">_xlfn.IFS(Z162=$AU$3,(AF162*AP162*AH162)/1000000,Z162=$AU$4,(AF162*AH162*AP162*(1-AN162))/1000000)</f>
        <v>4.1020248302010712E-3</v>
      </c>
    </row>
    <row r="163" spans="1:44" ht="28.8" x14ac:dyDescent="0.3">
      <c r="A163" s="2">
        <v>21</v>
      </c>
      <c r="B163" t="s">
        <v>21</v>
      </c>
      <c r="D163" t="s">
        <v>184</v>
      </c>
      <c r="F163" s="2" t="s">
        <v>213</v>
      </c>
      <c r="G163" s="3" t="s">
        <v>188</v>
      </c>
      <c r="H163" s="2" t="s">
        <v>27</v>
      </c>
      <c r="I163" s="2" t="s">
        <v>28</v>
      </c>
      <c r="J163" s="2">
        <v>134137</v>
      </c>
      <c r="K163" s="2" t="s">
        <v>29</v>
      </c>
      <c r="L163" s="4">
        <v>46227</v>
      </c>
      <c r="M163" s="2" t="s">
        <v>30</v>
      </c>
      <c r="N163" s="2" t="s">
        <v>31</v>
      </c>
      <c r="O163" s="2">
        <v>134137</v>
      </c>
      <c r="P163" s="2" cm="1">
        <f t="array" ref="P163">_xlfn.IFS(AD163=$AT$8,STL!$P$3,AD163=$AT$9,STL!$P$4,AD163=$AT$10,STL!$P$5,AD163=$AT$11,STL!$P$6,AD163=$AT$12,STL!$P$7,AD163=$AT$13,STL!$P$8,AD163=$AT$14,STL!$P$9,AD163=$AT$15,STL!$P$10,AD163=$AT$16,STL!$P$11,AD163=$AT$17,STL!$P$12,AD163=$AT$18,STL!$P$13,AD163=$AT$19,STL!$P$14,AD163=$AT$20,STL!$P$15,AD163=$AT$21,STL!$P$16,AD163=$AT$22,STL!$P$17,AD163=$AT$23,STL!$P$18,AD163=$AT$24,STL!$P$19,AD163=$AT$25,STL!$P$20,AD163=$AT$26,STL!$P$21,AD163=$AT$27,STL!$P$22,AD163=$AT$28,STL!$P$23,AD163=$AT$29,STL!$P$24,AD163=$AT$30,STL!$P$25,AD163=$AT$31,STL!$P$26,AD163=$AT$32,STL!$P$27,AD163=$AT$33,STL!$P$28,AD163=$AT$34,STL!$P$29,AD163=$AT$35,STL!$P$30,AD163=$AT$36,STL!$P$31,AD163=$AT$37,STL!$P$32,AD163=$AT$38,STL!$P$33,AD163=$AT$39,STL!$P$34,AD163=$AT$40,STL!$P$35,AD163=$AT$41,STL!$P$36,AD163=$AT$42,STL!$P$37,AD163=$AT$43,STL!$P$38,AD163=$AT$44,STL!$P$39,AD163=$AT$45,STL!$P$40,AD163=$AT$46,STL!$P$41,AD163=$AT$47,STL!$P$42,AD163=$AT$48,STL!$P$43,AD163=$AT$49,STL!$P$44)</f>
        <v>8.3350000000000009</v>
      </c>
      <c r="Q163" s="2">
        <f>STL!$Q$3</f>
        <v>28</v>
      </c>
      <c r="R163" s="42">
        <f>STL!$R$3</f>
        <v>36.335000000000001</v>
      </c>
      <c r="S163" s="43" cm="1">
        <f t="array" ref="S163">_xlfn.IFS(A163=$AT$8,STL!$S$3,A163=$AT$9,STL!$S$4,A163=$AT$10,STL!$S$5,A163=$AT$11,STL!$S$6,A163=$AT$12,STL!$S$7,A163=$AT$13,STL!$S$8,A163=$AT$14,STL!$S$9,A163=$AT$15,STL!$S$10,A163=$AT$16,STL!$S$11,A163=$AT$17,STL!$S$12,A163=$AT$18,STL!$S$13,A163=$AT$19,STL!$S$14,A163=$AT$20,STL!$S$15,A163=$AT$21,STL!$S$16,A163=$AT$22,STL!$S$17,A163=$AT$23,STL!$S$18,A163=$AT$24,STL!$S$19,A163=$AT$25,STL!$S$20,A163=$AT$26,STL!$S$21,A163=$AT$27,STL!$S$22,A163=$AT$28,STL!$S$23,A163=$AT$29,STL!$S$24,A163=$AT$30,STL!$S$25,A163=$AT$31,STL!$S$26,A163=$AT$32,STL!$S$27,A163=$AT$33,STL!$S$28,A163=$AT$34,STL!$S$29,A163=$AT$35,STL!$S$30,A163=$AT$36,STL!$S$31,A163=$AT$37,STL!$S$32,A163=$AT$38,STL!$S$33,A163=$AT$39,STL!$S$34,A163=$AT$40,STL!$S$35,A163=$AT$41,STL!$S$36,A163=$AT$42,STL!$S$37,A163=$AT$43,STL!$S$38,A163=$AT$44,STL!$S$39,A163=$AT$45,STL!$S$40,A163=$AT$46,STL!$S$41,A163=$AT$47,STL!$S$42,A163=$AT$48,STL!$S$43,A163=$AT$49,STL!$S$44)</f>
        <v>4790.6071428571431</v>
      </c>
      <c r="T163" s="2" cm="1">
        <f t="array" ref="T163">_xlfn.IFS(AD163=$AX$8,STL!$T$3,AD163=$AX$9,STL!$T$4,AD163=$AX$10,STL!$T$5,AD163=$AX$11,STL!$T$6,AD163=$AX$12,STL!$T$7,AD163=$AX$13,STL!$T$8,AD163=$AX$14,STL!$T$9,AD163=$AX$15,STL!$T$10,AD163=$AX$16,STL!$T$11,AD163=$AX$17,STL!$T$12,AD163=$AX$18,STL!$T$13,AD163=$AX$19,STL!$T$14,AD163=$AX$20,STL!$T$15,AD163=$AX$21,STL!$T$16,AD163=$AX$22,STL!$T$17,AD163=$AX$23,STL!$T$18,AD163=$AX$24,STL!$T$19,AD163=$AX$25,STL!$T$20,AD163=$AX$26,STL!$T$21,AD163=$AX$27,STL!$T$22,AD163=$AX$28,STL!$T$23,AD163=$AX$29,STL!$T$24,AD163=$AX$30,STL!$T$25,AD163=$AX$31,STL!$T$26,AD163=$AX$32,STL!$T$27,AD163=$AX$33,STL!$T$28,AD163=$AX$34,STL!$T$29,AD163=$AX$35,STL!$T$30,AD163=$AX$36,STL!$T$31,AD163=$AX$37,STL!$T$32,AD163=$AX$38,STL!$T$33,AD163=$AX$39,STL!$T$34,AD163=$AX$40,STL!$T$35,AD163=$AX$41,STL!$T$36,AD163=$AX$42,STL!$T$37,AD163=$AX$43,STL!$T$38,AD163=$AX$44,STL!$T$39,AD163=$AX$45,STL!$T$40,AD163=$AX$46,STL!$T$41,AD163=$AX$47,STL!$T$42,AD163=$AX$48,STL!$T$43,AD163=$AX$49,STL!$T$44)</f>
        <v>276.22300000000001</v>
      </c>
      <c r="U163" s="2" cm="1">
        <f t="array" ref="U163">_xlfn.IFS($AD163=$AX$8,STL!$U$3,$AD163=$AX$9,STL!$U$4,$AD163=$AX$10,STL!$U$5,$AD163=$AX$11,STL!$U$6,$AD163=$AX$12,STL!$U$7,$AD163=$AX$13,STL!$U$8,$AD163=$AX$14,STL!$U$9,$AD163=$AX$15,STL!$U$10,$AD163=$AX$16,STL!$U$11,$AD163=$AX$17,STL!$U$12,$AD163=$AX$18,STL!$U$13,$AD163=$AX$19,STL!$U$14,$AD163=$AX$20,STL!$U$15,$AD163=$AX$21,STL!$U$16,$AD163=$AX$22,STL!$U$17,$AD163=$AX$23,STL!$U$18,$AD163=$AX$24,STL!$U$19,$AD163=$AX$25,STL!$U$20,$AD163=$AX$26,STL!$U$21,$AD163=$AX$27,STL!$U$22,$AD163=$AX$28,STL!$U$23,$AD163=$AX$29,STL!$U$24,$AD163=$AX$30,STL!$U$25,$AD163=$AX$31,STL!$U$26,$AD163=$AX$32,STL!$U$27,$AD163=$AX$33,STL!$U$28,$AD163=$AX$34,STL!$U$29,$AD163=$AX$35,STL!$U$30,$AD163=$AX$36,STL!$U$31,$AD163=$AX$37,STL!$U$32,$AD163=$AX$38,STL!$U$33,$AD163=$AX$39,STL!$U$34,$AD163=$AX$40,STL!$U$35,$AD163=$AX$41,STL!$U$36,$AD163=$AX$42,STL!$U$37,$AD163=$AX$43,STL!$U$38,$AD163=$AX$44,STL!$U$39,$AD163=$AX$45,STL!$U$40,$AD163=$AX$46,STL!$U$41,$AD163=$AX$47,STL!$U$42,$AD163=$AX$48,STL!$U$43,$AD163=$AX$49,STL!$U$44)</f>
        <v>4.5279999999999996</v>
      </c>
      <c r="V163" s="2" cm="1">
        <f t="array" ref="V163">_xlfn.IFS($AD163=$AX$8,STL!$V$3,$AD163=$AX$9,STL!$V$4,$AD163=$AX$10,STL!$V$5,$AD163=$AX$11,STL!$V$6,$AD163=$AX$12,STL!$V$7,$AD163=$AX$13,STL!$V$8,$AD163=$AX$14,STL!$V$9,$AD163=$AX$15,STL!$V$10,$AD163=$AX$16,STL!$V$11,$AD163=$AX$17,STL!$V$12,$AD163=$AX$18,STL!$V$13,$AD163=$AX$19,STL!$V$14,$AD163=$AX$20,STL!$V$15,$AD163=$AX$21,STL!$V$16,$AD163=$AX$22,STL!$V$17,$AD163=$AX$23,STL!$V$18,$AD163=$AX$24,STL!$V$19,$AD163=$AX$25,STL!$V$20,$AD163=$AX$26,STL!$V$21,$AD163=$AX$27,STL!$V$22,$AD163=$AX$28,STL!$V$23,$AD163=$AX$29,STL!$V$24,$AD163=$AX$30,STL!$V$25,$AD163=$AX$31,STL!$V$26,$AD163=$AX$32,STL!$V$27,$AD163=$AX$33,STL!$V$28,$AD163=$AX$34,STL!$V$29,$AD163=$AX$35,STL!$V$30,$AD163=$AX$36,STL!$V$31,$AD163=$AX$37,STL!$V$32,$AD163=$AX$38,STL!$V$33,$AD163=$AX$39,STL!$V$34,$AD163=$AX$40,STL!$V$35,$AD163=$AX$41,STL!$V$36,$AD163=$AX$42,STL!$V$37,$AD163=$AX$43,STL!$V$38,$AD163=$AX$44,STL!$V$39,$AD163=$AX$45,STL!$V$40,$AD163=$AX$46,STL!$V$41,$AD163=$AX$47,STL!$V$42,$AD163=$AX$48,STL!$V$43,$AD163=$AX$49,STL!$V$44)</f>
        <v>280.75100000000003</v>
      </c>
      <c r="W163" s="2" t="s">
        <v>1489</v>
      </c>
      <c r="X163" s="2">
        <v>0.2</v>
      </c>
      <c r="Y163" s="2" t="s">
        <v>33</v>
      </c>
      <c r="Z163" s="2" t="s">
        <v>34</v>
      </c>
      <c r="AA163" s="2" t="s">
        <v>35</v>
      </c>
      <c r="AB163" s="2">
        <v>107498.433533</v>
      </c>
      <c r="AC163" s="2">
        <v>107.498434</v>
      </c>
      <c r="AD163" s="2">
        <v>21</v>
      </c>
      <c r="AE163" s="10" t="s">
        <v>307</v>
      </c>
      <c r="AF163" s="2">
        <f t="shared" si="3"/>
        <v>1029965.5315327144</v>
      </c>
      <c r="AG163" s="2" cm="1">
        <f t="array" ref="AG163">_xlfn.IFS(D163="I",MIN('Datos pp I Región'!$K$7:$K$9),D163="II",MIN('Datos pp II Región'!$K$7:$K$9),D163="III",MIN('Datos pp III Región'!$K$7:$K$9),D163="IV",MIN('Datos pp IV Región'!$K$7:$K$9),D163="V",MIN('Datos pp V Región'!$K$7:$K$9),D163="RM",MIN('Datos pp RM'!$K$7:$K$9),D163="VI",MIN('Datos pp VI Región'!$K$7:$K$9))</f>
        <v>29</v>
      </c>
      <c r="AH163" s="2" cm="1">
        <f t="array" ref="AH163">_xlfn.IFS(Z163="Pavimentado",1-(AG163/(4*365)),Z163="No Pavimentado",1-(AG163/365))</f>
        <v>0.98013698630136981</v>
      </c>
      <c r="AI163" s="2" cm="1">
        <f t="array" ref="AI163">_xlfn.IFS(Z163="Pavimentado",8,Z163="No Pavimentado",R163)</f>
        <v>8</v>
      </c>
      <c r="AJ163" s="2">
        <v>0.62</v>
      </c>
      <c r="AK163" s="2">
        <v>0.15</v>
      </c>
      <c r="AL163" s="2">
        <v>1.5</v>
      </c>
      <c r="AM163" s="2">
        <v>0.15</v>
      </c>
      <c r="AN163" s="2"/>
      <c r="AO163" s="2" cm="1">
        <f t="array" ref="AO163">_xlfn.IFS($Z163=$AU$3,AJ163*(($X163)^(0.91))*(AI163*1.1023)^(1.02),$Z163=$AU$4,AL163*281.9*((8.5/12)^0.9)*(AI163/2.72)^0.45)</f>
        <v>1.3201600184669013</v>
      </c>
      <c r="AP163" s="2" cm="1">
        <f t="array" ref="AP163">_xlfn.IFS($Z163=$AU$3,AK163*(($X163)^(0.91))*(AI163*1.1023)^1.02,$Z163=$AU$4,AM163*281.9*((8.5/12)^0.9)*(AI163/2.72)^0.45)</f>
        <v>0.31939355285489546</v>
      </c>
      <c r="AQ163" s="2" cm="1">
        <f t="array" ref="AQ163">_xlfn.IFS(Z163=$AU$3,(AF163*AO163*AH163)/1000000,Z163=$AU$4,(AF163*AH163*AO163*(1-AN163))/1000000)</f>
        <v>1.3327111917458108</v>
      </c>
      <c r="AR163" s="2" cm="1">
        <f t="array" ref="AR163">_xlfn.IFS(Z163=$AU$3,(AF163*AP163*AH163)/1000000,Z163=$AU$4,(AF163*AH163*AP163*(1-AN163))/1000000)</f>
        <v>0.32243012703527674</v>
      </c>
    </row>
    <row r="164" spans="1:44" ht="28.8" x14ac:dyDescent="0.3">
      <c r="A164" s="2">
        <v>21</v>
      </c>
      <c r="B164" t="s">
        <v>21</v>
      </c>
      <c r="D164" t="s">
        <v>184</v>
      </c>
      <c r="F164" s="2" t="s">
        <v>214</v>
      </c>
      <c r="G164" s="3" t="s">
        <v>188</v>
      </c>
      <c r="H164" s="2" t="s">
        <v>27</v>
      </c>
      <c r="I164" s="2" t="s">
        <v>28</v>
      </c>
      <c r="J164" s="2">
        <v>134137</v>
      </c>
      <c r="K164" s="2" t="s">
        <v>29</v>
      </c>
      <c r="L164" s="4">
        <v>46227</v>
      </c>
      <c r="M164" s="2" t="s">
        <v>30</v>
      </c>
      <c r="N164" s="2" t="s">
        <v>31</v>
      </c>
      <c r="O164" s="2">
        <v>134137</v>
      </c>
      <c r="P164" s="2" cm="1">
        <f t="array" ref="P164">_xlfn.IFS(AD164=$AT$8,STL!$P$3,AD164=$AT$9,STL!$P$4,AD164=$AT$10,STL!$P$5,AD164=$AT$11,STL!$P$6,AD164=$AT$12,STL!$P$7,AD164=$AT$13,STL!$P$8,AD164=$AT$14,STL!$P$9,AD164=$AT$15,STL!$P$10,AD164=$AT$16,STL!$P$11,AD164=$AT$17,STL!$P$12,AD164=$AT$18,STL!$P$13,AD164=$AT$19,STL!$P$14,AD164=$AT$20,STL!$P$15,AD164=$AT$21,STL!$P$16,AD164=$AT$22,STL!$P$17,AD164=$AT$23,STL!$P$18,AD164=$AT$24,STL!$P$19,AD164=$AT$25,STL!$P$20,AD164=$AT$26,STL!$P$21,AD164=$AT$27,STL!$P$22,AD164=$AT$28,STL!$P$23,AD164=$AT$29,STL!$P$24,AD164=$AT$30,STL!$P$25,AD164=$AT$31,STL!$P$26,AD164=$AT$32,STL!$P$27,AD164=$AT$33,STL!$P$28,AD164=$AT$34,STL!$P$29,AD164=$AT$35,STL!$P$30,AD164=$AT$36,STL!$P$31,AD164=$AT$37,STL!$P$32,AD164=$AT$38,STL!$P$33,AD164=$AT$39,STL!$P$34,AD164=$AT$40,STL!$P$35,AD164=$AT$41,STL!$P$36,AD164=$AT$42,STL!$P$37,AD164=$AT$43,STL!$P$38,AD164=$AT$44,STL!$P$39,AD164=$AT$45,STL!$P$40,AD164=$AT$46,STL!$P$41,AD164=$AT$47,STL!$P$42,AD164=$AT$48,STL!$P$43,AD164=$AT$49,STL!$P$44)</f>
        <v>8.3350000000000009</v>
      </c>
      <c r="Q164" s="2">
        <f>STL!$Q$3</f>
        <v>28</v>
      </c>
      <c r="R164" s="42">
        <f>STL!$R$3</f>
        <v>36.335000000000001</v>
      </c>
      <c r="S164" s="43" cm="1">
        <f t="array" ref="S164">_xlfn.IFS(A164=$AT$8,STL!$S$3,A164=$AT$9,STL!$S$4,A164=$AT$10,STL!$S$5,A164=$AT$11,STL!$S$6,A164=$AT$12,STL!$S$7,A164=$AT$13,STL!$S$8,A164=$AT$14,STL!$S$9,A164=$AT$15,STL!$S$10,A164=$AT$16,STL!$S$11,A164=$AT$17,STL!$S$12,A164=$AT$18,STL!$S$13,A164=$AT$19,STL!$S$14,A164=$AT$20,STL!$S$15,A164=$AT$21,STL!$S$16,A164=$AT$22,STL!$S$17,A164=$AT$23,STL!$S$18,A164=$AT$24,STL!$S$19,A164=$AT$25,STL!$S$20,A164=$AT$26,STL!$S$21,A164=$AT$27,STL!$S$22,A164=$AT$28,STL!$S$23,A164=$AT$29,STL!$S$24,A164=$AT$30,STL!$S$25,A164=$AT$31,STL!$S$26,A164=$AT$32,STL!$S$27,A164=$AT$33,STL!$S$28,A164=$AT$34,STL!$S$29,A164=$AT$35,STL!$S$30,A164=$AT$36,STL!$S$31,A164=$AT$37,STL!$S$32,A164=$AT$38,STL!$S$33,A164=$AT$39,STL!$S$34,A164=$AT$40,STL!$S$35,A164=$AT$41,STL!$S$36,A164=$AT$42,STL!$S$37,A164=$AT$43,STL!$S$38,A164=$AT$44,STL!$S$39,A164=$AT$45,STL!$S$40,A164=$AT$46,STL!$S$41,A164=$AT$47,STL!$S$42,A164=$AT$48,STL!$S$43,A164=$AT$49,STL!$S$44)</f>
        <v>4790.6071428571431</v>
      </c>
      <c r="T164" s="2" cm="1">
        <f t="array" ref="T164">_xlfn.IFS(AD164=$AX$8,STL!$T$3,AD164=$AX$9,STL!$T$4,AD164=$AX$10,STL!$T$5,AD164=$AX$11,STL!$T$6,AD164=$AX$12,STL!$T$7,AD164=$AX$13,STL!$T$8,AD164=$AX$14,STL!$T$9,AD164=$AX$15,STL!$T$10,AD164=$AX$16,STL!$T$11,AD164=$AX$17,STL!$T$12,AD164=$AX$18,STL!$T$13,AD164=$AX$19,STL!$T$14,AD164=$AX$20,STL!$T$15,AD164=$AX$21,STL!$T$16,AD164=$AX$22,STL!$T$17,AD164=$AX$23,STL!$T$18,AD164=$AX$24,STL!$T$19,AD164=$AX$25,STL!$T$20,AD164=$AX$26,STL!$T$21,AD164=$AX$27,STL!$T$22,AD164=$AX$28,STL!$T$23,AD164=$AX$29,STL!$T$24,AD164=$AX$30,STL!$T$25,AD164=$AX$31,STL!$T$26,AD164=$AX$32,STL!$T$27,AD164=$AX$33,STL!$T$28,AD164=$AX$34,STL!$T$29,AD164=$AX$35,STL!$T$30,AD164=$AX$36,STL!$T$31,AD164=$AX$37,STL!$T$32,AD164=$AX$38,STL!$T$33,AD164=$AX$39,STL!$T$34,AD164=$AX$40,STL!$T$35,AD164=$AX$41,STL!$T$36,AD164=$AX$42,STL!$T$37,AD164=$AX$43,STL!$T$38,AD164=$AX$44,STL!$T$39,AD164=$AX$45,STL!$T$40,AD164=$AX$46,STL!$T$41,AD164=$AX$47,STL!$T$42,AD164=$AX$48,STL!$T$43,AD164=$AX$49,STL!$T$44)</f>
        <v>276.22300000000001</v>
      </c>
      <c r="U164" s="2" cm="1">
        <f t="array" ref="U164">_xlfn.IFS($AD164=$AX$8,STL!$U$3,$AD164=$AX$9,STL!$U$4,$AD164=$AX$10,STL!$U$5,$AD164=$AX$11,STL!$U$6,$AD164=$AX$12,STL!$U$7,$AD164=$AX$13,STL!$U$8,$AD164=$AX$14,STL!$U$9,$AD164=$AX$15,STL!$U$10,$AD164=$AX$16,STL!$U$11,$AD164=$AX$17,STL!$U$12,$AD164=$AX$18,STL!$U$13,$AD164=$AX$19,STL!$U$14,$AD164=$AX$20,STL!$U$15,$AD164=$AX$21,STL!$U$16,$AD164=$AX$22,STL!$U$17,$AD164=$AX$23,STL!$U$18,$AD164=$AX$24,STL!$U$19,$AD164=$AX$25,STL!$U$20,$AD164=$AX$26,STL!$U$21,$AD164=$AX$27,STL!$U$22,$AD164=$AX$28,STL!$U$23,$AD164=$AX$29,STL!$U$24,$AD164=$AX$30,STL!$U$25,$AD164=$AX$31,STL!$U$26,$AD164=$AX$32,STL!$U$27,$AD164=$AX$33,STL!$U$28,$AD164=$AX$34,STL!$U$29,$AD164=$AX$35,STL!$U$30,$AD164=$AX$36,STL!$U$31,$AD164=$AX$37,STL!$U$32,$AD164=$AX$38,STL!$U$33,$AD164=$AX$39,STL!$U$34,$AD164=$AX$40,STL!$U$35,$AD164=$AX$41,STL!$U$36,$AD164=$AX$42,STL!$U$37,$AD164=$AX$43,STL!$U$38,$AD164=$AX$44,STL!$U$39,$AD164=$AX$45,STL!$U$40,$AD164=$AX$46,STL!$U$41,$AD164=$AX$47,STL!$U$42,$AD164=$AX$48,STL!$U$43,$AD164=$AX$49,STL!$U$44)</f>
        <v>4.5279999999999996</v>
      </c>
      <c r="V164" s="2" cm="1">
        <f t="array" ref="V164">_xlfn.IFS($AD164=$AX$8,STL!$V$3,$AD164=$AX$9,STL!$V$4,$AD164=$AX$10,STL!$V$5,$AD164=$AX$11,STL!$V$6,$AD164=$AX$12,STL!$V$7,$AD164=$AX$13,STL!$V$8,$AD164=$AX$14,STL!$V$9,$AD164=$AX$15,STL!$V$10,$AD164=$AX$16,STL!$V$11,$AD164=$AX$17,STL!$V$12,$AD164=$AX$18,STL!$V$13,$AD164=$AX$19,STL!$V$14,$AD164=$AX$20,STL!$V$15,$AD164=$AX$21,STL!$V$16,$AD164=$AX$22,STL!$V$17,$AD164=$AX$23,STL!$V$18,$AD164=$AX$24,STL!$V$19,$AD164=$AX$25,STL!$V$20,$AD164=$AX$26,STL!$V$21,$AD164=$AX$27,STL!$V$22,$AD164=$AX$28,STL!$V$23,$AD164=$AX$29,STL!$V$24,$AD164=$AX$30,STL!$V$25,$AD164=$AX$31,STL!$V$26,$AD164=$AX$32,STL!$V$27,$AD164=$AX$33,STL!$V$28,$AD164=$AX$34,STL!$V$29,$AD164=$AX$35,STL!$V$30,$AD164=$AX$36,STL!$V$31,$AD164=$AX$37,STL!$V$32,$AD164=$AX$38,STL!$V$33,$AD164=$AX$39,STL!$V$34,$AD164=$AX$40,STL!$V$35,$AD164=$AX$41,STL!$V$36,$AD164=$AX$42,STL!$V$37,$AD164=$AX$43,STL!$V$38,$AD164=$AX$44,STL!$V$39,$AD164=$AX$45,STL!$V$40,$AD164=$AX$46,STL!$V$41,$AD164=$AX$47,STL!$V$42,$AD164=$AX$48,STL!$V$43,$AD164=$AX$49,STL!$V$44)</f>
        <v>280.75100000000003</v>
      </c>
      <c r="W164" s="2" t="s">
        <v>1490</v>
      </c>
      <c r="X164" s="2">
        <v>0</v>
      </c>
      <c r="Y164" s="2" t="s">
        <v>33</v>
      </c>
      <c r="Z164" s="2" t="s">
        <v>61</v>
      </c>
      <c r="AA164" s="2" t="s">
        <v>35</v>
      </c>
      <c r="AB164" s="2">
        <v>2977.7477170000002</v>
      </c>
      <c r="AC164" s="2">
        <v>2.9777480000000001</v>
      </c>
      <c r="AD164" s="2">
        <v>21</v>
      </c>
      <c r="AE164" s="10" t="s">
        <v>307</v>
      </c>
      <c r="AF164" s="2">
        <f t="shared" si="3"/>
        <v>28530.441676857146</v>
      </c>
      <c r="AG164" s="2" cm="1">
        <f t="array" ref="AG164">_xlfn.IFS(D164="I",MIN('Datos pp I Región'!$K$7:$K$9),D164="II",MIN('Datos pp II Región'!$K$7:$K$9),D164="III",MIN('Datos pp III Región'!$K$7:$K$9),D164="IV",MIN('Datos pp IV Región'!$K$7:$K$9),D164="V",MIN('Datos pp V Región'!$K$7:$K$9),D164="RM",MIN('Datos pp RM'!$K$7:$K$9),D164="VI",MIN('Datos pp VI Región'!$K$7:$K$9))</f>
        <v>29</v>
      </c>
      <c r="AH164" s="2" cm="1">
        <f t="array" ref="AH164">_xlfn.IFS(Z164="Pavimentado",1-(AG164/(4*365)),Z164="No Pavimentado",1-(AG164/365))</f>
        <v>0.92054794520547945</v>
      </c>
      <c r="AI164" s="2" cm="1">
        <f t="array" ref="AI164">_xlfn.IFS(Z164="Pavimentado",8,Z164="No Pavimentado",R164)</f>
        <v>36.335000000000001</v>
      </c>
      <c r="AJ164" s="2">
        <v>0.62</v>
      </c>
      <c r="AK164" s="2">
        <v>0.15</v>
      </c>
      <c r="AL164" s="2">
        <v>1.5</v>
      </c>
      <c r="AM164" s="2">
        <v>0.15</v>
      </c>
      <c r="AN164" s="2"/>
      <c r="AO164" s="2" cm="1">
        <f t="array" ref="AO164">_xlfn.IFS($Z164=$AU$3,AJ164*(($X164)^(0.91))*(AI164*1.1023)^(1.02),$Z164=$AU$4,AL164*281.9*((8.5/12)^0.9)*(AI164/2.72)^0.45)</f>
        <v>995.38378987729118</v>
      </c>
      <c r="AP164" s="2" cm="1">
        <f t="array" ref="AP164">_xlfn.IFS($Z164=$AU$3,AK164*(($X164)^(0.91))*(AI164*1.1023)^1.02,$Z164=$AU$4,AM164*281.9*((8.5/12)^0.9)*(AI164/2.72)^0.45)</f>
        <v>99.538378987729104</v>
      </c>
      <c r="AQ164" s="2" cm="1">
        <f t="array" ref="AQ164">_xlfn.IFS(Z164=$AU$3,(AF164*AO164*AH164)/1000000,Z164=$AU$4,(AF164*AH164*AO164*(1-AN164))/1000000)</f>
        <v>26.142400983094564</v>
      </c>
      <c r="AR164" s="2" cm="1">
        <f t="array" ref="AR164">_xlfn.IFS(Z164=$AU$3,(AF164*AP164*AH164)/1000000,Z164=$AU$4,(AF164*AH164*AP164*(1-AN164))/1000000)</f>
        <v>2.6142400983094558</v>
      </c>
    </row>
    <row r="165" spans="1:44" ht="28.8" x14ac:dyDescent="0.3">
      <c r="A165" s="2">
        <v>21</v>
      </c>
      <c r="B165" t="s">
        <v>21</v>
      </c>
      <c r="D165" t="s">
        <v>184</v>
      </c>
      <c r="F165" s="2" t="s">
        <v>213</v>
      </c>
      <c r="G165" s="3" t="s">
        <v>188</v>
      </c>
      <c r="H165" s="2" t="s">
        <v>27</v>
      </c>
      <c r="I165" s="2" t="s">
        <v>28</v>
      </c>
      <c r="J165" s="2">
        <v>134137</v>
      </c>
      <c r="K165" s="2" t="s">
        <v>29</v>
      </c>
      <c r="L165" s="4">
        <v>46227</v>
      </c>
      <c r="M165" s="2" t="s">
        <v>30</v>
      </c>
      <c r="N165" s="2" t="s">
        <v>31</v>
      </c>
      <c r="O165" s="2">
        <v>134137</v>
      </c>
      <c r="P165" s="2" cm="1">
        <f t="array" ref="P165">_xlfn.IFS(AD165=$AT$8,STL!$P$3,AD165=$AT$9,STL!$P$4,AD165=$AT$10,STL!$P$5,AD165=$AT$11,STL!$P$6,AD165=$AT$12,STL!$P$7,AD165=$AT$13,STL!$P$8,AD165=$AT$14,STL!$P$9,AD165=$AT$15,STL!$P$10,AD165=$AT$16,STL!$P$11,AD165=$AT$17,STL!$P$12,AD165=$AT$18,STL!$P$13,AD165=$AT$19,STL!$P$14,AD165=$AT$20,STL!$P$15,AD165=$AT$21,STL!$P$16,AD165=$AT$22,STL!$P$17,AD165=$AT$23,STL!$P$18,AD165=$AT$24,STL!$P$19,AD165=$AT$25,STL!$P$20,AD165=$AT$26,STL!$P$21,AD165=$AT$27,STL!$P$22,AD165=$AT$28,STL!$P$23,AD165=$AT$29,STL!$P$24,AD165=$AT$30,STL!$P$25,AD165=$AT$31,STL!$P$26,AD165=$AT$32,STL!$P$27,AD165=$AT$33,STL!$P$28,AD165=$AT$34,STL!$P$29,AD165=$AT$35,STL!$P$30,AD165=$AT$36,STL!$P$31,AD165=$AT$37,STL!$P$32,AD165=$AT$38,STL!$P$33,AD165=$AT$39,STL!$P$34,AD165=$AT$40,STL!$P$35,AD165=$AT$41,STL!$P$36,AD165=$AT$42,STL!$P$37,AD165=$AT$43,STL!$P$38,AD165=$AT$44,STL!$P$39,AD165=$AT$45,STL!$P$40,AD165=$AT$46,STL!$P$41,AD165=$AT$47,STL!$P$42,AD165=$AT$48,STL!$P$43,AD165=$AT$49,STL!$P$44)</f>
        <v>8.3350000000000009</v>
      </c>
      <c r="Q165" s="2">
        <f>STL!$Q$3</f>
        <v>28</v>
      </c>
      <c r="R165" s="42">
        <f>STL!$R$3</f>
        <v>36.335000000000001</v>
      </c>
      <c r="S165" s="43" cm="1">
        <f t="array" ref="S165">_xlfn.IFS(A165=$AT$8,STL!$S$3,A165=$AT$9,STL!$S$4,A165=$AT$10,STL!$S$5,A165=$AT$11,STL!$S$6,A165=$AT$12,STL!$S$7,A165=$AT$13,STL!$S$8,A165=$AT$14,STL!$S$9,A165=$AT$15,STL!$S$10,A165=$AT$16,STL!$S$11,A165=$AT$17,STL!$S$12,A165=$AT$18,STL!$S$13,A165=$AT$19,STL!$S$14,A165=$AT$20,STL!$S$15,A165=$AT$21,STL!$S$16,A165=$AT$22,STL!$S$17,A165=$AT$23,STL!$S$18,A165=$AT$24,STL!$S$19,A165=$AT$25,STL!$S$20,A165=$AT$26,STL!$S$21,A165=$AT$27,STL!$S$22,A165=$AT$28,STL!$S$23,A165=$AT$29,STL!$S$24,A165=$AT$30,STL!$S$25,A165=$AT$31,STL!$S$26,A165=$AT$32,STL!$S$27,A165=$AT$33,STL!$S$28,A165=$AT$34,STL!$S$29,A165=$AT$35,STL!$S$30,A165=$AT$36,STL!$S$31,A165=$AT$37,STL!$S$32,A165=$AT$38,STL!$S$33,A165=$AT$39,STL!$S$34,A165=$AT$40,STL!$S$35,A165=$AT$41,STL!$S$36,A165=$AT$42,STL!$S$37,A165=$AT$43,STL!$S$38,A165=$AT$44,STL!$S$39,A165=$AT$45,STL!$S$40,A165=$AT$46,STL!$S$41,A165=$AT$47,STL!$S$42,A165=$AT$48,STL!$S$43,A165=$AT$49,STL!$S$44)</f>
        <v>4790.6071428571431</v>
      </c>
      <c r="T165" s="2" cm="1">
        <f t="array" ref="T165">_xlfn.IFS(AD165=$AX$8,STL!$T$3,AD165=$AX$9,STL!$T$4,AD165=$AX$10,STL!$T$5,AD165=$AX$11,STL!$T$6,AD165=$AX$12,STL!$T$7,AD165=$AX$13,STL!$T$8,AD165=$AX$14,STL!$T$9,AD165=$AX$15,STL!$T$10,AD165=$AX$16,STL!$T$11,AD165=$AX$17,STL!$T$12,AD165=$AX$18,STL!$T$13,AD165=$AX$19,STL!$T$14,AD165=$AX$20,STL!$T$15,AD165=$AX$21,STL!$T$16,AD165=$AX$22,STL!$T$17,AD165=$AX$23,STL!$T$18,AD165=$AX$24,STL!$T$19,AD165=$AX$25,STL!$T$20,AD165=$AX$26,STL!$T$21,AD165=$AX$27,STL!$T$22,AD165=$AX$28,STL!$T$23,AD165=$AX$29,STL!$T$24,AD165=$AX$30,STL!$T$25,AD165=$AX$31,STL!$T$26,AD165=$AX$32,STL!$T$27,AD165=$AX$33,STL!$T$28,AD165=$AX$34,STL!$T$29,AD165=$AX$35,STL!$T$30,AD165=$AX$36,STL!$T$31,AD165=$AX$37,STL!$T$32,AD165=$AX$38,STL!$T$33,AD165=$AX$39,STL!$T$34,AD165=$AX$40,STL!$T$35,AD165=$AX$41,STL!$T$36,AD165=$AX$42,STL!$T$37,AD165=$AX$43,STL!$T$38,AD165=$AX$44,STL!$T$39,AD165=$AX$45,STL!$T$40,AD165=$AX$46,STL!$T$41,AD165=$AX$47,STL!$T$42,AD165=$AX$48,STL!$T$43,AD165=$AX$49,STL!$T$44)</f>
        <v>276.22300000000001</v>
      </c>
      <c r="U165" s="2" cm="1">
        <f t="array" ref="U165">_xlfn.IFS($AD165=$AX$8,STL!$U$3,$AD165=$AX$9,STL!$U$4,$AD165=$AX$10,STL!$U$5,$AD165=$AX$11,STL!$U$6,$AD165=$AX$12,STL!$U$7,$AD165=$AX$13,STL!$U$8,$AD165=$AX$14,STL!$U$9,$AD165=$AX$15,STL!$U$10,$AD165=$AX$16,STL!$U$11,$AD165=$AX$17,STL!$U$12,$AD165=$AX$18,STL!$U$13,$AD165=$AX$19,STL!$U$14,$AD165=$AX$20,STL!$U$15,$AD165=$AX$21,STL!$U$16,$AD165=$AX$22,STL!$U$17,$AD165=$AX$23,STL!$U$18,$AD165=$AX$24,STL!$U$19,$AD165=$AX$25,STL!$U$20,$AD165=$AX$26,STL!$U$21,$AD165=$AX$27,STL!$U$22,$AD165=$AX$28,STL!$U$23,$AD165=$AX$29,STL!$U$24,$AD165=$AX$30,STL!$U$25,$AD165=$AX$31,STL!$U$26,$AD165=$AX$32,STL!$U$27,$AD165=$AX$33,STL!$U$28,$AD165=$AX$34,STL!$U$29,$AD165=$AX$35,STL!$U$30,$AD165=$AX$36,STL!$U$31,$AD165=$AX$37,STL!$U$32,$AD165=$AX$38,STL!$U$33,$AD165=$AX$39,STL!$U$34,$AD165=$AX$40,STL!$U$35,$AD165=$AX$41,STL!$U$36,$AD165=$AX$42,STL!$U$37,$AD165=$AX$43,STL!$U$38,$AD165=$AX$44,STL!$U$39,$AD165=$AX$45,STL!$U$40,$AD165=$AX$46,STL!$U$41,$AD165=$AX$47,STL!$U$42,$AD165=$AX$48,STL!$U$43,$AD165=$AX$49,STL!$U$44)</f>
        <v>4.5279999999999996</v>
      </c>
      <c r="V165" s="2" cm="1">
        <f t="array" ref="V165">_xlfn.IFS($AD165=$AX$8,STL!$V$3,$AD165=$AX$9,STL!$V$4,$AD165=$AX$10,STL!$V$5,$AD165=$AX$11,STL!$V$6,$AD165=$AX$12,STL!$V$7,$AD165=$AX$13,STL!$V$8,$AD165=$AX$14,STL!$V$9,$AD165=$AX$15,STL!$V$10,$AD165=$AX$16,STL!$V$11,$AD165=$AX$17,STL!$V$12,$AD165=$AX$18,STL!$V$13,$AD165=$AX$19,STL!$V$14,$AD165=$AX$20,STL!$V$15,$AD165=$AX$21,STL!$V$16,$AD165=$AX$22,STL!$V$17,$AD165=$AX$23,STL!$V$18,$AD165=$AX$24,STL!$V$19,$AD165=$AX$25,STL!$V$20,$AD165=$AX$26,STL!$V$21,$AD165=$AX$27,STL!$V$22,$AD165=$AX$28,STL!$V$23,$AD165=$AX$29,STL!$V$24,$AD165=$AX$30,STL!$V$25,$AD165=$AX$31,STL!$V$26,$AD165=$AX$32,STL!$V$27,$AD165=$AX$33,STL!$V$28,$AD165=$AX$34,STL!$V$29,$AD165=$AX$35,STL!$V$30,$AD165=$AX$36,STL!$V$31,$AD165=$AX$37,STL!$V$32,$AD165=$AX$38,STL!$V$33,$AD165=$AX$39,STL!$V$34,$AD165=$AX$40,STL!$V$35,$AD165=$AX$41,STL!$V$36,$AD165=$AX$42,STL!$V$37,$AD165=$AX$43,STL!$V$38,$AD165=$AX$44,STL!$V$39,$AD165=$AX$45,STL!$V$40,$AD165=$AX$46,STL!$V$41,$AD165=$AX$47,STL!$V$42,$AD165=$AX$48,STL!$V$43,$AD165=$AX$49,STL!$V$44)</f>
        <v>280.75100000000003</v>
      </c>
      <c r="W165" s="2" t="s">
        <v>1491</v>
      </c>
      <c r="X165" s="2">
        <v>0.2</v>
      </c>
      <c r="Y165" s="2" t="s">
        <v>33</v>
      </c>
      <c r="Z165" s="2" t="s">
        <v>34</v>
      </c>
      <c r="AA165" s="2" t="s">
        <v>35</v>
      </c>
      <c r="AB165" s="2">
        <v>1088.8495339999999</v>
      </c>
      <c r="AC165" s="2">
        <v>1.0888500000000001</v>
      </c>
      <c r="AD165" s="2">
        <v>21</v>
      </c>
      <c r="AE165" s="10" t="s">
        <v>307</v>
      </c>
      <c r="AF165" s="2">
        <f t="shared" si="3"/>
        <v>10432.505175000002</v>
      </c>
      <c r="AG165" s="2" cm="1">
        <f t="array" ref="AG165">_xlfn.IFS(D165="I",MIN('Datos pp I Región'!$K$7:$K$9),D165="II",MIN('Datos pp II Región'!$K$7:$K$9),D165="III",MIN('Datos pp III Región'!$K$7:$K$9),D165="IV",MIN('Datos pp IV Región'!$K$7:$K$9),D165="V",MIN('Datos pp V Región'!$K$7:$K$9),D165="RM",MIN('Datos pp RM'!$K$7:$K$9),D165="VI",MIN('Datos pp VI Región'!$K$7:$K$9))</f>
        <v>29</v>
      </c>
      <c r="AH165" s="2" cm="1">
        <f t="array" ref="AH165">_xlfn.IFS(Z165="Pavimentado",1-(AG165/(4*365)),Z165="No Pavimentado",1-(AG165/365))</f>
        <v>0.98013698630136981</v>
      </c>
      <c r="AI165" s="2" cm="1">
        <f t="array" ref="AI165">_xlfn.IFS(Z165="Pavimentado",8,Z165="No Pavimentado",R165)</f>
        <v>8</v>
      </c>
      <c r="AJ165" s="2">
        <v>0.62</v>
      </c>
      <c r="AK165" s="2">
        <v>0.15</v>
      </c>
      <c r="AL165" s="2">
        <v>1.5</v>
      </c>
      <c r="AM165" s="2">
        <v>0.15</v>
      </c>
      <c r="AN165" s="2"/>
      <c r="AO165" s="2" cm="1">
        <f t="array" ref="AO165">_xlfn.IFS($Z165=$AU$3,AJ165*(($X165)^(0.91))*(AI165*1.1023)^(1.02),$Z165=$AU$4,AL165*281.9*((8.5/12)^0.9)*(AI165/2.72)^0.45)</f>
        <v>1.3201600184669013</v>
      </c>
      <c r="AP165" s="2" cm="1">
        <f t="array" ref="AP165">_xlfn.IFS($Z165=$AU$3,AK165*(($X165)^(0.91))*(AI165*1.1023)^1.02,$Z165=$AU$4,AM165*281.9*((8.5/12)^0.9)*(AI165/2.72)^0.45)</f>
        <v>0.31939355285489546</v>
      </c>
      <c r="AQ165" s="2" cm="1">
        <f t="array" ref="AQ165">_xlfn.IFS(Z165=$AU$3,(AF165*AO165*AH165)/1000000,Z165=$AU$4,(AF165*AH165*AO165*(1-AN165))/1000000)</f>
        <v>1.3499011354271692E-2</v>
      </c>
      <c r="AR165" s="2" cm="1">
        <f t="array" ref="AR165">_xlfn.IFS(Z165=$AU$3,(AF165*AP165*AH165)/1000000,Z165=$AU$4,(AF165*AH165*AP165*(1-AN165))/1000000)</f>
        <v>3.2658898437754086E-3</v>
      </c>
    </row>
    <row r="166" spans="1:44" ht="28.8" x14ac:dyDescent="0.3">
      <c r="A166" s="2">
        <v>21</v>
      </c>
      <c r="B166" t="s">
        <v>21</v>
      </c>
      <c r="D166" t="s">
        <v>184</v>
      </c>
      <c r="F166" s="2" t="s">
        <v>213</v>
      </c>
      <c r="G166" s="3" t="s">
        <v>188</v>
      </c>
      <c r="H166" s="2" t="s">
        <v>27</v>
      </c>
      <c r="I166" s="2" t="s">
        <v>28</v>
      </c>
      <c r="J166" s="2">
        <v>134137</v>
      </c>
      <c r="K166" s="2" t="s">
        <v>29</v>
      </c>
      <c r="L166" s="4">
        <v>46227</v>
      </c>
      <c r="M166" s="2" t="s">
        <v>30</v>
      </c>
      <c r="N166" s="2" t="s">
        <v>31</v>
      </c>
      <c r="O166" s="2">
        <v>134137</v>
      </c>
      <c r="P166" s="2" cm="1">
        <f t="array" ref="P166">_xlfn.IFS(AD166=$AT$8,STL!$P$3,AD166=$AT$9,STL!$P$4,AD166=$AT$10,STL!$P$5,AD166=$AT$11,STL!$P$6,AD166=$AT$12,STL!$P$7,AD166=$AT$13,STL!$P$8,AD166=$AT$14,STL!$P$9,AD166=$AT$15,STL!$P$10,AD166=$AT$16,STL!$P$11,AD166=$AT$17,STL!$P$12,AD166=$AT$18,STL!$P$13,AD166=$AT$19,STL!$P$14,AD166=$AT$20,STL!$P$15,AD166=$AT$21,STL!$P$16,AD166=$AT$22,STL!$P$17,AD166=$AT$23,STL!$P$18,AD166=$AT$24,STL!$P$19,AD166=$AT$25,STL!$P$20,AD166=$AT$26,STL!$P$21,AD166=$AT$27,STL!$P$22,AD166=$AT$28,STL!$P$23,AD166=$AT$29,STL!$P$24,AD166=$AT$30,STL!$P$25,AD166=$AT$31,STL!$P$26,AD166=$AT$32,STL!$P$27,AD166=$AT$33,STL!$P$28,AD166=$AT$34,STL!$P$29,AD166=$AT$35,STL!$P$30,AD166=$AT$36,STL!$P$31,AD166=$AT$37,STL!$P$32,AD166=$AT$38,STL!$P$33,AD166=$AT$39,STL!$P$34,AD166=$AT$40,STL!$P$35,AD166=$AT$41,STL!$P$36,AD166=$AT$42,STL!$P$37,AD166=$AT$43,STL!$P$38,AD166=$AT$44,STL!$P$39,AD166=$AT$45,STL!$P$40,AD166=$AT$46,STL!$P$41,AD166=$AT$47,STL!$P$42,AD166=$AT$48,STL!$P$43,AD166=$AT$49,STL!$P$44)</f>
        <v>8.3350000000000009</v>
      </c>
      <c r="Q166" s="2">
        <f>STL!$Q$3</f>
        <v>28</v>
      </c>
      <c r="R166" s="42">
        <f>STL!$R$3</f>
        <v>36.335000000000001</v>
      </c>
      <c r="S166" s="43" cm="1">
        <f t="array" ref="S166">_xlfn.IFS(A166=$AT$8,STL!$S$3,A166=$AT$9,STL!$S$4,A166=$AT$10,STL!$S$5,A166=$AT$11,STL!$S$6,A166=$AT$12,STL!$S$7,A166=$AT$13,STL!$S$8,A166=$AT$14,STL!$S$9,A166=$AT$15,STL!$S$10,A166=$AT$16,STL!$S$11,A166=$AT$17,STL!$S$12,A166=$AT$18,STL!$S$13,A166=$AT$19,STL!$S$14,A166=$AT$20,STL!$S$15,A166=$AT$21,STL!$S$16,A166=$AT$22,STL!$S$17,A166=$AT$23,STL!$S$18,A166=$AT$24,STL!$S$19,A166=$AT$25,STL!$S$20,A166=$AT$26,STL!$S$21,A166=$AT$27,STL!$S$22,A166=$AT$28,STL!$S$23,A166=$AT$29,STL!$S$24,A166=$AT$30,STL!$S$25,A166=$AT$31,STL!$S$26,A166=$AT$32,STL!$S$27,A166=$AT$33,STL!$S$28,A166=$AT$34,STL!$S$29,A166=$AT$35,STL!$S$30,A166=$AT$36,STL!$S$31,A166=$AT$37,STL!$S$32,A166=$AT$38,STL!$S$33,A166=$AT$39,STL!$S$34,A166=$AT$40,STL!$S$35,A166=$AT$41,STL!$S$36,A166=$AT$42,STL!$S$37,A166=$AT$43,STL!$S$38,A166=$AT$44,STL!$S$39,A166=$AT$45,STL!$S$40,A166=$AT$46,STL!$S$41,A166=$AT$47,STL!$S$42,A166=$AT$48,STL!$S$43,A166=$AT$49,STL!$S$44)</f>
        <v>4790.6071428571431</v>
      </c>
      <c r="T166" s="2" cm="1">
        <f t="array" ref="T166">_xlfn.IFS(AD166=$AX$8,STL!$T$3,AD166=$AX$9,STL!$T$4,AD166=$AX$10,STL!$T$5,AD166=$AX$11,STL!$T$6,AD166=$AX$12,STL!$T$7,AD166=$AX$13,STL!$T$8,AD166=$AX$14,STL!$T$9,AD166=$AX$15,STL!$T$10,AD166=$AX$16,STL!$T$11,AD166=$AX$17,STL!$T$12,AD166=$AX$18,STL!$T$13,AD166=$AX$19,STL!$T$14,AD166=$AX$20,STL!$T$15,AD166=$AX$21,STL!$T$16,AD166=$AX$22,STL!$T$17,AD166=$AX$23,STL!$T$18,AD166=$AX$24,STL!$T$19,AD166=$AX$25,STL!$T$20,AD166=$AX$26,STL!$T$21,AD166=$AX$27,STL!$T$22,AD166=$AX$28,STL!$T$23,AD166=$AX$29,STL!$T$24,AD166=$AX$30,STL!$T$25,AD166=$AX$31,STL!$T$26,AD166=$AX$32,STL!$T$27,AD166=$AX$33,STL!$T$28,AD166=$AX$34,STL!$T$29,AD166=$AX$35,STL!$T$30,AD166=$AX$36,STL!$T$31,AD166=$AX$37,STL!$T$32,AD166=$AX$38,STL!$T$33,AD166=$AX$39,STL!$T$34,AD166=$AX$40,STL!$T$35,AD166=$AX$41,STL!$T$36,AD166=$AX$42,STL!$T$37,AD166=$AX$43,STL!$T$38,AD166=$AX$44,STL!$T$39,AD166=$AX$45,STL!$T$40,AD166=$AX$46,STL!$T$41,AD166=$AX$47,STL!$T$42,AD166=$AX$48,STL!$T$43,AD166=$AX$49,STL!$T$44)</f>
        <v>276.22300000000001</v>
      </c>
      <c r="U166" s="2" cm="1">
        <f t="array" ref="U166">_xlfn.IFS($AD166=$AX$8,STL!$U$3,$AD166=$AX$9,STL!$U$4,$AD166=$AX$10,STL!$U$5,$AD166=$AX$11,STL!$U$6,$AD166=$AX$12,STL!$U$7,$AD166=$AX$13,STL!$U$8,$AD166=$AX$14,STL!$U$9,$AD166=$AX$15,STL!$U$10,$AD166=$AX$16,STL!$U$11,$AD166=$AX$17,STL!$U$12,$AD166=$AX$18,STL!$U$13,$AD166=$AX$19,STL!$U$14,$AD166=$AX$20,STL!$U$15,$AD166=$AX$21,STL!$U$16,$AD166=$AX$22,STL!$U$17,$AD166=$AX$23,STL!$U$18,$AD166=$AX$24,STL!$U$19,$AD166=$AX$25,STL!$U$20,$AD166=$AX$26,STL!$U$21,$AD166=$AX$27,STL!$U$22,$AD166=$AX$28,STL!$U$23,$AD166=$AX$29,STL!$U$24,$AD166=$AX$30,STL!$U$25,$AD166=$AX$31,STL!$U$26,$AD166=$AX$32,STL!$U$27,$AD166=$AX$33,STL!$U$28,$AD166=$AX$34,STL!$U$29,$AD166=$AX$35,STL!$U$30,$AD166=$AX$36,STL!$U$31,$AD166=$AX$37,STL!$U$32,$AD166=$AX$38,STL!$U$33,$AD166=$AX$39,STL!$U$34,$AD166=$AX$40,STL!$U$35,$AD166=$AX$41,STL!$U$36,$AD166=$AX$42,STL!$U$37,$AD166=$AX$43,STL!$U$38,$AD166=$AX$44,STL!$U$39,$AD166=$AX$45,STL!$U$40,$AD166=$AX$46,STL!$U$41,$AD166=$AX$47,STL!$U$42,$AD166=$AX$48,STL!$U$43,$AD166=$AX$49,STL!$U$44)</f>
        <v>4.5279999999999996</v>
      </c>
      <c r="V166" s="2" cm="1">
        <f t="array" ref="V166">_xlfn.IFS($AD166=$AX$8,STL!$V$3,$AD166=$AX$9,STL!$V$4,$AD166=$AX$10,STL!$V$5,$AD166=$AX$11,STL!$V$6,$AD166=$AX$12,STL!$V$7,$AD166=$AX$13,STL!$V$8,$AD166=$AX$14,STL!$V$9,$AD166=$AX$15,STL!$V$10,$AD166=$AX$16,STL!$V$11,$AD166=$AX$17,STL!$V$12,$AD166=$AX$18,STL!$V$13,$AD166=$AX$19,STL!$V$14,$AD166=$AX$20,STL!$V$15,$AD166=$AX$21,STL!$V$16,$AD166=$AX$22,STL!$V$17,$AD166=$AX$23,STL!$V$18,$AD166=$AX$24,STL!$V$19,$AD166=$AX$25,STL!$V$20,$AD166=$AX$26,STL!$V$21,$AD166=$AX$27,STL!$V$22,$AD166=$AX$28,STL!$V$23,$AD166=$AX$29,STL!$V$24,$AD166=$AX$30,STL!$V$25,$AD166=$AX$31,STL!$V$26,$AD166=$AX$32,STL!$V$27,$AD166=$AX$33,STL!$V$28,$AD166=$AX$34,STL!$V$29,$AD166=$AX$35,STL!$V$30,$AD166=$AX$36,STL!$V$31,$AD166=$AX$37,STL!$V$32,$AD166=$AX$38,STL!$V$33,$AD166=$AX$39,STL!$V$34,$AD166=$AX$40,STL!$V$35,$AD166=$AX$41,STL!$V$36,$AD166=$AX$42,STL!$V$37,$AD166=$AX$43,STL!$V$38,$AD166=$AX$44,STL!$V$39,$AD166=$AX$45,STL!$V$40,$AD166=$AX$46,STL!$V$41,$AD166=$AX$47,STL!$V$42,$AD166=$AX$48,STL!$V$43,$AD166=$AX$49,STL!$V$44)</f>
        <v>280.75100000000003</v>
      </c>
      <c r="W166" s="2" t="s">
        <v>1492</v>
      </c>
      <c r="X166" s="2">
        <v>0.2</v>
      </c>
      <c r="Y166" s="2" t="s">
        <v>33</v>
      </c>
      <c r="Z166" s="2" t="s">
        <v>34</v>
      </c>
      <c r="AA166" s="2" t="s">
        <v>35</v>
      </c>
      <c r="AB166" s="2">
        <v>35023.549826000002</v>
      </c>
      <c r="AC166" s="2">
        <v>35.02355</v>
      </c>
      <c r="AD166" s="2">
        <v>21</v>
      </c>
      <c r="AE166" s="10" t="s">
        <v>307</v>
      </c>
      <c r="AF166" s="2">
        <f t="shared" si="3"/>
        <v>335568.13759642857</v>
      </c>
      <c r="AG166" s="2" cm="1">
        <f t="array" ref="AG166">_xlfn.IFS(D166="I",MIN('Datos pp I Región'!$K$7:$K$9),D166="II",MIN('Datos pp II Región'!$K$7:$K$9),D166="III",MIN('Datos pp III Región'!$K$7:$K$9),D166="IV",MIN('Datos pp IV Región'!$K$7:$K$9),D166="V",MIN('Datos pp V Región'!$K$7:$K$9),D166="RM",MIN('Datos pp RM'!$K$7:$K$9),D166="VI",MIN('Datos pp VI Región'!$K$7:$K$9))</f>
        <v>29</v>
      </c>
      <c r="AH166" s="2" cm="1">
        <f t="array" ref="AH166">_xlfn.IFS(Z166="Pavimentado",1-(AG166/(4*365)),Z166="No Pavimentado",1-(AG166/365))</f>
        <v>0.98013698630136981</v>
      </c>
      <c r="AI166" s="2" cm="1">
        <f t="array" ref="AI166">_xlfn.IFS(Z166="Pavimentado",8,Z166="No Pavimentado",R166)</f>
        <v>8</v>
      </c>
      <c r="AJ166" s="2">
        <v>0.62</v>
      </c>
      <c r="AK166" s="2">
        <v>0.15</v>
      </c>
      <c r="AL166" s="2">
        <v>1.5</v>
      </c>
      <c r="AM166" s="2">
        <v>0.15</v>
      </c>
      <c r="AN166" s="2"/>
      <c r="AO166" s="2" cm="1">
        <f t="array" ref="AO166">_xlfn.IFS($Z166=$AU$3,AJ166*(($X166)^(0.91))*(AI166*1.1023)^(1.02),$Z166=$AU$4,AL166*281.9*((8.5/12)^0.9)*(AI166/2.72)^0.45)</f>
        <v>1.3201600184669013</v>
      </c>
      <c r="AP166" s="2" cm="1">
        <f t="array" ref="AP166">_xlfn.IFS($Z166=$AU$3,AK166*(($X166)^(0.91))*(AI166*1.1023)^1.02,$Z166=$AU$4,AM166*281.9*((8.5/12)^0.9)*(AI166/2.72)^0.45)</f>
        <v>0.31939355285489546</v>
      </c>
      <c r="AQ166" s="2" cm="1">
        <f t="array" ref="AQ166">_xlfn.IFS(Z166=$AU$3,(AF166*AO166*AH166)/1000000,Z166=$AU$4,(AF166*AH166*AO166*(1-AN166))/1000000)</f>
        <v>0.43420425138164315</v>
      </c>
      <c r="AR166" s="2" cm="1">
        <f t="array" ref="AR166">_xlfn.IFS(Z166=$AU$3,(AF166*AP166*AH166)/1000000,Z166=$AU$4,(AF166*AH166*AP166*(1-AN166))/1000000)</f>
        <v>0.10504941565684915</v>
      </c>
    </row>
    <row r="167" spans="1:44" ht="28.8" x14ac:dyDescent="0.3">
      <c r="A167" s="2">
        <v>21</v>
      </c>
      <c r="B167" t="s">
        <v>21</v>
      </c>
      <c r="D167" t="s">
        <v>184</v>
      </c>
      <c r="F167" s="2" t="s">
        <v>213</v>
      </c>
      <c r="G167" s="3" t="s">
        <v>188</v>
      </c>
      <c r="H167" s="2" t="s">
        <v>27</v>
      </c>
      <c r="I167" s="2" t="s">
        <v>28</v>
      </c>
      <c r="J167" s="2">
        <v>134137</v>
      </c>
      <c r="K167" s="2" t="s">
        <v>29</v>
      </c>
      <c r="L167" s="4">
        <v>46227</v>
      </c>
      <c r="M167" s="2" t="s">
        <v>30</v>
      </c>
      <c r="N167" s="2" t="s">
        <v>31</v>
      </c>
      <c r="O167" s="2">
        <v>134137</v>
      </c>
      <c r="P167" s="2" cm="1">
        <f t="array" ref="P167">_xlfn.IFS(AD167=$AT$8,STL!$P$3,AD167=$AT$9,STL!$P$4,AD167=$AT$10,STL!$P$5,AD167=$AT$11,STL!$P$6,AD167=$AT$12,STL!$P$7,AD167=$AT$13,STL!$P$8,AD167=$AT$14,STL!$P$9,AD167=$AT$15,STL!$P$10,AD167=$AT$16,STL!$P$11,AD167=$AT$17,STL!$P$12,AD167=$AT$18,STL!$P$13,AD167=$AT$19,STL!$P$14,AD167=$AT$20,STL!$P$15,AD167=$AT$21,STL!$P$16,AD167=$AT$22,STL!$P$17,AD167=$AT$23,STL!$P$18,AD167=$AT$24,STL!$P$19,AD167=$AT$25,STL!$P$20,AD167=$AT$26,STL!$P$21,AD167=$AT$27,STL!$P$22,AD167=$AT$28,STL!$P$23,AD167=$AT$29,STL!$P$24,AD167=$AT$30,STL!$P$25,AD167=$AT$31,STL!$P$26,AD167=$AT$32,STL!$P$27,AD167=$AT$33,STL!$P$28,AD167=$AT$34,STL!$P$29,AD167=$AT$35,STL!$P$30,AD167=$AT$36,STL!$P$31,AD167=$AT$37,STL!$P$32,AD167=$AT$38,STL!$P$33,AD167=$AT$39,STL!$P$34,AD167=$AT$40,STL!$P$35,AD167=$AT$41,STL!$P$36,AD167=$AT$42,STL!$P$37,AD167=$AT$43,STL!$P$38,AD167=$AT$44,STL!$P$39,AD167=$AT$45,STL!$P$40,AD167=$AT$46,STL!$P$41,AD167=$AT$47,STL!$P$42,AD167=$AT$48,STL!$P$43,AD167=$AT$49,STL!$P$44)</f>
        <v>8.3350000000000009</v>
      </c>
      <c r="Q167" s="2">
        <f>STL!$Q$3</f>
        <v>28</v>
      </c>
      <c r="R167" s="42">
        <f>STL!$R$3</f>
        <v>36.335000000000001</v>
      </c>
      <c r="S167" s="43" cm="1">
        <f t="array" ref="S167">_xlfn.IFS(A167=$AT$8,STL!$S$3,A167=$AT$9,STL!$S$4,A167=$AT$10,STL!$S$5,A167=$AT$11,STL!$S$6,A167=$AT$12,STL!$S$7,A167=$AT$13,STL!$S$8,A167=$AT$14,STL!$S$9,A167=$AT$15,STL!$S$10,A167=$AT$16,STL!$S$11,A167=$AT$17,STL!$S$12,A167=$AT$18,STL!$S$13,A167=$AT$19,STL!$S$14,A167=$AT$20,STL!$S$15,A167=$AT$21,STL!$S$16,A167=$AT$22,STL!$S$17,A167=$AT$23,STL!$S$18,A167=$AT$24,STL!$S$19,A167=$AT$25,STL!$S$20,A167=$AT$26,STL!$S$21,A167=$AT$27,STL!$S$22,A167=$AT$28,STL!$S$23,A167=$AT$29,STL!$S$24,A167=$AT$30,STL!$S$25,A167=$AT$31,STL!$S$26,A167=$AT$32,STL!$S$27,A167=$AT$33,STL!$S$28,A167=$AT$34,STL!$S$29,A167=$AT$35,STL!$S$30,A167=$AT$36,STL!$S$31,A167=$AT$37,STL!$S$32,A167=$AT$38,STL!$S$33,A167=$AT$39,STL!$S$34,A167=$AT$40,STL!$S$35,A167=$AT$41,STL!$S$36,A167=$AT$42,STL!$S$37,A167=$AT$43,STL!$S$38,A167=$AT$44,STL!$S$39,A167=$AT$45,STL!$S$40,A167=$AT$46,STL!$S$41,A167=$AT$47,STL!$S$42,A167=$AT$48,STL!$S$43,A167=$AT$49,STL!$S$44)</f>
        <v>4790.6071428571431</v>
      </c>
      <c r="T167" s="2" cm="1">
        <f t="array" ref="T167">_xlfn.IFS(AD167=$AX$8,STL!$T$3,AD167=$AX$9,STL!$T$4,AD167=$AX$10,STL!$T$5,AD167=$AX$11,STL!$T$6,AD167=$AX$12,STL!$T$7,AD167=$AX$13,STL!$T$8,AD167=$AX$14,STL!$T$9,AD167=$AX$15,STL!$T$10,AD167=$AX$16,STL!$T$11,AD167=$AX$17,STL!$T$12,AD167=$AX$18,STL!$T$13,AD167=$AX$19,STL!$T$14,AD167=$AX$20,STL!$T$15,AD167=$AX$21,STL!$T$16,AD167=$AX$22,STL!$T$17,AD167=$AX$23,STL!$T$18,AD167=$AX$24,STL!$T$19,AD167=$AX$25,STL!$T$20,AD167=$AX$26,STL!$T$21,AD167=$AX$27,STL!$T$22,AD167=$AX$28,STL!$T$23,AD167=$AX$29,STL!$T$24,AD167=$AX$30,STL!$T$25,AD167=$AX$31,STL!$T$26,AD167=$AX$32,STL!$T$27,AD167=$AX$33,STL!$T$28,AD167=$AX$34,STL!$T$29,AD167=$AX$35,STL!$T$30,AD167=$AX$36,STL!$T$31,AD167=$AX$37,STL!$T$32,AD167=$AX$38,STL!$T$33,AD167=$AX$39,STL!$T$34,AD167=$AX$40,STL!$T$35,AD167=$AX$41,STL!$T$36,AD167=$AX$42,STL!$T$37,AD167=$AX$43,STL!$T$38,AD167=$AX$44,STL!$T$39,AD167=$AX$45,STL!$T$40,AD167=$AX$46,STL!$T$41,AD167=$AX$47,STL!$T$42,AD167=$AX$48,STL!$T$43,AD167=$AX$49,STL!$T$44)</f>
        <v>276.22300000000001</v>
      </c>
      <c r="U167" s="2" cm="1">
        <f t="array" ref="U167">_xlfn.IFS($AD167=$AX$8,STL!$U$3,$AD167=$AX$9,STL!$U$4,$AD167=$AX$10,STL!$U$5,$AD167=$AX$11,STL!$U$6,$AD167=$AX$12,STL!$U$7,$AD167=$AX$13,STL!$U$8,$AD167=$AX$14,STL!$U$9,$AD167=$AX$15,STL!$U$10,$AD167=$AX$16,STL!$U$11,$AD167=$AX$17,STL!$U$12,$AD167=$AX$18,STL!$U$13,$AD167=$AX$19,STL!$U$14,$AD167=$AX$20,STL!$U$15,$AD167=$AX$21,STL!$U$16,$AD167=$AX$22,STL!$U$17,$AD167=$AX$23,STL!$U$18,$AD167=$AX$24,STL!$U$19,$AD167=$AX$25,STL!$U$20,$AD167=$AX$26,STL!$U$21,$AD167=$AX$27,STL!$U$22,$AD167=$AX$28,STL!$U$23,$AD167=$AX$29,STL!$U$24,$AD167=$AX$30,STL!$U$25,$AD167=$AX$31,STL!$U$26,$AD167=$AX$32,STL!$U$27,$AD167=$AX$33,STL!$U$28,$AD167=$AX$34,STL!$U$29,$AD167=$AX$35,STL!$U$30,$AD167=$AX$36,STL!$U$31,$AD167=$AX$37,STL!$U$32,$AD167=$AX$38,STL!$U$33,$AD167=$AX$39,STL!$U$34,$AD167=$AX$40,STL!$U$35,$AD167=$AX$41,STL!$U$36,$AD167=$AX$42,STL!$U$37,$AD167=$AX$43,STL!$U$38,$AD167=$AX$44,STL!$U$39,$AD167=$AX$45,STL!$U$40,$AD167=$AX$46,STL!$U$41,$AD167=$AX$47,STL!$U$42,$AD167=$AX$48,STL!$U$43,$AD167=$AX$49,STL!$U$44)</f>
        <v>4.5279999999999996</v>
      </c>
      <c r="V167" s="2" cm="1">
        <f t="array" ref="V167">_xlfn.IFS($AD167=$AX$8,STL!$V$3,$AD167=$AX$9,STL!$V$4,$AD167=$AX$10,STL!$V$5,$AD167=$AX$11,STL!$V$6,$AD167=$AX$12,STL!$V$7,$AD167=$AX$13,STL!$V$8,$AD167=$AX$14,STL!$V$9,$AD167=$AX$15,STL!$V$10,$AD167=$AX$16,STL!$V$11,$AD167=$AX$17,STL!$V$12,$AD167=$AX$18,STL!$V$13,$AD167=$AX$19,STL!$V$14,$AD167=$AX$20,STL!$V$15,$AD167=$AX$21,STL!$V$16,$AD167=$AX$22,STL!$V$17,$AD167=$AX$23,STL!$V$18,$AD167=$AX$24,STL!$V$19,$AD167=$AX$25,STL!$V$20,$AD167=$AX$26,STL!$V$21,$AD167=$AX$27,STL!$V$22,$AD167=$AX$28,STL!$V$23,$AD167=$AX$29,STL!$V$24,$AD167=$AX$30,STL!$V$25,$AD167=$AX$31,STL!$V$26,$AD167=$AX$32,STL!$V$27,$AD167=$AX$33,STL!$V$28,$AD167=$AX$34,STL!$V$29,$AD167=$AX$35,STL!$V$30,$AD167=$AX$36,STL!$V$31,$AD167=$AX$37,STL!$V$32,$AD167=$AX$38,STL!$V$33,$AD167=$AX$39,STL!$V$34,$AD167=$AX$40,STL!$V$35,$AD167=$AX$41,STL!$V$36,$AD167=$AX$42,STL!$V$37,$AD167=$AX$43,STL!$V$38,$AD167=$AX$44,STL!$V$39,$AD167=$AX$45,STL!$V$40,$AD167=$AX$46,STL!$V$41,$AD167=$AX$47,STL!$V$42,$AD167=$AX$48,STL!$V$43,$AD167=$AX$49,STL!$V$44)</f>
        <v>280.75100000000003</v>
      </c>
      <c r="W167" s="2" t="s">
        <v>1493</v>
      </c>
      <c r="X167" s="2">
        <v>0.2</v>
      </c>
      <c r="Y167" s="2" t="s">
        <v>33</v>
      </c>
      <c r="Z167" s="2" t="s">
        <v>34</v>
      </c>
      <c r="AA167" s="2" t="s">
        <v>35</v>
      </c>
      <c r="AB167" s="2">
        <v>8217.3601030000009</v>
      </c>
      <c r="AC167" s="2">
        <v>8.2173599999999993</v>
      </c>
      <c r="AD167" s="2">
        <v>21</v>
      </c>
      <c r="AE167" s="10" t="s">
        <v>307</v>
      </c>
      <c r="AF167" s="2">
        <f t="shared" si="3"/>
        <v>78732.287022857141</v>
      </c>
      <c r="AG167" s="2" cm="1">
        <f t="array" ref="AG167">_xlfn.IFS(D167="I",MIN('Datos pp I Región'!$K$7:$K$9),D167="II",MIN('Datos pp II Región'!$K$7:$K$9),D167="III",MIN('Datos pp III Región'!$K$7:$K$9),D167="IV",MIN('Datos pp IV Región'!$K$7:$K$9),D167="V",MIN('Datos pp V Región'!$K$7:$K$9),D167="RM",MIN('Datos pp RM'!$K$7:$K$9),D167="VI",MIN('Datos pp VI Región'!$K$7:$K$9))</f>
        <v>29</v>
      </c>
      <c r="AH167" s="2" cm="1">
        <f t="array" ref="AH167">_xlfn.IFS(Z167="Pavimentado",1-(AG167/(4*365)),Z167="No Pavimentado",1-(AG167/365))</f>
        <v>0.98013698630136981</v>
      </c>
      <c r="AI167" s="2" cm="1">
        <f t="array" ref="AI167">_xlfn.IFS(Z167="Pavimentado",8,Z167="No Pavimentado",R167)</f>
        <v>8</v>
      </c>
      <c r="AJ167" s="2">
        <v>0.62</v>
      </c>
      <c r="AK167" s="2">
        <v>0.15</v>
      </c>
      <c r="AL167" s="2">
        <v>1.5</v>
      </c>
      <c r="AM167" s="2">
        <v>0.15</v>
      </c>
      <c r="AN167" s="2"/>
      <c r="AO167" s="2" cm="1">
        <f t="array" ref="AO167">_xlfn.IFS($Z167=$AU$3,AJ167*(($X167)^(0.91))*(AI167*1.1023)^(1.02),$Z167=$AU$4,AL167*281.9*((8.5/12)^0.9)*(AI167/2.72)^0.45)</f>
        <v>1.3201600184669013</v>
      </c>
      <c r="AP167" s="2" cm="1">
        <f t="array" ref="AP167">_xlfn.IFS($Z167=$AU$3,AK167*(($X167)^(0.91))*(AI167*1.1023)^1.02,$Z167=$AU$4,AM167*281.9*((8.5/12)^0.9)*(AI167/2.72)^0.45)</f>
        <v>0.31939355285489546</v>
      </c>
      <c r="AQ167" s="2" cm="1">
        <f t="array" ref="AQ167">_xlfn.IFS(Z167=$AU$3,(AF167*AO167*AH167)/1000000,Z167=$AU$4,(AF167*AH167*AO167*(1-AN167))/1000000)</f>
        <v>0.10187467138920697</v>
      </c>
      <c r="AR167" s="2" cm="1">
        <f t="array" ref="AR167">_xlfn.IFS(Z167=$AU$3,(AF167*AP167*AH167)/1000000,Z167=$AU$4,(AF167*AH167*AP167*(1-AN167))/1000000)</f>
        <v>2.4647097916743615E-2</v>
      </c>
    </row>
    <row r="168" spans="1:44" ht="28.8" x14ac:dyDescent="0.3">
      <c r="A168" s="2">
        <v>21</v>
      </c>
      <c r="B168" t="s">
        <v>21</v>
      </c>
      <c r="D168" t="s">
        <v>184</v>
      </c>
      <c r="F168" s="2" t="s">
        <v>213</v>
      </c>
      <c r="G168" s="3" t="s">
        <v>188</v>
      </c>
      <c r="H168" s="2" t="s">
        <v>27</v>
      </c>
      <c r="I168" s="2" t="s">
        <v>28</v>
      </c>
      <c r="J168" s="2">
        <v>134137</v>
      </c>
      <c r="K168" s="2" t="s">
        <v>29</v>
      </c>
      <c r="L168" s="4">
        <v>46227</v>
      </c>
      <c r="M168" s="2" t="s">
        <v>30</v>
      </c>
      <c r="N168" s="2" t="s">
        <v>31</v>
      </c>
      <c r="O168" s="2">
        <v>134137</v>
      </c>
      <c r="P168" s="2" cm="1">
        <f t="array" ref="P168">_xlfn.IFS(AD168=$AT$8,STL!$P$3,AD168=$AT$9,STL!$P$4,AD168=$AT$10,STL!$P$5,AD168=$AT$11,STL!$P$6,AD168=$AT$12,STL!$P$7,AD168=$AT$13,STL!$P$8,AD168=$AT$14,STL!$P$9,AD168=$AT$15,STL!$P$10,AD168=$AT$16,STL!$P$11,AD168=$AT$17,STL!$P$12,AD168=$AT$18,STL!$P$13,AD168=$AT$19,STL!$P$14,AD168=$AT$20,STL!$P$15,AD168=$AT$21,STL!$P$16,AD168=$AT$22,STL!$P$17,AD168=$AT$23,STL!$P$18,AD168=$AT$24,STL!$P$19,AD168=$AT$25,STL!$P$20,AD168=$AT$26,STL!$P$21,AD168=$AT$27,STL!$P$22,AD168=$AT$28,STL!$P$23,AD168=$AT$29,STL!$P$24,AD168=$AT$30,STL!$P$25,AD168=$AT$31,STL!$P$26,AD168=$AT$32,STL!$P$27,AD168=$AT$33,STL!$P$28,AD168=$AT$34,STL!$P$29,AD168=$AT$35,STL!$P$30,AD168=$AT$36,STL!$P$31,AD168=$AT$37,STL!$P$32,AD168=$AT$38,STL!$P$33,AD168=$AT$39,STL!$P$34,AD168=$AT$40,STL!$P$35,AD168=$AT$41,STL!$P$36,AD168=$AT$42,STL!$P$37,AD168=$AT$43,STL!$P$38,AD168=$AT$44,STL!$P$39,AD168=$AT$45,STL!$P$40,AD168=$AT$46,STL!$P$41,AD168=$AT$47,STL!$P$42,AD168=$AT$48,STL!$P$43,AD168=$AT$49,STL!$P$44)</f>
        <v>8.3350000000000009</v>
      </c>
      <c r="Q168" s="2">
        <f>STL!$Q$3</f>
        <v>28</v>
      </c>
      <c r="R168" s="42">
        <f>STL!$R$3</f>
        <v>36.335000000000001</v>
      </c>
      <c r="S168" s="43" cm="1">
        <f t="array" ref="S168">_xlfn.IFS(A168=$AT$8,STL!$S$3,A168=$AT$9,STL!$S$4,A168=$AT$10,STL!$S$5,A168=$AT$11,STL!$S$6,A168=$AT$12,STL!$S$7,A168=$AT$13,STL!$S$8,A168=$AT$14,STL!$S$9,A168=$AT$15,STL!$S$10,A168=$AT$16,STL!$S$11,A168=$AT$17,STL!$S$12,A168=$AT$18,STL!$S$13,A168=$AT$19,STL!$S$14,A168=$AT$20,STL!$S$15,A168=$AT$21,STL!$S$16,A168=$AT$22,STL!$S$17,A168=$AT$23,STL!$S$18,A168=$AT$24,STL!$S$19,A168=$AT$25,STL!$S$20,A168=$AT$26,STL!$S$21,A168=$AT$27,STL!$S$22,A168=$AT$28,STL!$S$23,A168=$AT$29,STL!$S$24,A168=$AT$30,STL!$S$25,A168=$AT$31,STL!$S$26,A168=$AT$32,STL!$S$27,A168=$AT$33,STL!$S$28,A168=$AT$34,STL!$S$29,A168=$AT$35,STL!$S$30,A168=$AT$36,STL!$S$31,A168=$AT$37,STL!$S$32,A168=$AT$38,STL!$S$33,A168=$AT$39,STL!$S$34,A168=$AT$40,STL!$S$35,A168=$AT$41,STL!$S$36,A168=$AT$42,STL!$S$37,A168=$AT$43,STL!$S$38,A168=$AT$44,STL!$S$39,A168=$AT$45,STL!$S$40,A168=$AT$46,STL!$S$41,A168=$AT$47,STL!$S$42,A168=$AT$48,STL!$S$43,A168=$AT$49,STL!$S$44)</f>
        <v>4790.6071428571431</v>
      </c>
      <c r="T168" s="2" cm="1">
        <f t="array" ref="T168">_xlfn.IFS(AD168=$AX$8,STL!$T$3,AD168=$AX$9,STL!$T$4,AD168=$AX$10,STL!$T$5,AD168=$AX$11,STL!$T$6,AD168=$AX$12,STL!$T$7,AD168=$AX$13,STL!$T$8,AD168=$AX$14,STL!$T$9,AD168=$AX$15,STL!$T$10,AD168=$AX$16,STL!$T$11,AD168=$AX$17,STL!$T$12,AD168=$AX$18,STL!$T$13,AD168=$AX$19,STL!$T$14,AD168=$AX$20,STL!$T$15,AD168=$AX$21,STL!$T$16,AD168=$AX$22,STL!$T$17,AD168=$AX$23,STL!$T$18,AD168=$AX$24,STL!$T$19,AD168=$AX$25,STL!$T$20,AD168=$AX$26,STL!$T$21,AD168=$AX$27,STL!$T$22,AD168=$AX$28,STL!$T$23,AD168=$AX$29,STL!$T$24,AD168=$AX$30,STL!$T$25,AD168=$AX$31,STL!$T$26,AD168=$AX$32,STL!$T$27,AD168=$AX$33,STL!$T$28,AD168=$AX$34,STL!$T$29,AD168=$AX$35,STL!$T$30,AD168=$AX$36,STL!$T$31,AD168=$AX$37,STL!$T$32,AD168=$AX$38,STL!$T$33,AD168=$AX$39,STL!$T$34,AD168=$AX$40,STL!$T$35,AD168=$AX$41,STL!$T$36,AD168=$AX$42,STL!$T$37,AD168=$AX$43,STL!$T$38,AD168=$AX$44,STL!$T$39,AD168=$AX$45,STL!$T$40,AD168=$AX$46,STL!$T$41,AD168=$AX$47,STL!$T$42,AD168=$AX$48,STL!$T$43,AD168=$AX$49,STL!$T$44)</f>
        <v>276.22300000000001</v>
      </c>
      <c r="U168" s="2" cm="1">
        <f t="array" ref="U168">_xlfn.IFS($AD168=$AX$8,STL!$U$3,$AD168=$AX$9,STL!$U$4,$AD168=$AX$10,STL!$U$5,$AD168=$AX$11,STL!$U$6,$AD168=$AX$12,STL!$U$7,$AD168=$AX$13,STL!$U$8,$AD168=$AX$14,STL!$U$9,$AD168=$AX$15,STL!$U$10,$AD168=$AX$16,STL!$U$11,$AD168=$AX$17,STL!$U$12,$AD168=$AX$18,STL!$U$13,$AD168=$AX$19,STL!$U$14,$AD168=$AX$20,STL!$U$15,$AD168=$AX$21,STL!$U$16,$AD168=$AX$22,STL!$U$17,$AD168=$AX$23,STL!$U$18,$AD168=$AX$24,STL!$U$19,$AD168=$AX$25,STL!$U$20,$AD168=$AX$26,STL!$U$21,$AD168=$AX$27,STL!$U$22,$AD168=$AX$28,STL!$U$23,$AD168=$AX$29,STL!$U$24,$AD168=$AX$30,STL!$U$25,$AD168=$AX$31,STL!$U$26,$AD168=$AX$32,STL!$U$27,$AD168=$AX$33,STL!$U$28,$AD168=$AX$34,STL!$U$29,$AD168=$AX$35,STL!$U$30,$AD168=$AX$36,STL!$U$31,$AD168=$AX$37,STL!$U$32,$AD168=$AX$38,STL!$U$33,$AD168=$AX$39,STL!$U$34,$AD168=$AX$40,STL!$U$35,$AD168=$AX$41,STL!$U$36,$AD168=$AX$42,STL!$U$37,$AD168=$AX$43,STL!$U$38,$AD168=$AX$44,STL!$U$39,$AD168=$AX$45,STL!$U$40,$AD168=$AX$46,STL!$U$41,$AD168=$AX$47,STL!$U$42,$AD168=$AX$48,STL!$U$43,$AD168=$AX$49,STL!$U$44)</f>
        <v>4.5279999999999996</v>
      </c>
      <c r="V168" s="2" cm="1">
        <f t="array" ref="V168">_xlfn.IFS($AD168=$AX$8,STL!$V$3,$AD168=$AX$9,STL!$V$4,$AD168=$AX$10,STL!$V$5,$AD168=$AX$11,STL!$V$6,$AD168=$AX$12,STL!$V$7,$AD168=$AX$13,STL!$V$8,$AD168=$AX$14,STL!$V$9,$AD168=$AX$15,STL!$V$10,$AD168=$AX$16,STL!$V$11,$AD168=$AX$17,STL!$V$12,$AD168=$AX$18,STL!$V$13,$AD168=$AX$19,STL!$V$14,$AD168=$AX$20,STL!$V$15,$AD168=$AX$21,STL!$V$16,$AD168=$AX$22,STL!$V$17,$AD168=$AX$23,STL!$V$18,$AD168=$AX$24,STL!$V$19,$AD168=$AX$25,STL!$V$20,$AD168=$AX$26,STL!$V$21,$AD168=$AX$27,STL!$V$22,$AD168=$AX$28,STL!$V$23,$AD168=$AX$29,STL!$V$24,$AD168=$AX$30,STL!$V$25,$AD168=$AX$31,STL!$V$26,$AD168=$AX$32,STL!$V$27,$AD168=$AX$33,STL!$V$28,$AD168=$AX$34,STL!$V$29,$AD168=$AX$35,STL!$V$30,$AD168=$AX$36,STL!$V$31,$AD168=$AX$37,STL!$V$32,$AD168=$AX$38,STL!$V$33,$AD168=$AX$39,STL!$V$34,$AD168=$AX$40,STL!$V$35,$AD168=$AX$41,STL!$V$36,$AD168=$AX$42,STL!$V$37,$AD168=$AX$43,STL!$V$38,$AD168=$AX$44,STL!$V$39,$AD168=$AX$45,STL!$V$40,$AD168=$AX$46,STL!$V$41,$AD168=$AX$47,STL!$V$42,$AD168=$AX$48,STL!$V$43,$AD168=$AX$49,STL!$V$44)</f>
        <v>280.75100000000003</v>
      </c>
      <c r="W168" s="2" t="s">
        <v>1494</v>
      </c>
      <c r="X168" s="2">
        <v>0.03</v>
      </c>
      <c r="Y168" s="2" t="s">
        <v>33</v>
      </c>
      <c r="Z168" s="2" t="s">
        <v>34</v>
      </c>
      <c r="AA168" s="2" t="s">
        <v>35</v>
      </c>
      <c r="AB168" s="2">
        <v>16614.474311999998</v>
      </c>
      <c r="AC168" s="2">
        <v>16.614474000000001</v>
      </c>
      <c r="AD168" s="2">
        <v>21</v>
      </c>
      <c r="AE168" s="10" t="s">
        <v>307</v>
      </c>
      <c r="AF168" s="2">
        <f t="shared" si="3"/>
        <v>159186.8356384286</v>
      </c>
      <c r="AG168" s="2" cm="1">
        <f t="array" ref="AG168">_xlfn.IFS(D168="I",MIN('Datos pp I Región'!$K$7:$K$9),D168="II",MIN('Datos pp II Región'!$K$7:$K$9),D168="III",MIN('Datos pp III Región'!$K$7:$K$9),D168="IV",MIN('Datos pp IV Región'!$K$7:$K$9),D168="V",MIN('Datos pp V Región'!$K$7:$K$9),D168="RM",MIN('Datos pp RM'!$K$7:$K$9),D168="VI",MIN('Datos pp VI Región'!$K$7:$K$9))</f>
        <v>29</v>
      </c>
      <c r="AH168" s="2" cm="1">
        <f t="array" ref="AH168">_xlfn.IFS(Z168="Pavimentado",1-(AG168/(4*365)),Z168="No Pavimentado",1-(AG168/365))</f>
        <v>0.98013698630136981</v>
      </c>
      <c r="AI168" s="2" cm="1">
        <f t="array" ref="AI168">_xlfn.IFS(Z168="Pavimentado",8,Z168="No Pavimentado",R168)</f>
        <v>8</v>
      </c>
      <c r="AJ168" s="2">
        <v>0.62</v>
      </c>
      <c r="AK168" s="2">
        <v>0.15</v>
      </c>
      <c r="AL168" s="2">
        <v>1.5</v>
      </c>
      <c r="AM168" s="2">
        <v>0.15</v>
      </c>
      <c r="AN168" s="2"/>
      <c r="AO168" s="2" cm="1">
        <f t="array" ref="AO168">_xlfn.IFS($Z168=$AU$3,AJ168*(($X168)^(0.91))*(AI168*1.1023)^(1.02),$Z168=$AU$4,AL168*281.9*((8.5/12)^0.9)*(AI168/2.72)^0.45)</f>
        <v>0.23489275495793649</v>
      </c>
      <c r="AP168" s="2" cm="1">
        <f t="array" ref="AP168">_xlfn.IFS($Z168=$AU$3,AK168*(($X168)^(0.91))*(AI168*1.1023)^1.02,$Z168=$AU$4,AM168*281.9*((8.5/12)^0.9)*(AI168/2.72)^0.45)</f>
        <v>5.6828892328533019E-2</v>
      </c>
      <c r="AQ168" s="2" cm="1">
        <f t="array" ref="AQ168">_xlfn.IFS(Z168=$AU$3,(AF168*AO168*AH168)/1000000,Z168=$AU$4,(AF168*AH168*AO168*(1-AN168))/1000000)</f>
        <v>3.6649119857716406E-2</v>
      </c>
      <c r="AR168" s="2" cm="1">
        <f t="array" ref="AR168">_xlfn.IFS(Z168=$AU$3,(AF168*AP168*AH168)/1000000,Z168=$AU$4,(AF168*AH168*AP168*(1-AN168))/1000000)</f>
        <v>8.8667225462217125E-3</v>
      </c>
    </row>
    <row r="169" spans="1:44" ht="28.8" x14ac:dyDescent="0.3">
      <c r="A169" s="2">
        <v>21</v>
      </c>
      <c r="B169" t="s">
        <v>21</v>
      </c>
      <c r="D169" t="s">
        <v>184</v>
      </c>
      <c r="F169" s="2" t="s">
        <v>213</v>
      </c>
      <c r="G169" s="3" t="s">
        <v>188</v>
      </c>
      <c r="H169" s="2" t="s">
        <v>27</v>
      </c>
      <c r="I169" s="2" t="s">
        <v>28</v>
      </c>
      <c r="J169" s="2">
        <v>134137</v>
      </c>
      <c r="K169" s="2" t="s">
        <v>29</v>
      </c>
      <c r="L169" s="4">
        <v>46227</v>
      </c>
      <c r="M169" s="2" t="s">
        <v>30</v>
      </c>
      <c r="N169" s="2" t="s">
        <v>31</v>
      </c>
      <c r="O169" s="2">
        <v>134137</v>
      </c>
      <c r="P169" s="2" cm="1">
        <f t="array" ref="P169">_xlfn.IFS(AD169=$AT$8,STL!$P$3,AD169=$AT$9,STL!$P$4,AD169=$AT$10,STL!$P$5,AD169=$AT$11,STL!$P$6,AD169=$AT$12,STL!$P$7,AD169=$AT$13,STL!$P$8,AD169=$AT$14,STL!$P$9,AD169=$AT$15,STL!$P$10,AD169=$AT$16,STL!$P$11,AD169=$AT$17,STL!$P$12,AD169=$AT$18,STL!$P$13,AD169=$AT$19,STL!$P$14,AD169=$AT$20,STL!$P$15,AD169=$AT$21,STL!$P$16,AD169=$AT$22,STL!$P$17,AD169=$AT$23,STL!$P$18,AD169=$AT$24,STL!$P$19,AD169=$AT$25,STL!$P$20,AD169=$AT$26,STL!$P$21,AD169=$AT$27,STL!$P$22,AD169=$AT$28,STL!$P$23,AD169=$AT$29,STL!$P$24,AD169=$AT$30,STL!$P$25,AD169=$AT$31,STL!$P$26,AD169=$AT$32,STL!$P$27,AD169=$AT$33,STL!$P$28,AD169=$AT$34,STL!$P$29,AD169=$AT$35,STL!$P$30,AD169=$AT$36,STL!$P$31,AD169=$AT$37,STL!$P$32,AD169=$AT$38,STL!$P$33,AD169=$AT$39,STL!$P$34,AD169=$AT$40,STL!$P$35,AD169=$AT$41,STL!$P$36,AD169=$AT$42,STL!$P$37,AD169=$AT$43,STL!$P$38,AD169=$AT$44,STL!$P$39,AD169=$AT$45,STL!$P$40,AD169=$AT$46,STL!$P$41,AD169=$AT$47,STL!$P$42,AD169=$AT$48,STL!$P$43,AD169=$AT$49,STL!$P$44)</f>
        <v>8.3350000000000009</v>
      </c>
      <c r="Q169" s="2">
        <f>STL!$Q$3</f>
        <v>28</v>
      </c>
      <c r="R169" s="42">
        <f>STL!$R$3</f>
        <v>36.335000000000001</v>
      </c>
      <c r="S169" s="43" cm="1">
        <f t="array" ref="S169">_xlfn.IFS(A169=$AT$8,STL!$S$3,A169=$AT$9,STL!$S$4,A169=$AT$10,STL!$S$5,A169=$AT$11,STL!$S$6,A169=$AT$12,STL!$S$7,A169=$AT$13,STL!$S$8,A169=$AT$14,STL!$S$9,A169=$AT$15,STL!$S$10,A169=$AT$16,STL!$S$11,A169=$AT$17,STL!$S$12,A169=$AT$18,STL!$S$13,A169=$AT$19,STL!$S$14,A169=$AT$20,STL!$S$15,A169=$AT$21,STL!$S$16,A169=$AT$22,STL!$S$17,A169=$AT$23,STL!$S$18,A169=$AT$24,STL!$S$19,A169=$AT$25,STL!$S$20,A169=$AT$26,STL!$S$21,A169=$AT$27,STL!$S$22,A169=$AT$28,STL!$S$23,A169=$AT$29,STL!$S$24,A169=$AT$30,STL!$S$25,A169=$AT$31,STL!$S$26,A169=$AT$32,STL!$S$27,A169=$AT$33,STL!$S$28,A169=$AT$34,STL!$S$29,A169=$AT$35,STL!$S$30,A169=$AT$36,STL!$S$31,A169=$AT$37,STL!$S$32,A169=$AT$38,STL!$S$33,A169=$AT$39,STL!$S$34,A169=$AT$40,STL!$S$35,A169=$AT$41,STL!$S$36,A169=$AT$42,STL!$S$37,A169=$AT$43,STL!$S$38,A169=$AT$44,STL!$S$39,A169=$AT$45,STL!$S$40,A169=$AT$46,STL!$S$41,A169=$AT$47,STL!$S$42,A169=$AT$48,STL!$S$43,A169=$AT$49,STL!$S$44)</f>
        <v>4790.6071428571431</v>
      </c>
      <c r="T169" s="2" cm="1">
        <f t="array" ref="T169">_xlfn.IFS(AD169=$AX$8,STL!$T$3,AD169=$AX$9,STL!$T$4,AD169=$AX$10,STL!$T$5,AD169=$AX$11,STL!$T$6,AD169=$AX$12,STL!$T$7,AD169=$AX$13,STL!$T$8,AD169=$AX$14,STL!$T$9,AD169=$AX$15,STL!$T$10,AD169=$AX$16,STL!$T$11,AD169=$AX$17,STL!$T$12,AD169=$AX$18,STL!$T$13,AD169=$AX$19,STL!$T$14,AD169=$AX$20,STL!$T$15,AD169=$AX$21,STL!$T$16,AD169=$AX$22,STL!$T$17,AD169=$AX$23,STL!$T$18,AD169=$AX$24,STL!$T$19,AD169=$AX$25,STL!$T$20,AD169=$AX$26,STL!$T$21,AD169=$AX$27,STL!$T$22,AD169=$AX$28,STL!$T$23,AD169=$AX$29,STL!$T$24,AD169=$AX$30,STL!$T$25,AD169=$AX$31,STL!$T$26,AD169=$AX$32,STL!$T$27,AD169=$AX$33,STL!$T$28,AD169=$AX$34,STL!$T$29,AD169=$AX$35,STL!$T$30,AD169=$AX$36,STL!$T$31,AD169=$AX$37,STL!$T$32,AD169=$AX$38,STL!$T$33,AD169=$AX$39,STL!$T$34,AD169=$AX$40,STL!$T$35,AD169=$AX$41,STL!$T$36,AD169=$AX$42,STL!$T$37,AD169=$AX$43,STL!$T$38,AD169=$AX$44,STL!$T$39,AD169=$AX$45,STL!$T$40,AD169=$AX$46,STL!$T$41,AD169=$AX$47,STL!$T$42,AD169=$AX$48,STL!$T$43,AD169=$AX$49,STL!$T$44)</f>
        <v>276.22300000000001</v>
      </c>
      <c r="U169" s="2" cm="1">
        <f t="array" ref="U169">_xlfn.IFS($AD169=$AX$8,STL!$U$3,$AD169=$AX$9,STL!$U$4,$AD169=$AX$10,STL!$U$5,$AD169=$AX$11,STL!$U$6,$AD169=$AX$12,STL!$U$7,$AD169=$AX$13,STL!$U$8,$AD169=$AX$14,STL!$U$9,$AD169=$AX$15,STL!$U$10,$AD169=$AX$16,STL!$U$11,$AD169=$AX$17,STL!$U$12,$AD169=$AX$18,STL!$U$13,$AD169=$AX$19,STL!$U$14,$AD169=$AX$20,STL!$U$15,$AD169=$AX$21,STL!$U$16,$AD169=$AX$22,STL!$U$17,$AD169=$AX$23,STL!$U$18,$AD169=$AX$24,STL!$U$19,$AD169=$AX$25,STL!$U$20,$AD169=$AX$26,STL!$U$21,$AD169=$AX$27,STL!$U$22,$AD169=$AX$28,STL!$U$23,$AD169=$AX$29,STL!$U$24,$AD169=$AX$30,STL!$U$25,$AD169=$AX$31,STL!$U$26,$AD169=$AX$32,STL!$U$27,$AD169=$AX$33,STL!$U$28,$AD169=$AX$34,STL!$U$29,$AD169=$AX$35,STL!$U$30,$AD169=$AX$36,STL!$U$31,$AD169=$AX$37,STL!$U$32,$AD169=$AX$38,STL!$U$33,$AD169=$AX$39,STL!$U$34,$AD169=$AX$40,STL!$U$35,$AD169=$AX$41,STL!$U$36,$AD169=$AX$42,STL!$U$37,$AD169=$AX$43,STL!$U$38,$AD169=$AX$44,STL!$U$39,$AD169=$AX$45,STL!$U$40,$AD169=$AX$46,STL!$U$41,$AD169=$AX$47,STL!$U$42,$AD169=$AX$48,STL!$U$43,$AD169=$AX$49,STL!$U$44)</f>
        <v>4.5279999999999996</v>
      </c>
      <c r="V169" s="2" cm="1">
        <f t="array" ref="V169">_xlfn.IFS($AD169=$AX$8,STL!$V$3,$AD169=$AX$9,STL!$V$4,$AD169=$AX$10,STL!$V$5,$AD169=$AX$11,STL!$V$6,$AD169=$AX$12,STL!$V$7,$AD169=$AX$13,STL!$V$8,$AD169=$AX$14,STL!$V$9,$AD169=$AX$15,STL!$V$10,$AD169=$AX$16,STL!$V$11,$AD169=$AX$17,STL!$V$12,$AD169=$AX$18,STL!$V$13,$AD169=$AX$19,STL!$V$14,$AD169=$AX$20,STL!$V$15,$AD169=$AX$21,STL!$V$16,$AD169=$AX$22,STL!$V$17,$AD169=$AX$23,STL!$V$18,$AD169=$AX$24,STL!$V$19,$AD169=$AX$25,STL!$V$20,$AD169=$AX$26,STL!$V$21,$AD169=$AX$27,STL!$V$22,$AD169=$AX$28,STL!$V$23,$AD169=$AX$29,STL!$V$24,$AD169=$AX$30,STL!$V$25,$AD169=$AX$31,STL!$V$26,$AD169=$AX$32,STL!$V$27,$AD169=$AX$33,STL!$V$28,$AD169=$AX$34,STL!$V$29,$AD169=$AX$35,STL!$V$30,$AD169=$AX$36,STL!$V$31,$AD169=$AX$37,STL!$V$32,$AD169=$AX$38,STL!$V$33,$AD169=$AX$39,STL!$V$34,$AD169=$AX$40,STL!$V$35,$AD169=$AX$41,STL!$V$36,$AD169=$AX$42,STL!$V$37,$AD169=$AX$43,STL!$V$38,$AD169=$AX$44,STL!$V$39,$AD169=$AX$45,STL!$V$40,$AD169=$AX$46,STL!$V$41,$AD169=$AX$47,STL!$V$42,$AD169=$AX$48,STL!$V$43,$AD169=$AX$49,STL!$V$44)</f>
        <v>280.75100000000003</v>
      </c>
      <c r="W169" s="2" t="s">
        <v>1489</v>
      </c>
      <c r="X169" s="2">
        <v>0.03</v>
      </c>
      <c r="Y169" s="2" t="s">
        <v>33</v>
      </c>
      <c r="Z169" s="2" t="s">
        <v>34</v>
      </c>
      <c r="AA169" s="2" t="s">
        <v>35</v>
      </c>
      <c r="AB169" s="2">
        <v>54952.596024999999</v>
      </c>
      <c r="AC169" s="2">
        <v>54.952596</v>
      </c>
      <c r="AD169" s="2">
        <v>21</v>
      </c>
      <c r="AE169" s="10" t="s">
        <v>307</v>
      </c>
      <c r="AF169" s="2">
        <f t="shared" si="3"/>
        <v>526512.59783228568</v>
      </c>
      <c r="AG169" s="2" cm="1">
        <f t="array" ref="AG169">_xlfn.IFS(D169="I",MIN('Datos pp I Región'!$K$7:$K$9),D169="II",MIN('Datos pp II Región'!$K$7:$K$9),D169="III",MIN('Datos pp III Región'!$K$7:$K$9),D169="IV",MIN('Datos pp IV Región'!$K$7:$K$9),D169="V",MIN('Datos pp V Región'!$K$7:$K$9),D169="RM",MIN('Datos pp RM'!$K$7:$K$9),D169="VI",MIN('Datos pp VI Región'!$K$7:$K$9))</f>
        <v>29</v>
      </c>
      <c r="AH169" s="2" cm="1">
        <f t="array" ref="AH169">_xlfn.IFS(Z169="Pavimentado",1-(AG169/(4*365)),Z169="No Pavimentado",1-(AG169/365))</f>
        <v>0.98013698630136981</v>
      </c>
      <c r="AI169" s="2" cm="1">
        <f t="array" ref="AI169">_xlfn.IFS(Z169="Pavimentado",8,Z169="No Pavimentado",R169)</f>
        <v>8</v>
      </c>
      <c r="AJ169" s="2">
        <v>0.62</v>
      </c>
      <c r="AK169" s="2">
        <v>0.15</v>
      </c>
      <c r="AL169" s="2">
        <v>1.5</v>
      </c>
      <c r="AM169" s="2">
        <v>0.15</v>
      </c>
      <c r="AN169" s="2"/>
      <c r="AO169" s="2" cm="1">
        <f t="array" ref="AO169">_xlfn.IFS($Z169=$AU$3,AJ169*(($X169)^(0.91))*(AI169*1.1023)^(1.02),$Z169=$AU$4,AL169*281.9*((8.5/12)^0.9)*(AI169/2.72)^0.45)</f>
        <v>0.23489275495793649</v>
      </c>
      <c r="AP169" s="2" cm="1">
        <f t="array" ref="AP169">_xlfn.IFS($Z169=$AU$3,AK169*(($X169)^(0.91))*(AI169*1.1023)^1.02,$Z169=$AU$4,AM169*281.9*((8.5/12)^0.9)*(AI169/2.72)^0.45)</f>
        <v>5.6828892328533019E-2</v>
      </c>
      <c r="AQ169" s="2" cm="1">
        <f t="array" ref="AQ169">_xlfn.IFS(Z169=$AU$3,(AF169*AO169*AH169)/1000000,Z169=$AU$4,(AF169*AH169*AO169*(1-AN169))/1000000)</f>
        <v>0.12121745637548723</v>
      </c>
      <c r="AR169" s="2" cm="1">
        <f t="array" ref="AR169">_xlfn.IFS(Z169=$AU$3,(AF169*AP169*AH169)/1000000,Z169=$AU$4,(AF169*AH169*AP169*(1-AN169))/1000000)</f>
        <v>2.9326803961811424E-2</v>
      </c>
    </row>
    <row r="170" spans="1:44" ht="28.8" x14ac:dyDescent="0.3">
      <c r="A170" s="2">
        <v>21</v>
      </c>
      <c r="B170" t="s">
        <v>21</v>
      </c>
      <c r="D170" t="s">
        <v>184</v>
      </c>
      <c r="F170" s="2" t="s">
        <v>213</v>
      </c>
      <c r="G170" s="3" t="s">
        <v>188</v>
      </c>
      <c r="H170" s="2" t="s">
        <v>27</v>
      </c>
      <c r="I170" s="2" t="s">
        <v>28</v>
      </c>
      <c r="J170" s="2">
        <v>134137</v>
      </c>
      <c r="K170" s="2" t="s">
        <v>29</v>
      </c>
      <c r="L170" s="4">
        <v>46227</v>
      </c>
      <c r="M170" s="2" t="s">
        <v>30</v>
      </c>
      <c r="N170" s="2" t="s">
        <v>31</v>
      </c>
      <c r="O170" s="2">
        <v>134137</v>
      </c>
      <c r="P170" s="2" cm="1">
        <f t="array" ref="P170">_xlfn.IFS(AD170=$AT$8,STL!$P$3,AD170=$AT$9,STL!$P$4,AD170=$AT$10,STL!$P$5,AD170=$AT$11,STL!$P$6,AD170=$AT$12,STL!$P$7,AD170=$AT$13,STL!$P$8,AD170=$AT$14,STL!$P$9,AD170=$AT$15,STL!$P$10,AD170=$AT$16,STL!$P$11,AD170=$AT$17,STL!$P$12,AD170=$AT$18,STL!$P$13,AD170=$AT$19,STL!$P$14,AD170=$AT$20,STL!$P$15,AD170=$AT$21,STL!$P$16,AD170=$AT$22,STL!$P$17,AD170=$AT$23,STL!$P$18,AD170=$AT$24,STL!$P$19,AD170=$AT$25,STL!$P$20,AD170=$AT$26,STL!$P$21,AD170=$AT$27,STL!$P$22,AD170=$AT$28,STL!$P$23,AD170=$AT$29,STL!$P$24,AD170=$AT$30,STL!$P$25,AD170=$AT$31,STL!$P$26,AD170=$AT$32,STL!$P$27,AD170=$AT$33,STL!$P$28,AD170=$AT$34,STL!$P$29,AD170=$AT$35,STL!$P$30,AD170=$AT$36,STL!$P$31,AD170=$AT$37,STL!$P$32,AD170=$AT$38,STL!$P$33,AD170=$AT$39,STL!$P$34,AD170=$AT$40,STL!$P$35,AD170=$AT$41,STL!$P$36,AD170=$AT$42,STL!$P$37,AD170=$AT$43,STL!$P$38,AD170=$AT$44,STL!$P$39,AD170=$AT$45,STL!$P$40,AD170=$AT$46,STL!$P$41,AD170=$AT$47,STL!$P$42,AD170=$AT$48,STL!$P$43,AD170=$AT$49,STL!$P$44)</f>
        <v>8.3350000000000009</v>
      </c>
      <c r="Q170" s="2">
        <f>STL!$Q$3</f>
        <v>28</v>
      </c>
      <c r="R170" s="42">
        <f>STL!$R$3</f>
        <v>36.335000000000001</v>
      </c>
      <c r="S170" s="43" cm="1">
        <f t="array" ref="S170">_xlfn.IFS(A170=$AT$8,STL!$S$3,A170=$AT$9,STL!$S$4,A170=$AT$10,STL!$S$5,A170=$AT$11,STL!$S$6,A170=$AT$12,STL!$S$7,A170=$AT$13,STL!$S$8,A170=$AT$14,STL!$S$9,A170=$AT$15,STL!$S$10,A170=$AT$16,STL!$S$11,A170=$AT$17,STL!$S$12,A170=$AT$18,STL!$S$13,A170=$AT$19,STL!$S$14,A170=$AT$20,STL!$S$15,A170=$AT$21,STL!$S$16,A170=$AT$22,STL!$S$17,A170=$AT$23,STL!$S$18,A170=$AT$24,STL!$S$19,A170=$AT$25,STL!$S$20,A170=$AT$26,STL!$S$21,A170=$AT$27,STL!$S$22,A170=$AT$28,STL!$S$23,A170=$AT$29,STL!$S$24,A170=$AT$30,STL!$S$25,A170=$AT$31,STL!$S$26,A170=$AT$32,STL!$S$27,A170=$AT$33,STL!$S$28,A170=$AT$34,STL!$S$29,A170=$AT$35,STL!$S$30,A170=$AT$36,STL!$S$31,A170=$AT$37,STL!$S$32,A170=$AT$38,STL!$S$33,A170=$AT$39,STL!$S$34,A170=$AT$40,STL!$S$35,A170=$AT$41,STL!$S$36,A170=$AT$42,STL!$S$37,A170=$AT$43,STL!$S$38,A170=$AT$44,STL!$S$39,A170=$AT$45,STL!$S$40,A170=$AT$46,STL!$S$41,A170=$AT$47,STL!$S$42,A170=$AT$48,STL!$S$43,A170=$AT$49,STL!$S$44)</f>
        <v>4790.6071428571431</v>
      </c>
      <c r="T170" s="2" cm="1">
        <f t="array" ref="T170">_xlfn.IFS(AD170=$AX$8,STL!$T$3,AD170=$AX$9,STL!$T$4,AD170=$AX$10,STL!$T$5,AD170=$AX$11,STL!$T$6,AD170=$AX$12,STL!$T$7,AD170=$AX$13,STL!$T$8,AD170=$AX$14,STL!$T$9,AD170=$AX$15,STL!$T$10,AD170=$AX$16,STL!$T$11,AD170=$AX$17,STL!$T$12,AD170=$AX$18,STL!$T$13,AD170=$AX$19,STL!$T$14,AD170=$AX$20,STL!$T$15,AD170=$AX$21,STL!$T$16,AD170=$AX$22,STL!$T$17,AD170=$AX$23,STL!$T$18,AD170=$AX$24,STL!$T$19,AD170=$AX$25,STL!$T$20,AD170=$AX$26,STL!$T$21,AD170=$AX$27,STL!$T$22,AD170=$AX$28,STL!$T$23,AD170=$AX$29,STL!$T$24,AD170=$AX$30,STL!$T$25,AD170=$AX$31,STL!$T$26,AD170=$AX$32,STL!$T$27,AD170=$AX$33,STL!$T$28,AD170=$AX$34,STL!$T$29,AD170=$AX$35,STL!$T$30,AD170=$AX$36,STL!$T$31,AD170=$AX$37,STL!$T$32,AD170=$AX$38,STL!$T$33,AD170=$AX$39,STL!$T$34,AD170=$AX$40,STL!$T$35,AD170=$AX$41,STL!$T$36,AD170=$AX$42,STL!$T$37,AD170=$AX$43,STL!$T$38,AD170=$AX$44,STL!$T$39,AD170=$AX$45,STL!$T$40,AD170=$AX$46,STL!$T$41,AD170=$AX$47,STL!$T$42,AD170=$AX$48,STL!$T$43,AD170=$AX$49,STL!$T$44)</f>
        <v>276.22300000000001</v>
      </c>
      <c r="U170" s="2" cm="1">
        <f t="array" ref="U170">_xlfn.IFS($AD170=$AX$8,STL!$U$3,$AD170=$AX$9,STL!$U$4,$AD170=$AX$10,STL!$U$5,$AD170=$AX$11,STL!$U$6,$AD170=$AX$12,STL!$U$7,$AD170=$AX$13,STL!$U$8,$AD170=$AX$14,STL!$U$9,$AD170=$AX$15,STL!$U$10,$AD170=$AX$16,STL!$U$11,$AD170=$AX$17,STL!$U$12,$AD170=$AX$18,STL!$U$13,$AD170=$AX$19,STL!$U$14,$AD170=$AX$20,STL!$U$15,$AD170=$AX$21,STL!$U$16,$AD170=$AX$22,STL!$U$17,$AD170=$AX$23,STL!$U$18,$AD170=$AX$24,STL!$U$19,$AD170=$AX$25,STL!$U$20,$AD170=$AX$26,STL!$U$21,$AD170=$AX$27,STL!$U$22,$AD170=$AX$28,STL!$U$23,$AD170=$AX$29,STL!$U$24,$AD170=$AX$30,STL!$U$25,$AD170=$AX$31,STL!$U$26,$AD170=$AX$32,STL!$U$27,$AD170=$AX$33,STL!$U$28,$AD170=$AX$34,STL!$U$29,$AD170=$AX$35,STL!$U$30,$AD170=$AX$36,STL!$U$31,$AD170=$AX$37,STL!$U$32,$AD170=$AX$38,STL!$U$33,$AD170=$AX$39,STL!$U$34,$AD170=$AX$40,STL!$U$35,$AD170=$AX$41,STL!$U$36,$AD170=$AX$42,STL!$U$37,$AD170=$AX$43,STL!$U$38,$AD170=$AX$44,STL!$U$39,$AD170=$AX$45,STL!$U$40,$AD170=$AX$46,STL!$U$41,$AD170=$AX$47,STL!$U$42,$AD170=$AX$48,STL!$U$43,$AD170=$AX$49,STL!$U$44)</f>
        <v>4.5279999999999996</v>
      </c>
      <c r="V170" s="2" cm="1">
        <f t="array" ref="V170">_xlfn.IFS($AD170=$AX$8,STL!$V$3,$AD170=$AX$9,STL!$V$4,$AD170=$AX$10,STL!$V$5,$AD170=$AX$11,STL!$V$6,$AD170=$AX$12,STL!$V$7,$AD170=$AX$13,STL!$V$8,$AD170=$AX$14,STL!$V$9,$AD170=$AX$15,STL!$V$10,$AD170=$AX$16,STL!$V$11,$AD170=$AX$17,STL!$V$12,$AD170=$AX$18,STL!$V$13,$AD170=$AX$19,STL!$V$14,$AD170=$AX$20,STL!$V$15,$AD170=$AX$21,STL!$V$16,$AD170=$AX$22,STL!$V$17,$AD170=$AX$23,STL!$V$18,$AD170=$AX$24,STL!$V$19,$AD170=$AX$25,STL!$V$20,$AD170=$AX$26,STL!$V$21,$AD170=$AX$27,STL!$V$22,$AD170=$AX$28,STL!$V$23,$AD170=$AX$29,STL!$V$24,$AD170=$AX$30,STL!$V$25,$AD170=$AX$31,STL!$V$26,$AD170=$AX$32,STL!$V$27,$AD170=$AX$33,STL!$V$28,$AD170=$AX$34,STL!$V$29,$AD170=$AX$35,STL!$V$30,$AD170=$AX$36,STL!$V$31,$AD170=$AX$37,STL!$V$32,$AD170=$AX$38,STL!$V$33,$AD170=$AX$39,STL!$V$34,$AD170=$AX$40,STL!$V$35,$AD170=$AX$41,STL!$V$36,$AD170=$AX$42,STL!$V$37,$AD170=$AX$43,STL!$V$38,$AD170=$AX$44,STL!$V$39,$AD170=$AX$45,STL!$V$40,$AD170=$AX$46,STL!$V$41,$AD170=$AX$47,STL!$V$42,$AD170=$AX$48,STL!$V$43,$AD170=$AX$49,STL!$V$44)</f>
        <v>280.75100000000003</v>
      </c>
      <c r="W170" s="2" t="s">
        <v>1495</v>
      </c>
      <c r="X170" s="2">
        <v>0.03</v>
      </c>
      <c r="Y170" s="2" t="s">
        <v>33</v>
      </c>
      <c r="Z170" s="2" t="s">
        <v>34</v>
      </c>
      <c r="AA170" s="2" t="s">
        <v>35</v>
      </c>
      <c r="AB170" s="2">
        <v>20673.116824000001</v>
      </c>
      <c r="AC170" s="2">
        <v>20.673117000000001</v>
      </c>
      <c r="AD170" s="2">
        <v>21</v>
      </c>
      <c r="AE170" s="10" t="s">
        <v>307</v>
      </c>
      <c r="AF170" s="2">
        <f t="shared" si="3"/>
        <v>198073.56393064288</v>
      </c>
      <c r="AG170" s="2" cm="1">
        <f t="array" ref="AG170">_xlfn.IFS(D170="I",MIN('Datos pp I Región'!$K$7:$K$9),D170="II",MIN('Datos pp II Región'!$K$7:$K$9),D170="III",MIN('Datos pp III Región'!$K$7:$K$9),D170="IV",MIN('Datos pp IV Región'!$K$7:$K$9),D170="V",MIN('Datos pp V Región'!$K$7:$K$9),D170="RM",MIN('Datos pp RM'!$K$7:$K$9),D170="VI",MIN('Datos pp VI Región'!$K$7:$K$9))</f>
        <v>29</v>
      </c>
      <c r="AH170" s="2" cm="1">
        <f t="array" ref="AH170">_xlfn.IFS(Z170="Pavimentado",1-(AG170/(4*365)),Z170="No Pavimentado",1-(AG170/365))</f>
        <v>0.98013698630136981</v>
      </c>
      <c r="AI170" s="2" cm="1">
        <f t="array" ref="AI170">_xlfn.IFS(Z170="Pavimentado",8,Z170="No Pavimentado",R170)</f>
        <v>8</v>
      </c>
      <c r="AJ170" s="2">
        <v>0.62</v>
      </c>
      <c r="AK170" s="2">
        <v>0.15</v>
      </c>
      <c r="AL170" s="2">
        <v>1.5</v>
      </c>
      <c r="AM170" s="2">
        <v>0.15</v>
      </c>
      <c r="AN170" s="2"/>
      <c r="AO170" s="2" cm="1">
        <f t="array" ref="AO170">_xlfn.IFS($Z170=$AU$3,AJ170*(($X170)^(0.91))*(AI170*1.1023)^(1.02),$Z170=$AU$4,AL170*281.9*((8.5/12)^0.9)*(AI170/2.72)^0.45)</f>
        <v>0.23489275495793649</v>
      </c>
      <c r="AP170" s="2" cm="1">
        <f t="array" ref="AP170">_xlfn.IFS($Z170=$AU$3,AK170*(($X170)^(0.91))*(AI170*1.1023)^1.02,$Z170=$AU$4,AM170*281.9*((8.5/12)^0.9)*(AI170/2.72)^0.45)</f>
        <v>5.6828892328533019E-2</v>
      </c>
      <c r="AQ170" s="2" cm="1">
        <f t="array" ref="AQ170">_xlfn.IFS(Z170=$AU$3,(AF170*AO170*AH170)/1000000,Z170=$AU$4,(AF170*AH170*AO170*(1-AN170))/1000000)</f>
        <v>4.5601897644523354E-2</v>
      </c>
      <c r="AR170" s="2" cm="1">
        <f t="array" ref="AR170">_xlfn.IFS(Z170=$AU$3,(AF170*AP170*AH170)/1000000,Z170=$AU$4,(AF170*AH170*AP170*(1-AN170))/1000000)</f>
        <v>1.1032717172062103E-2</v>
      </c>
    </row>
    <row r="171" spans="1:44" ht="28.8" x14ac:dyDescent="0.3">
      <c r="A171" s="2">
        <v>21</v>
      </c>
      <c r="B171" t="s">
        <v>21</v>
      </c>
      <c r="D171" t="s">
        <v>184</v>
      </c>
      <c r="F171" s="2" t="s">
        <v>213</v>
      </c>
      <c r="G171" s="3" t="s">
        <v>188</v>
      </c>
      <c r="H171" s="2" t="s">
        <v>27</v>
      </c>
      <c r="I171" s="2" t="s">
        <v>28</v>
      </c>
      <c r="J171" s="2">
        <v>134137</v>
      </c>
      <c r="K171" s="2" t="s">
        <v>29</v>
      </c>
      <c r="L171" s="4">
        <v>46227</v>
      </c>
      <c r="M171" s="2" t="s">
        <v>30</v>
      </c>
      <c r="N171" s="2" t="s">
        <v>31</v>
      </c>
      <c r="O171" s="2">
        <v>134137</v>
      </c>
      <c r="P171" s="2" cm="1">
        <f t="array" ref="P171">_xlfn.IFS(AD171=$AT$8,STL!$P$3,AD171=$AT$9,STL!$P$4,AD171=$AT$10,STL!$P$5,AD171=$AT$11,STL!$P$6,AD171=$AT$12,STL!$P$7,AD171=$AT$13,STL!$P$8,AD171=$AT$14,STL!$P$9,AD171=$AT$15,STL!$P$10,AD171=$AT$16,STL!$P$11,AD171=$AT$17,STL!$P$12,AD171=$AT$18,STL!$P$13,AD171=$AT$19,STL!$P$14,AD171=$AT$20,STL!$P$15,AD171=$AT$21,STL!$P$16,AD171=$AT$22,STL!$P$17,AD171=$AT$23,STL!$P$18,AD171=$AT$24,STL!$P$19,AD171=$AT$25,STL!$P$20,AD171=$AT$26,STL!$P$21,AD171=$AT$27,STL!$P$22,AD171=$AT$28,STL!$P$23,AD171=$AT$29,STL!$P$24,AD171=$AT$30,STL!$P$25,AD171=$AT$31,STL!$P$26,AD171=$AT$32,STL!$P$27,AD171=$AT$33,STL!$P$28,AD171=$AT$34,STL!$P$29,AD171=$AT$35,STL!$P$30,AD171=$AT$36,STL!$P$31,AD171=$AT$37,STL!$P$32,AD171=$AT$38,STL!$P$33,AD171=$AT$39,STL!$P$34,AD171=$AT$40,STL!$P$35,AD171=$AT$41,STL!$P$36,AD171=$AT$42,STL!$P$37,AD171=$AT$43,STL!$P$38,AD171=$AT$44,STL!$P$39,AD171=$AT$45,STL!$P$40,AD171=$AT$46,STL!$P$41,AD171=$AT$47,STL!$P$42,AD171=$AT$48,STL!$P$43,AD171=$AT$49,STL!$P$44)</f>
        <v>8.3350000000000009</v>
      </c>
      <c r="Q171" s="2">
        <f>STL!$Q$3</f>
        <v>28</v>
      </c>
      <c r="R171" s="42">
        <f>STL!$R$3</f>
        <v>36.335000000000001</v>
      </c>
      <c r="S171" s="43" cm="1">
        <f t="array" ref="S171">_xlfn.IFS(A171=$AT$8,STL!$S$3,A171=$AT$9,STL!$S$4,A171=$AT$10,STL!$S$5,A171=$AT$11,STL!$S$6,A171=$AT$12,STL!$S$7,A171=$AT$13,STL!$S$8,A171=$AT$14,STL!$S$9,A171=$AT$15,STL!$S$10,A171=$AT$16,STL!$S$11,A171=$AT$17,STL!$S$12,A171=$AT$18,STL!$S$13,A171=$AT$19,STL!$S$14,A171=$AT$20,STL!$S$15,A171=$AT$21,STL!$S$16,A171=$AT$22,STL!$S$17,A171=$AT$23,STL!$S$18,A171=$AT$24,STL!$S$19,A171=$AT$25,STL!$S$20,A171=$AT$26,STL!$S$21,A171=$AT$27,STL!$S$22,A171=$AT$28,STL!$S$23,A171=$AT$29,STL!$S$24,A171=$AT$30,STL!$S$25,A171=$AT$31,STL!$S$26,A171=$AT$32,STL!$S$27,A171=$AT$33,STL!$S$28,A171=$AT$34,STL!$S$29,A171=$AT$35,STL!$S$30,A171=$AT$36,STL!$S$31,A171=$AT$37,STL!$S$32,A171=$AT$38,STL!$S$33,A171=$AT$39,STL!$S$34,A171=$AT$40,STL!$S$35,A171=$AT$41,STL!$S$36,A171=$AT$42,STL!$S$37,A171=$AT$43,STL!$S$38,A171=$AT$44,STL!$S$39,A171=$AT$45,STL!$S$40,A171=$AT$46,STL!$S$41,A171=$AT$47,STL!$S$42,A171=$AT$48,STL!$S$43,A171=$AT$49,STL!$S$44)</f>
        <v>4790.6071428571431</v>
      </c>
      <c r="T171" s="2" cm="1">
        <f t="array" ref="T171">_xlfn.IFS(AD171=$AX$8,STL!$T$3,AD171=$AX$9,STL!$T$4,AD171=$AX$10,STL!$T$5,AD171=$AX$11,STL!$T$6,AD171=$AX$12,STL!$T$7,AD171=$AX$13,STL!$T$8,AD171=$AX$14,STL!$T$9,AD171=$AX$15,STL!$T$10,AD171=$AX$16,STL!$T$11,AD171=$AX$17,STL!$T$12,AD171=$AX$18,STL!$T$13,AD171=$AX$19,STL!$T$14,AD171=$AX$20,STL!$T$15,AD171=$AX$21,STL!$T$16,AD171=$AX$22,STL!$T$17,AD171=$AX$23,STL!$T$18,AD171=$AX$24,STL!$T$19,AD171=$AX$25,STL!$T$20,AD171=$AX$26,STL!$T$21,AD171=$AX$27,STL!$T$22,AD171=$AX$28,STL!$T$23,AD171=$AX$29,STL!$T$24,AD171=$AX$30,STL!$T$25,AD171=$AX$31,STL!$T$26,AD171=$AX$32,STL!$T$27,AD171=$AX$33,STL!$T$28,AD171=$AX$34,STL!$T$29,AD171=$AX$35,STL!$T$30,AD171=$AX$36,STL!$T$31,AD171=$AX$37,STL!$T$32,AD171=$AX$38,STL!$T$33,AD171=$AX$39,STL!$T$34,AD171=$AX$40,STL!$T$35,AD171=$AX$41,STL!$T$36,AD171=$AX$42,STL!$T$37,AD171=$AX$43,STL!$T$38,AD171=$AX$44,STL!$T$39,AD171=$AX$45,STL!$T$40,AD171=$AX$46,STL!$T$41,AD171=$AX$47,STL!$T$42,AD171=$AX$48,STL!$T$43,AD171=$AX$49,STL!$T$44)</f>
        <v>276.22300000000001</v>
      </c>
      <c r="U171" s="2" cm="1">
        <f t="array" ref="U171">_xlfn.IFS($AD171=$AX$8,STL!$U$3,$AD171=$AX$9,STL!$U$4,$AD171=$AX$10,STL!$U$5,$AD171=$AX$11,STL!$U$6,$AD171=$AX$12,STL!$U$7,$AD171=$AX$13,STL!$U$8,$AD171=$AX$14,STL!$U$9,$AD171=$AX$15,STL!$U$10,$AD171=$AX$16,STL!$U$11,$AD171=$AX$17,STL!$U$12,$AD171=$AX$18,STL!$U$13,$AD171=$AX$19,STL!$U$14,$AD171=$AX$20,STL!$U$15,$AD171=$AX$21,STL!$U$16,$AD171=$AX$22,STL!$U$17,$AD171=$AX$23,STL!$U$18,$AD171=$AX$24,STL!$U$19,$AD171=$AX$25,STL!$U$20,$AD171=$AX$26,STL!$U$21,$AD171=$AX$27,STL!$U$22,$AD171=$AX$28,STL!$U$23,$AD171=$AX$29,STL!$U$24,$AD171=$AX$30,STL!$U$25,$AD171=$AX$31,STL!$U$26,$AD171=$AX$32,STL!$U$27,$AD171=$AX$33,STL!$U$28,$AD171=$AX$34,STL!$U$29,$AD171=$AX$35,STL!$U$30,$AD171=$AX$36,STL!$U$31,$AD171=$AX$37,STL!$U$32,$AD171=$AX$38,STL!$U$33,$AD171=$AX$39,STL!$U$34,$AD171=$AX$40,STL!$U$35,$AD171=$AX$41,STL!$U$36,$AD171=$AX$42,STL!$U$37,$AD171=$AX$43,STL!$U$38,$AD171=$AX$44,STL!$U$39,$AD171=$AX$45,STL!$U$40,$AD171=$AX$46,STL!$U$41,$AD171=$AX$47,STL!$U$42,$AD171=$AX$48,STL!$U$43,$AD171=$AX$49,STL!$U$44)</f>
        <v>4.5279999999999996</v>
      </c>
      <c r="V171" s="2" cm="1">
        <f t="array" ref="V171">_xlfn.IFS($AD171=$AX$8,STL!$V$3,$AD171=$AX$9,STL!$V$4,$AD171=$AX$10,STL!$V$5,$AD171=$AX$11,STL!$V$6,$AD171=$AX$12,STL!$V$7,$AD171=$AX$13,STL!$V$8,$AD171=$AX$14,STL!$V$9,$AD171=$AX$15,STL!$V$10,$AD171=$AX$16,STL!$V$11,$AD171=$AX$17,STL!$V$12,$AD171=$AX$18,STL!$V$13,$AD171=$AX$19,STL!$V$14,$AD171=$AX$20,STL!$V$15,$AD171=$AX$21,STL!$V$16,$AD171=$AX$22,STL!$V$17,$AD171=$AX$23,STL!$V$18,$AD171=$AX$24,STL!$V$19,$AD171=$AX$25,STL!$V$20,$AD171=$AX$26,STL!$V$21,$AD171=$AX$27,STL!$V$22,$AD171=$AX$28,STL!$V$23,$AD171=$AX$29,STL!$V$24,$AD171=$AX$30,STL!$V$25,$AD171=$AX$31,STL!$V$26,$AD171=$AX$32,STL!$V$27,$AD171=$AX$33,STL!$V$28,$AD171=$AX$34,STL!$V$29,$AD171=$AX$35,STL!$V$30,$AD171=$AX$36,STL!$V$31,$AD171=$AX$37,STL!$V$32,$AD171=$AX$38,STL!$V$33,$AD171=$AX$39,STL!$V$34,$AD171=$AX$40,STL!$V$35,$AD171=$AX$41,STL!$V$36,$AD171=$AX$42,STL!$V$37,$AD171=$AX$43,STL!$V$38,$AD171=$AX$44,STL!$V$39,$AD171=$AX$45,STL!$V$40,$AD171=$AX$46,STL!$V$41,$AD171=$AX$47,STL!$V$42,$AD171=$AX$48,STL!$V$43,$AD171=$AX$49,STL!$V$44)</f>
        <v>280.75100000000003</v>
      </c>
      <c r="W171" s="2" t="s">
        <v>1496</v>
      </c>
      <c r="X171" s="2">
        <v>0.03</v>
      </c>
      <c r="Y171" s="2" t="s">
        <v>33</v>
      </c>
      <c r="Z171" s="2" t="s">
        <v>34</v>
      </c>
      <c r="AA171" s="2" t="s">
        <v>35</v>
      </c>
      <c r="AB171" s="2">
        <v>27023.489380999999</v>
      </c>
      <c r="AC171" s="2">
        <v>27.023489000000001</v>
      </c>
      <c r="AD171" s="2">
        <v>21</v>
      </c>
      <c r="AE171" s="10" t="s">
        <v>307</v>
      </c>
      <c r="AF171" s="2">
        <f t="shared" si="3"/>
        <v>258917.83885664289</v>
      </c>
      <c r="AG171" s="2" cm="1">
        <f t="array" ref="AG171">_xlfn.IFS(D171="I",MIN('Datos pp I Región'!$K$7:$K$9),D171="II",MIN('Datos pp II Región'!$K$7:$K$9),D171="III",MIN('Datos pp III Región'!$K$7:$K$9),D171="IV",MIN('Datos pp IV Región'!$K$7:$K$9),D171="V",MIN('Datos pp V Región'!$K$7:$K$9),D171="RM",MIN('Datos pp RM'!$K$7:$K$9),D171="VI",MIN('Datos pp VI Región'!$K$7:$K$9))</f>
        <v>29</v>
      </c>
      <c r="AH171" s="2" cm="1">
        <f t="array" ref="AH171">_xlfn.IFS(Z171="Pavimentado",1-(AG171/(4*365)),Z171="No Pavimentado",1-(AG171/365))</f>
        <v>0.98013698630136981</v>
      </c>
      <c r="AI171" s="2" cm="1">
        <f t="array" ref="AI171">_xlfn.IFS(Z171="Pavimentado",8,Z171="No Pavimentado",R171)</f>
        <v>8</v>
      </c>
      <c r="AJ171" s="2">
        <v>0.62</v>
      </c>
      <c r="AK171" s="2">
        <v>0.15</v>
      </c>
      <c r="AL171" s="2">
        <v>1.5</v>
      </c>
      <c r="AM171" s="2">
        <v>0.15</v>
      </c>
      <c r="AN171" s="2"/>
      <c r="AO171" s="2" cm="1">
        <f t="array" ref="AO171">_xlfn.IFS($Z171=$AU$3,AJ171*(($X171)^(0.91))*(AI171*1.1023)^(1.02),$Z171=$AU$4,AL171*281.9*((8.5/12)^0.9)*(AI171/2.72)^0.45)</f>
        <v>0.23489275495793649</v>
      </c>
      <c r="AP171" s="2" cm="1">
        <f t="array" ref="AP171">_xlfn.IFS($Z171=$AU$3,AK171*(($X171)^(0.91))*(AI171*1.1023)^1.02,$Z171=$AU$4,AM171*281.9*((8.5/12)^0.9)*(AI171/2.72)^0.45)</f>
        <v>5.6828892328533019E-2</v>
      </c>
      <c r="AQ171" s="2" cm="1">
        <f t="array" ref="AQ171">_xlfn.IFS(Z171=$AU$3,(AF171*AO171*AH171)/1000000,Z171=$AU$4,(AF171*AH171*AO171*(1-AN171))/1000000)</f>
        <v>5.9609897209787134E-2</v>
      </c>
      <c r="AR171" s="2" cm="1">
        <f t="array" ref="AR171">_xlfn.IFS(Z171=$AU$3,(AF171*AP171*AH171)/1000000,Z171=$AU$4,(AF171*AH171*AP171*(1-AN171))/1000000)</f>
        <v>1.44217493249485E-2</v>
      </c>
    </row>
    <row r="172" spans="1:44" ht="28.8" x14ac:dyDescent="0.3">
      <c r="A172" s="2">
        <v>21</v>
      </c>
      <c r="B172" t="s">
        <v>21</v>
      </c>
      <c r="D172" t="s">
        <v>184</v>
      </c>
      <c r="F172" s="2" t="s">
        <v>213</v>
      </c>
      <c r="G172" s="3" t="s">
        <v>188</v>
      </c>
      <c r="H172" s="2" t="s">
        <v>27</v>
      </c>
      <c r="I172" s="2" t="s">
        <v>28</v>
      </c>
      <c r="J172" s="2">
        <v>134137</v>
      </c>
      <c r="K172" s="2" t="s">
        <v>29</v>
      </c>
      <c r="L172" s="4">
        <v>46227</v>
      </c>
      <c r="M172" s="2" t="s">
        <v>30</v>
      </c>
      <c r="N172" s="2" t="s">
        <v>31</v>
      </c>
      <c r="O172" s="2">
        <v>134137</v>
      </c>
      <c r="P172" s="2" cm="1">
        <f t="array" ref="P172">_xlfn.IFS(AD172=$AT$8,STL!$P$3,AD172=$AT$9,STL!$P$4,AD172=$AT$10,STL!$P$5,AD172=$AT$11,STL!$P$6,AD172=$AT$12,STL!$P$7,AD172=$AT$13,STL!$P$8,AD172=$AT$14,STL!$P$9,AD172=$AT$15,STL!$P$10,AD172=$AT$16,STL!$P$11,AD172=$AT$17,STL!$P$12,AD172=$AT$18,STL!$P$13,AD172=$AT$19,STL!$P$14,AD172=$AT$20,STL!$P$15,AD172=$AT$21,STL!$P$16,AD172=$AT$22,STL!$P$17,AD172=$AT$23,STL!$P$18,AD172=$AT$24,STL!$P$19,AD172=$AT$25,STL!$P$20,AD172=$AT$26,STL!$P$21,AD172=$AT$27,STL!$P$22,AD172=$AT$28,STL!$P$23,AD172=$AT$29,STL!$P$24,AD172=$AT$30,STL!$P$25,AD172=$AT$31,STL!$P$26,AD172=$AT$32,STL!$P$27,AD172=$AT$33,STL!$P$28,AD172=$AT$34,STL!$P$29,AD172=$AT$35,STL!$P$30,AD172=$AT$36,STL!$P$31,AD172=$AT$37,STL!$P$32,AD172=$AT$38,STL!$P$33,AD172=$AT$39,STL!$P$34,AD172=$AT$40,STL!$P$35,AD172=$AT$41,STL!$P$36,AD172=$AT$42,STL!$P$37,AD172=$AT$43,STL!$P$38,AD172=$AT$44,STL!$P$39,AD172=$AT$45,STL!$P$40,AD172=$AT$46,STL!$P$41,AD172=$AT$47,STL!$P$42,AD172=$AT$48,STL!$P$43,AD172=$AT$49,STL!$P$44)</f>
        <v>8.3350000000000009</v>
      </c>
      <c r="Q172" s="2">
        <f>STL!$Q$3</f>
        <v>28</v>
      </c>
      <c r="R172" s="42">
        <f>STL!$R$3</f>
        <v>36.335000000000001</v>
      </c>
      <c r="S172" s="43" cm="1">
        <f t="array" ref="S172">_xlfn.IFS(A172=$AT$8,STL!$S$3,A172=$AT$9,STL!$S$4,A172=$AT$10,STL!$S$5,A172=$AT$11,STL!$S$6,A172=$AT$12,STL!$S$7,A172=$AT$13,STL!$S$8,A172=$AT$14,STL!$S$9,A172=$AT$15,STL!$S$10,A172=$AT$16,STL!$S$11,A172=$AT$17,STL!$S$12,A172=$AT$18,STL!$S$13,A172=$AT$19,STL!$S$14,A172=$AT$20,STL!$S$15,A172=$AT$21,STL!$S$16,A172=$AT$22,STL!$S$17,A172=$AT$23,STL!$S$18,A172=$AT$24,STL!$S$19,A172=$AT$25,STL!$S$20,A172=$AT$26,STL!$S$21,A172=$AT$27,STL!$S$22,A172=$AT$28,STL!$S$23,A172=$AT$29,STL!$S$24,A172=$AT$30,STL!$S$25,A172=$AT$31,STL!$S$26,A172=$AT$32,STL!$S$27,A172=$AT$33,STL!$S$28,A172=$AT$34,STL!$S$29,A172=$AT$35,STL!$S$30,A172=$AT$36,STL!$S$31,A172=$AT$37,STL!$S$32,A172=$AT$38,STL!$S$33,A172=$AT$39,STL!$S$34,A172=$AT$40,STL!$S$35,A172=$AT$41,STL!$S$36,A172=$AT$42,STL!$S$37,A172=$AT$43,STL!$S$38,A172=$AT$44,STL!$S$39,A172=$AT$45,STL!$S$40,A172=$AT$46,STL!$S$41,A172=$AT$47,STL!$S$42,A172=$AT$48,STL!$S$43,A172=$AT$49,STL!$S$44)</f>
        <v>4790.6071428571431</v>
      </c>
      <c r="T172" s="2" cm="1">
        <f t="array" ref="T172">_xlfn.IFS(AD172=$AX$8,STL!$T$3,AD172=$AX$9,STL!$T$4,AD172=$AX$10,STL!$T$5,AD172=$AX$11,STL!$T$6,AD172=$AX$12,STL!$T$7,AD172=$AX$13,STL!$T$8,AD172=$AX$14,STL!$T$9,AD172=$AX$15,STL!$T$10,AD172=$AX$16,STL!$T$11,AD172=$AX$17,STL!$T$12,AD172=$AX$18,STL!$T$13,AD172=$AX$19,STL!$T$14,AD172=$AX$20,STL!$T$15,AD172=$AX$21,STL!$T$16,AD172=$AX$22,STL!$T$17,AD172=$AX$23,STL!$T$18,AD172=$AX$24,STL!$T$19,AD172=$AX$25,STL!$T$20,AD172=$AX$26,STL!$T$21,AD172=$AX$27,STL!$T$22,AD172=$AX$28,STL!$T$23,AD172=$AX$29,STL!$T$24,AD172=$AX$30,STL!$T$25,AD172=$AX$31,STL!$T$26,AD172=$AX$32,STL!$T$27,AD172=$AX$33,STL!$T$28,AD172=$AX$34,STL!$T$29,AD172=$AX$35,STL!$T$30,AD172=$AX$36,STL!$T$31,AD172=$AX$37,STL!$T$32,AD172=$AX$38,STL!$T$33,AD172=$AX$39,STL!$T$34,AD172=$AX$40,STL!$T$35,AD172=$AX$41,STL!$T$36,AD172=$AX$42,STL!$T$37,AD172=$AX$43,STL!$T$38,AD172=$AX$44,STL!$T$39,AD172=$AX$45,STL!$T$40,AD172=$AX$46,STL!$T$41,AD172=$AX$47,STL!$T$42,AD172=$AX$48,STL!$T$43,AD172=$AX$49,STL!$T$44)</f>
        <v>276.22300000000001</v>
      </c>
      <c r="U172" s="2" cm="1">
        <f t="array" ref="U172">_xlfn.IFS($AD172=$AX$8,STL!$U$3,$AD172=$AX$9,STL!$U$4,$AD172=$AX$10,STL!$U$5,$AD172=$AX$11,STL!$U$6,$AD172=$AX$12,STL!$U$7,$AD172=$AX$13,STL!$U$8,$AD172=$AX$14,STL!$U$9,$AD172=$AX$15,STL!$U$10,$AD172=$AX$16,STL!$U$11,$AD172=$AX$17,STL!$U$12,$AD172=$AX$18,STL!$U$13,$AD172=$AX$19,STL!$U$14,$AD172=$AX$20,STL!$U$15,$AD172=$AX$21,STL!$U$16,$AD172=$AX$22,STL!$U$17,$AD172=$AX$23,STL!$U$18,$AD172=$AX$24,STL!$U$19,$AD172=$AX$25,STL!$U$20,$AD172=$AX$26,STL!$U$21,$AD172=$AX$27,STL!$U$22,$AD172=$AX$28,STL!$U$23,$AD172=$AX$29,STL!$U$24,$AD172=$AX$30,STL!$U$25,$AD172=$AX$31,STL!$U$26,$AD172=$AX$32,STL!$U$27,$AD172=$AX$33,STL!$U$28,$AD172=$AX$34,STL!$U$29,$AD172=$AX$35,STL!$U$30,$AD172=$AX$36,STL!$U$31,$AD172=$AX$37,STL!$U$32,$AD172=$AX$38,STL!$U$33,$AD172=$AX$39,STL!$U$34,$AD172=$AX$40,STL!$U$35,$AD172=$AX$41,STL!$U$36,$AD172=$AX$42,STL!$U$37,$AD172=$AX$43,STL!$U$38,$AD172=$AX$44,STL!$U$39,$AD172=$AX$45,STL!$U$40,$AD172=$AX$46,STL!$U$41,$AD172=$AX$47,STL!$U$42,$AD172=$AX$48,STL!$U$43,$AD172=$AX$49,STL!$U$44)</f>
        <v>4.5279999999999996</v>
      </c>
      <c r="V172" s="2" cm="1">
        <f t="array" ref="V172">_xlfn.IFS($AD172=$AX$8,STL!$V$3,$AD172=$AX$9,STL!$V$4,$AD172=$AX$10,STL!$V$5,$AD172=$AX$11,STL!$V$6,$AD172=$AX$12,STL!$V$7,$AD172=$AX$13,STL!$V$8,$AD172=$AX$14,STL!$V$9,$AD172=$AX$15,STL!$V$10,$AD172=$AX$16,STL!$V$11,$AD172=$AX$17,STL!$V$12,$AD172=$AX$18,STL!$V$13,$AD172=$AX$19,STL!$V$14,$AD172=$AX$20,STL!$V$15,$AD172=$AX$21,STL!$V$16,$AD172=$AX$22,STL!$V$17,$AD172=$AX$23,STL!$V$18,$AD172=$AX$24,STL!$V$19,$AD172=$AX$25,STL!$V$20,$AD172=$AX$26,STL!$V$21,$AD172=$AX$27,STL!$V$22,$AD172=$AX$28,STL!$V$23,$AD172=$AX$29,STL!$V$24,$AD172=$AX$30,STL!$V$25,$AD172=$AX$31,STL!$V$26,$AD172=$AX$32,STL!$V$27,$AD172=$AX$33,STL!$V$28,$AD172=$AX$34,STL!$V$29,$AD172=$AX$35,STL!$V$30,$AD172=$AX$36,STL!$V$31,$AD172=$AX$37,STL!$V$32,$AD172=$AX$38,STL!$V$33,$AD172=$AX$39,STL!$V$34,$AD172=$AX$40,STL!$V$35,$AD172=$AX$41,STL!$V$36,$AD172=$AX$42,STL!$V$37,$AD172=$AX$43,STL!$V$38,$AD172=$AX$44,STL!$V$39,$AD172=$AX$45,STL!$V$40,$AD172=$AX$46,STL!$V$41,$AD172=$AX$47,STL!$V$42,$AD172=$AX$48,STL!$V$43,$AD172=$AX$49,STL!$V$44)</f>
        <v>280.75100000000003</v>
      </c>
      <c r="W172" s="2" t="s">
        <v>1497</v>
      </c>
      <c r="X172" s="2">
        <v>0.03</v>
      </c>
      <c r="Y172" s="2" t="s">
        <v>33</v>
      </c>
      <c r="Z172" s="2" t="s">
        <v>34</v>
      </c>
      <c r="AA172" s="2" t="s">
        <v>35</v>
      </c>
      <c r="AB172" s="2">
        <v>4752.3779860000004</v>
      </c>
      <c r="AC172" s="2">
        <v>4.7523780000000002</v>
      </c>
      <c r="AD172" s="2">
        <v>21</v>
      </c>
      <c r="AE172" s="10" t="s">
        <v>307</v>
      </c>
      <c r="AF172" s="2">
        <f t="shared" si="3"/>
        <v>45533.551984714293</v>
      </c>
      <c r="AG172" s="2" cm="1">
        <f t="array" ref="AG172">_xlfn.IFS(D172="I",MIN('Datos pp I Región'!$K$7:$K$9),D172="II",MIN('Datos pp II Región'!$K$7:$K$9),D172="III",MIN('Datos pp III Región'!$K$7:$K$9),D172="IV",MIN('Datos pp IV Región'!$K$7:$K$9),D172="V",MIN('Datos pp V Región'!$K$7:$K$9),D172="RM",MIN('Datos pp RM'!$K$7:$K$9),D172="VI",MIN('Datos pp VI Región'!$K$7:$K$9))</f>
        <v>29</v>
      </c>
      <c r="AH172" s="2" cm="1">
        <f t="array" ref="AH172">_xlfn.IFS(Z172="Pavimentado",1-(AG172/(4*365)),Z172="No Pavimentado",1-(AG172/365))</f>
        <v>0.98013698630136981</v>
      </c>
      <c r="AI172" s="2" cm="1">
        <f t="array" ref="AI172">_xlfn.IFS(Z172="Pavimentado",8,Z172="No Pavimentado",R172)</f>
        <v>8</v>
      </c>
      <c r="AJ172" s="2">
        <v>0.62</v>
      </c>
      <c r="AK172" s="2">
        <v>0.15</v>
      </c>
      <c r="AL172" s="2">
        <v>1.5</v>
      </c>
      <c r="AM172" s="2">
        <v>0.15</v>
      </c>
      <c r="AN172" s="2"/>
      <c r="AO172" s="2" cm="1">
        <f t="array" ref="AO172">_xlfn.IFS($Z172=$AU$3,AJ172*(($X172)^(0.91))*(AI172*1.1023)^(1.02),$Z172=$AU$4,AL172*281.9*((8.5/12)^0.9)*(AI172/2.72)^0.45)</f>
        <v>0.23489275495793649</v>
      </c>
      <c r="AP172" s="2" cm="1">
        <f t="array" ref="AP172">_xlfn.IFS($Z172=$AU$3,AK172*(($X172)^(0.91))*(AI172*1.1023)^1.02,$Z172=$AU$4,AM172*281.9*((8.5/12)^0.9)*(AI172/2.72)^0.45)</f>
        <v>5.6828892328533019E-2</v>
      </c>
      <c r="AQ172" s="2" cm="1">
        <f t="array" ref="AQ172">_xlfn.IFS(Z172=$AU$3,(AF172*AO172*AH172)/1000000,Z172=$AU$4,(AF172*AH172*AO172*(1-AN172))/1000000)</f>
        <v>1.0483056576523252E-2</v>
      </c>
      <c r="AR172" s="2" cm="1">
        <f t="array" ref="AR172">_xlfn.IFS(Z172=$AU$3,(AF172*AP172*AH172)/1000000,Z172=$AU$4,(AF172*AH172*AP172*(1-AN172))/1000000)</f>
        <v>2.5362233652878835E-3</v>
      </c>
    </row>
    <row r="173" spans="1:44" ht="28.8" x14ac:dyDescent="0.3">
      <c r="A173" s="2">
        <v>21</v>
      </c>
      <c r="B173" t="s">
        <v>21</v>
      </c>
      <c r="D173" t="s">
        <v>184</v>
      </c>
      <c r="F173" s="2" t="s">
        <v>213</v>
      </c>
      <c r="G173" s="3" t="s">
        <v>188</v>
      </c>
      <c r="H173" s="2" t="s">
        <v>27</v>
      </c>
      <c r="I173" s="2" t="s">
        <v>28</v>
      </c>
      <c r="J173" s="2">
        <v>134137</v>
      </c>
      <c r="K173" s="2" t="s">
        <v>29</v>
      </c>
      <c r="L173" s="4">
        <v>46227</v>
      </c>
      <c r="M173" s="2" t="s">
        <v>30</v>
      </c>
      <c r="N173" s="2" t="s">
        <v>31</v>
      </c>
      <c r="O173" s="2">
        <v>134137</v>
      </c>
      <c r="P173" s="2" cm="1">
        <f t="array" ref="P173">_xlfn.IFS(AD173=$AT$8,STL!$P$3,AD173=$AT$9,STL!$P$4,AD173=$AT$10,STL!$P$5,AD173=$AT$11,STL!$P$6,AD173=$AT$12,STL!$P$7,AD173=$AT$13,STL!$P$8,AD173=$AT$14,STL!$P$9,AD173=$AT$15,STL!$P$10,AD173=$AT$16,STL!$P$11,AD173=$AT$17,STL!$P$12,AD173=$AT$18,STL!$P$13,AD173=$AT$19,STL!$P$14,AD173=$AT$20,STL!$P$15,AD173=$AT$21,STL!$P$16,AD173=$AT$22,STL!$P$17,AD173=$AT$23,STL!$P$18,AD173=$AT$24,STL!$P$19,AD173=$AT$25,STL!$P$20,AD173=$AT$26,STL!$P$21,AD173=$AT$27,STL!$P$22,AD173=$AT$28,STL!$P$23,AD173=$AT$29,STL!$P$24,AD173=$AT$30,STL!$P$25,AD173=$AT$31,STL!$P$26,AD173=$AT$32,STL!$P$27,AD173=$AT$33,STL!$P$28,AD173=$AT$34,STL!$P$29,AD173=$AT$35,STL!$P$30,AD173=$AT$36,STL!$P$31,AD173=$AT$37,STL!$P$32,AD173=$AT$38,STL!$P$33,AD173=$AT$39,STL!$P$34,AD173=$AT$40,STL!$P$35,AD173=$AT$41,STL!$P$36,AD173=$AT$42,STL!$P$37,AD173=$AT$43,STL!$P$38,AD173=$AT$44,STL!$P$39,AD173=$AT$45,STL!$P$40,AD173=$AT$46,STL!$P$41,AD173=$AT$47,STL!$P$42,AD173=$AT$48,STL!$P$43,AD173=$AT$49,STL!$P$44)</f>
        <v>8.3350000000000009</v>
      </c>
      <c r="Q173" s="2">
        <f>STL!$Q$3</f>
        <v>28</v>
      </c>
      <c r="R173" s="42">
        <f>STL!$R$3</f>
        <v>36.335000000000001</v>
      </c>
      <c r="S173" s="43" cm="1">
        <f t="array" ref="S173">_xlfn.IFS(A173=$AT$8,STL!$S$3,A173=$AT$9,STL!$S$4,A173=$AT$10,STL!$S$5,A173=$AT$11,STL!$S$6,A173=$AT$12,STL!$S$7,A173=$AT$13,STL!$S$8,A173=$AT$14,STL!$S$9,A173=$AT$15,STL!$S$10,A173=$AT$16,STL!$S$11,A173=$AT$17,STL!$S$12,A173=$AT$18,STL!$S$13,A173=$AT$19,STL!$S$14,A173=$AT$20,STL!$S$15,A173=$AT$21,STL!$S$16,A173=$AT$22,STL!$S$17,A173=$AT$23,STL!$S$18,A173=$AT$24,STL!$S$19,A173=$AT$25,STL!$S$20,A173=$AT$26,STL!$S$21,A173=$AT$27,STL!$S$22,A173=$AT$28,STL!$S$23,A173=$AT$29,STL!$S$24,A173=$AT$30,STL!$S$25,A173=$AT$31,STL!$S$26,A173=$AT$32,STL!$S$27,A173=$AT$33,STL!$S$28,A173=$AT$34,STL!$S$29,A173=$AT$35,STL!$S$30,A173=$AT$36,STL!$S$31,A173=$AT$37,STL!$S$32,A173=$AT$38,STL!$S$33,A173=$AT$39,STL!$S$34,A173=$AT$40,STL!$S$35,A173=$AT$41,STL!$S$36,A173=$AT$42,STL!$S$37,A173=$AT$43,STL!$S$38,A173=$AT$44,STL!$S$39,A173=$AT$45,STL!$S$40,A173=$AT$46,STL!$S$41,A173=$AT$47,STL!$S$42,A173=$AT$48,STL!$S$43,A173=$AT$49,STL!$S$44)</f>
        <v>4790.6071428571431</v>
      </c>
      <c r="T173" s="2" cm="1">
        <f t="array" ref="T173">_xlfn.IFS(AD173=$AX$8,STL!$T$3,AD173=$AX$9,STL!$T$4,AD173=$AX$10,STL!$T$5,AD173=$AX$11,STL!$T$6,AD173=$AX$12,STL!$T$7,AD173=$AX$13,STL!$T$8,AD173=$AX$14,STL!$T$9,AD173=$AX$15,STL!$T$10,AD173=$AX$16,STL!$T$11,AD173=$AX$17,STL!$T$12,AD173=$AX$18,STL!$T$13,AD173=$AX$19,STL!$T$14,AD173=$AX$20,STL!$T$15,AD173=$AX$21,STL!$T$16,AD173=$AX$22,STL!$T$17,AD173=$AX$23,STL!$T$18,AD173=$AX$24,STL!$T$19,AD173=$AX$25,STL!$T$20,AD173=$AX$26,STL!$T$21,AD173=$AX$27,STL!$T$22,AD173=$AX$28,STL!$T$23,AD173=$AX$29,STL!$T$24,AD173=$AX$30,STL!$T$25,AD173=$AX$31,STL!$T$26,AD173=$AX$32,STL!$T$27,AD173=$AX$33,STL!$T$28,AD173=$AX$34,STL!$T$29,AD173=$AX$35,STL!$T$30,AD173=$AX$36,STL!$T$31,AD173=$AX$37,STL!$T$32,AD173=$AX$38,STL!$T$33,AD173=$AX$39,STL!$T$34,AD173=$AX$40,STL!$T$35,AD173=$AX$41,STL!$T$36,AD173=$AX$42,STL!$T$37,AD173=$AX$43,STL!$T$38,AD173=$AX$44,STL!$T$39,AD173=$AX$45,STL!$T$40,AD173=$AX$46,STL!$T$41,AD173=$AX$47,STL!$T$42,AD173=$AX$48,STL!$T$43,AD173=$AX$49,STL!$T$44)</f>
        <v>276.22300000000001</v>
      </c>
      <c r="U173" s="2" cm="1">
        <f t="array" ref="U173">_xlfn.IFS($AD173=$AX$8,STL!$U$3,$AD173=$AX$9,STL!$U$4,$AD173=$AX$10,STL!$U$5,$AD173=$AX$11,STL!$U$6,$AD173=$AX$12,STL!$U$7,$AD173=$AX$13,STL!$U$8,$AD173=$AX$14,STL!$U$9,$AD173=$AX$15,STL!$U$10,$AD173=$AX$16,STL!$U$11,$AD173=$AX$17,STL!$U$12,$AD173=$AX$18,STL!$U$13,$AD173=$AX$19,STL!$U$14,$AD173=$AX$20,STL!$U$15,$AD173=$AX$21,STL!$U$16,$AD173=$AX$22,STL!$U$17,$AD173=$AX$23,STL!$U$18,$AD173=$AX$24,STL!$U$19,$AD173=$AX$25,STL!$U$20,$AD173=$AX$26,STL!$U$21,$AD173=$AX$27,STL!$U$22,$AD173=$AX$28,STL!$U$23,$AD173=$AX$29,STL!$U$24,$AD173=$AX$30,STL!$U$25,$AD173=$AX$31,STL!$U$26,$AD173=$AX$32,STL!$U$27,$AD173=$AX$33,STL!$U$28,$AD173=$AX$34,STL!$U$29,$AD173=$AX$35,STL!$U$30,$AD173=$AX$36,STL!$U$31,$AD173=$AX$37,STL!$U$32,$AD173=$AX$38,STL!$U$33,$AD173=$AX$39,STL!$U$34,$AD173=$AX$40,STL!$U$35,$AD173=$AX$41,STL!$U$36,$AD173=$AX$42,STL!$U$37,$AD173=$AX$43,STL!$U$38,$AD173=$AX$44,STL!$U$39,$AD173=$AX$45,STL!$U$40,$AD173=$AX$46,STL!$U$41,$AD173=$AX$47,STL!$U$42,$AD173=$AX$48,STL!$U$43,$AD173=$AX$49,STL!$U$44)</f>
        <v>4.5279999999999996</v>
      </c>
      <c r="V173" s="2" cm="1">
        <f t="array" ref="V173">_xlfn.IFS($AD173=$AX$8,STL!$V$3,$AD173=$AX$9,STL!$V$4,$AD173=$AX$10,STL!$V$5,$AD173=$AX$11,STL!$V$6,$AD173=$AX$12,STL!$V$7,$AD173=$AX$13,STL!$V$8,$AD173=$AX$14,STL!$V$9,$AD173=$AX$15,STL!$V$10,$AD173=$AX$16,STL!$V$11,$AD173=$AX$17,STL!$V$12,$AD173=$AX$18,STL!$V$13,$AD173=$AX$19,STL!$V$14,$AD173=$AX$20,STL!$V$15,$AD173=$AX$21,STL!$V$16,$AD173=$AX$22,STL!$V$17,$AD173=$AX$23,STL!$V$18,$AD173=$AX$24,STL!$V$19,$AD173=$AX$25,STL!$V$20,$AD173=$AX$26,STL!$V$21,$AD173=$AX$27,STL!$V$22,$AD173=$AX$28,STL!$V$23,$AD173=$AX$29,STL!$V$24,$AD173=$AX$30,STL!$V$25,$AD173=$AX$31,STL!$V$26,$AD173=$AX$32,STL!$V$27,$AD173=$AX$33,STL!$V$28,$AD173=$AX$34,STL!$V$29,$AD173=$AX$35,STL!$V$30,$AD173=$AX$36,STL!$V$31,$AD173=$AX$37,STL!$V$32,$AD173=$AX$38,STL!$V$33,$AD173=$AX$39,STL!$V$34,$AD173=$AX$40,STL!$V$35,$AD173=$AX$41,STL!$V$36,$AD173=$AX$42,STL!$V$37,$AD173=$AX$43,STL!$V$38,$AD173=$AX$44,STL!$V$39,$AD173=$AX$45,STL!$V$40,$AD173=$AX$46,STL!$V$41,$AD173=$AX$47,STL!$V$42,$AD173=$AX$48,STL!$V$43,$AD173=$AX$49,STL!$V$44)</f>
        <v>280.75100000000003</v>
      </c>
      <c r="W173" s="2" t="s">
        <v>1491</v>
      </c>
      <c r="X173" s="2">
        <v>0.2</v>
      </c>
      <c r="Y173" s="2" t="s">
        <v>33</v>
      </c>
      <c r="Z173" s="2" t="s">
        <v>34</v>
      </c>
      <c r="AA173" s="2" t="s">
        <v>35</v>
      </c>
      <c r="AB173" s="2">
        <v>512.48010599999998</v>
      </c>
      <c r="AC173" s="2">
        <v>0.51248000000000005</v>
      </c>
      <c r="AD173" s="2">
        <v>21</v>
      </c>
      <c r="AE173" s="10" t="s">
        <v>307</v>
      </c>
      <c r="AF173" s="2">
        <f t="shared" si="3"/>
        <v>4910.1806971428578</v>
      </c>
      <c r="AG173" s="2" cm="1">
        <f t="array" ref="AG173">_xlfn.IFS(D173="I",MIN('Datos pp I Región'!$K$7:$K$9),D173="II",MIN('Datos pp II Región'!$K$7:$K$9),D173="III",MIN('Datos pp III Región'!$K$7:$K$9),D173="IV",MIN('Datos pp IV Región'!$K$7:$K$9),D173="V",MIN('Datos pp V Región'!$K$7:$K$9),D173="RM",MIN('Datos pp RM'!$K$7:$K$9),D173="VI",MIN('Datos pp VI Región'!$K$7:$K$9))</f>
        <v>29</v>
      </c>
      <c r="AH173" s="2" cm="1">
        <f t="array" ref="AH173">_xlfn.IFS(Z173="Pavimentado",1-(AG173/(4*365)),Z173="No Pavimentado",1-(AG173/365))</f>
        <v>0.98013698630136981</v>
      </c>
      <c r="AI173" s="2" cm="1">
        <f t="array" ref="AI173">_xlfn.IFS(Z173="Pavimentado",8,Z173="No Pavimentado",R173)</f>
        <v>8</v>
      </c>
      <c r="AJ173" s="2">
        <v>0.62</v>
      </c>
      <c r="AK173" s="2">
        <v>0.15</v>
      </c>
      <c r="AL173" s="2">
        <v>1.5</v>
      </c>
      <c r="AM173" s="2">
        <v>0.15</v>
      </c>
      <c r="AN173" s="2"/>
      <c r="AO173" s="2" cm="1">
        <f t="array" ref="AO173">_xlfn.IFS($Z173=$AU$3,AJ173*(($X173)^(0.91))*(AI173*1.1023)^(1.02),$Z173=$AU$4,AL173*281.9*((8.5/12)^0.9)*(AI173/2.72)^0.45)</f>
        <v>1.3201600184669013</v>
      </c>
      <c r="AP173" s="2" cm="1">
        <f t="array" ref="AP173">_xlfn.IFS($Z173=$AU$3,AK173*(($X173)^(0.91))*(AI173*1.1023)^1.02,$Z173=$AU$4,AM173*281.9*((8.5/12)^0.9)*(AI173/2.72)^0.45)</f>
        <v>0.31939355285489546</v>
      </c>
      <c r="AQ173" s="2" cm="1">
        <f t="array" ref="AQ173">_xlfn.IFS(Z173=$AU$3,(AF173*AO173*AH173)/1000000,Z173=$AU$4,(AF173*AH173*AO173*(1-AN173))/1000000)</f>
        <v>6.3534677309428807E-3</v>
      </c>
      <c r="AR173" s="2" cm="1">
        <f t="array" ref="AR173">_xlfn.IFS(Z173=$AU$3,(AF173*AP173*AH173)/1000000,Z173=$AU$4,(AF173*AH173*AP173*(1-AN173))/1000000)</f>
        <v>1.5371292897442454E-3</v>
      </c>
    </row>
    <row r="174" spans="1:44" ht="28.8" x14ac:dyDescent="0.3">
      <c r="A174" s="2">
        <v>21</v>
      </c>
      <c r="B174" t="s">
        <v>21</v>
      </c>
      <c r="D174" t="s">
        <v>184</v>
      </c>
      <c r="F174" s="2" t="s">
        <v>213</v>
      </c>
      <c r="G174" s="3" t="s">
        <v>188</v>
      </c>
      <c r="H174" s="2" t="s">
        <v>27</v>
      </c>
      <c r="I174" s="2" t="s">
        <v>28</v>
      </c>
      <c r="J174" s="2">
        <v>134137</v>
      </c>
      <c r="K174" s="2" t="s">
        <v>29</v>
      </c>
      <c r="L174" s="4">
        <v>46227</v>
      </c>
      <c r="M174" s="2" t="s">
        <v>30</v>
      </c>
      <c r="N174" s="2" t="s">
        <v>31</v>
      </c>
      <c r="O174" s="2">
        <v>134137</v>
      </c>
      <c r="P174" s="2" cm="1">
        <f t="array" ref="P174">_xlfn.IFS(AD174=$AT$8,STL!$P$3,AD174=$AT$9,STL!$P$4,AD174=$AT$10,STL!$P$5,AD174=$AT$11,STL!$P$6,AD174=$AT$12,STL!$P$7,AD174=$AT$13,STL!$P$8,AD174=$AT$14,STL!$P$9,AD174=$AT$15,STL!$P$10,AD174=$AT$16,STL!$P$11,AD174=$AT$17,STL!$P$12,AD174=$AT$18,STL!$P$13,AD174=$AT$19,STL!$P$14,AD174=$AT$20,STL!$P$15,AD174=$AT$21,STL!$P$16,AD174=$AT$22,STL!$P$17,AD174=$AT$23,STL!$P$18,AD174=$AT$24,STL!$P$19,AD174=$AT$25,STL!$P$20,AD174=$AT$26,STL!$P$21,AD174=$AT$27,STL!$P$22,AD174=$AT$28,STL!$P$23,AD174=$AT$29,STL!$P$24,AD174=$AT$30,STL!$P$25,AD174=$AT$31,STL!$P$26,AD174=$AT$32,STL!$P$27,AD174=$AT$33,STL!$P$28,AD174=$AT$34,STL!$P$29,AD174=$AT$35,STL!$P$30,AD174=$AT$36,STL!$P$31,AD174=$AT$37,STL!$P$32,AD174=$AT$38,STL!$P$33,AD174=$AT$39,STL!$P$34,AD174=$AT$40,STL!$P$35,AD174=$AT$41,STL!$P$36,AD174=$AT$42,STL!$P$37,AD174=$AT$43,STL!$P$38,AD174=$AT$44,STL!$P$39,AD174=$AT$45,STL!$P$40,AD174=$AT$46,STL!$P$41,AD174=$AT$47,STL!$P$42,AD174=$AT$48,STL!$P$43,AD174=$AT$49,STL!$P$44)</f>
        <v>8.3350000000000009</v>
      </c>
      <c r="Q174" s="2">
        <f>STL!$Q$3</f>
        <v>28</v>
      </c>
      <c r="R174" s="42">
        <f>STL!$R$3</f>
        <v>36.335000000000001</v>
      </c>
      <c r="S174" s="43" cm="1">
        <f t="array" ref="S174">_xlfn.IFS(A174=$AT$8,STL!$S$3,A174=$AT$9,STL!$S$4,A174=$AT$10,STL!$S$5,A174=$AT$11,STL!$S$6,A174=$AT$12,STL!$S$7,A174=$AT$13,STL!$S$8,A174=$AT$14,STL!$S$9,A174=$AT$15,STL!$S$10,A174=$AT$16,STL!$S$11,A174=$AT$17,STL!$S$12,A174=$AT$18,STL!$S$13,A174=$AT$19,STL!$S$14,A174=$AT$20,STL!$S$15,A174=$AT$21,STL!$S$16,A174=$AT$22,STL!$S$17,A174=$AT$23,STL!$S$18,A174=$AT$24,STL!$S$19,A174=$AT$25,STL!$S$20,A174=$AT$26,STL!$S$21,A174=$AT$27,STL!$S$22,A174=$AT$28,STL!$S$23,A174=$AT$29,STL!$S$24,A174=$AT$30,STL!$S$25,A174=$AT$31,STL!$S$26,A174=$AT$32,STL!$S$27,A174=$AT$33,STL!$S$28,A174=$AT$34,STL!$S$29,A174=$AT$35,STL!$S$30,A174=$AT$36,STL!$S$31,A174=$AT$37,STL!$S$32,A174=$AT$38,STL!$S$33,A174=$AT$39,STL!$S$34,A174=$AT$40,STL!$S$35,A174=$AT$41,STL!$S$36,A174=$AT$42,STL!$S$37,A174=$AT$43,STL!$S$38,A174=$AT$44,STL!$S$39,A174=$AT$45,STL!$S$40,A174=$AT$46,STL!$S$41,A174=$AT$47,STL!$S$42,A174=$AT$48,STL!$S$43,A174=$AT$49,STL!$S$44)</f>
        <v>4790.6071428571431</v>
      </c>
      <c r="T174" s="2" cm="1">
        <f t="array" ref="T174">_xlfn.IFS(AD174=$AX$8,STL!$T$3,AD174=$AX$9,STL!$T$4,AD174=$AX$10,STL!$T$5,AD174=$AX$11,STL!$T$6,AD174=$AX$12,STL!$T$7,AD174=$AX$13,STL!$T$8,AD174=$AX$14,STL!$T$9,AD174=$AX$15,STL!$T$10,AD174=$AX$16,STL!$T$11,AD174=$AX$17,STL!$T$12,AD174=$AX$18,STL!$T$13,AD174=$AX$19,STL!$T$14,AD174=$AX$20,STL!$T$15,AD174=$AX$21,STL!$T$16,AD174=$AX$22,STL!$T$17,AD174=$AX$23,STL!$T$18,AD174=$AX$24,STL!$T$19,AD174=$AX$25,STL!$T$20,AD174=$AX$26,STL!$T$21,AD174=$AX$27,STL!$T$22,AD174=$AX$28,STL!$T$23,AD174=$AX$29,STL!$T$24,AD174=$AX$30,STL!$T$25,AD174=$AX$31,STL!$T$26,AD174=$AX$32,STL!$T$27,AD174=$AX$33,STL!$T$28,AD174=$AX$34,STL!$T$29,AD174=$AX$35,STL!$T$30,AD174=$AX$36,STL!$T$31,AD174=$AX$37,STL!$T$32,AD174=$AX$38,STL!$T$33,AD174=$AX$39,STL!$T$34,AD174=$AX$40,STL!$T$35,AD174=$AX$41,STL!$T$36,AD174=$AX$42,STL!$T$37,AD174=$AX$43,STL!$T$38,AD174=$AX$44,STL!$T$39,AD174=$AX$45,STL!$T$40,AD174=$AX$46,STL!$T$41,AD174=$AX$47,STL!$T$42,AD174=$AX$48,STL!$T$43,AD174=$AX$49,STL!$T$44)</f>
        <v>276.22300000000001</v>
      </c>
      <c r="U174" s="2" cm="1">
        <f t="array" ref="U174">_xlfn.IFS($AD174=$AX$8,STL!$U$3,$AD174=$AX$9,STL!$U$4,$AD174=$AX$10,STL!$U$5,$AD174=$AX$11,STL!$U$6,$AD174=$AX$12,STL!$U$7,$AD174=$AX$13,STL!$U$8,$AD174=$AX$14,STL!$U$9,$AD174=$AX$15,STL!$U$10,$AD174=$AX$16,STL!$U$11,$AD174=$AX$17,STL!$U$12,$AD174=$AX$18,STL!$U$13,$AD174=$AX$19,STL!$U$14,$AD174=$AX$20,STL!$U$15,$AD174=$AX$21,STL!$U$16,$AD174=$AX$22,STL!$U$17,$AD174=$AX$23,STL!$U$18,$AD174=$AX$24,STL!$U$19,$AD174=$AX$25,STL!$U$20,$AD174=$AX$26,STL!$U$21,$AD174=$AX$27,STL!$U$22,$AD174=$AX$28,STL!$U$23,$AD174=$AX$29,STL!$U$24,$AD174=$AX$30,STL!$U$25,$AD174=$AX$31,STL!$U$26,$AD174=$AX$32,STL!$U$27,$AD174=$AX$33,STL!$U$28,$AD174=$AX$34,STL!$U$29,$AD174=$AX$35,STL!$U$30,$AD174=$AX$36,STL!$U$31,$AD174=$AX$37,STL!$U$32,$AD174=$AX$38,STL!$U$33,$AD174=$AX$39,STL!$U$34,$AD174=$AX$40,STL!$U$35,$AD174=$AX$41,STL!$U$36,$AD174=$AX$42,STL!$U$37,$AD174=$AX$43,STL!$U$38,$AD174=$AX$44,STL!$U$39,$AD174=$AX$45,STL!$U$40,$AD174=$AX$46,STL!$U$41,$AD174=$AX$47,STL!$U$42,$AD174=$AX$48,STL!$U$43,$AD174=$AX$49,STL!$U$44)</f>
        <v>4.5279999999999996</v>
      </c>
      <c r="V174" s="2" cm="1">
        <f t="array" ref="V174">_xlfn.IFS($AD174=$AX$8,STL!$V$3,$AD174=$AX$9,STL!$V$4,$AD174=$AX$10,STL!$V$5,$AD174=$AX$11,STL!$V$6,$AD174=$AX$12,STL!$V$7,$AD174=$AX$13,STL!$V$8,$AD174=$AX$14,STL!$V$9,$AD174=$AX$15,STL!$V$10,$AD174=$AX$16,STL!$V$11,$AD174=$AX$17,STL!$V$12,$AD174=$AX$18,STL!$V$13,$AD174=$AX$19,STL!$V$14,$AD174=$AX$20,STL!$V$15,$AD174=$AX$21,STL!$V$16,$AD174=$AX$22,STL!$V$17,$AD174=$AX$23,STL!$V$18,$AD174=$AX$24,STL!$V$19,$AD174=$AX$25,STL!$V$20,$AD174=$AX$26,STL!$V$21,$AD174=$AX$27,STL!$V$22,$AD174=$AX$28,STL!$V$23,$AD174=$AX$29,STL!$V$24,$AD174=$AX$30,STL!$V$25,$AD174=$AX$31,STL!$V$26,$AD174=$AX$32,STL!$V$27,$AD174=$AX$33,STL!$V$28,$AD174=$AX$34,STL!$V$29,$AD174=$AX$35,STL!$V$30,$AD174=$AX$36,STL!$V$31,$AD174=$AX$37,STL!$V$32,$AD174=$AX$38,STL!$V$33,$AD174=$AX$39,STL!$V$34,$AD174=$AX$40,STL!$V$35,$AD174=$AX$41,STL!$V$36,$AD174=$AX$42,STL!$V$37,$AD174=$AX$43,STL!$V$38,$AD174=$AX$44,STL!$V$39,$AD174=$AX$45,STL!$V$40,$AD174=$AX$46,STL!$V$41,$AD174=$AX$47,STL!$V$42,$AD174=$AX$48,STL!$V$43,$AD174=$AX$49,STL!$V$44)</f>
        <v>280.75100000000003</v>
      </c>
      <c r="W174" s="2" t="s">
        <v>1491</v>
      </c>
      <c r="X174" s="2">
        <v>0.2</v>
      </c>
      <c r="Y174" s="2" t="s">
        <v>33</v>
      </c>
      <c r="Z174" s="2" t="s">
        <v>34</v>
      </c>
      <c r="AA174" s="2" t="s">
        <v>35</v>
      </c>
      <c r="AB174" s="2">
        <v>1169.1915289999999</v>
      </c>
      <c r="AC174" s="2">
        <v>1.169192</v>
      </c>
      <c r="AD174" s="2">
        <v>21</v>
      </c>
      <c r="AE174" s="10" t="s">
        <v>307</v>
      </c>
      <c r="AF174" s="2">
        <f t="shared" si="3"/>
        <v>11202.279093142857</v>
      </c>
      <c r="AG174" s="2" cm="1">
        <f t="array" ref="AG174">_xlfn.IFS(D174="I",MIN('Datos pp I Región'!$K$7:$K$9),D174="II",MIN('Datos pp II Región'!$K$7:$K$9),D174="III",MIN('Datos pp III Región'!$K$7:$K$9),D174="IV",MIN('Datos pp IV Región'!$K$7:$K$9),D174="V",MIN('Datos pp V Región'!$K$7:$K$9),D174="RM",MIN('Datos pp RM'!$K$7:$K$9),D174="VI",MIN('Datos pp VI Región'!$K$7:$K$9))</f>
        <v>29</v>
      </c>
      <c r="AH174" s="2" cm="1">
        <f t="array" ref="AH174">_xlfn.IFS(Z174="Pavimentado",1-(AG174/(4*365)),Z174="No Pavimentado",1-(AG174/365))</f>
        <v>0.98013698630136981</v>
      </c>
      <c r="AI174" s="2" cm="1">
        <f t="array" ref="AI174">_xlfn.IFS(Z174="Pavimentado",8,Z174="No Pavimentado",R174)</f>
        <v>8</v>
      </c>
      <c r="AJ174" s="2">
        <v>0.62</v>
      </c>
      <c r="AK174" s="2">
        <v>0.15</v>
      </c>
      <c r="AL174" s="2">
        <v>1.5</v>
      </c>
      <c r="AM174" s="2">
        <v>0.15</v>
      </c>
      <c r="AN174" s="2"/>
      <c r="AO174" s="2" cm="1">
        <f t="array" ref="AO174">_xlfn.IFS($Z174=$AU$3,AJ174*(($X174)^(0.91))*(AI174*1.1023)^(1.02),$Z174=$AU$4,AL174*281.9*((8.5/12)^0.9)*(AI174/2.72)^0.45)</f>
        <v>1.3201600184669013</v>
      </c>
      <c r="AP174" s="2" cm="1">
        <f t="array" ref="AP174">_xlfn.IFS($Z174=$AU$3,AK174*(($X174)^(0.91))*(AI174*1.1023)^1.02,$Z174=$AU$4,AM174*281.9*((8.5/12)^0.9)*(AI174/2.72)^0.45)</f>
        <v>0.31939355285489546</v>
      </c>
      <c r="AQ174" s="2" cm="1">
        <f t="array" ref="AQ174">_xlfn.IFS(Z174=$AU$3,(AF174*AO174*AH174)/1000000,Z174=$AU$4,(AF174*AH174*AO174*(1-AN174))/1000000)</f>
        <v>1.4495050818132548E-2</v>
      </c>
      <c r="AR174" s="2" cm="1">
        <f t="array" ref="AR174">_xlfn.IFS(Z174=$AU$3,(AF174*AP174*AH174)/1000000,Z174=$AU$4,(AF174*AH174*AP174*(1-AN174))/1000000)</f>
        <v>3.5068671334191645E-3</v>
      </c>
    </row>
    <row r="175" spans="1:44" ht="28.8" x14ac:dyDescent="0.3">
      <c r="A175" s="2">
        <v>22</v>
      </c>
      <c r="B175" t="s">
        <v>21</v>
      </c>
      <c r="D175" t="s">
        <v>184</v>
      </c>
      <c r="F175" s="2" t="s">
        <v>215</v>
      </c>
      <c r="G175" s="3" t="s">
        <v>192</v>
      </c>
      <c r="H175" s="3" t="s">
        <v>216</v>
      </c>
      <c r="I175" s="2" t="s">
        <v>28</v>
      </c>
      <c r="J175" s="2">
        <v>134137</v>
      </c>
      <c r="K175" s="2" t="s">
        <v>29</v>
      </c>
      <c r="L175" s="4">
        <v>46227</v>
      </c>
      <c r="M175" s="2" t="s">
        <v>30</v>
      </c>
      <c r="N175" s="2" t="s">
        <v>31</v>
      </c>
      <c r="O175" s="2">
        <v>134137</v>
      </c>
      <c r="P175" s="2" cm="1">
        <f t="array" ref="P175">_xlfn.IFS(AD175=$AT$8,STL!$P$3,AD175=$AT$9,STL!$P$4,AD175=$AT$10,STL!$P$5,AD175=$AT$11,STL!$P$6,AD175=$AT$12,STL!$P$7,AD175=$AT$13,STL!$P$8,AD175=$AT$14,STL!$P$9,AD175=$AT$15,STL!$P$10,AD175=$AT$16,STL!$P$11,AD175=$AT$17,STL!$P$12,AD175=$AT$18,STL!$P$13,AD175=$AT$19,STL!$P$14,AD175=$AT$20,STL!$P$15,AD175=$AT$21,STL!$P$16,AD175=$AT$22,STL!$P$17,AD175=$AT$23,STL!$P$18,AD175=$AT$24,STL!$P$19,AD175=$AT$25,STL!$P$20,AD175=$AT$26,STL!$P$21,AD175=$AT$27,STL!$P$22,AD175=$AT$28,STL!$P$23,AD175=$AT$29,STL!$P$24,AD175=$AT$30,STL!$P$25,AD175=$AT$31,STL!$P$26,AD175=$AT$32,STL!$P$27,AD175=$AT$33,STL!$P$28,AD175=$AT$34,STL!$P$29,AD175=$AT$35,STL!$P$30,AD175=$AT$36,STL!$P$31,AD175=$AT$37,STL!$P$32,AD175=$AT$38,STL!$P$33,AD175=$AT$39,STL!$P$34,AD175=$AT$40,STL!$P$35,AD175=$AT$41,STL!$P$36,AD175=$AT$42,STL!$P$37,AD175=$AT$43,STL!$P$38,AD175=$AT$44,STL!$P$39,AD175=$AT$45,STL!$P$40,AD175=$AT$46,STL!$P$41,AD175=$AT$47,STL!$P$42,AD175=$AT$48,STL!$P$43,AD175=$AT$49,STL!$P$44)</f>
        <v>8.3350000000000009</v>
      </c>
      <c r="Q175" s="2">
        <f>STL!$Q$3</f>
        <v>28</v>
      </c>
      <c r="R175" s="42">
        <f>STL!$R$3</f>
        <v>36.335000000000001</v>
      </c>
      <c r="S175" s="43" cm="1">
        <f t="array" ref="S175">_xlfn.IFS(A175=$AT$8,STL!$S$3,A175=$AT$9,STL!$S$4,A175=$AT$10,STL!$S$5,A175=$AT$11,STL!$S$6,A175=$AT$12,STL!$S$7,A175=$AT$13,STL!$S$8,A175=$AT$14,STL!$S$9,A175=$AT$15,STL!$S$10,A175=$AT$16,STL!$S$11,A175=$AT$17,STL!$S$12,A175=$AT$18,STL!$S$13,A175=$AT$19,STL!$S$14,A175=$AT$20,STL!$S$15,A175=$AT$21,STL!$S$16,A175=$AT$22,STL!$S$17,A175=$AT$23,STL!$S$18,A175=$AT$24,STL!$S$19,A175=$AT$25,STL!$S$20,A175=$AT$26,STL!$S$21,A175=$AT$27,STL!$S$22,A175=$AT$28,STL!$S$23,A175=$AT$29,STL!$S$24,A175=$AT$30,STL!$S$25,A175=$AT$31,STL!$S$26,A175=$AT$32,STL!$S$27,A175=$AT$33,STL!$S$28,A175=$AT$34,STL!$S$29,A175=$AT$35,STL!$S$30,A175=$AT$36,STL!$S$31,A175=$AT$37,STL!$S$32,A175=$AT$38,STL!$S$33,A175=$AT$39,STL!$S$34,A175=$AT$40,STL!$S$35,A175=$AT$41,STL!$S$36,A175=$AT$42,STL!$S$37,A175=$AT$43,STL!$S$38,A175=$AT$44,STL!$S$39,A175=$AT$45,STL!$S$40,A175=$AT$46,STL!$S$41,A175=$AT$47,STL!$S$42,A175=$AT$48,STL!$S$43,A175=$AT$49,STL!$S$44)</f>
        <v>4790.6071428571431</v>
      </c>
      <c r="T175" s="2" cm="1">
        <f t="array" ref="T175">_xlfn.IFS(AD175=$AX$8,STL!$T$3,AD175=$AX$9,STL!$T$4,AD175=$AX$10,STL!$T$5,AD175=$AX$11,STL!$T$6,AD175=$AX$12,STL!$T$7,AD175=$AX$13,STL!$T$8,AD175=$AX$14,STL!$T$9,AD175=$AX$15,STL!$T$10,AD175=$AX$16,STL!$T$11,AD175=$AX$17,STL!$T$12,AD175=$AX$18,STL!$T$13,AD175=$AX$19,STL!$T$14,AD175=$AX$20,STL!$T$15,AD175=$AX$21,STL!$T$16,AD175=$AX$22,STL!$T$17,AD175=$AX$23,STL!$T$18,AD175=$AX$24,STL!$T$19,AD175=$AX$25,STL!$T$20,AD175=$AX$26,STL!$T$21,AD175=$AX$27,STL!$T$22,AD175=$AX$28,STL!$T$23,AD175=$AX$29,STL!$T$24,AD175=$AX$30,STL!$T$25,AD175=$AX$31,STL!$T$26,AD175=$AX$32,STL!$T$27,AD175=$AX$33,STL!$T$28,AD175=$AX$34,STL!$T$29,AD175=$AX$35,STL!$T$30,AD175=$AX$36,STL!$T$31,AD175=$AX$37,STL!$T$32,AD175=$AX$38,STL!$T$33,AD175=$AX$39,STL!$T$34,AD175=$AX$40,STL!$T$35,AD175=$AX$41,STL!$T$36,AD175=$AX$42,STL!$T$37,AD175=$AX$43,STL!$T$38,AD175=$AX$44,STL!$T$39,AD175=$AX$45,STL!$T$40,AD175=$AX$46,STL!$T$41,AD175=$AX$47,STL!$T$42,AD175=$AX$48,STL!$T$43,AD175=$AX$49,STL!$T$44)</f>
        <v>123.911</v>
      </c>
      <c r="U175" s="2" cm="1">
        <f t="array" ref="U175">_xlfn.IFS($AD175=$AX$8,STL!$U$3,$AD175=$AX$9,STL!$U$4,$AD175=$AX$10,STL!$U$5,$AD175=$AX$11,STL!$U$6,$AD175=$AX$12,STL!$U$7,$AD175=$AX$13,STL!$U$8,$AD175=$AX$14,STL!$U$9,$AD175=$AX$15,STL!$U$10,$AD175=$AX$16,STL!$U$11,$AD175=$AX$17,STL!$U$12,$AD175=$AX$18,STL!$U$13,$AD175=$AX$19,STL!$U$14,$AD175=$AX$20,STL!$U$15,$AD175=$AX$21,STL!$U$16,$AD175=$AX$22,STL!$U$17,$AD175=$AX$23,STL!$U$18,$AD175=$AX$24,STL!$U$19,$AD175=$AX$25,STL!$U$20,$AD175=$AX$26,STL!$U$21,$AD175=$AX$27,STL!$U$22,$AD175=$AX$28,STL!$U$23,$AD175=$AX$29,STL!$U$24,$AD175=$AX$30,STL!$U$25,$AD175=$AX$31,STL!$U$26,$AD175=$AX$32,STL!$U$27,$AD175=$AX$33,STL!$U$28,$AD175=$AX$34,STL!$U$29,$AD175=$AX$35,STL!$U$30,$AD175=$AX$36,STL!$U$31,$AD175=$AX$37,STL!$U$32,$AD175=$AX$38,STL!$U$33,$AD175=$AX$39,STL!$U$34,$AD175=$AX$40,STL!$U$35,$AD175=$AX$41,STL!$U$36,$AD175=$AX$42,STL!$U$37,$AD175=$AX$43,STL!$U$38,$AD175=$AX$44,STL!$U$39,$AD175=$AX$45,STL!$U$40,$AD175=$AX$46,STL!$U$41,$AD175=$AX$47,STL!$U$42,$AD175=$AX$48,STL!$U$43,$AD175=$AX$49,STL!$U$44)</f>
        <v>1.9670000000000001</v>
      </c>
      <c r="V175" s="2" cm="1">
        <f t="array" ref="V175">_xlfn.IFS($AD175=$AX$8,STL!$V$3,$AD175=$AX$9,STL!$V$4,$AD175=$AX$10,STL!$V$5,$AD175=$AX$11,STL!$V$6,$AD175=$AX$12,STL!$V$7,$AD175=$AX$13,STL!$V$8,$AD175=$AX$14,STL!$V$9,$AD175=$AX$15,STL!$V$10,$AD175=$AX$16,STL!$V$11,$AD175=$AX$17,STL!$V$12,$AD175=$AX$18,STL!$V$13,$AD175=$AX$19,STL!$V$14,$AD175=$AX$20,STL!$V$15,$AD175=$AX$21,STL!$V$16,$AD175=$AX$22,STL!$V$17,$AD175=$AX$23,STL!$V$18,$AD175=$AX$24,STL!$V$19,$AD175=$AX$25,STL!$V$20,$AD175=$AX$26,STL!$V$21,$AD175=$AX$27,STL!$V$22,$AD175=$AX$28,STL!$V$23,$AD175=$AX$29,STL!$V$24,$AD175=$AX$30,STL!$V$25,$AD175=$AX$31,STL!$V$26,$AD175=$AX$32,STL!$V$27,$AD175=$AX$33,STL!$V$28,$AD175=$AX$34,STL!$V$29,$AD175=$AX$35,STL!$V$30,$AD175=$AX$36,STL!$V$31,$AD175=$AX$37,STL!$V$32,$AD175=$AX$38,STL!$V$33,$AD175=$AX$39,STL!$V$34,$AD175=$AX$40,STL!$V$35,$AD175=$AX$41,STL!$V$36,$AD175=$AX$42,STL!$V$37,$AD175=$AX$43,STL!$V$38,$AD175=$AX$44,STL!$V$39,$AD175=$AX$45,STL!$V$40,$AD175=$AX$46,STL!$V$41,$AD175=$AX$47,STL!$V$42,$AD175=$AX$48,STL!$V$43,$AD175=$AX$49,STL!$V$44)</f>
        <v>125.878</v>
      </c>
      <c r="W175" s="2" t="s">
        <v>1498</v>
      </c>
      <c r="X175" s="2">
        <v>0.03</v>
      </c>
      <c r="Y175" s="2" t="s">
        <v>33</v>
      </c>
      <c r="Z175" s="2" t="s">
        <v>34</v>
      </c>
      <c r="AA175" s="2" t="s">
        <v>35</v>
      </c>
      <c r="AB175" s="2">
        <v>72468.497275999995</v>
      </c>
      <c r="AC175" s="2">
        <v>72.468496999999999</v>
      </c>
      <c r="AD175" s="2">
        <v>22</v>
      </c>
      <c r="AE175" s="10" t="s">
        <v>307</v>
      </c>
      <c r="AF175" s="2">
        <f t="shared" si="3"/>
        <v>694336.19872064283</v>
      </c>
      <c r="AG175" s="2" cm="1">
        <f t="array" ref="AG175">_xlfn.IFS(D175="I",MIN('Datos pp I Región'!$K$7:$K$9),D175="II",MIN('Datos pp II Región'!$K$7:$K$9),D175="III",MIN('Datos pp III Región'!$K$7:$K$9),D175="IV",MIN('Datos pp IV Región'!$K$7:$K$9),D175="V",MIN('Datos pp V Región'!$K$7:$K$9),D175="RM",MIN('Datos pp RM'!$K$7:$K$9),D175="VI",MIN('Datos pp VI Región'!$K$7:$K$9))</f>
        <v>29</v>
      </c>
      <c r="AH175" s="2" cm="1">
        <f t="array" ref="AH175">_xlfn.IFS(Z175="Pavimentado",1-(AG175/(4*365)),Z175="No Pavimentado",1-(AG175/365))</f>
        <v>0.98013698630136981</v>
      </c>
      <c r="AI175" s="2" cm="1">
        <f t="array" ref="AI175">_xlfn.IFS(Z175="Pavimentado",8,Z175="No Pavimentado",R175)</f>
        <v>8</v>
      </c>
      <c r="AJ175" s="2">
        <v>0.62</v>
      </c>
      <c r="AK175" s="2">
        <v>0.15</v>
      </c>
      <c r="AL175" s="2">
        <v>1.5</v>
      </c>
      <c r="AM175" s="2">
        <v>0.15</v>
      </c>
      <c r="AN175" s="2"/>
      <c r="AO175" s="2" cm="1">
        <f t="array" ref="AO175">_xlfn.IFS($Z175=$AU$3,AJ175*(($X175)^(0.91))*(AI175*1.1023)^(1.02),$Z175=$AU$4,AL175*281.9*((8.5/12)^0.9)*(AI175/2.72)^0.45)</f>
        <v>0.23489275495793649</v>
      </c>
      <c r="AP175" s="2" cm="1">
        <f t="array" ref="AP175">_xlfn.IFS($Z175=$AU$3,AK175*(($X175)^(0.91))*(AI175*1.1023)^1.02,$Z175=$AU$4,AM175*281.9*((8.5/12)^0.9)*(AI175/2.72)^0.45)</f>
        <v>5.6828892328533019E-2</v>
      </c>
      <c r="AQ175" s="2" cm="1">
        <f t="array" ref="AQ175">_xlfn.IFS(Z175=$AU$3,(AF175*AO175*AH175)/1000000,Z175=$AU$4,(AF175*AH175*AO175*(1-AN175))/1000000)</f>
        <v>0.15985499345098506</v>
      </c>
      <c r="AR175" s="2" cm="1">
        <f t="array" ref="AR175">_xlfn.IFS(Z175=$AU$3,(AF175*AP175*AH175)/1000000,Z175=$AU$4,(AF175*AH175*AP175*(1-AN175))/1000000)</f>
        <v>3.867459518975444E-2</v>
      </c>
    </row>
    <row r="176" spans="1:44" ht="28.8" x14ac:dyDescent="0.3">
      <c r="A176" s="2">
        <v>22</v>
      </c>
      <c r="B176" t="s">
        <v>21</v>
      </c>
      <c r="D176" t="s">
        <v>184</v>
      </c>
      <c r="F176" s="2" t="s">
        <v>217</v>
      </c>
      <c r="G176" s="3" t="s">
        <v>192</v>
      </c>
      <c r="H176" s="3" t="s">
        <v>216</v>
      </c>
      <c r="I176" s="2" t="s">
        <v>28</v>
      </c>
      <c r="J176" s="2">
        <v>134137</v>
      </c>
      <c r="K176" s="2" t="s">
        <v>29</v>
      </c>
      <c r="L176" s="4">
        <v>46227</v>
      </c>
      <c r="M176" s="2" t="s">
        <v>30</v>
      </c>
      <c r="N176" s="2" t="s">
        <v>31</v>
      </c>
      <c r="O176" s="2">
        <v>134137</v>
      </c>
      <c r="P176" s="2" cm="1">
        <f t="array" ref="P176">_xlfn.IFS(AD176=$AT$8,STL!$P$3,AD176=$AT$9,STL!$P$4,AD176=$AT$10,STL!$P$5,AD176=$AT$11,STL!$P$6,AD176=$AT$12,STL!$P$7,AD176=$AT$13,STL!$P$8,AD176=$AT$14,STL!$P$9,AD176=$AT$15,STL!$P$10,AD176=$AT$16,STL!$P$11,AD176=$AT$17,STL!$P$12,AD176=$AT$18,STL!$P$13,AD176=$AT$19,STL!$P$14,AD176=$AT$20,STL!$P$15,AD176=$AT$21,STL!$P$16,AD176=$AT$22,STL!$P$17,AD176=$AT$23,STL!$P$18,AD176=$AT$24,STL!$P$19,AD176=$AT$25,STL!$P$20,AD176=$AT$26,STL!$P$21,AD176=$AT$27,STL!$P$22,AD176=$AT$28,STL!$P$23,AD176=$AT$29,STL!$P$24,AD176=$AT$30,STL!$P$25,AD176=$AT$31,STL!$P$26,AD176=$AT$32,STL!$P$27,AD176=$AT$33,STL!$P$28,AD176=$AT$34,STL!$P$29,AD176=$AT$35,STL!$P$30,AD176=$AT$36,STL!$P$31,AD176=$AT$37,STL!$P$32,AD176=$AT$38,STL!$P$33,AD176=$AT$39,STL!$P$34,AD176=$AT$40,STL!$P$35,AD176=$AT$41,STL!$P$36,AD176=$AT$42,STL!$P$37,AD176=$AT$43,STL!$P$38,AD176=$AT$44,STL!$P$39,AD176=$AT$45,STL!$P$40,AD176=$AT$46,STL!$P$41,AD176=$AT$47,STL!$P$42,AD176=$AT$48,STL!$P$43,AD176=$AT$49,STL!$P$44)</f>
        <v>8.3350000000000009</v>
      </c>
      <c r="Q176" s="2">
        <f>STL!$Q$3</f>
        <v>28</v>
      </c>
      <c r="R176" s="42">
        <f>STL!$R$3</f>
        <v>36.335000000000001</v>
      </c>
      <c r="S176" s="43" cm="1">
        <f t="array" ref="S176">_xlfn.IFS(A176=$AT$8,STL!$S$3,A176=$AT$9,STL!$S$4,A176=$AT$10,STL!$S$5,A176=$AT$11,STL!$S$6,A176=$AT$12,STL!$S$7,A176=$AT$13,STL!$S$8,A176=$AT$14,STL!$S$9,A176=$AT$15,STL!$S$10,A176=$AT$16,STL!$S$11,A176=$AT$17,STL!$S$12,A176=$AT$18,STL!$S$13,A176=$AT$19,STL!$S$14,A176=$AT$20,STL!$S$15,A176=$AT$21,STL!$S$16,A176=$AT$22,STL!$S$17,A176=$AT$23,STL!$S$18,A176=$AT$24,STL!$S$19,A176=$AT$25,STL!$S$20,A176=$AT$26,STL!$S$21,A176=$AT$27,STL!$S$22,A176=$AT$28,STL!$S$23,A176=$AT$29,STL!$S$24,A176=$AT$30,STL!$S$25,A176=$AT$31,STL!$S$26,A176=$AT$32,STL!$S$27,A176=$AT$33,STL!$S$28,A176=$AT$34,STL!$S$29,A176=$AT$35,STL!$S$30,A176=$AT$36,STL!$S$31,A176=$AT$37,STL!$S$32,A176=$AT$38,STL!$S$33,A176=$AT$39,STL!$S$34,A176=$AT$40,STL!$S$35,A176=$AT$41,STL!$S$36,A176=$AT$42,STL!$S$37,A176=$AT$43,STL!$S$38,A176=$AT$44,STL!$S$39,A176=$AT$45,STL!$S$40,A176=$AT$46,STL!$S$41,A176=$AT$47,STL!$S$42,A176=$AT$48,STL!$S$43,A176=$AT$49,STL!$S$44)</f>
        <v>4790.6071428571431</v>
      </c>
      <c r="T176" s="2" cm="1">
        <f t="array" ref="T176">_xlfn.IFS(AD176=$AX$8,STL!$T$3,AD176=$AX$9,STL!$T$4,AD176=$AX$10,STL!$T$5,AD176=$AX$11,STL!$T$6,AD176=$AX$12,STL!$T$7,AD176=$AX$13,STL!$T$8,AD176=$AX$14,STL!$T$9,AD176=$AX$15,STL!$T$10,AD176=$AX$16,STL!$T$11,AD176=$AX$17,STL!$T$12,AD176=$AX$18,STL!$T$13,AD176=$AX$19,STL!$T$14,AD176=$AX$20,STL!$T$15,AD176=$AX$21,STL!$T$16,AD176=$AX$22,STL!$T$17,AD176=$AX$23,STL!$T$18,AD176=$AX$24,STL!$T$19,AD176=$AX$25,STL!$T$20,AD176=$AX$26,STL!$T$21,AD176=$AX$27,STL!$T$22,AD176=$AX$28,STL!$T$23,AD176=$AX$29,STL!$T$24,AD176=$AX$30,STL!$T$25,AD176=$AX$31,STL!$T$26,AD176=$AX$32,STL!$T$27,AD176=$AX$33,STL!$T$28,AD176=$AX$34,STL!$T$29,AD176=$AX$35,STL!$T$30,AD176=$AX$36,STL!$T$31,AD176=$AX$37,STL!$T$32,AD176=$AX$38,STL!$T$33,AD176=$AX$39,STL!$T$34,AD176=$AX$40,STL!$T$35,AD176=$AX$41,STL!$T$36,AD176=$AX$42,STL!$T$37,AD176=$AX$43,STL!$T$38,AD176=$AX$44,STL!$T$39,AD176=$AX$45,STL!$T$40,AD176=$AX$46,STL!$T$41,AD176=$AX$47,STL!$T$42,AD176=$AX$48,STL!$T$43,AD176=$AX$49,STL!$T$44)</f>
        <v>123.911</v>
      </c>
      <c r="U176" s="2" cm="1">
        <f t="array" ref="U176">_xlfn.IFS($AD176=$AX$8,STL!$U$3,$AD176=$AX$9,STL!$U$4,$AD176=$AX$10,STL!$U$5,$AD176=$AX$11,STL!$U$6,$AD176=$AX$12,STL!$U$7,$AD176=$AX$13,STL!$U$8,$AD176=$AX$14,STL!$U$9,$AD176=$AX$15,STL!$U$10,$AD176=$AX$16,STL!$U$11,$AD176=$AX$17,STL!$U$12,$AD176=$AX$18,STL!$U$13,$AD176=$AX$19,STL!$U$14,$AD176=$AX$20,STL!$U$15,$AD176=$AX$21,STL!$U$16,$AD176=$AX$22,STL!$U$17,$AD176=$AX$23,STL!$U$18,$AD176=$AX$24,STL!$U$19,$AD176=$AX$25,STL!$U$20,$AD176=$AX$26,STL!$U$21,$AD176=$AX$27,STL!$U$22,$AD176=$AX$28,STL!$U$23,$AD176=$AX$29,STL!$U$24,$AD176=$AX$30,STL!$U$25,$AD176=$AX$31,STL!$U$26,$AD176=$AX$32,STL!$U$27,$AD176=$AX$33,STL!$U$28,$AD176=$AX$34,STL!$U$29,$AD176=$AX$35,STL!$U$30,$AD176=$AX$36,STL!$U$31,$AD176=$AX$37,STL!$U$32,$AD176=$AX$38,STL!$U$33,$AD176=$AX$39,STL!$U$34,$AD176=$AX$40,STL!$U$35,$AD176=$AX$41,STL!$U$36,$AD176=$AX$42,STL!$U$37,$AD176=$AX$43,STL!$U$38,$AD176=$AX$44,STL!$U$39,$AD176=$AX$45,STL!$U$40,$AD176=$AX$46,STL!$U$41,$AD176=$AX$47,STL!$U$42,$AD176=$AX$48,STL!$U$43,$AD176=$AX$49,STL!$U$44)</f>
        <v>1.9670000000000001</v>
      </c>
      <c r="V176" s="2" cm="1">
        <f t="array" ref="V176">_xlfn.IFS($AD176=$AX$8,STL!$V$3,$AD176=$AX$9,STL!$V$4,$AD176=$AX$10,STL!$V$5,$AD176=$AX$11,STL!$V$6,$AD176=$AX$12,STL!$V$7,$AD176=$AX$13,STL!$V$8,$AD176=$AX$14,STL!$V$9,$AD176=$AX$15,STL!$V$10,$AD176=$AX$16,STL!$V$11,$AD176=$AX$17,STL!$V$12,$AD176=$AX$18,STL!$V$13,$AD176=$AX$19,STL!$V$14,$AD176=$AX$20,STL!$V$15,$AD176=$AX$21,STL!$V$16,$AD176=$AX$22,STL!$V$17,$AD176=$AX$23,STL!$V$18,$AD176=$AX$24,STL!$V$19,$AD176=$AX$25,STL!$V$20,$AD176=$AX$26,STL!$V$21,$AD176=$AX$27,STL!$V$22,$AD176=$AX$28,STL!$V$23,$AD176=$AX$29,STL!$V$24,$AD176=$AX$30,STL!$V$25,$AD176=$AX$31,STL!$V$26,$AD176=$AX$32,STL!$V$27,$AD176=$AX$33,STL!$V$28,$AD176=$AX$34,STL!$V$29,$AD176=$AX$35,STL!$V$30,$AD176=$AX$36,STL!$V$31,$AD176=$AX$37,STL!$V$32,$AD176=$AX$38,STL!$V$33,$AD176=$AX$39,STL!$V$34,$AD176=$AX$40,STL!$V$35,$AD176=$AX$41,STL!$V$36,$AD176=$AX$42,STL!$V$37,$AD176=$AX$43,STL!$V$38,$AD176=$AX$44,STL!$V$39,$AD176=$AX$45,STL!$V$40,$AD176=$AX$46,STL!$V$41,$AD176=$AX$47,STL!$V$42,$AD176=$AX$48,STL!$V$43,$AD176=$AX$49,STL!$V$44)</f>
        <v>125.878</v>
      </c>
      <c r="W176" s="2" t="s">
        <v>1499</v>
      </c>
      <c r="X176" s="2">
        <v>0</v>
      </c>
      <c r="Y176" s="2" t="s">
        <v>33</v>
      </c>
      <c r="Z176" s="2" t="s">
        <v>61</v>
      </c>
      <c r="AA176" s="2" t="s">
        <v>35</v>
      </c>
      <c r="AB176" s="2">
        <v>1965.881046</v>
      </c>
      <c r="AC176" s="2">
        <v>1.965881</v>
      </c>
      <c r="AD176" s="2">
        <v>22</v>
      </c>
      <c r="AE176" s="10" t="s">
        <v>307</v>
      </c>
      <c r="AF176" s="2">
        <f t="shared" si="3"/>
        <v>18835.527121214287</v>
      </c>
      <c r="AG176" s="2" cm="1">
        <f t="array" ref="AG176">_xlfn.IFS(D176="I",MIN('Datos pp I Región'!$K$7:$K$9),D176="II",MIN('Datos pp II Región'!$K$7:$K$9),D176="III",MIN('Datos pp III Región'!$K$7:$K$9),D176="IV",MIN('Datos pp IV Región'!$K$7:$K$9),D176="V",MIN('Datos pp V Región'!$K$7:$K$9),D176="RM",MIN('Datos pp RM'!$K$7:$K$9),D176="VI",MIN('Datos pp VI Región'!$K$7:$K$9))</f>
        <v>29</v>
      </c>
      <c r="AH176" s="2" cm="1">
        <f t="array" ref="AH176">_xlfn.IFS(Z176="Pavimentado",1-(AG176/(4*365)),Z176="No Pavimentado",1-(AG176/365))</f>
        <v>0.92054794520547945</v>
      </c>
      <c r="AI176" s="2" cm="1">
        <f t="array" ref="AI176">_xlfn.IFS(Z176="Pavimentado",8,Z176="No Pavimentado",R176)</f>
        <v>36.335000000000001</v>
      </c>
      <c r="AJ176" s="2">
        <v>0.62</v>
      </c>
      <c r="AK176" s="2">
        <v>0.15</v>
      </c>
      <c r="AL176" s="2">
        <v>1.5</v>
      </c>
      <c r="AM176" s="2">
        <v>0.15</v>
      </c>
      <c r="AN176" s="2"/>
      <c r="AO176" s="2" cm="1">
        <f t="array" ref="AO176">_xlfn.IFS($Z176=$AU$3,AJ176*(($X176)^(0.91))*(AI176*1.1023)^(1.02),$Z176=$AU$4,AL176*281.9*((8.5/12)^0.9)*(AI176/2.72)^0.45)</f>
        <v>995.38378987729118</v>
      </c>
      <c r="AP176" s="2" cm="1">
        <f t="array" ref="AP176">_xlfn.IFS($Z176=$AU$3,AK176*(($X176)^(0.91))*(AI176*1.1023)^1.02,$Z176=$AU$4,AM176*281.9*((8.5/12)^0.9)*(AI176/2.72)^0.45)</f>
        <v>99.538378987729104</v>
      </c>
      <c r="AQ176" s="2" cm="1">
        <f t="array" ref="AQ176">_xlfn.IFS(Z176=$AU$3,(AF176*AO176*AH176)/1000000,Z176=$AU$4,(AF176*AH176*AO176*(1-AN176))/1000000)</f>
        <v>17.258965294258253</v>
      </c>
      <c r="AR176" s="2" cm="1">
        <f t="array" ref="AR176">_xlfn.IFS(Z176=$AU$3,(AF176*AP176*AH176)/1000000,Z176=$AU$4,(AF176*AH176*AP176*(1-AN176))/1000000)</f>
        <v>1.7258965294258251</v>
      </c>
    </row>
    <row r="177" spans="1:44" ht="28.8" x14ac:dyDescent="0.3">
      <c r="A177" s="2">
        <v>22</v>
      </c>
      <c r="B177" t="s">
        <v>21</v>
      </c>
      <c r="D177" t="s">
        <v>184</v>
      </c>
      <c r="F177" s="2" t="s">
        <v>215</v>
      </c>
      <c r="G177" s="3" t="s">
        <v>192</v>
      </c>
      <c r="H177" s="3" t="s">
        <v>216</v>
      </c>
      <c r="I177" s="2" t="s">
        <v>28</v>
      </c>
      <c r="J177" s="2">
        <v>134137</v>
      </c>
      <c r="K177" s="2" t="s">
        <v>29</v>
      </c>
      <c r="L177" s="4">
        <v>46227</v>
      </c>
      <c r="M177" s="2" t="s">
        <v>30</v>
      </c>
      <c r="N177" s="2" t="s">
        <v>31</v>
      </c>
      <c r="O177" s="2">
        <v>134137</v>
      </c>
      <c r="P177" s="2" cm="1">
        <f t="array" ref="P177">_xlfn.IFS(AD177=$AT$8,STL!$P$3,AD177=$AT$9,STL!$P$4,AD177=$AT$10,STL!$P$5,AD177=$AT$11,STL!$P$6,AD177=$AT$12,STL!$P$7,AD177=$AT$13,STL!$P$8,AD177=$AT$14,STL!$P$9,AD177=$AT$15,STL!$P$10,AD177=$AT$16,STL!$P$11,AD177=$AT$17,STL!$P$12,AD177=$AT$18,STL!$P$13,AD177=$AT$19,STL!$P$14,AD177=$AT$20,STL!$P$15,AD177=$AT$21,STL!$P$16,AD177=$AT$22,STL!$P$17,AD177=$AT$23,STL!$P$18,AD177=$AT$24,STL!$P$19,AD177=$AT$25,STL!$P$20,AD177=$AT$26,STL!$P$21,AD177=$AT$27,STL!$P$22,AD177=$AT$28,STL!$P$23,AD177=$AT$29,STL!$P$24,AD177=$AT$30,STL!$P$25,AD177=$AT$31,STL!$P$26,AD177=$AT$32,STL!$P$27,AD177=$AT$33,STL!$P$28,AD177=$AT$34,STL!$P$29,AD177=$AT$35,STL!$P$30,AD177=$AT$36,STL!$P$31,AD177=$AT$37,STL!$P$32,AD177=$AT$38,STL!$P$33,AD177=$AT$39,STL!$P$34,AD177=$AT$40,STL!$P$35,AD177=$AT$41,STL!$P$36,AD177=$AT$42,STL!$P$37,AD177=$AT$43,STL!$P$38,AD177=$AT$44,STL!$P$39,AD177=$AT$45,STL!$P$40,AD177=$AT$46,STL!$P$41,AD177=$AT$47,STL!$P$42,AD177=$AT$48,STL!$P$43,AD177=$AT$49,STL!$P$44)</f>
        <v>8.3350000000000009</v>
      </c>
      <c r="Q177" s="2">
        <f>STL!$Q$3</f>
        <v>28</v>
      </c>
      <c r="R177" s="42">
        <f>STL!$R$3</f>
        <v>36.335000000000001</v>
      </c>
      <c r="S177" s="43" cm="1">
        <f t="array" ref="S177">_xlfn.IFS(A177=$AT$8,STL!$S$3,A177=$AT$9,STL!$S$4,A177=$AT$10,STL!$S$5,A177=$AT$11,STL!$S$6,A177=$AT$12,STL!$S$7,A177=$AT$13,STL!$S$8,A177=$AT$14,STL!$S$9,A177=$AT$15,STL!$S$10,A177=$AT$16,STL!$S$11,A177=$AT$17,STL!$S$12,A177=$AT$18,STL!$S$13,A177=$AT$19,STL!$S$14,A177=$AT$20,STL!$S$15,A177=$AT$21,STL!$S$16,A177=$AT$22,STL!$S$17,A177=$AT$23,STL!$S$18,A177=$AT$24,STL!$S$19,A177=$AT$25,STL!$S$20,A177=$AT$26,STL!$S$21,A177=$AT$27,STL!$S$22,A177=$AT$28,STL!$S$23,A177=$AT$29,STL!$S$24,A177=$AT$30,STL!$S$25,A177=$AT$31,STL!$S$26,A177=$AT$32,STL!$S$27,A177=$AT$33,STL!$S$28,A177=$AT$34,STL!$S$29,A177=$AT$35,STL!$S$30,A177=$AT$36,STL!$S$31,A177=$AT$37,STL!$S$32,A177=$AT$38,STL!$S$33,A177=$AT$39,STL!$S$34,A177=$AT$40,STL!$S$35,A177=$AT$41,STL!$S$36,A177=$AT$42,STL!$S$37,A177=$AT$43,STL!$S$38,A177=$AT$44,STL!$S$39,A177=$AT$45,STL!$S$40,A177=$AT$46,STL!$S$41,A177=$AT$47,STL!$S$42,A177=$AT$48,STL!$S$43,A177=$AT$49,STL!$S$44)</f>
        <v>4790.6071428571431</v>
      </c>
      <c r="T177" s="2" cm="1">
        <f t="array" ref="T177">_xlfn.IFS(AD177=$AX$8,STL!$T$3,AD177=$AX$9,STL!$T$4,AD177=$AX$10,STL!$T$5,AD177=$AX$11,STL!$T$6,AD177=$AX$12,STL!$T$7,AD177=$AX$13,STL!$T$8,AD177=$AX$14,STL!$T$9,AD177=$AX$15,STL!$T$10,AD177=$AX$16,STL!$T$11,AD177=$AX$17,STL!$T$12,AD177=$AX$18,STL!$T$13,AD177=$AX$19,STL!$T$14,AD177=$AX$20,STL!$T$15,AD177=$AX$21,STL!$T$16,AD177=$AX$22,STL!$T$17,AD177=$AX$23,STL!$T$18,AD177=$AX$24,STL!$T$19,AD177=$AX$25,STL!$T$20,AD177=$AX$26,STL!$T$21,AD177=$AX$27,STL!$T$22,AD177=$AX$28,STL!$T$23,AD177=$AX$29,STL!$T$24,AD177=$AX$30,STL!$T$25,AD177=$AX$31,STL!$T$26,AD177=$AX$32,STL!$T$27,AD177=$AX$33,STL!$T$28,AD177=$AX$34,STL!$T$29,AD177=$AX$35,STL!$T$30,AD177=$AX$36,STL!$T$31,AD177=$AX$37,STL!$T$32,AD177=$AX$38,STL!$T$33,AD177=$AX$39,STL!$T$34,AD177=$AX$40,STL!$T$35,AD177=$AX$41,STL!$T$36,AD177=$AX$42,STL!$T$37,AD177=$AX$43,STL!$T$38,AD177=$AX$44,STL!$T$39,AD177=$AX$45,STL!$T$40,AD177=$AX$46,STL!$T$41,AD177=$AX$47,STL!$T$42,AD177=$AX$48,STL!$T$43,AD177=$AX$49,STL!$T$44)</f>
        <v>123.911</v>
      </c>
      <c r="U177" s="2" cm="1">
        <f t="array" ref="U177">_xlfn.IFS($AD177=$AX$8,STL!$U$3,$AD177=$AX$9,STL!$U$4,$AD177=$AX$10,STL!$U$5,$AD177=$AX$11,STL!$U$6,$AD177=$AX$12,STL!$U$7,$AD177=$AX$13,STL!$U$8,$AD177=$AX$14,STL!$U$9,$AD177=$AX$15,STL!$U$10,$AD177=$AX$16,STL!$U$11,$AD177=$AX$17,STL!$U$12,$AD177=$AX$18,STL!$U$13,$AD177=$AX$19,STL!$U$14,$AD177=$AX$20,STL!$U$15,$AD177=$AX$21,STL!$U$16,$AD177=$AX$22,STL!$U$17,$AD177=$AX$23,STL!$U$18,$AD177=$AX$24,STL!$U$19,$AD177=$AX$25,STL!$U$20,$AD177=$AX$26,STL!$U$21,$AD177=$AX$27,STL!$U$22,$AD177=$AX$28,STL!$U$23,$AD177=$AX$29,STL!$U$24,$AD177=$AX$30,STL!$U$25,$AD177=$AX$31,STL!$U$26,$AD177=$AX$32,STL!$U$27,$AD177=$AX$33,STL!$U$28,$AD177=$AX$34,STL!$U$29,$AD177=$AX$35,STL!$U$30,$AD177=$AX$36,STL!$U$31,$AD177=$AX$37,STL!$U$32,$AD177=$AX$38,STL!$U$33,$AD177=$AX$39,STL!$U$34,$AD177=$AX$40,STL!$U$35,$AD177=$AX$41,STL!$U$36,$AD177=$AX$42,STL!$U$37,$AD177=$AX$43,STL!$U$38,$AD177=$AX$44,STL!$U$39,$AD177=$AX$45,STL!$U$40,$AD177=$AX$46,STL!$U$41,$AD177=$AX$47,STL!$U$42,$AD177=$AX$48,STL!$U$43,$AD177=$AX$49,STL!$U$44)</f>
        <v>1.9670000000000001</v>
      </c>
      <c r="V177" s="2" cm="1">
        <f t="array" ref="V177">_xlfn.IFS($AD177=$AX$8,STL!$V$3,$AD177=$AX$9,STL!$V$4,$AD177=$AX$10,STL!$V$5,$AD177=$AX$11,STL!$V$6,$AD177=$AX$12,STL!$V$7,$AD177=$AX$13,STL!$V$8,$AD177=$AX$14,STL!$V$9,$AD177=$AX$15,STL!$V$10,$AD177=$AX$16,STL!$V$11,$AD177=$AX$17,STL!$V$12,$AD177=$AX$18,STL!$V$13,$AD177=$AX$19,STL!$V$14,$AD177=$AX$20,STL!$V$15,$AD177=$AX$21,STL!$V$16,$AD177=$AX$22,STL!$V$17,$AD177=$AX$23,STL!$V$18,$AD177=$AX$24,STL!$V$19,$AD177=$AX$25,STL!$V$20,$AD177=$AX$26,STL!$V$21,$AD177=$AX$27,STL!$V$22,$AD177=$AX$28,STL!$V$23,$AD177=$AX$29,STL!$V$24,$AD177=$AX$30,STL!$V$25,$AD177=$AX$31,STL!$V$26,$AD177=$AX$32,STL!$V$27,$AD177=$AX$33,STL!$V$28,$AD177=$AX$34,STL!$V$29,$AD177=$AX$35,STL!$V$30,$AD177=$AX$36,STL!$V$31,$AD177=$AX$37,STL!$V$32,$AD177=$AX$38,STL!$V$33,$AD177=$AX$39,STL!$V$34,$AD177=$AX$40,STL!$V$35,$AD177=$AX$41,STL!$V$36,$AD177=$AX$42,STL!$V$37,$AD177=$AX$43,STL!$V$38,$AD177=$AX$44,STL!$V$39,$AD177=$AX$45,STL!$V$40,$AD177=$AX$46,STL!$V$41,$AD177=$AX$47,STL!$V$42,$AD177=$AX$48,STL!$V$43,$AD177=$AX$49,STL!$V$44)</f>
        <v>125.878</v>
      </c>
      <c r="W177" s="2" t="s">
        <v>1500</v>
      </c>
      <c r="X177" s="2">
        <v>0.03</v>
      </c>
      <c r="Y177" s="2" t="s">
        <v>33</v>
      </c>
      <c r="Z177" s="2" t="s">
        <v>34</v>
      </c>
      <c r="AA177" s="2" t="s">
        <v>35</v>
      </c>
      <c r="AB177" s="2">
        <v>1310.8563839999999</v>
      </c>
      <c r="AC177" s="2">
        <v>1.310856</v>
      </c>
      <c r="AD177" s="2">
        <v>22</v>
      </c>
      <c r="AE177" s="10" t="s">
        <v>307</v>
      </c>
      <c r="AF177" s="2">
        <f t="shared" si="3"/>
        <v>12559.592233714287</v>
      </c>
      <c r="AG177" s="2" cm="1">
        <f t="array" ref="AG177">_xlfn.IFS(D177="I",MIN('Datos pp I Región'!$K$7:$K$9),D177="II",MIN('Datos pp II Región'!$K$7:$K$9),D177="III",MIN('Datos pp III Región'!$K$7:$K$9),D177="IV",MIN('Datos pp IV Región'!$K$7:$K$9),D177="V",MIN('Datos pp V Región'!$K$7:$K$9),D177="RM",MIN('Datos pp RM'!$K$7:$K$9),D177="VI",MIN('Datos pp VI Región'!$K$7:$K$9))</f>
        <v>29</v>
      </c>
      <c r="AH177" s="2" cm="1">
        <f t="array" ref="AH177">_xlfn.IFS(Z177="Pavimentado",1-(AG177/(4*365)),Z177="No Pavimentado",1-(AG177/365))</f>
        <v>0.98013698630136981</v>
      </c>
      <c r="AI177" s="2" cm="1">
        <f t="array" ref="AI177">_xlfn.IFS(Z177="Pavimentado",8,Z177="No Pavimentado",R177)</f>
        <v>8</v>
      </c>
      <c r="AJ177" s="2">
        <v>0.62</v>
      </c>
      <c r="AK177" s="2">
        <v>0.15</v>
      </c>
      <c r="AL177" s="2">
        <v>1.5</v>
      </c>
      <c r="AM177" s="2">
        <v>0.15</v>
      </c>
      <c r="AN177" s="2"/>
      <c r="AO177" s="2" cm="1">
        <f t="array" ref="AO177">_xlfn.IFS($Z177=$AU$3,AJ177*(($X177)^(0.91))*(AI177*1.1023)^(1.02),$Z177=$AU$4,AL177*281.9*((8.5/12)^0.9)*(AI177/2.72)^0.45)</f>
        <v>0.23489275495793649</v>
      </c>
      <c r="AP177" s="2" cm="1">
        <f t="array" ref="AP177">_xlfn.IFS($Z177=$AU$3,AK177*(($X177)^(0.91))*(AI177*1.1023)^1.02,$Z177=$AU$4,AM177*281.9*((8.5/12)^0.9)*(AI177/2.72)^0.45)</f>
        <v>5.6828892328533019E-2</v>
      </c>
      <c r="AQ177" s="2" cm="1">
        <f t="array" ref="AQ177">_xlfn.IFS(Z177=$AU$3,(AF177*AO177*AH177)/1000000,Z177=$AU$4,(AF177*AH177*AO177*(1-AN177))/1000000)</f>
        <v>2.8915582076330971E-3</v>
      </c>
      <c r="AR177" s="2" cm="1">
        <f t="array" ref="AR177">_xlfn.IFS(Z177=$AU$3,(AF177*AP177*AH177)/1000000,Z177=$AU$4,(AF177*AH177*AP177*(1-AN177))/1000000)</f>
        <v>6.9957053410478161E-4</v>
      </c>
    </row>
    <row r="178" spans="1:44" ht="28.8" x14ac:dyDescent="0.3">
      <c r="A178" s="2">
        <v>22</v>
      </c>
      <c r="B178" t="s">
        <v>21</v>
      </c>
      <c r="D178" t="s">
        <v>184</v>
      </c>
      <c r="F178" s="2" t="s">
        <v>215</v>
      </c>
      <c r="G178" s="3" t="s">
        <v>192</v>
      </c>
      <c r="H178" s="3" t="s">
        <v>216</v>
      </c>
      <c r="I178" s="2" t="s">
        <v>28</v>
      </c>
      <c r="J178" s="2">
        <v>134137</v>
      </c>
      <c r="K178" s="2" t="s">
        <v>29</v>
      </c>
      <c r="L178" s="4">
        <v>46227</v>
      </c>
      <c r="M178" s="2" t="s">
        <v>30</v>
      </c>
      <c r="N178" s="2" t="s">
        <v>31</v>
      </c>
      <c r="O178" s="2">
        <v>134137</v>
      </c>
      <c r="P178" s="2" cm="1">
        <f t="array" ref="P178">_xlfn.IFS(AD178=$AT$8,STL!$P$3,AD178=$AT$9,STL!$P$4,AD178=$AT$10,STL!$P$5,AD178=$AT$11,STL!$P$6,AD178=$AT$12,STL!$P$7,AD178=$AT$13,STL!$P$8,AD178=$AT$14,STL!$P$9,AD178=$AT$15,STL!$P$10,AD178=$AT$16,STL!$P$11,AD178=$AT$17,STL!$P$12,AD178=$AT$18,STL!$P$13,AD178=$AT$19,STL!$P$14,AD178=$AT$20,STL!$P$15,AD178=$AT$21,STL!$P$16,AD178=$AT$22,STL!$P$17,AD178=$AT$23,STL!$P$18,AD178=$AT$24,STL!$P$19,AD178=$AT$25,STL!$P$20,AD178=$AT$26,STL!$P$21,AD178=$AT$27,STL!$P$22,AD178=$AT$28,STL!$P$23,AD178=$AT$29,STL!$P$24,AD178=$AT$30,STL!$P$25,AD178=$AT$31,STL!$P$26,AD178=$AT$32,STL!$P$27,AD178=$AT$33,STL!$P$28,AD178=$AT$34,STL!$P$29,AD178=$AT$35,STL!$P$30,AD178=$AT$36,STL!$P$31,AD178=$AT$37,STL!$P$32,AD178=$AT$38,STL!$P$33,AD178=$AT$39,STL!$P$34,AD178=$AT$40,STL!$P$35,AD178=$AT$41,STL!$P$36,AD178=$AT$42,STL!$P$37,AD178=$AT$43,STL!$P$38,AD178=$AT$44,STL!$P$39,AD178=$AT$45,STL!$P$40,AD178=$AT$46,STL!$P$41,AD178=$AT$47,STL!$P$42,AD178=$AT$48,STL!$P$43,AD178=$AT$49,STL!$P$44)</f>
        <v>8.3350000000000009</v>
      </c>
      <c r="Q178" s="2">
        <f>STL!$Q$3</f>
        <v>28</v>
      </c>
      <c r="R178" s="42">
        <f>STL!$R$3</f>
        <v>36.335000000000001</v>
      </c>
      <c r="S178" s="43" cm="1">
        <f t="array" ref="S178">_xlfn.IFS(A178=$AT$8,STL!$S$3,A178=$AT$9,STL!$S$4,A178=$AT$10,STL!$S$5,A178=$AT$11,STL!$S$6,A178=$AT$12,STL!$S$7,A178=$AT$13,STL!$S$8,A178=$AT$14,STL!$S$9,A178=$AT$15,STL!$S$10,A178=$AT$16,STL!$S$11,A178=$AT$17,STL!$S$12,A178=$AT$18,STL!$S$13,A178=$AT$19,STL!$S$14,A178=$AT$20,STL!$S$15,A178=$AT$21,STL!$S$16,A178=$AT$22,STL!$S$17,A178=$AT$23,STL!$S$18,A178=$AT$24,STL!$S$19,A178=$AT$25,STL!$S$20,A178=$AT$26,STL!$S$21,A178=$AT$27,STL!$S$22,A178=$AT$28,STL!$S$23,A178=$AT$29,STL!$S$24,A178=$AT$30,STL!$S$25,A178=$AT$31,STL!$S$26,A178=$AT$32,STL!$S$27,A178=$AT$33,STL!$S$28,A178=$AT$34,STL!$S$29,A178=$AT$35,STL!$S$30,A178=$AT$36,STL!$S$31,A178=$AT$37,STL!$S$32,A178=$AT$38,STL!$S$33,A178=$AT$39,STL!$S$34,A178=$AT$40,STL!$S$35,A178=$AT$41,STL!$S$36,A178=$AT$42,STL!$S$37,A178=$AT$43,STL!$S$38,A178=$AT$44,STL!$S$39,A178=$AT$45,STL!$S$40,A178=$AT$46,STL!$S$41,A178=$AT$47,STL!$S$42,A178=$AT$48,STL!$S$43,A178=$AT$49,STL!$S$44)</f>
        <v>4790.6071428571431</v>
      </c>
      <c r="T178" s="2" cm="1">
        <f t="array" ref="T178">_xlfn.IFS(AD178=$AX$8,STL!$T$3,AD178=$AX$9,STL!$T$4,AD178=$AX$10,STL!$T$5,AD178=$AX$11,STL!$T$6,AD178=$AX$12,STL!$T$7,AD178=$AX$13,STL!$T$8,AD178=$AX$14,STL!$T$9,AD178=$AX$15,STL!$T$10,AD178=$AX$16,STL!$T$11,AD178=$AX$17,STL!$T$12,AD178=$AX$18,STL!$T$13,AD178=$AX$19,STL!$T$14,AD178=$AX$20,STL!$T$15,AD178=$AX$21,STL!$T$16,AD178=$AX$22,STL!$T$17,AD178=$AX$23,STL!$T$18,AD178=$AX$24,STL!$T$19,AD178=$AX$25,STL!$T$20,AD178=$AX$26,STL!$T$21,AD178=$AX$27,STL!$T$22,AD178=$AX$28,STL!$T$23,AD178=$AX$29,STL!$T$24,AD178=$AX$30,STL!$T$25,AD178=$AX$31,STL!$T$26,AD178=$AX$32,STL!$T$27,AD178=$AX$33,STL!$T$28,AD178=$AX$34,STL!$T$29,AD178=$AX$35,STL!$T$30,AD178=$AX$36,STL!$T$31,AD178=$AX$37,STL!$T$32,AD178=$AX$38,STL!$T$33,AD178=$AX$39,STL!$T$34,AD178=$AX$40,STL!$T$35,AD178=$AX$41,STL!$T$36,AD178=$AX$42,STL!$T$37,AD178=$AX$43,STL!$T$38,AD178=$AX$44,STL!$T$39,AD178=$AX$45,STL!$T$40,AD178=$AX$46,STL!$T$41,AD178=$AX$47,STL!$T$42,AD178=$AX$48,STL!$T$43,AD178=$AX$49,STL!$T$44)</f>
        <v>123.911</v>
      </c>
      <c r="U178" s="2" cm="1">
        <f t="array" ref="U178">_xlfn.IFS($AD178=$AX$8,STL!$U$3,$AD178=$AX$9,STL!$U$4,$AD178=$AX$10,STL!$U$5,$AD178=$AX$11,STL!$U$6,$AD178=$AX$12,STL!$U$7,$AD178=$AX$13,STL!$U$8,$AD178=$AX$14,STL!$U$9,$AD178=$AX$15,STL!$U$10,$AD178=$AX$16,STL!$U$11,$AD178=$AX$17,STL!$U$12,$AD178=$AX$18,STL!$U$13,$AD178=$AX$19,STL!$U$14,$AD178=$AX$20,STL!$U$15,$AD178=$AX$21,STL!$U$16,$AD178=$AX$22,STL!$U$17,$AD178=$AX$23,STL!$U$18,$AD178=$AX$24,STL!$U$19,$AD178=$AX$25,STL!$U$20,$AD178=$AX$26,STL!$U$21,$AD178=$AX$27,STL!$U$22,$AD178=$AX$28,STL!$U$23,$AD178=$AX$29,STL!$U$24,$AD178=$AX$30,STL!$U$25,$AD178=$AX$31,STL!$U$26,$AD178=$AX$32,STL!$U$27,$AD178=$AX$33,STL!$U$28,$AD178=$AX$34,STL!$U$29,$AD178=$AX$35,STL!$U$30,$AD178=$AX$36,STL!$U$31,$AD178=$AX$37,STL!$U$32,$AD178=$AX$38,STL!$U$33,$AD178=$AX$39,STL!$U$34,$AD178=$AX$40,STL!$U$35,$AD178=$AX$41,STL!$U$36,$AD178=$AX$42,STL!$U$37,$AD178=$AX$43,STL!$U$38,$AD178=$AX$44,STL!$U$39,$AD178=$AX$45,STL!$U$40,$AD178=$AX$46,STL!$U$41,$AD178=$AX$47,STL!$U$42,$AD178=$AX$48,STL!$U$43,$AD178=$AX$49,STL!$U$44)</f>
        <v>1.9670000000000001</v>
      </c>
      <c r="V178" s="2" cm="1">
        <f t="array" ref="V178">_xlfn.IFS($AD178=$AX$8,STL!$V$3,$AD178=$AX$9,STL!$V$4,$AD178=$AX$10,STL!$V$5,$AD178=$AX$11,STL!$V$6,$AD178=$AX$12,STL!$V$7,$AD178=$AX$13,STL!$V$8,$AD178=$AX$14,STL!$V$9,$AD178=$AX$15,STL!$V$10,$AD178=$AX$16,STL!$V$11,$AD178=$AX$17,STL!$V$12,$AD178=$AX$18,STL!$V$13,$AD178=$AX$19,STL!$V$14,$AD178=$AX$20,STL!$V$15,$AD178=$AX$21,STL!$V$16,$AD178=$AX$22,STL!$V$17,$AD178=$AX$23,STL!$V$18,$AD178=$AX$24,STL!$V$19,$AD178=$AX$25,STL!$V$20,$AD178=$AX$26,STL!$V$21,$AD178=$AX$27,STL!$V$22,$AD178=$AX$28,STL!$V$23,$AD178=$AX$29,STL!$V$24,$AD178=$AX$30,STL!$V$25,$AD178=$AX$31,STL!$V$26,$AD178=$AX$32,STL!$V$27,$AD178=$AX$33,STL!$V$28,$AD178=$AX$34,STL!$V$29,$AD178=$AX$35,STL!$V$30,$AD178=$AX$36,STL!$V$31,$AD178=$AX$37,STL!$V$32,$AD178=$AX$38,STL!$V$33,$AD178=$AX$39,STL!$V$34,$AD178=$AX$40,STL!$V$35,$AD178=$AX$41,STL!$V$36,$AD178=$AX$42,STL!$V$37,$AD178=$AX$43,STL!$V$38,$AD178=$AX$44,STL!$V$39,$AD178=$AX$45,STL!$V$40,$AD178=$AX$46,STL!$V$41,$AD178=$AX$47,STL!$V$42,$AD178=$AX$48,STL!$V$43,$AD178=$AX$49,STL!$V$44)</f>
        <v>125.878</v>
      </c>
      <c r="W178" s="2" t="s">
        <v>1501</v>
      </c>
      <c r="X178" s="2">
        <v>0.03</v>
      </c>
      <c r="Y178" s="2" t="s">
        <v>33</v>
      </c>
      <c r="Z178" s="2" t="s">
        <v>34</v>
      </c>
      <c r="AA178" s="2" t="s">
        <v>35</v>
      </c>
      <c r="AB178" s="2">
        <v>3751.0916560000001</v>
      </c>
      <c r="AC178" s="2">
        <v>3.7510919999999999</v>
      </c>
      <c r="AD178" s="2">
        <v>22</v>
      </c>
      <c r="AE178" s="10" t="s">
        <v>307</v>
      </c>
      <c r="AF178" s="2">
        <f t="shared" si="3"/>
        <v>35940.016257428571</v>
      </c>
      <c r="AG178" s="2" cm="1">
        <f t="array" ref="AG178">_xlfn.IFS(D178="I",MIN('Datos pp I Región'!$K$7:$K$9),D178="II",MIN('Datos pp II Región'!$K$7:$K$9),D178="III",MIN('Datos pp III Región'!$K$7:$K$9),D178="IV",MIN('Datos pp IV Región'!$K$7:$K$9),D178="V",MIN('Datos pp V Región'!$K$7:$K$9),D178="RM",MIN('Datos pp RM'!$K$7:$K$9),D178="VI",MIN('Datos pp VI Región'!$K$7:$K$9))</f>
        <v>29</v>
      </c>
      <c r="AH178" s="2" cm="1">
        <f t="array" ref="AH178">_xlfn.IFS(Z178="Pavimentado",1-(AG178/(4*365)),Z178="No Pavimentado",1-(AG178/365))</f>
        <v>0.98013698630136981</v>
      </c>
      <c r="AI178" s="2" cm="1">
        <f t="array" ref="AI178">_xlfn.IFS(Z178="Pavimentado",8,Z178="No Pavimentado",R178)</f>
        <v>8</v>
      </c>
      <c r="AJ178" s="2">
        <v>0.62</v>
      </c>
      <c r="AK178" s="2">
        <v>0.15</v>
      </c>
      <c r="AL178" s="2">
        <v>1.5</v>
      </c>
      <c r="AM178" s="2">
        <v>0.15</v>
      </c>
      <c r="AN178" s="2"/>
      <c r="AO178" s="2" cm="1">
        <f t="array" ref="AO178">_xlfn.IFS($Z178=$AU$3,AJ178*(($X178)^(0.91))*(AI178*1.1023)^(1.02),$Z178=$AU$4,AL178*281.9*((8.5/12)^0.9)*(AI178/2.72)^0.45)</f>
        <v>0.23489275495793649</v>
      </c>
      <c r="AP178" s="2" cm="1">
        <f t="array" ref="AP178">_xlfn.IFS($Z178=$AU$3,AK178*(($X178)^(0.91))*(AI178*1.1023)^1.02,$Z178=$AU$4,AM178*281.9*((8.5/12)^0.9)*(AI178/2.72)^0.45)</f>
        <v>5.6828892328533019E-2</v>
      </c>
      <c r="AQ178" s="2" cm="1">
        <f t="array" ref="AQ178">_xlfn.IFS(Z178=$AU$3,(AF178*AO178*AH178)/1000000,Z178=$AU$4,(AF178*AH178*AO178*(1-AN178))/1000000)</f>
        <v>8.2743648884292757E-3</v>
      </c>
      <c r="AR178" s="2" cm="1">
        <f t="array" ref="AR178">_xlfn.IFS(Z178=$AU$3,(AF178*AP178*AH178)/1000000,Z178=$AU$4,(AF178*AH178*AP178*(1-AN178))/1000000)</f>
        <v>2.0018624730070832E-3</v>
      </c>
    </row>
    <row r="179" spans="1:44" ht="28.8" x14ac:dyDescent="0.3">
      <c r="A179" s="2">
        <v>22</v>
      </c>
      <c r="B179" t="s">
        <v>21</v>
      </c>
      <c r="D179" t="s">
        <v>184</v>
      </c>
      <c r="F179" s="2" t="s">
        <v>215</v>
      </c>
      <c r="G179" s="3" t="s">
        <v>192</v>
      </c>
      <c r="H179" s="3" t="s">
        <v>216</v>
      </c>
      <c r="I179" s="2" t="s">
        <v>28</v>
      </c>
      <c r="J179" s="2">
        <v>134137</v>
      </c>
      <c r="K179" s="2" t="s">
        <v>29</v>
      </c>
      <c r="L179" s="4">
        <v>46227</v>
      </c>
      <c r="M179" s="2" t="s">
        <v>30</v>
      </c>
      <c r="N179" s="2" t="s">
        <v>31</v>
      </c>
      <c r="O179" s="2">
        <v>134137</v>
      </c>
      <c r="P179" s="2" cm="1">
        <f t="array" ref="P179">_xlfn.IFS(AD179=$AT$8,STL!$P$3,AD179=$AT$9,STL!$P$4,AD179=$AT$10,STL!$P$5,AD179=$AT$11,STL!$P$6,AD179=$AT$12,STL!$P$7,AD179=$AT$13,STL!$P$8,AD179=$AT$14,STL!$P$9,AD179=$AT$15,STL!$P$10,AD179=$AT$16,STL!$P$11,AD179=$AT$17,STL!$P$12,AD179=$AT$18,STL!$P$13,AD179=$AT$19,STL!$P$14,AD179=$AT$20,STL!$P$15,AD179=$AT$21,STL!$P$16,AD179=$AT$22,STL!$P$17,AD179=$AT$23,STL!$P$18,AD179=$AT$24,STL!$P$19,AD179=$AT$25,STL!$P$20,AD179=$AT$26,STL!$P$21,AD179=$AT$27,STL!$P$22,AD179=$AT$28,STL!$P$23,AD179=$AT$29,STL!$P$24,AD179=$AT$30,STL!$P$25,AD179=$AT$31,STL!$P$26,AD179=$AT$32,STL!$P$27,AD179=$AT$33,STL!$P$28,AD179=$AT$34,STL!$P$29,AD179=$AT$35,STL!$P$30,AD179=$AT$36,STL!$P$31,AD179=$AT$37,STL!$P$32,AD179=$AT$38,STL!$P$33,AD179=$AT$39,STL!$P$34,AD179=$AT$40,STL!$P$35,AD179=$AT$41,STL!$P$36,AD179=$AT$42,STL!$P$37,AD179=$AT$43,STL!$P$38,AD179=$AT$44,STL!$P$39,AD179=$AT$45,STL!$P$40,AD179=$AT$46,STL!$P$41,AD179=$AT$47,STL!$P$42,AD179=$AT$48,STL!$P$43,AD179=$AT$49,STL!$P$44)</f>
        <v>8.3350000000000009</v>
      </c>
      <c r="Q179" s="2">
        <f>STL!$Q$3</f>
        <v>28</v>
      </c>
      <c r="R179" s="42">
        <f>STL!$R$3</f>
        <v>36.335000000000001</v>
      </c>
      <c r="S179" s="43" cm="1">
        <f t="array" ref="S179">_xlfn.IFS(A179=$AT$8,STL!$S$3,A179=$AT$9,STL!$S$4,A179=$AT$10,STL!$S$5,A179=$AT$11,STL!$S$6,A179=$AT$12,STL!$S$7,A179=$AT$13,STL!$S$8,A179=$AT$14,STL!$S$9,A179=$AT$15,STL!$S$10,A179=$AT$16,STL!$S$11,A179=$AT$17,STL!$S$12,A179=$AT$18,STL!$S$13,A179=$AT$19,STL!$S$14,A179=$AT$20,STL!$S$15,A179=$AT$21,STL!$S$16,A179=$AT$22,STL!$S$17,A179=$AT$23,STL!$S$18,A179=$AT$24,STL!$S$19,A179=$AT$25,STL!$S$20,A179=$AT$26,STL!$S$21,A179=$AT$27,STL!$S$22,A179=$AT$28,STL!$S$23,A179=$AT$29,STL!$S$24,A179=$AT$30,STL!$S$25,A179=$AT$31,STL!$S$26,A179=$AT$32,STL!$S$27,A179=$AT$33,STL!$S$28,A179=$AT$34,STL!$S$29,A179=$AT$35,STL!$S$30,A179=$AT$36,STL!$S$31,A179=$AT$37,STL!$S$32,A179=$AT$38,STL!$S$33,A179=$AT$39,STL!$S$34,A179=$AT$40,STL!$S$35,A179=$AT$41,STL!$S$36,A179=$AT$42,STL!$S$37,A179=$AT$43,STL!$S$38,A179=$AT$44,STL!$S$39,A179=$AT$45,STL!$S$40,A179=$AT$46,STL!$S$41,A179=$AT$47,STL!$S$42,A179=$AT$48,STL!$S$43,A179=$AT$49,STL!$S$44)</f>
        <v>4790.6071428571431</v>
      </c>
      <c r="T179" s="2" cm="1">
        <f t="array" ref="T179">_xlfn.IFS(AD179=$AX$8,STL!$T$3,AD179=$AX$9,STL!$T$4,AD179=$AX$10,STL!$T$5,AD179=$AX$11,STL!$T$6,AD179=$AX$12,STL!$T$7,AD179=$AX$13,STL!$T$8,AD179=$AX$14,STL!$T$9,AD179=$AX$15,STL!$T$10,AD179=$AX$16,STL!$T$11,AD179=$AX$17,STL!$T$12,AD179=$AX$18,STL!$T$13,AD179=$AX$19,STL!$T$14,AD179=$AX$20,STL!$T$15,AD179=$AX$21,STL!$T$16,AD179=$AX$22,STL!$T$17,AD179=$AX$23,STL!$T$18,AD179=$AX$24,STL!$T$19,AD179=$AX$25,STL!$T$20,AD179=$AX$26,STL!$T$21,AD179=$AX$27,STL!$T$22,AD179=$AX$28,STL!$T$23,AD179=$AX$29,STL!$T$24,AD179=$AX$30,STL!$T$25,AD179=$AX$31,STL!$T$26,AD179=$AX$32,STL!$T$27,AD179=$AX$33,STL!$T$28,AD179=$AX$34,STL!$T$29,AD179=$AX$35,STL!$T$30,AD179=$AX$36,STL!$T$31,AD179=$AX$37,STL!$T$32,AD179=$AX$38,STL!$T$33,AD179=$AX$39,STL!$T$34,AD179=$AX$40,STL!$T$35,AD179=$AX$41,STL!$T$36,AD179=$AX$42,STL!$T$37,AD179=$AX$43,STL!$T$38,AD179=$AX$44,STL!$T$39,AD179=$AX$45,STL!$T$40,AD179=$AX$46,STL!$T$41,AD179=$AX$47,STL!$T$42,AD179=$AX$48,STL!$T$43,AD179=$AX$49,STL!$T$44)</f>
        <v>123.911</v>
      </c>
      <c r="U179" s="2" cm="1">
        <f t="array" ref="U179">_xlfn.IFS($AD179=$AX$8,STL!$U$3,$AD179=$AX$9,STL!$U$4,$AD179=$AX$10,STL!$U$5,$AD179=$AX$11,STL!$U$6,$AD179=$AX$12,STL!$U$7,$AD179=$AX$13,STL!$U$8,$AD179=$AX$14,STL!$U$9,$AD179=$AX$15,STL!$U$10,$AD179=$AX$16,STL!$U$11,$AD179=$AX$17,STL!$U$12,$AD179=$AX$18,STL!$U$13,$AD179=$AX$19,STL!$U$14,$AD179=$AX$20,STL!$U$15,$AD179=$AX$21,STL!$U$16,$AD179=$AX$22,STL!$U$17,$AD179=$AX$23,STL!$U$18,$AD179=$AX$24,STL!$U$19,$AD179=$AX$25,STL!$U$20,$AD179=$AX$26,STL!$U$21,$AD179=$AX$27,STL!$U$22,$AD179=$AX$28,STL!$U$23,$AD179=$AX$29,STL!$U$24,$AD179=$AX$30,STL!$U$25,$AD179=$AX$31,STL!$U$26,$AD179=$AX$32,STL!$U$27,$AD179=$AX$33,STL!$U$28,$AD179=$AX$34,STL!$U$29,$AD179=$AX$35,STL!$U$30,$AD179=$AX$36,STL!$U$31,$AD179=$AX$37,STL!$U$32,$AD179=$AX$38,STL!$U$33,$AD179=$AX$39,STL!$U$34,$AD179=$AX$40,STL!$U$35,$AD179=$AX$41,STL!$U$36,$AD179=$AX$42,STL!$U$37,$AD179=$AX$43,STL!$U$38,$AD179=$AX$44,STL!$U$39,$AD179=$AX$45,STL!$U$40,$AD179=$AX$46,STL!$U$41,$AD179=$AX$47,STL!$U$42,$AD179=$AX$48,STL!$U$43,$AD179=$AX$49,STL!$U$44)</f>
        <v>1.9670000000000001</v>
      </c>
      <c r="V179" s="2" cm="1">
        <f t="array" ref="V179">_xlfn.IFS($AD179=$AX$8,STL!$V$3,$AD179=$AX$9,STL!$V$4,$AD179=$AX$10,STL!$V$5,$AD179=$AX$11,STL!$V$6,$AD179=$AX$12,STL!$V$7,$AD179=$AX$13,STL!$V$8,$AD179=$AX$14,STL!$V$9,$AD179=$AX$15,STL!$V$10,$AD179=$AX$16,STL!$V$11,$AD179=$AX$17,STL!$V$12,$AD179=$AX$18,STL!$V$13,$AD179=$AX$19,STL!$V$14,$AD179=$AX$20,STL!$V$15,$AD179=$AX$21,STL!$V$16,$AD179=$AX$22,STL!$V$17,$AD179=$AX$23,STL!$V$18,$AD179=$AX$24,STL!$V$19,$AD179=$AX$25,STL!$V$20,$AD179=$AX$26,STL!$V$21,$AD179=$AX$27,STL!$V$22,$AD179=$AX$28,STL!$V$23,$AD179=$AX$29,STL!$V$24,$AD179=$AX$30,STL!$V$25,$AD179=$AX$31,STL!$V$26,$AD179=$AX$32,STL!$V$27,$AD179=$AX$33,STL!$V$28,$AD179=$AX$34,STL!$V$29,$AD179=$AX$35,STL!$V$30,$AD179=$AX$36,STL!$V$31,$AD179=$AX$37,STL!$V$32,$AD179=$AX$38,STL!$V$33,$AD179=$AX$39,STL!$V$34,$AD179=$AX$40,STL!$V$35,$AD179=$AX$41,STL!$V$36,$AD179=$AX$42,STL!$V$37,$AD179=$AX$43,STL!$V$38,$AD179=$AX$44,STL!$V$39,$AD179=$AX$45,STL!$V$40,$AD179=$AX$46,STL!$V$41,$AD179=$AX$47,STL!$V$42,$AD179=$AX$48,STL!$V$43,$AD179=$AX$49,STL!$V$44)</f>
        <v>125.878</v>
      </c>
      <c r="W179" s="2" t="s">
        <v>1502</v>
      </c>
      <c r="X179" s="2">
        <v>0.03</v>
      </c>
      <c r="Y179" s="2" t="s">
        <v>33</v>
      </c>
      <c r="Z179" s="2" t="s">
        <v>34</v>
      </c>
      <c r="AA179" s="2" t="s">
        <v>35</v>
      </c>
      <c r="AB179" s="2">
        <v>27192.668808999999</v>
      </c>
      <c r="AC179" s="2">
        <v>27.192668999999999</v>
      </c>
      <c r="AD179" s="2">
        <v>22</v>
      </c>
      <c r="AE179" s="10" t="s">
        <v>307</v>
      </c>
      <c r="AF179" s="2">
        <f t="shared" si="3"/>
        <v>260538.78868950001</v>
      </c>
      <c r="AG179" s="2" cm="1">
        <f t="array" ref="AG179">_xlfn.IFS(D179="I",MIN('Datos pp I Región'!$K$7:$K$9),D179="II",MIN('Datos pp II Región'!$K$7:$K$9),D179="III",MIN('Datos pp III Región'!$K$7:$K$9),D179="IV",MIN('Datos pp IV Región'!$K$7:$K$9),D179="V",MIN('Datos pp V Región'!$K$7:$K$9),D179="RM",MIN('Datos pp RM'!$K$7:$K$9),D179="VI",MIN('Datos pp VI Región'!$K$7:$K$9))</f>
        <v>29</v>
      </c>
      <c r="AH179" s="2" cm="1">
        <f t="array" ref="AH179">_xlfn.IFS(Z179="Pavimentado",1-(AG179/(4*365)),Z179="No Pavimentado",1-(AG179/365))</f>
        <v>0.98013698630136981</v>
      </c>
      <c r="AI179" s="2" cm="1">
        <f t="array" ref="AI179">_xlfn.IFS(Z179="Pavimentado",8,Z179="No Pavimentado",R179)</f>
        <v>8</v>
      </c>
      <c r="AJ179" s="2">
        <v>0.62</v>
      </c>
      <c r="AK179" s="2">
        <v>0.15</v>
      </c>
      <c r="AL179" s="2">
        <v>1.5</v>
      </c>
      <c r="AM179" s="2">
        <v>0.15</v>
      </c>
      <c r="AN179" s="2"/>
      <c r="AO179" s="2" cm="1">
        <f t="array" ref="AO179">_xlfn.IFS($Z179=$AU$3,AJ179*(($X179)^(0.91))*(AI179*1.1023)^(1.02),$Z179=$AU$4,AL179*281.9*((8.5/12)^0.9)*(AI179/2.72)^0.45)</f>
        <v>0.23489275495793649</v>
      </c>
      <c r="AP179" s="2" cm="1">
        <f t="array" ref="AP179">_xlfn.IFS($Z179=$AU$3,AK179*(($X179)^(0.91))*(AI179*1.1023)^1.02,$Z179=$AU$4,AM179*281.9*((8.5/12)^0.9)*(AI179/2.72)^0.45)</f>
        <v>5.6828892328533019E-2</v>
      </c>
      <c r="AQ179" s="2" cm="1">
        <f t="array" ref="AQ179">_xlfn.IFS(Z179=$AU$3,(AF179*AO179*AH179)/1000000,Z179=$AU$4,(AF179*AH179*AO179*(1-AN179))/1000000)</f>
        <v>5.9983083751685984E-2</v>
      </c>
      <c r="AR179" s="2" cm="1">
        <f t="array" ref="AR179">_xlfn.IFS(Z179=$AU$3,(AF179*AP179*AH179)/1000000,Z179=$AU$4,(AF179*AH179*AP179*(1-AN179))/1000000)</f>
        <v>1.451203639153693E-2</v>
      </c>
    </row>
    <row r="180" spans="1:44" ht="28.8" x14ac:dyDescent="0.3">
      <c r="A180" s="2">
        <v>22</v>
      </c>
      <c r="B180" t="s">
        <v>21</v>
      </c>
      <c r="D180" t="s">
        <v>184</v>
      </c>
      <c r="F180" s="2" t="s">
        <v>215</v>
      </c>
      <c r="G180" s="3" t="s">
        <v>192</v>
      </c>
      <c r="H180" s="3" t="s">
        <v>216</v>
      </c>
      <c r="I180" s="2" t="s">
        <v>28</v>
      </c>
      <c r="J180" s="2">
        <v>134137</v>
      </c>
      <c r="K180" s="2" t="s">
        <v>29</v>
      </c>
      <c r="L180" s="4">
        <v>46227</v>
      </c>
      <c r="M180" s="2" t="s">
        <v>30</v>
      </c>
      <c r="N180" s="2" t="s">
        <v>31</v>
      </c>
      <c r="O180" s="2">
        <v>134137</v>
      </c>
      <c r="P180" s="2" cm="1">
        <f t="array" ref="P180">_xlfn.IFS(AD180=$AT$8,STL!$P$3,AD180=$AT$9,STL!$P$4,AD180=$AT$10,STL!$P$5,AD180=$AT$11,STL!$P$6,AD180=$AT$12,STL!$P$7,AD180=$AT$13,STL!$P$8,AD180=$AT$14,STL!$P$9,AD180=$AT$15,STL!$P$10,AD180=$AT$16,STL!$P$11,AD180=$AT$17,STL!$P$12,AD180=$AT$18,STL!$P$13,AD180=$AT$19,STL!$P$14,AD180=$AT$20,STL!$P$15,AD180=$AT$21,STL!$P$16,AD180=$AT$22,STL!$P$17,AD180=$AT$23,STL!$P$18,AD180=$AT$24,STL!$P$19,AD180=$AT$25,STL!$P$20,AD180=$AT$26,STL!$P$21,AD180=$AT$27,STL!$P$22,AD180=$AT$28,STL!$P$23,AD180=$AT$29,STL!$P$24,AD180=$AT$30,STL!$P$25,AD180=$AT$31,STL!$P$26,AD180=$AT$32,STL!$P$27,AD180=$AT$33,STL!$P$28,AD180=$AT$34,STL!$P$29,AD180=$AT$35,STL!$P$30,AD180=$AT$36,STL!$P$31,AD180=$AT$37,STL!$P$32,AD180=$AT$38,STL!$P$33,AD180=$AT$39,STL!$P$34,AD180=$AT$40,STL!$P$35,AD180=$AT$41,STL!$P$36,AD180=$AT$42,STL!$P$37,AD180=$AT$43,STL!$P$38,AD180=$AT$44,STL!$P$39,AD180=$AT$45,STL!$P$40,AD180=$AT$46,STL!$P$41,AD180=$AT$47,STL!$P$42,AD180=$AT$48,STL!$P$43,AD180=$AT$49,STL!$P$44)</f>
        <v>8.3350000000000009</v>
      </c>
      <c r="Q180" s="2">
        <f>STL!$Q$3</f>
        <v>28</v>
      </c>
      <c r="R180" s="42">
        <f>STL!$R$3</f>
        <v>36.335000000000001</v>
      </c>
      <c r="S180" s="43" cm="1">
        <f t="array" ref="S180">_xlfn.IFS(A180=$AT$8,STL!$S$3,A180=$AT$9,STL!$S$4,A180=$AT$10,STL!$S$5,A180=$AT$11,STL!$S$6,A180=$AT$12,STL!$S$7,A180=$AT$13,STL!$S$8,A180=$AT$14,STL!$S$9,A180=$AT$15,STL!$S$10,A180=$AT$16,STL!$S$11,A180=$AT$17,STL!$S$12,A180=$AT$18,STL!$S$13,A180=$AT$19,STL!$S$14,A180=$AT$20,STL!$S$15,A180=$AT$21,STL!$S$16,A180=$AT$22,STL!$S$17,A180=$AT$23,STL!$S$18,A180=$AT$24,STL!$S$19,A180=$AT$25,STL!$S$20,A180=$AT$26,STL!$S$21,A180=$AT$27,STL!$S$22,A180=$AT$28,STL!$S$23,A180=$AT$29,STL!$S$24,A180=$AT$30,STL!$S$25,A180=$AT$31,STL!$S$26,A180=$AT$32,STL!$S$27,A180=$AT$33,STL!$S$28,A180=$AT$34,STL!$S$29,A180=$AT$35,STL!$S$30,A180=$AT$36,STL!$S$31,A180=$AT$37,STL!$S$32,A180=$AT$38,STL!$S$33,A180=$AT$39,STL!$S$34,A180=$AT$40,STL!$S$35,A180=$AT$41,STL!$S$36,A180=$AT$42,STL!$S$37,A180=$AT$43,STL!$S$38,A180=$AT$44,STL!$S$39,A180=$AT$45,STL!$S$40,A180=$AT$46,STL!$S$41,A180=$AT$47,STL!$S$42,A180=$AT$48,STL!$S$43,A180=$AT$49,STL!$S$44)</f>
        <v>4790.6071428571431</v>
      </c>
      <c r="T180" s="2" cm="1">
        <f t="array" ref="T180">_xlfn.IFS(AD180=$AX$8,STL!$T$3,AD180=$AX$9,STL!$T$4,AD180=$AX$10,STL!$T$5,AD180=$AX$11,STL!$T$6,AD180=$AX$12,STL!$T$7,AD180=$AX$13,STL!$T$8,AD180=$AX$14,STL!$T$9,AD180=$AX$15,STL!$T$10,AD180=$AX$16,STL!$T$11,AD180=$AX$17,STL!$T$12,AD180=$AX$18,STL!$T$13,AD180=$AX$19,STL!$T$14,AD180=$AX$20,STL!$T$15,AD180=$AX$21,STL!$T$16,AD180=$AX$22,STL!$T$17,AD180=$AX$23,STL!$T$18,AD180=$AX$24,STL!$T$19,AD180=$AX$25,STL!$T$20,AD180=$AX$26,STL!$T$21,AD180=$AX$27,STL!$T$22,AD180=$AX$28,STL!$T$23,AD180=$AX$29,STL!$T$24,AD180=$AX$30,STL!$T$25,AD180=$AX$31,STL!$T$26,AD180=$AX$32,STL!$T$27,AD180=$AX$33,STL!$T$28,AD180=$AX$34,STL!$T$29,AD180=$AX$35,STL!$T$30,AD180=$AX$36,STL!$T$31,AD180=$AX$37,STL!$T$32,AD180=$AX$38,STL!$T$33,AD180=$AX$39,STL!$T$34,AD180=$AX$40,STL!$T$35,AD180=$AX$41,STL!$T$36,AD180=$AX$42,STL!$T$37,AD180=$AX$43,STL!$T$38,AD180=$AX$44,STL!$T$39,AD180=$AX$45,STL!$T$40,AD180=$AX$46,STL!$T$41,AD180=$AX$47,STL!$T$42,AD180=$AX$48,STL!$T$43,AD180=$AX$49,STL!$T$44)</f>
        <v>123.911</v>
      </c>
      <c r="U180" s="2" cm="1">
        <f t="array" ref="U180">_xlfn.IFS($AD180=$AX$8,STL!$U$3,$AD180=$AX$9,STL!$U$4,$AD180=$AX$10,STL!$U$5,$AD180=$AX$11,STL!$U$6,$AD180=$AX$12,STL!$U$7,$AD180=$AX$13,STL!$U$8,$AD180=$AX$14,STL!$U$9,$AD180=$AX$15,STL!$U$10,$AD180=$AX$16,STL!$U$11,$AD180=$AX$17,STL!$U$12,$AD180=$AX$18,STL!$U$13,$AD180=$AX$19,STL!$U$14,$AD180=$AX$20,STL!$U$15,$AD180=$AX$21,STL!$U$16,$AD180=$AX$22,STL!$U$17,$AD180=$AX$23,STL!$U$18,$AD180=$AX$24,STL!$U$19,$AD180=$AX$25,STL!$U$20,$AD180=$AX$26,STL!$U$21,$AD180=$AX$27,STL!$U$22,$AD180=$AX$28,STL!$U$23,$AD180=$AX$29,STL!$U$24,$AD180=$AX$30,STL!$U$25,$AD180=$AX$31,STL!$U$26,$AD180=$AX$32,STL!$U$27,$AD180=$AX$33,STL!$U$28,$AD180=$AX$34,STL!$U$29,$AD180=$AX$35,STL!$U$30,$AD180=$AX$36,STL!$U$31,$AD180=$AX$37,STL!$U$32,$AD180=$AX$38,STL!$U$33,$AD180=$AX$39,STL!$U$34,$AD180=$AX$40,STL!$U$35,$AD180=$AX$41,STL!$U$36,$AD180=$AX$42,STL!$U$37,$AD180=$AX$43,STL!$U$38,$AD180=$AX$44,STL!$U$39,$AD180=$AX$45,STL!$U$40,$AD180=$AX$46,STL!$U$41,$AD180=$AX$47,STL!$U$42,$AD180=$AX$48,STL!$U$43,$AD180=$AX$49,STL!$U$44)</f>
        <v>1.9670000000000001</v>
      </c>
      <c r="V180" s="2" cm="1">
        <f t="array" ref="V180">_xlfn.IFS($AD180=$AX$8,STL!$V$3,$AD180=$AX$9,STL!$V$4,$AD180=$AX$10,STL!$V$5,$AD180=$AX$11,STL!$V$6,$AD180=$AX$12,STL!$V$7,$AD180=$AX$13,STL!$V$8,$AD180=$AX$14,STL!$V$9,$AD180=$AX$15,STL!$V$10,$AD180=$AX$16,STL!$V$11,$AD180=$AX$17,STL!$V$12,$AD180=$AX$18,STL!$V$13,$AD180=$AX$19,STL!$V$14,$AD180=$AX$20,STL!$V$15,$AD180=$AX$21,STL!$V$16,$AD180=$AX$22,STL!$V$17,$AD180=$AX$23,STL!$V$18,$AD180=$AX$24,STL!$V$19,$AD180=$AX$25,STL!$V$20,$AD180=$AX$26,STL!$V$21,$AD180=$AX$27,STL!$V$22,$AD180=$AX$28,STL!$V$23,$AD180=$AX$29,STL!$V$24,$AD180=$AX$30,STL!$V$25,$AD180=$AX$31,STL!$V$26,$AD180=$AX$32,STL!$V$27,$AD180=$AX$33,STL!$V$28,$AD180=$AX$34,STL!$V$29,$AD180=$AX$35,STL!$V$30,$AD180=$AX$36,STL!$V$31,$AD180=$AX$37,STL!$V$32,$AD180=$AX$38,STL!$V$33,$AD180=$AX$39,STL!$V$34,$AD180=$AX$40,STL!$V$35,$AD180=$AX$41,STL!$V$36,$AD180=$AX$42,STL!$V$37,$AD180=$AX$43,STL!$V$38,$AD180=$AX$44,STL!$V$39,$AD180=$AX$45,STL!$V$40,$AD180=$AX$46,STL!$V$41,$AD180=$AX$47,STL!$V$42,$AD180=$AX$48,STL!$V$43,$AD180=$AX$49,STL!$V$44)</f>
        <v>125.878</v>
      </c>
      <c r="W180" s="2" t="s">
        <v>1503</v>
      </c>
      <c r="X180" s="2">
        <v>0.2</v>
      </c>
      <c r="Y180" s="2" t="s">
        <v>33</v>
      </c>
      <c r="Z180" s="2" t="s">
        <v>34</v>
      </c>
      <c r="AA180" s="2" t="s">
        <v>35</v>
      </c>
      <c r="AB180" s="2">
        <v>12772.107641000001</v>
      </c>
      <c r="AC180" s="2">
        <v>12.772107999999999</v>
      </c>
      <c r="AD180" s="2">
        <v>22</v>
      </c>
      <c r="AE180" s="10" t="s">
        <v>307</v>
      </c>
      <c r="AF180" s="2">
        <f t="shared" si="3"/>
        <v>122372.30362828572</v>
      </c>
      <c r="AG180" s="2" cm="1">
        <f t="array" ref="AG180">_xlfn.IFS(D180="I",MIN('Datos pp I Región'!$K$7:$K$9),D180="II",MIN('Datos pp II Región'!$K$7:$K$9),D180="III",MIN('Datos pp III Región'!$K$7:$K$9),D180="IV",MIN('Datos pp IV Región'!$K$7:$K$9),D180="V",MIN('Datos pp V Región'!$K$7:$K$9),D180="RM",MIN('Datos pp RM'!$K$7:$K$9),D180="VI",MIN('Datos pp VI Región'!$K$7:$K$9))</f>
        <v>29</v>
      </c>
      <c r="AH180" s="2" cm="1">
        <f t="array" ref="AH180">_xlfn.IFS(Z180="Pavimentado",1-(AG180/(4*365)),Z180="No Pavimentado",1-(AG180/365))</f>
        <v>0.98013698630136981</v>
      </c>
      <c r="AI180" s="2" cm="1">
        <f t="array" ref="AI180">_xlfn.IFS(Z180="Pavimentado",8,Z180="No Pavimentado",R180)</f>
        <v>8</v>
      </c>
      <c r="AJ180" s="2">
        <v>0.62</v>
      </c>
      <c r="AK180" s="2">
        <v>0.15</v>
      </c>
      <c r="AL180" s="2">
        <v>1.5</v>
      </c>
      <c r="AM180" s="2">
        <v>0.15</v>
      </c>
      <c r="AN180" s="2"/>
      <c r="AO180" s="2" cm="1">
        <f t="array" ref="AO180">_xlfn.IFS($Z180=$AU$3,AJ180*(($X180)^(0.91))*(AI180*1.1023)^(1.02),$Z180=$AU$4,AL180*281.9*((8.5/12)^0.9)*(AI180/2.72)^0.45)</f>
        <v>1.3201600184669013</v>
      </c>
      <c r="AP180" s="2" cm="1">
        <f t="array" ref="AP180">_xlfn.IFS($Z180=$AU$3,AK180*(($X180)^(0.91))*(AI180*1.1023)^1.02,$Z180=$AU$4,AM180*281.9*((8.5/12)^0.9)*(AI180/2.72)^0.45)</f>
        <v>0.31939355285489546</v>
      </c>
      <c r="AQ180" s="2" cm="1">
        <f t="array" ref="AQ180">_xlfn.IFS(Z180=$AU$3,(AF180*AO180*AH180)/1000000,Z180=$AU$4,(AF180*AH180*AO180*(1-AN180))/1000000)</f>
        <v>0.15834213244247075</v>
      </c>
      <c r="AR180" s="2" cm="1">
        <f t="array" ref="AR180">_xlfn.IFS(Z180=$AU$3,(AF180*AP180*AH180)/1000000,Z180=$AU$4,(AF180*AH180*AP180*(1-AN180))/1000000)</f>
        <v>3.8308580429630014E-2</v>
      </c>
    </row>
    <row r="181" spans="1:44" ht="28.8" x14ac:dyDescent="0.3">
      <c r="A181" s="2">
        <v>22</v>
      </c>
      <c r="B181" t="s">
        <v>21</v>
      </c>
      <c r="D181" t="s">
        <v>184</v>
      </c>
      <c r="F181" s="2" t="s">
        <v>215</v>
      </c>
      <c r="G181" s="3" t="s">
        <v>192</v>
      </c>
      <c r="H181" s="3" t="s">
        <v>216</v>
      </c>
      <c r="I181" s="2" t="s">
        <v>28</v>
      </c>
      <c r="J181" s="2">
        <v>134137</v>
      </c>
      <c r="K181" s="2" t="s">
        <v>29</v>
      </c>
      <c r="L181" s="4">
        <v>46227</v>
      </c>
      <c r="M181" s="2" t="s">
        <v>30</v>
      </c>
      <c r="N181" s="2" t="s">
        <v>31</v>
      </c>
      <c r="O181" s="2">
        <v>134137</v>
      </c>
      <c r="P181" s="2" cm="1">
        <f t="array" ref="P181">_xlfn.IFS(AD181=$AT$8,STL!$P$3,AD181=$AT$9,STL!$P$4,AD181=$AT$10,STL!$P$5,AD181=$AT$11,STL!$P$6,AD181=$AT$12,STL!$P$7,AD181=$AT$13,STL!$P$8,AD181=$AT$14,STL!$P$9,AD181=$AT$15,STL!$P$10,AD181=$AT$16,STL!$P$11,AD181=$AT$17,STL!$P$12,AD181=$AT$18,STL!$P$13,AD181=$AT$19,STL!$P$14,AD181=$AT$20,STL!$P$15,AD181=$AT$21,STL!$P$16,AD181=$AT$22,STL!$P$17,AD181=$AT$23,STL!$P$18,AD181=$AT$24,STL!$P$19,AD181=$AT$25,STL!$P$20,AD181=$AT$26,STL!$P$21,AD181=$AT$27,STL!$P$22,AD181=$AT$28,STL!$P$23,AD181=$AT$29,STL!$P$24,AD181=$AT$30,STL!$P$25,AD181=$AT$31,STL!$P$26,AD181=$AT$32,STL!$P$27,AD181=$AT$33,STL!$P$28,AD181=$AT$34,STL!$P$29,AD181=$AT$35,STL!$P$30,AD181=$AT$36,STL!$P$31,AD181=$AT$37,STL!$P$32,AD181=$AT$38,STL!$P$33,AD181=$AT$39,STL!$P$34,AD181=$AT$40,STL!$P$35,AD181=$AT$41,STL!$P$36,AD181=$AT$42,STL!$P$37,AD181=$AT$43,STL!$P$38,AD181=$AT$44,STL!$P$39,AD181=$AT$45,STL!$P$40,AD181=$AT$46,STL!$P$41,AD181=$AT$47,STL!$P$42,AD181=$AT$48,STL!$P$43,AD181=$AT$49,STL!$P$44)</f>
        <v>8.3350000000000009</v>
      </c>
      <c r="Q181" s="2">
        <f>STL!$Q$3</f>
        <v>28</v>
      </c>
      <c r="R181" s="42">
        <f>STL!$R$3</f>
        <v>36.335000000000001</v>
      </c>
      <c r="S181" s="43" cm="1">
        <f t="array" ref="S181">_xlfn.IFS(A181=$AT$8,STL!$S$3,A181=$AT$9,STL!$S$4,A181=$AT$10,STL!$S$5,A181=$AT$11,STL!$S$6,A181=$AT$12,STL!$S$7,A181=$AT$13,STL!$S$8,A181=$AT$14,STL!$S$9,A181=$AT$15,STL!$S$10,A181=$AT$16,STL!$S$11,A181=$AT$17,STL!$S$12,A181=$AT$18,STL!$S$13,A181=$AT$19,STL!$S$14,A181=$AT$20,STL!$S$15,A181=$AT$21,STL!$S$16,A181=$AT$22,STL!$S$17,A181=$AT$23,STL!$S$18,A181=$AT$24,STL!$S$19,A181=$AT$25,STL!$S$20,A181=$AT$26,STL!$S$21,A181=$AT$27,STL!$S$22,A181=$AT$28,STL!$S$23,A181=$AT$29,STL!$S$24,A181=$AT$30,STL!$S$25,A181=$AT$31,STL!$S$26,A181=$AT$32,STL!$S$27,A181=$AT$33,STL!$S$28,A181=$AT$34,STL!$S$29,A181=$AT$35,STL!$S$30,A181=$AT$36,STL!$S$31,A181=$AT$37,STL!$S$32,A181=$AT$38,STL!$S$33,A181=$AT$39,STL!$S$34,A181=$AT$40,STL!$S$35,A181=$AT$41,STL!$S$36,A181=$AT$42,STL!$S$37,A181=$AT$43,STL!$S$38,A181=$AT$44,STL!$S$39,A181=$AT$45,STL!$S$40,A181=$AT$46,STL!$S$41,A181=$AT$47,STL!$S$42,A181=$AT$48,STL!$S$43,A181=$AT$49,STL!$S$44)</f>
        <v>4790.6071428571431</v>
      </c>
      <c r="T181" s="2" cm="1">
        <f t="array" ref="T181">_xlfn.IFS(AD181=$AX$8,STL!$T$3,AD181=$AX$9,STL!$T$4,AD181=$AX$10,STL!$T$5,AD181=$AX$11,STL!$T$6,AD181=$AX$12,STL!$T$7,AD181=$AX$13,STL!$T$8,AD181=$AX$14,STL!$T$9,AD181=$AX$15,STL!$T$10,AD181=$AX$16,STL!$T$11,AD181=$AX$17,STL!$T$12,AD181=$AX$18,STL!$T$13,AD181=$AX$19,STL!$T$14,AD181=$AX$20,STL!$T$15,AD181=$AX$21,STL!$T$16,AD181=$AX$22,STL!$T$17,AD181=$AX$23,STL!$T$18,AD181=$AX$24,STL!$T$19,AD181=$AX$25,STL!$T$20,AD181=$AX$26,STL!$T$21,AD181=$AX$27,STL!$T$22,AD181=$AX$28,STL!$T$23,AD181=$AX$29,STL!$T$24,AD181=$AX$30,STL!$T$25,AD181=$AX$31,STL!$T$26,AD181=$AX$32,STL!$T$27,AD181=$AX$33,STL!$T$28,AD181=$AX$34,STL!$T$29,AD181=$AX$35,STL!$T$30,AD181=$AX$36,STL!$T$31,AD181=$AX$37,STL!$T$32,AD181=$AX$38,STL!$T$33,AD181=$AX$39,STL!$T$34,AD181=$AX$40,STL!$T$35,AD181=$AX$41,STL!$T$36,AD181=$AX$42,STL!$T$37,AD181=$AX$43,STL!$T$38,AD181=$AX$44,STL!$T$39,AD181=$AX$45,STL!$T$40,AD181=$AX$46,STL!$T$41,AD181=$AX$47,STL!$T$42,AD181=$AX$48,STL!$T$43,AD181=$AX$49,STL!$T$44)</f>
        <v>123.911</v>
      </c>
      <c r="U181" s="2" cm="1">
        <f t="array" ref="U181">_xlfn.IFS($AD181=$AX$8,STL!$U$3,$AD181=$AX$9,STL!$U$4,$AD181=$AX$10,STL!$U$5,$AD181=$AX$11,STL!$U$6,$AD181=$AX$12,STL!$U$7,$AD181=$AX$13,STL!$U$8,$AD181=$AX$14,STL!$U$9,$AD181=$AX$15,STL!$U$10,$AD181=$AX$16,STL!$U$11,$AD181=$AX$17,STL!$U$12,$AD181=$AX$18,STL!$U$13,$AD181=$AX$19,STL!$U$14,$AD181=$AX$20,STL!$U$15,$AD181=$AX$21,STL!$U$16,$AD181=$AX$22,STL!$U$17,$AD181=$AX$23,STL!$U$18,$AD181=$AX$24,STL!$U$19,$AD181=$AX$25,STL!$U$20,$AD181=$AX$26,STL!$U$21,$AD181=$AX$27,STL!$U$22,$AD181=$AX$28,STL!$U$23,$AD181=$AX$29,STL!$U$24,$AD181=$AX$30,STL!$U$25,$AD181=$AX$31,STL!$U$26,$AD181=$AX$32,STL!$U$27,$AD181=$AX$33,STL!$U$28,$AD181=$AX$34,STL!$U$29,$AD181=$AX$35,STL!$U$30,$AD181=$AX$36,STL!$U$31,$AD181=$AX$37,STL!$U$32,$AD181=$AX$38,STL!$U$33,$AD181=$AX$39,STL!$U$34,$AD181=$AX$40,STL!$U$35,$AD181=$AX$41,STL!$U$36,$AD181=$AX$42,STL!$U$37,$AD181=$AX$43,STL!$U$38,$AD181=$AX$44,STL!$U$39,$AD181=$AX$45,STL!$U$40,$AD181=$AX$46,STL!$U$41,$AD181=$AX$47,STL!$U$42,$AD181=$AX$48,STL!$U$43,$AD181=$AX$49,STL!$U$44)</f>
        <v>1.9670000000000001</v>
      </c>
      <c r="V181" s="2" cm="1">
        <f t="array" ref="V181">_xlfn.IFS($AD181=$AX$8,STL!$V$3,$AD181=$AX$9,STL!$V$4,$AD181=$AX$10,STL!$V$5,$AD181=$AX$11,STL!$V$6,$AD181=$AX$12,STL!$V$7,$AD181=$AX$13,STL!$V$8,$AD181=$AX$14,STL!$V$9,$AD181=$AX$15,STL!$V$10,$AD181=$AX$16,STL!$V$11,$AD181=$AX$17,STL!$V$12,$AD181=$AX$18,STL!$V$13,$AD181=$AX$19,STL!$V$14,$AD181=$AX$20,STL!$V$15,$AD181=$AX$21,STL!$V$16,$AD181=$AX$22,STL!$V$17,$AD181=$AX$23,STL!$V$18,$AD181=$AX$24,STL!$V$19,$AD181=$AX$25,STL!$V$20,$AD181=$AX$26,STL!$V$21,$AD181=$AX$27,STL!$V$22,$AD181=$AX$28,STL!$V$23,$AD181=$AX$29,STL!$V$24,$AD181=$AX$30,STL!$V$25,$AD181=$AX$31,STL!$V$26,$AD181=$AX$32,STL!$V$27,$AD181=$AX$33,STL!$V$28,$AD181=$AX$34,STL!$V$29,$AD181=$AX$35,STL!$V$30,$AD181=$AX$36,STL!$V$31,$AD181=$AX$37,STL!$V$32,$AD181=$AX$38,STL!$V$33,$AD181=$AX$39,STL!$V$34,$AD181=$AX$40,STL!$V$35,$AD181=$AX$41,STL!$V$36,$AD181=$AX$42,STL!$V$37,$AD181=$AX$43,STL!$V$38,$AD181=$AX$44,STL!$V$39,$AD181=$AX$45,STL!$V$40,$AD181=$AX$46,STL!$V$41,$AD181=$AX$47,STL!$V$42,$AD181=$AX$48,STL!$V$43,$AD181=$AX$49,STL!$V$44)</f>
        <v>125.878</v>
      </c>
      <c r="W181" s="2" t="s">
        <v>1504</v>
      </c>
      <c r="X181" s="2">
        <v>0.2</v>
      </c>
      <c r="Y181" s="2" t="s">
        <v>33</v>
      </c>
      <c r="Z181" s="2" t="s">
        <v>34</v>
      </c>
      <c r="AA181" s="2" t="s">
        <v>35</v>
      </c>
      <c r="AB181" s="2">
        <v>6412.6826719999999</v>
      </c>
      <c r="AC181" s="2">
        <v>6.4126830000000004</v>
      </c>
      <c r="AD181" s="2">
        <v>22</v>
      </c>
      <c r="AE181" s="10" t="s">
        <v>307</v>
      </c>
      <c r="AF181" s="2">
        <f t="shared" si="3"/>
        <v>61441.289969357153</v>
      </c>
      <c r="AG181" s="2" cm="1">
        <f t="array" ref="AG181">_xlfn.IFS(D181="I",MIN('Datos pp I Región'!$K$7:$K$9),D181="II",MIN('Datos pp II Región'!$K$7:$K$9),D181="III",MIN('Datos pp III Región'!$K$7:$K$9),D181="IV",MIN('Datos pp IV Región'!$K$7:$K$9),D181="V",MIN('Datos pp V Región'!$K$7:$K$9),D181="RM",MIN('Datos pp RM'!$K$7:$K$9),D181="VI",MIN('Datos pp VI Región'!$K$7:$K$9))</f>
        <v>29</v>
      </c>
      <c r="AH181" s="2" cm="1">
        <f t="array" ref="AH181">_xlfn.IFS(Z181="Pavimentado",1-(AG181/(4*365)),Z181="No Pavimentado",1-(AG181/365))</f>
        <v>0.98013698630136981</v>
      </c>
      <c r="AI181" s="2" cm="1">
        <f t="array" ref="AI181">_xlfn.IFS(Z181="Pavimentado",8,Z181="No Pavimentado",R181)</f>
        <v>8</v>
      </c>
      <c r="AJ181" s="2">
        <v>0.62</v>
      </c>
      <c r="AK181" s="2">
        <v>0.15</v>
      </c>
      <c r="AL181" s="2">
        <v>1.5</v>
      </c>
      <c r="AM181" s="2">
        <v>0.15</v>
      </c>
      <c r="AN181" s="2"/>
      <c r="AO181" s="2" cm="1">
        <f t="array" ref="AO181">_xlfn.IFS($Z181=$AU$3,AJ181*(($X181)^(0.91))*(AI181*1.1023)^(1.02),$Z181=$AU$4,AL181*281.9*((8.5/12)^0.9)*(AI181/2.72)^0.45)</f>
        <v>1.3201600184669013</v>
      </c>
      <c r="AP181" s="2" cm="1">
        <f t="array" ref="AP181">_xlfn.IFS($Z181=$AU$3,AK181*(($X181)^(0.91))*(AI181*1.1023)^1.02,$Z181=$AU$4,AM181*281.9*((8.5/12)^0.9)*(AI181/2.72)^0.45)</f>
        <v>0.31939355285489546</v>
      </c>
      <c r="AQ181" s="2" cm="1">
        <f t="array" ref="AQ181">_xlfn.IFS(Z181=$AU$3,(AF181*AO181*AH181)/1000000,Z181=$AU$4,(AF181*AH181*AO181*(1-AN181))/1000000)</f>
        <v>7.9501199089263938E-2</v>
      </c>
      <c r="AR181" s="2" cm="1">
        <f t="array" ref="AR181">_xlfn.IFS(Z181=$AU$3,(AF181*AP181*AH181)/1000000,Z181=$AU$4,(AF181*AH181*AP181*(1-AN181))/1000000)</f>
        <v>1.923416106998321E-2</v>
      </c>
    </row>
    <row r="182" spans="1:44" x14ac:dyDescent="0.3">
      <c r="A182" s="2">
        <v>23</v>
      </c>
      <c r="B182" t="s">
        <v>21</v>
      </c>
      <c r="D182" t="s">
        <v>184</v>
      </c>
      <c r="F182" s="2" t="s">
        <v>219</v>
      </c>
      <c r="G182" s="2" t="s">
        <v>220</v>
      </c>
      <c r="H182" s="2" t="s">
        <v>221</v>
      </c>
      <c r="I182" s="2" t="s">
        <v>28</v>
      </c>
      <c r="J182" s="2">
        <v>11000</v>
      </c>
      <c r="K182" s="2" t="s">
        <v>29</v>
      </c>
      <c r="L182" s="4">
        <v>46227</v>
      </c>
      <c r="M182" s="2" t="s">
        <v>30</v>
      </c>
      <c r="N182" s="2" t="s">
        <v>31</v>
      </c>
      <c r="O182" s="2">
        <v>11000</v>
      </c>
      <c r="P182" s="2" cm="1">
        <f t="array" ref="P182">_xlfn.IFS(AD182=$AT$8,STL!$P$3,AD182=$AT$9,STL!$P$4,AD182=$AT$10,STL!$P$5,AD182=$AT$11,STL!$P$6,AD182=$AT$12,STL!$P$7,AD182=$AT$13,STL!$P$8,AD182=$AT$14,STL!$P$9,AD182=$AT$15,STL!$P$10,AD182=$AT$16,STL!$P$11,AD182=$AT$17,STL!$P$12,AD182=$AT$18,STL!$P$13,AD182=$AT$19,STL!$P$14,AD182=$AT$20,STL!$P$15,AD182=$AT$21,STL!$P$16,AD182=$AT$22,STL!$P$17,AD182=$AT$23,STL!$P$18,AD182=$AT$24,STL!$P$19,AD182=$AT$25,STL!$P$20,AD182=$AT$26,STL!$P$21,AD182=$AT$27,STL!$P$22,AD182=$AT$28,STL!$P$23,AD182=$AT$29,STL!$P$24,AD182=$AT$30,STL!$P$25,AD182=$AT$31,STL!$P$26,AD182=$AT$32,STL!$P$27,AD182=$AT$33,STL!$P$28,AD182=$AT$34,STL!$P$29,AD182=$AT$35,STL!$P$30,AD182=$AT$36,STL!$P$31,AD182=$AT$37,STL!$P$32,AD182=$AT$38,STL!$P$33,AD182=$AT$39,STL!$P$34,AD182=$AT$40,STL!$P$35,AD182=$AT$41,STL!$P$36,AD182=$AT$42,STL!$P$37,AD182=$AT$43,STL!$P$38,AD182=$AT$44,STL!$P$39,AD182=$AT$45,STL!$P$40,AD182=$AT$46,STL!$P$41,AD182=$AT$47,STL!$P$42,AD182=$AT$48,STL!$P$43,AD182=$AT$49,STL!$P$44)</f>
        <v>8.3350000000000009</v>
      </c>
      <c r="Q182" s="2">
        <f>STL!$Q$3</f>
        <v>28</v>
      </c>
      <c r="R182" s="42">
        <f>STL!$R$3</f>
        <v>36.335000000000001</v>
      </c>
      <c r="S182" s="43" cm="1">
        <f t="array" ref="S182">_xlfn.IFS(A182=$AT$8,STL!$S$3,A182=$AT$9,STL!$S$4,A182=$AT$10,STL!$S$5,A182=$AT$11,STL!$S$6,A182=$AT$12,STL!$S$7,A182=$AT$13,STL!$S$8,A182=$AT$14,STL!$S$9,A182=$AT$15,STL!$S$10,A182=$AT$16,STL!$S$11,A182=$AT$17,STL!$S$12,A182=$AT$18,STL!$S$13,A182=$AT$19,STL!$S$14,A182=$AT$20,STL!$S$15,A182=$AT$21,STL!$S$16,A182=$AT$22,STL!$S$17,A182=$AT$23,STL!$S$18,A182=$AT$24,STL!$S$19,A182=$AT$25,STL!$S$20,A182=$AT$26,STL!$S$21,A182=$AT$27,STL!$S$22,A182=$AT$28,STL!$S$23,A182=$AT$29,STL!$S$24,A182=$AT$30,STL!$S$25,A182=$AT$31,STL!$S$26,A182=$AT$32,STL!$S$27,A182=$AT$33,STL!$S$28,A182=$AT$34,STL!$S$29,A182=$AT$35,STL!$S$30,A182=$AT$36,STL!$S$31,A182=$AT$37,STL!$S$32,A182=$AT$38,STL!$S$33,A182=$AT$39,STL!$S$34,A182=$AT$40,STL!$S$35,A182=$AT$41,STL!$S$36,A182=$AT$42,STL!$S$37,A182=$AT$43,STL!$S$38,A182=$AT$44,STL!$S$39,A182=$AT$45,STL!$S$40,A182=$AT$46,STL!$S$41,A182=$AT$47,STL!$S$42,A182=$AT$48,STL!$S$43,A182=$AT$49,STL!$S$44)</f>
        <v>392.85714285714283</v>
      </c>
      <c r="T182" s="2" cm="1">
        <f t="array" ref="T182">_xlfn.IFS(AD182=$AX$8,STL!$T$3,AD182=$AX$9,STL!$T$4,AD182=$AX$10,STL!$T$5,AD182=$AX$11,STL!$T$6,AD182=$AX$12,STL!$T$7,AD182=$AX$13,STL!$T$8,AD182=$AX$14,STL!$T$9,AD182=$AX$15,STL!$T$10,AD182=$AX$16,STL!$T$11,AD182=$AX$17,STL!$T$12,AD182=$AX$18,STL!$T$13,AD182=$AX$19,STL!$T$14,AD182=$AX$20,STL!$T$15,AD182=$AX$21,STL!$T$16,AD182=$AX$22,STL!$T$17,AD182=$AX$23,STL!$T$18,AD182=$AX$24,STL!$T$19,AD182=$AX$25,STL!$T$20,AD182=$AX$26,STL!$T$21,AD182=$AX$27,STL!$T$22,AD182=$AX$28,STL!$T$23,AD182=$AX$29,STL!$T$24,AD182=$AX$30,STL!$T$25,AD182=$AX$31,STL!$T$26,AD182=$AX$32,STL!$T$27,AD182=$AX$33,STL!$T$28,AD182=$AX$34,STL!$T$29,AD182=$AX$35,STL!$T$30,AD182=$AX$36,STL!$T$31,AD182=$AX$37,STL!$T$32,AD182=$AX$38,STL!$T$33,AD182=$AX$39,STL!$T$34,AD182=$AX$40,STL!$T$35,AD182=$AX$41,STL!$T$36,AD182=$AX$42,STL!$T$37,AD182=$AX$43,STL!$T$38,AD182=$AX$44,STL!$T$39,AD182=$AX$45,STL!$T$40,AD182=$AX$46,STL!$T$41,AD182=$AX$47,STL!$T$42,AD182=$AX$48,STL!$T$43,AD182=$AX$49,STL!$T$44)</f>
        <v>189.64099999999999</v>
      </c>
      <c r="U182" s="2" cm="1">
        <f t="array" ref="U182">_xlfn.IFS($AD182=$AX$8,STL!$U$3,$AD182=$AX$9,STL!$U$4,$AD182=$AX$10,STL!$U$5,$AD182=$AX$11,STL!$U$6,$AD182=$AX$12,STL!$U$7,$AD182=$AX$13,STL!$U$8,$AD182=$AX$14,STL!$U$9,$AD182=$AX$15,STL!$U$10,$AD182=$AX$16,STL!$U$11,$AD182=$AX$17,STL!$U$12,$AD182=$AX$18,STL!$U$13,$AD182=$AX$19,STL!$U$14,$AD182=$AX$20,STL!$U$15,$AD182=$AX$21,STL!$U$16,$AD182=$AX$22,STL!$U$17,$AD182=$AX$23,STL!$U$18,$AD182=$AX$24,STL!$U$19,$AD182=$AX$25,STL!$U$20,$AD182=$AX$26,STL!$U$21,$AD182=$AX$27,STL!$U$22,$AD182=$AX$28,STL!$U$23,$AD182=$AX$29,STL!$U$24,$AD182=$AX$30,STL!$U$25,$AD182=$AX$31,STL!$U$26,$AD182=$AX$32,STL!$U$27,$AD182=$AX$33,STL!$U$28,$AD182=$AX$34,STL!$U$29,$AD182=$AX$35,STL!$U$30,$AD182=$AX$36,STL!$U$31,$AD182=$AX$37,STL!$U$32,$AD182=$AX$38,STL!$U$33,$AD182=$AX$39,STL!$U$34,$AD182=$AX$40,STL!$U$35,$AD182=$AX$41,STL!$U$36,$AD182=$AX$42,STL!$U$37,$AD182=$AX$43,STL!$U$38,$AD182=$AX$44,STL!$U$39,$AD182=$AX$45,STL!$U$40,$AD182=$AX$46,STL!$U$41,$AD182=$AX$47,STL!$U$42,$AD182=$AX$48,STL!$U$43,$AD182=$AX$49,STL!$U$44)</f>
        <v>1.54</v>
      </c>
      <c r="V182" s="2" cm="1">
        <f t="array" ref="V182">_xlfn.IFS($AD182=$AX$8,STL!$V$3,$AD182=$AX$9,STL!$V$4,$AD182=$AX$10,STL!$V$5,$AD182=$AX$11,STL!$V$6,$AD182=$AX$12,STL!$V$7,$AD182=$AX$13,STL!$V$8,$AD182=$AX$14,STL!$V$9,$AD182=$AX$15,STL!$V$10,$AD182=$AX$16,STL!$V$11,$AD182=$AX$17,STL!$V$12,$AD182=$AX$18,STL!$V$13,$AD182=$AX$19,STL!$V$14,$AD182=$AX$20,STL!$V$15,$AD182=$AX$21,STL!$V$16,$AD182=$AX$22,STL!$V$17,$AD182=$AX$23,STL!$V$18,$AD182=$AX$24,STL!$V$19,$AD182=$AX$25,STL!$V$20,$AD182=$AX$26,STL!$V$21,$AD182=$AX$27,STL!$V$22,$AD182=$AX$28,STL!$V$23,$AD182=$AX$29,STL!$V$24,$AD182=$AX$30,STL!$V$25,$AD182=$AX$31,STL!$V$26,$AD182=$AX$32,STL!$V$27,$AD182=$AX$33,STL!$V$28,$AD182=$AX$34,STL!$V$29,$AD182=$AX$35,STL!$V$30,$AD182=$AX$36,STL!$V$31,$AD182=$AX$37,STL!$V$32,$AD182=$AX$38,STL!$V$33,$AD182=$AX$39,STL!$V$34,$AD182=$AX$40,STL!$V$35,$AD182=$AX$41,STL!$V$36,$AD182=$AX$42,STL!$V$37,$AD182=$AX$43,STL!$V$38,$AD182=$AX$44,STL!$V$39,$AD182=$AX$45,STL!$V$40,$AD182=$AX$46,STL!$V$41,$AD182=$AX$47,STL!$V$42,$AD182=$AX$48,STL!$V$43,$AD182=$AX$49,STL!$V$44)</f>
        <v>191.18099999999998</v>
      </c>
      <c r="W182" s="2" t="s">
        <v>1505</v>
      </c>
      <c r="X182" s="2">
        <v>0.03</v>
      </c>
      <c r="Y182" s="2" t="s">
        <v>33</v>
      </c>
      <c r="Z182" s="2" t="s">
        <v>34</v>
      </c>
      <c r="AA182" s="2" t="s">
        <v>35</v>
      </c>
      <c r="AB182" s="2">
        <v>72468.366070000004</v>
      </c>
      <c r="AC182" s="2">
        <v>72.468366000000003</v>
      </c>
      <c r="AD182" s="2">
        <v>23</v>
      </c>
      <c r="AE182" s="10" t="s">
        <v>307</v>
      </c>
      <c r="AF182" s="2">
        <f t="shared" si="3"/>
        <v>56939.430428571424</v>
      </c>
      <c r="AG182" s="2" cm="1">
        <f t="array" ref="AG182">_xlfn.IFS(D182="I",MIN('Datos pp I Región'!$K$7:$K$9),D182="II",MIN('Datos pp II Región'!$K$7:$K$9),D182="III",MIN('Datos pp III Región'!$K$7:$K$9),D182="IV",MIN('Datos pp IV Región'!$K$7:$K$9),D182="V",MIN('Datos pp V Región'!$K$7:$K$9),D182="RM",MIN('Datos pp RM'!$K$7:$K$9),D182="VI",MIN('Datos pp VI Región'!$K$7:$K$9))</f>
        <v>29</v>
      </c>
      <c r="AH182" s="2" cm="1">
        <f t="array" ref="AH182">_xlfn.IFS(Z182="Pavimentado",1-(AG182/(4*365)),Z182="No Pavimentado",1-(AG182/365))</f>
        <v>0.98013698630136981</v>
      </c>
      <c r="AI182" s="2" cm="1">
        <f t="array" ref="AI182">_xlfn.IFS(Z182="Pavimentado",8,Z182="No Pavimentado",R182)</f>
        <v>8</v>
      </c>
      <c r="AJ182" s="2">
        <v>0.62</v>
      </c>
      <c r="AK182" s="2">
        <v>0.15</v>
      </c>
      <c r="AL182" s="2">
        <v>1.5</v>
      </c>
      <c r="AM182" s="2">
        <v>0.15</v>
      </c>
      <c r="AN182" s="2"/>
      <c r="AO182" s="2" cm="1">
        <f t="array" ref="AO182">_xlfn.IFS($Z182=$AU$3,AJ182*(($X182)^(0.91))*(AI182*1.1023)^(1.02),$Z182=$AU$4,AL182*281.9*((8.5/12)^0.9)*(AI182/2.72)^0.45)</f>
        <v>0.23489275495793649</v>
      </c>
      <c r="AP182" s="2" cm="1">
        <f t="array" ref="AP182">_xlfn.IFS($Z182=$AU$3,AK182*(($X182)^(0.91))*(AI182*1.1023)^1.02,$Z182=$AU$4,AM182*281.9*((8.5/12)^0.9)*(AI182/2.72)^0.45)</f>
        <v>5.6828892328533019E-2</v>
      </c>
      <c r="AQ182" s="2" cm="1">
        <f t="array" ref="AQ182">_xlfn.IFS(Z182=$AU$3,(AF182*AO182*AH182)/1000000,Z182=$AU$4,(AF182*AH182*AO182*(1-AN182))/1000000)</f>
        <v>1.3108998630682362E-2</v>
      </c>
      <c r="AR182" s="2" cm="1">
        <f t="array" ref="AR182">_xlfn.IFS(Z182=$AU$3,(AF182*AP182*AH182)/1000000,Z182=$AU$4,(AF182*AH182*AP182*(1-AN182))/1000000)</f>
        <v>3.1715319267779907E-3</v>
      </c>
    </row>
    <row r="183" spans="1:44" x14ac:dyDescent="0.3">
      <c r="A183" s="2">
        <v>23</v>
      </c>
      <c r="B183" t="s">
        <v>21</v>
      </c>
      <c r="D183" t="s">
        <v>184</v>
      </c>
      <c r="F183" s="2" t="s">
        <v>219</v>
      </c>
      <c r="G183" s="2" t="s">
        <v>220</v>
      </c>
      <c r="H183" s="2" t="s">
        <v>221</v>
      </c>
      <c r="I183" s="2" t="s">
        <v>28</v>
      </c>
      <c r="J183" s="2">
        <v>11000</v>
      </c>
      <c r="K183" s="2" t="s">
        <v>29</v>
      </c>
      <c r="L183" s="4">
        <v>46227</v>
      </c>
      <c r="M183" s="2" t="s">
        <v>30</v>
      </c>
      <c r="N183" s="2" t="s">
        <v>31</v>
      </c>
      <c r="O183" s="2">
        <v>11000</v>
      </c>
      <c r="P183" s="2" cm="1">
        <f t="array" ref="P183">_xlfn.IFS(AD183=$AT$8,STL!$P$3,AD183=$AT$9,STL!$P$4,AD183=$AT$10,STL!$P$5,AD183=$AT$11,STL!$P$6,AD183=$AT$12,STL!$P$7,AD183=$AT$13,STL!$P$8,AD183=$AT$14,STL!$P$9,AD183=$AT$15,STL!$P$10,AD183=$AT$16,STL!$P$11,AD183=$AT$17,STL!$P$12,AD183=$AT$18,STL!$P$13,AD183=$AT$19,STL!$P$14,AD183=$AT$20,STL!$P$15,AD183=$AT$21,STL!$P$16,AD183=$AT$22,STL!$P$17,AD183=$AT$23,STL!$P$18,AD183=$AT$24,STL!$P$19,AD183=$AT$25,STL!$P$20,AD183=$AT$26,STL!$P$21,AD183=$AT$27,STL!$P$22,AD183=$AT$28,STL!$P$23,AD183=$AT$29,STL!$P$24,AD183=$AT$30,STL!$P$25,AD183=$AT$31,STL!$P$26,AD183=$AT$32,STL!$P$27,AD183=$AT$33,STL!$P$28,AD183=$AT$34,STL!$P$29,AD183=$AT$35,STL!$P$30,AD183=$AT$36,STL!$P$31,AD183=$AT$37,STL!$P$32,AD183=$AT$38,STL!$P$33,AD183=$AT$39,STL!$P$34,AD183=$AT$40,STL!$P$35,AD183=$AT$41,STL!$P$36,AD183=$AT$42,STL!$P$37,AD183=$AT$43,STL!$P$38,AD183=$AT$44,STL!$P$39,AD183=$AT$45,STL!$P$40,AD183=$AT$46,STL!$P$41,AD183=$AT$47,STL!$P$42,AD183=$AT$48,STL!$P$43,AD183=$AT$49,STL!$P$44)</f>
        <v>8.3350000000000009</v>
      </c>
      <c r="Q183" s="2">
        <f>STL!$Q$3</f>
        <v>28</v>
      </c>
      <c r="R183" s="42">
        <f>STL!$R$3</f>
        <v>36.335000000000001</v>
      </c>
      <c r="S183" s="43" cm="1">
        <f t="array" ref="S183">_xlfn.IFS(A183=$AT$8,STL!$S$3,A183=$AT$9,STL!$S$4,A183=$AT$10,STL!$S$5,A183=$AT$11,STL!$S$6,A183=$AT$12,STL!$S$7,A183=$AT$13,STL!$S$8,A183=$AT$14,STL!$S$9,A183=$AT$15,STL!$S$10,A183=$AT$16,STL!$S$11,A183=$AT$17,STL!$S$12,A183=$AT$18,STL!$S$13,A183=$AT$19,STL!$S$14,A183=$AT$20,STL!$S$15,A183=$AT$21,STL!$S$16,A183=$AT$22,STL!$S$17,A183=$AT$23,STL!$S$18,A183=$AT$24,STL!$S$19,A183=$AT$25,STL!$S$20,A183=$AT$26,STL!$S$21,A183=$AT$27,STL!$S$22,A183=$AT$28,STL!$S$23,A183=$AT$29,STL!$S$24,A183=$AT$30,STL!$S$25,A183=$AT$31,STL!$S$26,A183=$AT$32,STL!$S$27,A183=$AT$33,STL!$S$28,A183=$AT$34,STL!$S$29,A183=$AT$35,STL!$S$30,A183=$AT$36,STL!$S$31,A183=$AT$37,STL!$S$32,A183=$AT$38,STL!$S$33,A183=$AT$39,STL!$S$34,A183=$AT$40,STL!$S$35,A183=$AT$41,STL!$S$36,A183=$AT$42,STL!$S$37,A183=$AT$43,STL!$S$38,A183=$AT$44,STL!$S$39,A183=$AT$45,STL!$S$40,A183=$AT$46,STL!$S$41,A183=$AT$47,STL!$S$42,A183=$AT$48,STL!$S$43,A183=$AT$49,STL!$S$44)</f>
        <v>392.85714285714283</v>
      </c>
      <c r="T183" s="2" cm="1">
        <f t="array" ref="T183">_xlfn.IFS(AD183=$AX$8,STL!$T$3,AD183=$AX$9,STL!$T$4,AD183=$AX$10,STL!$T$5,AD183=$AX$11,STL!$T$6,AD183=$AX$12,STL!$T$7,AD183=$AX$13,STL!$T$8,AD183=$AX$14,STL!$T$9,AD183=$AX$15,STL!$T$10,AD183=$AX$16,STL!$T$11,AD183=$AX$17,STL!$T$12,AD183=$AX$18,STL!$T$13,AD183=$AX$19,STL!$T$14,AD183=$AX$20,STL!$T$15,AD183=$AX$21,STL!$T$16,AD183=$AX$22,STL!$T$17,AD183=$AX$23,STL!$T$18,AD183=$AX$24,STL!$T$19,AD183=$AX$25,STL!$T$20,AD183=$AX$26,STL!$T$21,AD183=$AX$27,STL!$T$22,AD183=$AX$28,STL!$T$23,AD183=$AX$29,STL!$T$24,AD183=$AX$30,STL!$T$25,AD183=$AX$31,STL!$T$26,AD183=$AX$32,STL!$T$27,AD183=$AX$33,STL!$T$28,AD183=$AX$34,STL!$T$29,AD183=$AX$35,STL!$T$30,AD183=$AX$36,STL!$T$31,AD183=$AX$37,STL!$T$32,AD183=$AX$38,STL!$T$33,AD183=$AX$39,STL!$T$34,AD183=$AX$40,STL!$T$35,AD183=$AX$41,STL!$T$36,AD183=$AX$42,STL!$T$37,AD183=$AX$43,STL!$T$38,AD183=$AX$44,STL!$T$39,AD183=$AX$45,STL!$T$40,AD183=$AX$46,STL!$T$41,AD183=$AX$47,STL!$T$42,AD183=$AX$48,STL!$T$43,AD183=$AX$49,STL!$T$44)</f>
        <v>189.64099999999999</v>
      </c>
      <c r="U183" s="2" cm="1">
        <f t="array" ref="U183">_xlfn.IFS($AD183=$AX$8,STL!$U$3,$AD183=$AX$9,STL!$U$4,$AD183=$AX$10,STL!$U$5,$AD183=$AX$11,STL!$U$6,$AD183=$AX$12,STL!$U$7,$AD183=$AX$13,STL!$U$8,$AD183=$AX$14,STL!$U$9,$AD183=$AX$15,STL!$U$10,$AD183=$AX$16,STL!$U$11,$AD183=$AX$17,STL!$U$12,$AD183=$AX$18,STL!$U$13,$AD183=$AX$19,STL!$U$14,$AD183=$AX$20,STL!$U$15,$AD183=$AX$21,STL!$U$16,$AD183=$AX$22,STL!$U$17,$AD183=$AX$23,STL!$U$18,$AD183=$AX$24,STL!$U$19,$AD183=$AX$25,STL!$U$20,$AD183=$AX$26,STL!$U$21,$AD183=$AX$27,STL!$U$22,$AD183=$AX$28,STL!$U$23,$AD183=$AX$29,STL!$U$24,$AD183=$AX$30,STL!$U$25,$AD183=$AX$31,STL!$U$26,$AD183=$AX$32,STL!$U$27,$AD183=$AX$33,STL!$U$28,$AD183=$AX$34,STL!$U$29,$AD183=$AX$35,STL!$U$30,$AD183=$AX$36,STL!$U$31,$AD183=$AX$37,STL!$U$32,$AD183=$AX$38,STL!$U$33,$AD183=$AX$39,STL!$U$34,$AD183=$AX$40,STL!$U$35,$AD183=$AX$41,STL!$U$36,$AD183=$AX$42,STL!$U$37,$AD183=$AX$43,STL!$U$38,$AD183=$AX$44,STL!$U$39,$AD183=$AX$45,STL!$U$40,$AD183=$AX$46,STL!$U$41,$AD183=$AX$47,STL!$U$42,$AD183=$AX$48,STL!$U$43,$AD183=$AX$49,STL!$U$44)</f>
        <v>1.54</v>
      </c>
      <c r="V183" s="2" cm="1">
        <f t="array" ref="V183">_xlfn.IFS($AD183=$AX$8,STL!$V$3,$AD183=$AX$9,STL!$V$4,$AD183=$AX$10,STL!$V$5,$AD183=$AX$11,STL!$V$6,$AD183=$AX$12,STL!$V$7,$AD183=$AX$13,STL!$V$8,$AD183=$AX$14,STL!$V$9,$AD183=$AX$15,STL!$V$10,$AD183=$AX$16,STL!$V$11,$AD183=$AX$17,STL!$V$12,$AD183=$AX$18,STL!$V$13,$AD183=$AX$19,STL!$V$14,$AD183=$AX$20,STL!$V$15,$AD183=$AX$21,STL!$V$16,$AD183=$AX$22,STL!$V$17,$AD183=$AX$23,STL!$V$18,$AD183=$AX$24,STL!$V$19,$AD183=$AX$25,STL!$V$20,$AD183=$AX$26,STL!$V$21,$AD183=$AX$27,STL!$V$22,$AD183=$AX$28,STL!$V$23,$AD183=$AX$29,STL!$V$24,$AD183=$AX$30,STL!$V$25,$AD183=$AX$31,STL!$V$26,$AD183=$AX$32,STL!$V$27,$AD183=$AX$33,STL!$V$28,$AD183=$AX$34,STL!$V$29,$AD183=$AX$35,STL!$V$30,$AD183=$AX$36,STL!$V$31,$AD183=$AX$37,STL!$V$32,$AD183=$AX$38,STL!$V$33,$AD183=$AX$39,STL!$V$34,$AD183=$AX$40,STL!$V$35,$AD183=$AX$41,STL!$V$36,$AD183=$AX$42,STL!$V$37,$AD183=$AX$43,STL!$V$38,$AD183=$AX$44,STL!$V$39,$AD183=$AX$45,STL!$V$40,$AD183=$AX$46,STL!$V$41,$AD183=$AX$47,STL!$V$42,$AD183=$AX$48,STL!$V$43,$AD183=$AX$49,STL!$V$44)</f>
        <v>191.18099999999998</v>
      </c>
      <c r="W183" s="2" t="s">
        <v>1506</v>
      </c>
      <c r="X183" s="2">
        <v>0.2</v>
      </c>
      <c r="Y183" s="2" t="s">
        <v>33</v>
      </c>
      <c r="Z183" s="2" t="s">
        <v>34</v>
      </c>
      <c r="AA183" s="2" t="s">
        <v>35</v>
      </c>
      <c r="AB183" s="2">
        <v>924.85340699999995</v>
      </c>
      <c r="AC183" s="2">
        <v>0.92485300000000004</v>
      </c>
      <c r="AD183" s="2">
        <v>23</v>
      </c>
      <c r="AE183" s="10" t="s">
        <v>307</v>
      </c>
      <c r="AF183" s="2">
        <f t="shared" si="3"/>
        <v>726.67021428571422</v>
      </c>
      <c r="AG183" s="2" cm="1">
        <f t="array" ref="AG183">_xlfn.IFS(D183="I",MIN('Datos pp I Región'!$K$7:$K$9),D183="II",MIN('Datos pp II Región'!$K$7:$K$9),D183="III",MIN('Datos pp III Región'!$K$7:$K$9),D183="IV",MIN('Datos pp IV Región'!$K$7:$K$9),D183="V",MIN('Datos pp V Región'!$K$7:$K$9),D183="RM",MIN('Datos pp RM'!$K$7:$K$9),D183="VI",MIN('Datos pp VI Región'!$K$7:$K$9))</f>
        <v>29</v>
      </c>
      <c r="AH183" s="2" cm="1">
        <f t="array" ref="AH183">_xlfn.IFS(Z183="Pavimentado",1-(AG183/(4*365)),Z183="No Pavimentado",1-(AG183/365))</f>
        <v>0.98013698630136981</v>
      </c>
      <c r="AI183" s="2" cm="1">
        <f t="array" ref="AI183">_xlfn.IFS(Z183="Pavimentado",8,Z183="No Pavimentado",R183)</f>
        <v>8</v>
      </c>
      <c r="AJ183" s="2">
        <v>0.62</v>
      </c>
      <c r="AK183" s="2">
        <v>0.15</v>
      </c>
      <c r="AL183" s="2">
        <v>1.5</v>
      </c>
      <c r="AM183" s="2">
        <v>0.15</v>
      </c>
      <c r="AN183" s="2"/>
      <c r="AO183" s="2" cm="1">
        <f t="array" ref="AO183">_xlfn.IFS($Z183=$AU$3,AJ183*(($X183)^(0.91))*(AI183*1.1023)^(1.02),$Z183=$AU$4,AL183*281.9*((8.5/12)^0.9)*(AI183/2.72)^0.45)</f>
        <v>1.3201600184669013</v>
      </c>
      <c r="AP183" s="2" cm="1">
        <f t="array" ref="AP183">_xlfn.IFS($Z183=$AU$3,AK183*(($X183)^(0.91))*(AI183*1.1023)^1.02,$Z183=$AU$4,AM183*281.9*((8.5/12)^0.9)*(AI183/2.72)^0.45)</f>
        <v>0.31939355285489546</v>
      </c>
      <c r="AQ183" s="2" cm="1">
        <f t="array" ref="AQ183">_xlfn.IFS(Z183=$AU$3,(AF183*AO183*AH183)/1000000,Z183=$AU$4,(AF183*AH183*AO183*(1-AN183))/1000000)</f>
        <v>9.4026595807117808E-4</v>
      </c>
      <c r="AR183" s="2" cm="1">
        <f t="array" ref="AR183">_xlfn.IFS(Z183=$AU$3,(AF183*AP183*AH183)/1000000,Z183=$AU$4,(AF183*AH183*AP183*(1-AN183))/1000000)</f>
        <v>2.2748369953334949E-4</v>
      </c>
    </row>
    <row r="184" spans="1:44" x14ac:dyDescent="0.3">
      <c r="A184" s="2">
        <v>23</v>
      </c>
      <c r="B184" t="s">
        <v>21</v>
      </c>
      <c r="D184" t="s">
        <v>184</v>
      </c>
      <c r="F184" s="2" t="s">
        <v>219</v>
      </c>
      <c r="G184" s="2" t="s">
        <v>220</v>
      </c>
      <c r="H184" s="2" t="s">
        <v>221</v>
      </c>
      <c r="I184" s="2" t="s">
        <v>28</v>
      </c>
      <c r="J184" s="2">
        <v>11000</v>
      </c>
      <c r="K184" s="2" t="s">
        <v>29</v>
      </c>
      <c r="L184" s="4">
        <v>46227</v>
      </c>
      <c r="M184" s="2" t="s">
        <v>30</v>
      </c>
      <c r="N184" s="2" t="s">
        <v>31</v>
      </c>
      <c r="O184" s="2">
        <v>11000</v>
      </c>
      <c r="P184" s="2" cm="1">
        <f t="array" ref="P184">_xlfn.IFS(AD184=$AT$8,STL!$P$3,AD184=$AT$9,STL!$P$4,AD184=$AT$10,STL!$P$5,AD184=$AT$11,STL!$P$6,AD184=$AT$12,STL!$P$7,AD184=$AT$13,STL!$P$8,AD184=$AT$14,STL!$P$9,AD184=$AT$15,STL!$P$10,AD184=$AT$16,STL!$P$11,AD184=$AT$17,STL!$P$12,AD184=$AT$18,STL!$P$13,AD184=$AT$19,STL!$P$14,AD184=$AT$20,STL!$P$15,AD184=$AT$21,STL!$P$16,AD184=$AT$22,STL!$P$17,AD184=$AT$23,STL!$P$18,AD184=$AT$24,STL!$P$19,AD184=$AT$25,STL!$P$20,AD184=$AT$26,STL!$P$21,AD184=$AT$27,STL!$P$22,AD184=$AT$28,STL!$P$23,AD184=$AT$29,STL!$P$24,AD184=$AT$30,STL!$P$25,AD184=$AT$31,STL!$P$26,AD184=$AT$32,STL!$P$27,AD184=$AT$33,STL!$P$28,AD184=$AT$34,STL!$P$29,AD184=$AT$35,STL!$P$30,AD184=$AT$36,STL!$P$31,AD184=$AT$37,STL!$P$32,AD184=$AT$38,STL!$P$33,AD184=$AT$39,STL!$P$34,AD184=$AT$40,STL!$P$35,AD184=$AT$41,STL!$P$36,AD184=$AT$42,STL!$P$37,AD184=$AT$43,STL!$P$38,AD184=$AT$44,STL!$P$39,AD184=$AT$45,STL!$P$40,AD184=$AT$46,STL!$P$41,AD184=$AT$47,STL!$P$42,AD184=$AT$48,STL!$P$43,AD184=$AT$49,STL!$P$44)</f>
        <v>8.3350000000000009</v>
      </c>
      <c r="Q184" s="2">
        <f>STL!$Q$3</f>
        <v>28</v>
      </c>
      <c r="R184" s="42">
        <f>STL!$R$3</f>
        <v>36.335000000000001</v>
      </c>
      <c r="S184" s="43" cm="1">
        <f t="array" ref="S184">_xlfn.IFS(A184=$AT$8,STL!$S$3,A184=$AT$9,STL!$S$4,A184=$AT$10,STL!$S$5,A184=$AT$11,STL!$S$6,A184=$AT$12,STL!$S$7,A184=$AT$13,STL!$S$8,A184=$AT$14,STL!$S$9,A184=$AT$15,STL!$S$10,A184=$AT$16,STL!$S$11,A184=$AT$17,STL!$S$12,A184=$AT$18,STL!$S$13,A184=$AT$19,STL!$S$14,A184=$AT$20,STL!$S$15,A184=$AT$21,STL!$S$16,A184=$AT$22,STL!$S$17,A184=$AT$23,STL!$S$18,A184=$AT$24,STL!$S$19,A184=$AT$25,STL!$S$20,A184=$AT$26,STL!$S$21,A184=$AT$27,STL!$S$22,A184=$AT$28,STL!$S$23,A184=$AT$29,STL!$S$24,A184=$AT$30,STL!$S$25,A184=$AT$31,STL!$S$26,A184=$AT$32,STL!$S$27,A184=$AT$33,STL!$S$28,A184=$AT$34,STL!$S$29,A184=$AT$35,STL!$S$30,A184=$AT$36,STL!$S$31,A184=$AT$37,STL!$S$32,A184=$AT$38,STL!$S$33,A184=$AT$39,STL!$S$34,A184=$AT$40,STL!$S$35,A184=$AT$41,STL!$S$36,A184=$AT$42,STL!$S$37,A184=$AT$43,STL!$S$38,A184=$AT$44,STL!$S$39,A184=$AT$45,STL!$S$40,A184=$AT$46,STL!$S$41,A184=$AT$47,STL!$S$42,A184=$AT$48,STL!$S$43,A184=$AT$49,STL!$S$44)</f>
        <v>392.85714285714283</v>
      </c>
      <c r="T184" s="2" cm="1">
        <f t="array" ref="T184">_xlfn.IFS(AD184=$AX$8,STL!$T$3,AD184=$AX$9,STL!$T$4,AD184=$AX$10,STL!$T$5,AD184=$AX$11,STL!$T$6,AD184=$AX$12,STL!$T$7,AD184=$AX$13,STL!$T$8,AD184=$AX$14,STL!$T$9,AD184=$AX$15,STL!$T$10,AD184=$AX$16,STL!$T$11,AD184=$AX$17,STL!$T$12,AD184=$AX$18,STL!$T$13,AD184=$AX$19,STL!$T$14,AD184=$AX$20,STL!$T$15,AD184=$AX$21,STL!$T$16,AD184=$AX$22,STL!$T$17,AD184=$AX$23,STL!$T$18,AD184=$AX$24,STL!$T$19,AD184=$AX$25,STL!$T$20,AD184=$AX$26,STL!$T$21,AD184=$AX$27,STL!$T$22,AD184=$AX$28,STL!$T$23,AD184=$AX$29,STL!$T$24,AD184=$AX$30,STL!$T$25,AD184=$AX$31,STL!$T$26,AD184=$AX$32,STL!$T$27,AD184=$AX$33,STL!$T$28,AD184=$AX$34,STL!$T$29,AD184=$AX$35,STL!$T$30,AD184=$AX$36,STL!$T$31,AD184=$AX$37,STL!$T$32,AD184=$AX$38,STL!$T$33,AD184=$AX$39,STL!$T$34,AD184=$AX$40,STL!$T$35,AD184=$AX$41,STL!$T$36,AD184=$AX$42,STL!$T$37,AD184=$AX$43,STL!$T$38,AD184=$AX$44,STL!$T$39,AD184=$AX$45,STL!$T$40,AD184=$AX$46,STL!$T$41,AD184=$AX$47,STL!$T$42,AD184=$AX$48,STL!$T$43,AD184=$AX$49,STL!$T$44)</f>
        <v>189.64099999999999</v>
      </c>
      <c r="U184" s="2" cm="1">
        <f t="array" ref="U184">_xlfn.IFS($AD184=$AX$8,STL!$U$3,$AD184=$AX$9,STL!$U$4,$AD184=$AX$10,STL!$U$5,$AD184=$AX$11,STL!$U$6,$AD184=$AX$12,STL!$U$7,$AD184=$AX$13,STL!$U$8,$AD184=$AX$14,STL!$U$9,$AD184=$AX$15,STL!$U$10,$AD184=$AX$16,STL!$U$11,$AD184=$AX$17,STL!$U$12,$AD184=$AX$18,STL!$U$13,$AD184=$AX$19,STL!$U$14,$AD184=$AX$20,STL!$U$15,$AD184=$AX$21,STL!$U$16,$AD184=$AX$22,STL!$U$17,$AD184=$AX$23,STL!$U$18,$AD184=$AX$24,STL!$U$19,$AD184=$AX$25,STL!$U$20,$AD184=$AX$26,STL!$U$21,$AD184=$AX$27,STL!$U$22,$AD184=$AX$28,STL!$U$23,$AD184=$AX$29,STL!$U$24,$AD184=$AX$30,STL!$U$25,$AD184=$AX$31,STL!$U$26,$AD184=$AX$32,STL!$U$27,$AD184=$AX$33,STL!$U$28,$AD184=$AX$34,STL!$U$29,$AD184=$AX$35,STL!$U$30,$AD184=$AX$36,STL!$U$31,$AD184=$AX$37,STL!$U$32,$AD184=$AX$38,STL!$U$33,$AD184=$AX$39,STL!$U$34,$AD184=$AX$40,STL!$U$35,$AD184=$AX$41,STL!$U$36,$AD184=$AX$42,STL!$U$37,$AD184=$AX$43,STL!$U$38,$AD184=$AX$44,STL!$U$39,$AD184=$AX$45,STL!$U$40,$AD184=$AX$46,STL!$U$41,$AD184=$AX$47,STL!$U$42,$AD184=$AX$48,STL!$U$43,$AD184=$AX$49,STL!$U$44)</f>
        <v>1.54</v>
      </c>
      <c r="V184" s="2" cm="1">
        <f t="array" ref="V184">_xlfn.IFS($AD184=$AX$8,STL!$V$3,$AD184=$AX$9,STL!$V$4,$AD184=$AX$10,STL!$V$5,$AD184=$AX$11,STL!$V$6,$AD184=$AX$12,STL!$V$7,$AD184=$AX$13,STL!$V$8,$AD184=$AX$14,STL!$V$9,$AD184=$AX$15,STL!$V$10,$AD184=$AX$16,STL!$V$11,$AD184=$AX$17,STL!$V$12,$AD184=$AX$18,STL!$V$13,$AD184=$AX$19,STL!$V$14,$AD184=$AX$20,STL!$V$15,$AD184=$AX$21,STL!$V$16,$AD184=$AX$22,STL!$V$17,$AD184=$AX$23,STL!$V$18,$AD184=$AX$24,STL!$V$19,$AD184=$AX$25,STL!$V$20,$AD184=$AX$26,STL!$V$21,$AD184=$AX$27,STL!$V$22,$AD184=$AX$28,STL!$V$23,$AD184=$AX$29,STL!$V$24,$AD184=$AX$30,STL!$V$25,$AD184=$AX$31,STL!$V$26,$AD184=$AX$32,STL!$V$27,$AD184=$AX$33,STL!$V$28,$AD184=$AX$34,STL!$V$29,$AD184=$AX$35,STL!$V$30,$AD184=$AX$36,STL!$V$31,$AD184=$AX$37,STL!$V$32,$AD184=$AX$38,STL!$V$33,$AD184=$AX$39,STL!$V$34,$AD184=$AX$40,STL!$V$35,$AD184=$AX$41,STL!$V$36,$AD184=$AX$42,STL!$V$37,$AD184=$AX$43,STL!$V$38,$AD184=$AX$44,STL!$V$39,$AD184=$AX$45,STL!$V$40,$AD184=$AX$46,STL!$V$41,$AD184=$AX$47,STL!$V$42,$AD184=$AX$48,STL!$V$43,$AD184=$AX$49,STL!$V$44)</f>
        <v>191.18099999999998</v>
      </c>
      <c r="W184" s="2" t="s">
        <v>1507</v>
      </c>
      <c r="X184" s="2">
        <v>0.2</v>
      </c>
      <c r="Y184" s="2" t="s">
        <v>33</v>
      </c>
      <c r="Z184" s="2" t="s">
        <v>34</v>
      </c>
      <c r="AA184" s="2" t="s">
        <v>35</v>
      </c>
      <c r="AB184" s="2">
        <v>35024.437696000001</v>
      </c>
      <c r="AC184" s="2">
        <v>35.024438000000004</v>
      </c>
      <c r="AD184" s="2">
        <v>23</v>
      </c>
      <c r="AE184" s="10" t="s">
        <v>307</v>
      </c>
      <c r="AF184" s="2">
        <f t="shared" si="3"/>
        <v>27519.201285714287</v>
      </c>
      <c r="AG184" s="2" cm="1">
        <f t="array" ref="AG184">_xlfn.IFS(D184="I",MIN('Datos pp I Región'!$K$7:$K$9),D184="II",MIN('Datos pp II Región'!$K$7:$K$9),D184="III",MIN('Datos pp III Región'!$K$7:$K$9),D184="IV",MIN('Datos pp IV Región'!$K$7:$K$9),D184="V",MIN('Datos pp V Región'!$K$7:$K$9),D184="RM",MIN('Datos pp RM'!$K$7:$K$9),D184="VI",MIN('Datos pp VI Región'!$K$7:$K$9))</f>
        <v>29</v>
      </c>
      <c r="AH184" s="2" cm="1">
        <f t="array" ref="AH184">_xlfn.IFS(Z184="Pavimentado",1-(AG184/(4*365)),Z184="No Pavimentado",1-(AG184/365))</f>
        <v>0.98013698630136981</v>
      </c>
      <c r="AI184" s="2" cm="1">
        <f t="array" ref="AI184">_xlfn.IFS(Z184="Pavimentado",8,Z184="No Pavimentado",R184)</f>
        <v>8</v>
      </c>
      <c r="AJ184" s="2">
        <v>0.62</v>
      </c>
      <c r="AK184" s="2">
        <v>0.15</v>
      </c>
      <c r="AL184" s="2">
        <v>1.5</v>
      </c>
      <c r="AM184" s="2">
        <v>0.15</v>
      </c>
      <c r="AN184" s="2"/>
      <c r="AO184" s="2" cm="1">
        <f t="array" ref="AO184">_xlfn.IFS($Z184=$AU$3,AJ184*(($X184)^(0.91))*(AI184*1.1023)^(1.02),$Z184=$AU$4,AL184*281.9*((8.5/12)^0.9)*(AI184/2.72)^0.45)</f>
        <v>1.3201600184669013</v>
      </c>
      <c r="AP184" s="2" cm="1">
        <f t="array" ref="AP184">_xlfn.IFS($Z184=$AU$3,AK184*(($X184)^(0.91))*(AI184*1.1023)^1.02,$Z184=$AU$4,AM184*281.9*((8.5/12)^0.9)*(AI184/2.72)^0.45)</f>
        <v>0.31939355285489546</v>
      </c>
      <c r="AQ184" s="2" cm="1">
        <f t="array" ref="AQ184">_xlfn.IFS(Z184=$AU$3,(AF184*AO184*AH184)/1000000,Z184=$AU$4,(AF184*AH184*AO184*(1-AN184))/1000000)</f>
        <v>3.560813096997531E-2</v>
      </c>
      <c r="AR184" s="2" cm="1">
        <f t="array" ref="AR184">_xlfn.IFS(Z184=$AU$3,(AF184*AP184*AH184)/1000000,Z184=$AU$4,(AF184*AH184*AP184*(1-AN184))/1000000)</f>
        <v>8.6148703959617687E-3</v>
      </c>
    </row>
    <row r="185" spans="1:44" x14ac:dyDescent="0.3">
      <c r="A185" s="2">
        <v>23</v>
      </c>
      <c r="B185" t="s">
        <v>21</v>
      </c>
      <c r="D185" t="s">
        <v>184</v>
      </c>
      <c r="F185" s="2" t="s">
        <v>219</v>
      </c>
      <c r="G185" s="2" t="s">
        <v>220</v>
      </c>
      <c r="H185" s="2" t="s">
        <v>221</v>
      </c>
      <c r="I185" s="2" t="s">
        <v>28</v>
      </c>
      <c r="J185" s="2">
        <v>11000</v>
      </c>
      <c r="K185" s="2" t="s">
        <v>29</v>
      </c>
      <c r="L185" s="4">
        <v>46227</v>
      </c>
      <c r="M185" s="2" t="s">
        <v>30</v>
      </c>
      <c r="N185" s="2" t="s">
        <v>31</v>
      </c>
      <c r="O185" s="2">
        <v>11000</v>
      </c>
      <c r="P185" s="2" cm="1">
        <f t="array" ref="P185">_xlfn.IFS(AD185=$AT$8,STL!$P$3,AD185=$AT$9,STL!$P$4,AD185=$AT$10,STL!$P$5,AD185=$AT$11,STL!$P$6,AD185=$AT$12,STL!$P$7,AD185=$AT$13,STL!$P$8,AD185=$AT$14,STL!$P$9,AD185=$AT$15,STL!$P$10,AD185=$AT$16,STL!$P$11,AD185=$AT$17,STL!$P$12,AD185=$AT$18,STL!$P$13,AD185=$AT$19,STL!$P$14,AD185=$AT$20,STL!$P$15,AD185=$AT$21,STL!$P$16,AD185=$AT$22,STL!$P$17,AD185=$AT$23,STL!$P$18,AD185=$AT$24,STL!$P$19,AD185=$AT$25,STL!$P$20,AD185=$AT$26,STL!$P$21,AD185=$AT$27,STL!$P$22,AD185=$AT$28,STL!$P$23,AD185=$AT$29,STL!$P$24,AD185=$AT$30,STL!$P$25,AD185=$AT$31,STL!$P$26,AD185=$AT$32,STL!$P$27,AD185=$AT$33,STL!$P$28,AD185=$AT$34,STL!$P$29,AD185=$AT$35,STL!$P$30,AD185=$AT$36,STL!$P$31,AD185=$AT$37,STL!$P$32,AD185=$AT$38,STL!$P$33,AD185=$AT$39,STL!$P$34,AD185=$AT$40,STL!$P$35,AD185=$AT$41,STL!$P$36,AD185=$AT$42,STL!$P$37,AD185=$AT$43,STL!$P$38,AD185=$AT$44,STL!$P$39,AD185=$AT$45,STL!$P$40,AD185=$AT$46,STL!$P$41,AD185=$AT$47,STL!$P$42,AD185=$AT$48,STL!$P$43,AD185=$AT$49,STL!$P$44)</f>
        <v>8.3350000000000009</v>
      </c>
      <c r="Q185" s="2">
        <f>STL!$Q$3</f>
        <v>28</v>
      </c>
      <c r="R185" s="42">
        <f>STL!$R$3</f>
        <v>36.335000000000001</v>
      </c>
      <c r="S185" s="43" cm="1">
        <f t="array" ref="S185">_xlfn.IFS(A185=$AT$8,STL!$S$3,A185=$AT$9,STL!$S$4,A185=$AT$10,STL!$S$5,A185=$AT$11,STL!$S$6,A185=$AT$12,STL!$S$7,A185=$AT$13,STL!$S$8,A185=$AT$14,STL!$S$9,A185=$AT$15,STL!$S$10,A185=$AT$16,STL!$S$11,A185=$AT$17,STL!$S$12,A185=$AT$18,STL!$S$13,A185=$AT$19,STL!$S$14,A185=$AT$20,STL!$S$15,A185=$AT$21,STL!$S$16,A185=$AT$22,STL!$S$17,A185=$AT$23,STL!$S$18,A185=$AT$24,STL!$S$19,A185=$AT$25,STL!$S$20,A185=$AT$26,STL!$S$21,A185=$AT$27,STL!$S$22,A185=$AT$28,STL!$S$23,A185=$AT$29,STL!$S$24,A185=$AT$30,STL!$S$25,A185=$AT$31,STL!$S$26,A185=$AT$32,STL!$S$27,A185=$AT$33,STL!$S$28,A185=$AT$34,STL!$S$29,A185=$AT$35,STL!$S$30,A185=$AT$36,STL!$S$31,A185=$AT$37,STL!$S$32,A185=$AT$38,STL!$S$33,A185=$AT$39,STL!$S$34,A185=$AT$40,STL!$S$35,A185=$AT$41,STL!$S$36,A185=$AT$42,STL!$S$37,A185=$AT$43,STL!$S$38,A185=$AT$44,STL!$S$39,A185=$AT$45,STL!$S$40,A185=$AT$46,STL!$S$41,A185=$AT$47,STL!$S$42,A185=$AT$48,STL!$S$43,A185=$AT$49,STL!$S$44)</f>
        <v>392.85714285714283</v>
      </c>
      <c r="T185" s="2" cm="1">
        <f t="array" ref="T185">_xlfn.IFS(AD185=$AX$8,STL!$T$3,AD185=$AX$9,STL!$T$4,AD185=$AX$10,STL!$T$5,AD185=$AX$11,STL!$T$6,AD185=$AX$12,STL!$T$7,AD185=$AX$13,STL!$T$8,AD185=$AX$14,STL!$T$9,AD185=$AX$15,STL!$T$10,AD185=$AX$16,STL!$T$11,AD185=$AX$17,STL!$T$12,AD185=$AX$18,STL!$T$13,AD185=$AX$19,STL!$T$14,AD185=$AX$20,STL!$T$15,AD185=$AX$21,STL!$T$16,AD185=$AX$22,STL!$T$17,AD185=$AX$23,STL!$T$18,AD185=$AX$24,STL!$T$19,AD185=$AX$25,STL!$T$20,AD185=$AX$26,STL!$T$21,AD185=$AX$27,STL!$T$22,AD185=$AX$28,STL!$T$23,AD185=$AX$29,STL!$T$24,AD185=$AX$30,STL!$T$25,AD185=$AX$31,STL!$T$26,AD185=$AX$32,STL!$T$27,AD185=$AX$33,STL!$T$28,AD185=$AX$34,STL!$T$29,AD185=$AX$35,STL!$T$30,AD185=$AX$36,STL!$T$31,AD185=$AX$37,STL!$T$32,AD185=$AX$38,STL!$T$33,AD185=$AX$39,STL!$T$34,AD185=$AX$40,STL!$T$35,AD185=$AX$41,STL!$T$36,AD185=$AX$42,STL!$T$37,AD185=$AX$43,STL!$T$38,AD185=$AX$44,STL!$T$39,AD185=$AX$45,STL!$T$40,AD185=$AX$46,STL!$T$41,AD185=$AX$47,STL!$T$42,AD185=$AX$48,STL!$T$43,AD185=$AX$49,STL!$T$44)</f>
        <v>189.64099999999999</v>
      </c>
      <c r="U185" s="2" cm="1">
        <f t="array" ref="U185">_xlfn.IFS($AD185=$AX$8,STL!$U$3,$AD185=$AX$9,STL!$U$4,$AD185=$AX$10,STL!$U$5,$AD185=$AX$11,STL!$U$6,$AD185=$AX$12,STL!$U$7,$AD185=$AX$13,STL!$U$8,$AD185=$AX$14,STL!$U$9,$AD185=$AX$15,STL!$U$10,$AD185=$AX$16,STL!$U$11,$AD185=$AX$17,STL!$U$12,$AD185=$AX$18,STL!$U$13,$AD185=$AX$19,STL!$U$14,$AD185=$AX$20,STL!$U$15,$AD185=$AX$21,STL!$U$16,$AD185=$AX$22,STL!$U$17,$AD185=$AX$23,STL!$U$18,$AD185=$AX$24,STL!$U$19,$AD185=$AX$25,STL!$U$20,$AD185=$AX$26,STL!$U$21,$AD185=$AX$27,STL!$U$22,$AD185=$AX$28,STL!$U$23,$AD185=$AX$29,STL!$U$24,$AD185=$AX$30,STL!$U$25,$AD185=$AX$31,STL!$U$26,$AD185=$AX$32,STL!$U$27,$AD185=$AX$33,STL!$U$28,$AD185=$AX$34,STL!$U$29,$AD185=$AX$35,STL!$U$30,$AD185=$AX$36,STL!$U$31,$AD185=$AX$37,STL!$U$32,$AD185=$AX$38,STL!$U$33,$AD185=$AX$39,STL!$U$34,$AD185=$AX$40,STL!$U$35,$AD185=$AX$41,STL!$U$36,$AD185=$AX$42,STL!$U$37,$AD185=$AX$43,STL!$U$38,$AD185=$AX$44,STL!$U$39,$AD185=$AX$45,STL!$U$40,$AD185=$AX$46,STL!$U$41,$AD185=$AX$47,STL!$U$42,$AD185=$AX$48,STL!$U$43,$AD185=$AX$49,STL!$U$44)</f>
        <v>1.54</v>
      </c>
      <c r="V185" s="2" cm="1">
        <f t="array" ref="V185">_xlfn.IFS($AD185=$AX$8,STL!$V$3,$AD185=$AX$9,STL!$V$4,$AD185=$AX$10,STL!$V$5,$AD185=$AX$11,STL!$V$6,$AD185=$AX$12,STL!$V$7,$AD185=$AX$13,STL!$V$8,$AD185=$AX$14,STL!$V$9,$AD185=$AX$15,STL!$V$10,$AD185=$AX$16,STL!$V$11,$AD185=$AX$17,STL!$V$12,$AD185=$AX$18,STL!$V$13,$AD185=$AX$19,STL!$V$14,$AD185=$AX$20,STL!$V$15,$AD185=$AX$21,STL!$V$16,$AD185=$AX$22,STL!$V$17,$AD185=$AX$23,STL!$V$18,$AD185=$AX$24,STL!$V$19,$AD185=$AX$25,STL!$V$20,$AD185=$AX$26,STL!$V$21,$AD185=$AX$27,STL!$V$22,$AD185=$AX$28,STL!$V$23,$AD185=$AX$29,STL!$V$24,$AD185=$AX$30,STL!$V$25,$AD185=$AX$31,STL!$V$26,$AD185=$AX$32,STL!$V$27,$AD185=$AX$33,STL!$V$28,$AD185=$AX$34,STL!$V$29,$AD185=$AX$35,STL!$V$30,$AD185=$AX$36,STL!$V$31,$AD185=$AX$37,STL!$V$32,$AD185=$AX$38,STL!$V$33,$AD185=$AX$39,STL!$V$34,$AD185=$AX$40,STL!$V$35,$AD185=$AX$41,STL!$V$36,$AD185=$AX$42,STL!$V$37,$AD185=$AX$43,STL!$V$38,$AD185=$AX$44,STL!$V$39,$AD185=$AX$45,STL!$V$40,$AD185=$AX$46,STL!$V$41,$AD185=$AX$47,STL!$V$42,$AD185=$AX$48,STL!$V$43,$AD185=$AX$49,STL!$V$44)</f>
        <v>191.18099999999998</v>
      </c>
      <c r="W185" s="2" t="s">
        <v>1508</v>
      </c>
      <c r="X185" s="2">
        <v>0.2</v>
      </c>
      <c r="Y185" s="2" t="s">
        <v>33</v>
      </c>
      <c r="Z185" s="2" t="s">
        <v>34</v>
      </c>
      <c r="AA185" s="2" t="s">
        <v>35</v>
      </c>
      <c r="AB185" s="2">
        <v>7843.1117949999998</v>
      </c>
      <c r="AC185" s="2">
        <v>7.8431119999999996</v>
      </c>
      <c r="AD185" s="2">
        <v>23</v>
      </c>
      <c r="AE185" s="10" t="s">
        <v>307</v>
      </c>
      <c r="AF185" s="2">
        <f t="shared" si="3"/>
        <v>6162.4451428571419</v>
      </c>
      <c r="AG185" s="2" cm="1">
        <f t="array" ref="AG185">_xlfn.IFS(D185="I",MIN('Datos pp I Región'!$K$7:$K$9),D185="II",MIN('Datos pp II Región'!$K$7:$K$9),D185="III",MIN('Datos pp III Región'!$K$7:$K$9),D185="IV",MIN('Datos pp IV Región'!$K$7:$K$9),D185="V",MIN('Datos pp V Región'!$K$7:$K$9),D185="RM",MIN('Datos pp RM'!$K$7:$K$9),D185="VI",MIN('Datos pp VI Región'!$K$7:$K$9))</f>
        <v>29</v>
      </c>
      <c r="AH185" s="2" cm="1">
        <f t="array" ref="AH185">_xlfn.IFS(Z185="Pavimentado",1-(AG185/(4*365)),Z185="No Pavimentado",1-(AG185/365))</f>
        <v>0.98013698630136981</v>
      </c>
      <c r="AI185" s="2" cm="1">
        <f t="array" ref="AI185">_xlfn.IFS(Z185="Pavimentado",8,Z185="No Pavimentado",R185)</f>
        <v>8</v>
      </c>
      <c r="AJ185" s="2">
        <v>0.62</v>
      </c>
      <c r="AK185" s="2">
        <v>0.15</v>
      </c>
      <c r="AL185" s="2">
        <v>1.5</v>
      </c>
      <c r="AM185" s="2">
        <v>0.15</v>
      </c>
      <c r="AN185" s="2"/>
      <c r="AO185" s="2" cm="1">
        <f t="array" ref="AO185">_xlfn.IFS($Z185=$AU$3,AJ185*(($X185)^(0.91))*(AI185*1.1023)^(1.02),$Z185=$AU$4,AL185*281.9*((8.5/12)^0.9)*(AI185/2.72)^0.45)</f>
        <v>1.3201600184669013</v>
      </c>
      <c r="AP185" s="2" cm="1">
        <f t="array" ref="AP185">_xlfn.IFS($Z185=$AU$3,AK185*(($X185)^(0.91))*(AI185*1.1023)^1.02,$Z185=$AU$4,AM185*281.9*((8.5/12)^0.9)*(AI185/2.72)^0.45)</f>
        <v>0.31939355285489546</v>
      </c>
      <c r="AQ185" s="2" cm="1">
        <f t="array" ref="AQ185">_xlfn.IFS(Z185=$AU$3,(AF185*AO185*AH185)/1000000,Z185=$AU$4,(AF185*AH185*AO185*(1-AN185))/1000000)</f>
        <v>7.9738198599556397E-3</v>
      </c>
      <c r="AR185" s="2" cm="1">
        <f t="array" ref="AR185">_xlfn.IFS(Z185=$AU$3,(AF185*AP185*AH185)/1000000,Z185=$AU$4,(AF185*AH185*AP185*(1-AN185))/1000000)</f>
        <v>1.9291499661182995E-3</v>
      </c>
    </row>
    <row r="186" spans="1:44" x14ac:dyDescent="0.3">
      <c r="A186" s="2">
        <v>23</v>
      </c>
      <c r="B186" t="s">
        <v>21</v>
      </c>
      <c r="D186" t="s">
        <v>184</v>
      </c>
      <c r="F186" s="2" t="s">
        <v>219</v>
      </c>
      <c r="G186" s="2" t="s">
        <v>220</v>
      </c>
      <c r="H186" s="2" t="s">
        <v>221</v>
      </c>
      <c r="I186" s="2" t="s">
        <v>28</v>
      </c>
      <c r="J186" s="2">
        <v>11000</v>
      </c>
      <c r="K186" s="2" t="s">
        <v>29</v>
      </c>
      <c r="L186" s="4">
        <v>46227</v>
      </c>
      <c r="M186" s="2" t="s">
        <v>30</v>
      </c>
      <c r="N186" s="2" t="s">
        <v>31</v>
      </c>
      <c r="O186" s="2">
        <v>11000</v>
      </c>
      <c r="P186" s="2" cm="1">
        <f t="array" ref="P186">_xlfn.IFS(AD186=$AT$8,STL!$P$3,AD186=$AT$9,STL!$P$4,AD186=$AT$10,STL!$P$5,AD186=$AT$11,STL!$P$6,AD186=$AT$12,STL!$P$7,AD186=$AT$13,STL!$P$8,AD186=$AT$14,STL!$P$9,AD186=$AT$15,STL!$P$10,AD186=$AT$16,STL!$P$11,AD186=$AT$17,STL!$P$12,AD186=$AT$18,STL!$P$13,AD186=$AT$19,STL!$P$14,AD186=$AT$20,STL!$P$15,AD186=$AT$21,STL!$P$16,AD186=$AT$22,STL!$P$17,AD186=$AT$23,STL!$P$18,AD186=$AT$24,STL!$P$19,AD186=$AT$25,STL!$P$20,AD186=$AT$26,STL!$P$21,AD186=$AT$27,STL!$P$22,AD186=$AT$28,STL!$P$23,AD186=$AT$29,STL!$P$24,AD186=$AT$30,STL!$P$25,AD186=$AT$31,STL!$P$26,AD186=$AT$32,STL!$P$27,AD186=$AT$33,STL!$P$28,AD186=$AT$34,STL!$P$29,AD186=$AT$35,STL!$P$30,AD186=$AT$36,STL!$P$31,AD186=$AT$37,STL!$P$32,AD186=$AT$38,STL!$P$33,AD186=$AT$39,STL!$P$34,AD186=$AT$40,STL!$P$35,AD186=$AT$41,STL!$P$36,AD186=$AT$42,STL!$P$37,AD186=$AT$43,STL!$P$38,AD186=$AT$44,STL!$P$39,AD186=$AT$45,STL!$P$40,AD186=$AT$46,STL!$P$41,AD186=$AT$47,STL!$P$42,AD186=$AT$48,STL!$P$43,AD186=$AT$49,STL!$P$44)</f>
        <v>8.3350000000000009</v>
      </c>
      <c r="Q186" s="2">
        <f>STL!$Q$3</f>
        <v>28</v>
      </c>
      <c r="R186" s="42">
        <f>STL!$R$3</f>
        <v>36.335000000000001</v>
      </c>
      <c r="S186" s="43" cm="1">
        <f t="array" ref="S186">_xlfn.IFS(A186=$AT$8,STL!$S$3,A186=$AT$9,STL!$S$4,A186=$AT$10,STL!$S$5,A186=$AT$11,STL!$S$6,A186=$AT$12,STL!$S$7,A186=$AT$13,STL!$S$8,A186=$AT$14,STL!$S$9,A186=$AT$15,STL!$S$10,A186=$AT$16,STL!$S$11,A186=$AT$17,STL!$S$12,A186=$AT$18,STL!$S$13,A186=$AT$19,STL!$S$14,A186=$AT$20,STL!$S$15,A186=$AT$21,STL!$S$16,A186=$AT$22,STL!$S$17,A186=$AT$23,STL!$S$18,A186=$AT$24,STL!$S$19,A186=$AT$25,STL!$S$20,A186=$AT$26,STL!$S$21,A186=$AT$27,STL!$S$22,A186=$AT$28,STL!$S$23,A186=$AT$29,STL!$S$24,A186=$AT$30,STL!$S$25,A186=$AT$31,STL!$S$26,A186=$AT$32,STL!$S$27,A186=$AT$33,STL!$S$28,A186=$AT$34,STL!$S$29,A186=$AT$35,STL!$S$30,A186=$AT$36,STL!$S$31,A186=$AT$37,STL!$S$32,A186=$AT$38,STL!$S$33,A186=$AT$39,STL!$S$34,A186=$AT$40,STL!$S$35,A186=$AT$41,STL!$S$36,A186=$AT$42,STL!$S$37,A186=$AT$43,STL!$S$38,A186=$AT$44,STL!$S$39,A186=$AT$45,STL!$S$40,A186=$AT$46,STL!$S$41,A186=$AT$47,STL!$S$42,A186=$AT$48,STL!$S$43,A186=$AT$49,STL!$S$44)</f>
        <v>392.85714285714283</v>
      </c>
      <c r="T186" s="2" cm="1">
        <f t="array" ref="T186">_xlfn.IFS(AD186=$AX$8,STL!$T$3,AD186=$AX$9,STL!$T$4,AD186=$AX$10,STL!$T$5,AD186=$AX$11,STL!$T$6,AD186=$AX$12,STL!$T$7,AD186=$AX$13,STL!$T$8,AD186=$AX$14,STL!$T$9,AD186=$AX$15,STL!$T$10,AD186=$AX$16,STL!$T$11,AD186=$AX$17,STL!$T$12,AD186=$AX$18,STL!$T$13,AD186=$AX$19,STL!$T$14,AD186=$AX$20,STL!$T$15,AD186=$AX$21,STL!$T$16,AD186=$AX$22,STL!$T$17,AD186=$AX$23,STL!$T$18,AD186=$AX$24,STL!$T$19,AD186=$AX$25,STL!$T$20,AD186=$AX$26,STL!$T$21,AD186=$AX$27,STL!$T$22,AD186=$AX$28,STL!$T$23,AD186=$AX$29,STL!$T$24,AD186=$AX$30,STL!$T$25,AD186=$AX$31,STL!$T$26,AD186=$AX$32,STL!$T$27,AD186=$AX$33,STL!$T$28,AD186=$AX$34,STL!$T$29,AD186=$AX$35,STL!$T$30,AD186=$AX$36,STL!$T$31,AD186=$AX$37,STL!$T$32,AD186=$AX$38,STL!$T$33,AD186=$AX$39,STL!$T$34,AD186=$AX$40,STL!$T$35,AD186=$AX$41,STL!$T$36,AD186=$AX$42,STL!$T$37,AD186=$AX$43,STL!$T$38,AD186=$AX$44,STL!$T$39,AD186=$AX$45,STL!$T$40,AD186=$AX$46,STL!$T$41,AD186=$AX$47,STL!$T$42,AD186=$AX$48,STL!$T$43,AD186=$AX$49,STL!$T$44)</f>
        <v>189.64099999999999</v>
      </c>
      <c r="U186" s="2" cm="1">
        <f t="array" ref="U186">_xlfn.IFS($AD186=$AX$8,STL!$U$3,$AD186=$AX$9,STL!$U$4,$AD186=$AX$10,STL!$U$5,$AD186=$AX$11,STL!$U$6,$AD186=$AX$12,STL!$U$7,$AD186=$AX$13,STL!$U$8,$AD186=$AX$14,STL!$U$9,$AD186=$AX$15,STL!$U$10,$AD186=$AX$16,STL!$U$11,$AD186=$AX$17,STL!$U$12,$AD186=$AX$18,STL!$U$13,$AD186=$AX$19,STL!$U$14,$AD186=$AX$20,STL!$U$15,$AD186=$AX$21,STL!$U$16,$AD186=$AX$22,STL!$U$17,$AD186=$AX$23,STL!$U$18,$AD186=$AX$24,STL!$U$19,$AD186=$AX$25,STL!$U$20,$AD186=$AX$26,STL!$U$21,$AD186=$AX$27,STL!$U$22,$AD186=$AX$28,STL!$U$23,$AD186=$AX$29,STL!$U$24,$AD186=$AX$30,STL!$U$25,$AD186=$AX$31,STL!$U$26,$AD186=$AX$32,STL!$U$27,$AD186=$AX$33,STL!$U$28,$AD186=$AX$34,STL!$U$29,$AD186=$AX$35,STL!$U$30,$AD186=$AX$36,STL!$U$31,$AD186=$AX$37,STL!$U$32,$AD186=$AX$38,STL!$U$33,$AD186=$AX$39,STL!$U$34,$AD186=$AX$40,STL!$U$35,$AD186=$AX$41,STL!$U$36,$AD186=$AX$42,STL!$U$37,$AD186=$AX$43,STL!$U$38,$AD186=$AX$44,STL!$U$39,$AD186=$AX$45,STL!$U$40,$AD186=$AX$46,STL!$U$41,$AD186=$AX$47,STL!$U$42,$AD186=$AX$48,STL!$U$43,$AD186=$AX$49,STL!$U$44)</f>
        <v>1.54</v>
      </c>
      <c r="V186" s="2" cm="1">
        <f t="array" ref="V186">_xlfn.IFS($AD186=$AX$8,STL!$V$3,$AD186=$AX$9,STL!$V$4,$AD186=$AX$10,STL!$V$5,$AD186=$AX$11,STL!$V$6,$AD186=$AX$12,STL!$V$7,$AD186=$AX$13,STL!$V$8,$AD186=$AX$14,STL!$V$9,$AD186=$AX$15,STL!$V$10,$AD186=$AX$16,STL!$V$11,$AD186=$AX$17,STL!$V$12,$AD186=$AX$18,STL!$V$13,$AD186=$AX$19,STL!$V$14,$AD186=$AX$20,STL!$V$15,$AD186=$AX$21,STL!$V$16,$AD186=$AX$22,STL!$V$17,$AD186=$AX$23,STL!$V$18,$AD186=$AX$24,STL!$V$19,$AD186=$AX$25,STL!$V$20,$AD186=$AX$26,STL!$V$21,$AD186=$AX$27,STL!$V$22,$AD186=$AX$28,STL!$V$23,$AD186=$AX$29,STL!$V$24,$AD186=$AX$30,STL!$V$25,$AD186=$AX$31,STL!$V$26,$AD186=$AX$32,STL!$V$27,$AD186=$AX$33,STL!$V$28,$AD186=$AX$34,STL!$V$29,$AD186=$AX$35,STL!$V$30,$AD186=$AX$36,STL!$V$31,$AD186=$AX$37,STL!$V$32,$AD186=$AX$38,STL!$V$33,$AD186=$AX$39,STL!$V$34,$AD186=$AX$40,STL!$V$35,$AD186=$AX$41,STL!$V$36,$AD186=$AX$42,STL!$V$37,$AD186=$AX$43,STL!$V$38,$AD186=$AX$44,STL!$V$39,$AD186=$AX$45,STL!$V$40,$AD186=$AX$46,STL!$V$41,$AD186=$AX$47,STL!$V$42,$AD186=$AX$48,STL!$V$43,$AD186=$AX$49,STL!$V$44)</f>
        <v>191.18099999999998</v>
      </c>
      <c r="W186" s="2" t="s">
        <v>1509</v>
      </c>
      <c r="X186" s="2">
        <v>0.03</v>
      </c>
      <c r="Y186" s="2" t="s">
        <v>33</v>
      </c>
      <c r="Z186" s="2" t="s">
        <v>34</v>
      </c>
      <c r="AA186" s="2" t="s">
        <v>35</v>
      </c>
      <c r="AB186" s="2">
        <v>1415.006224</v>
      </c>
      <c r="AC186" s="2">
        <v>1.415006</v>
      </c>
      <c r="AD186" s="2">
        <v>23</v>
      </c>
      <c r="AE186" s="10" t="s">
        <v>307</v>
      </c>
      <c r="AF186" s="2">
        <f t="shared" si="3"/>
        <v>1111.7904285714285</v>
      </c>
      <c r="AG186" s="2" cm="1">
        <f t="array" ref="AG186">_xlfn.IFS(D186="I",MIN('Datos pp I Región'!$K$7:$K$9),D186="II",MIN('Datos pp II Región'!$K$7:$K$9),D186="III",MIN('Datos pp III Región'!$K$7:$K$9),D186="IV",MIN('Datos pp IV Región'!$K$7:$K$9),D186="V",MIN('Datos pp V Región'!$K$7:$K$9),D186="RM",MIN('Datos pp RM'!$K$7:$K$9),D186="VI",MIN('Datos pp VI Región'!$K$7:$K$9))</f>
        <v>29</v>
      </c>
      <c r="AH186" s="2" cm="1">
        <f t="array" ref="AH186">_xlfn.IFS(Z186="Pavimentado",1-(AG186/(4*365)),Z186="No Pavimentado",1-(AG186/365))</f>
        <v>0.98013698630136981</v>
      </c>
      <c r="AI186" s="2" cm="1">
        <f t="array" ref="AI186">_xlfn.IFS(Z186="Pavimentado",8,Z186="No Pavimentado",R186)</f>
        <v>8</v>
      </c>
      <c r="AJ186" s="2">
        <v>0.62</v>
      </c>
      <c r="AK186" s="2">
        <v>0.15</v>
      </c>
      <c r="AL186" s="2">
        <v>1.5</v>
      </c>
      <c r="AM186" s="2">
        <v>0.15</v>
      </c>
      <c r="AN186" s="2"/>
      <c r="AO186" s="2" cm="1">
        <f t="array" ref="AO186">_xlfn.IFS($Z186=$AU$3,AJ186*(($X186)^(0.91))*(AI186*1.1023)^(1.02),$Z186=$AU$4,AL186*281.9*((8.5/12)^0.9)*(AI186/2.72)^0.45)</f>
        <v>0.23489275495793649</v>
      </c>
      <c r="AP186" s="2" cm="1">
        <f t="array" ref="AP186">_xlfn.IFS($Z186=$AU$3,AK186*(($X186)^(0.91))*(AI186*1.1023)^1.02,$Z186=$AU$4,AM186*281.9*((8.5/12)^0.9)*(AI186/2.72)^0.45)</f>
        <v>5.6828892328533019E-2</v>
      </c>
      <c r="AQ186" s="2" cm="1">
        <f t="array" ref="AQ186">_xlfn.IFS(Z186=$AU$3,(AF186*AO186*AH186)/1000000,Z186=$AU$4,(AF186*AH186*AO186*(1-AN186))/1000000)</f>
        <v>2.5596426054931787E-4</v>
      </c>
      <c r="AR186" s="2" cm="1">
        <f t="array" ref="AR186">_xlfn.IFS(Z186=$AU$3,(AF186*AP186*AH186)/1000000,Z186=$AU$4,(AF186*AH186*AP186*(1-AN186))/1000000)</f>
        <v>6.1926837229673667E-5</v>
      </c>
    </row>
    <row r="187" spans="1:44" x14ac:dyDescent="0.3">
      <c r="A187" s="2">
        <v>23</v>
      </c>
      <c r="B187" t="s">
        <v>21</v>
      </c>
      <c r="D187" t="s">
        <v>184</v>
      </c>
      <c r="F187" s="2" t="s">
        <v>219</v>
      </c>
      <c r="G187" s="2" t="s">
        <v>220</v>
      </c>
      <c r="H187" s="2" t="s">
        <v>221</v>
      </c>
      <c r="I187" s="2" t="s">
        <v>28</v>
      </c>
      <c r="J187" s="2">
        <v>11000</v>
      </c>
      <c r="K187" s="2" t="s">
        <v>29</v>
      </c>
      <c r="L187" s="4">
        <v>46227</v>
      </c>
      <c r="M187" s="2" t="s">
        <v>30</v>
      </c>
      <c r="N187" s="2" t="s">
        <v>31</v>
      </c>
      <c r="O187" s="2">
        <v>11000</v>
      </c>
      <c r="P187" s="2" cm="1">
        <f t="array" ref="P187">_xlfn.IFS(AD187=$AT$8,STL!$P$3,AD187=$AT$9,STL!$P$4,AD187=$AT$10,STL!$P$5,AD187=$AT$11,STL!$P$6,AD187=$AT$12,STL!$P$7,AD187=$AT$13,STL!$P$8,AD187=$AT$14,STL!$P$9,AD187=$AT$15,STL!$P$10,AD187=$AT$16,STL!$P$11,AD187=$AT$17,STL!$P$12,AD187=$AT$18,STL!$P$13,AD187=$AT$19,STL!$P$14,AD187=$AT$20,STL!$P$15,AD187=$AT$21,STL!$P$16,AD187=$AT$22,STL!$P$17,AD187=$AT$23,STL!$P$18,AD187=$AT$24,STL!$P$19,AD187=$AT$25,STL!$P$20,AD187=$AT$26,STL!$P$21,AD187=$AT$27,STL!$P$22,AD187=$AT$28,STL!$P$23,AD187=$AT$29,STL!$P$24,AD187=$AT$30,STL!$P$25,AD187=$AT$31,STL!$P$26,AD187=$AT$32,STL!$P$27,AD187=$AT$33,STL!$P$28,AD187=$AT$34,STL!$P$29,AD187=$AT$35,STL!$P$30,AD187=$AT$36,STL!$P$31,AD187=$AT$37,STL!$P$32,AD187=$AT$38,STL!$P$33,AD187=$AT$39,STL!$P$34,AD187=$AT$40,STL!$P$35,AD187=$AT$41,STL!$P$36,AD187=$AT$42,STL!$P$37,AD187=$AT$43,STL!$P$38,AD187=$AT$44,STL!$P$39,AD187=$AT$45,STL!$P$40,AD187=$AT$46,STL!$P$41,AD187=$AT$47,STL!$P$42,AD187=$AT$48,STL!$P$43,AD187=$AT$49,STL!$P$44)</f>
        <v>8.3350000000000009</v>
      </c>
      <c r="Q187" s="2">
        <f>STL!$Q$3</f>
        <v>28</v>
      </c>
      <c r="R187" s="42">
        <f>STL!$R$3</f>
        <v>36.335000000000001</v>
      </c>
      <c r="S187" s="43" cm="1">
        <f t="array" ref="S187">_xlfn.IFS(A187=$AT$8,STL!$S$3,A187=$AT$9,STL!$S$4,A187=$AT$10,STL!$S$5,A187=$AT$11,STL!$S$6,A187=$AT$12,STL!$S$7,A187=$AT$13,STL!$S$8,A187=$AT$14,STL!$S$9,A187=$AT$15,STL!$S$10,A187=$AT$16,STL!$S$11,A187=$AT$17,STL!$S$12,A187=$AT$18,STL!$S$13,A187=$AT$19,STL!$S$14,A187=$AT$20,STL!$S$15,A187=$AT$21,STL!$S$16,A187=$AT$22,STL!$S$17,A187=$AT$23,STL!$S$18,A187=$AT$24,STL!$S$19,A187=$AT$25,STL!$S$20,A187=$AT$26,STL!$S$21,A187=$AT$27,STL!$S$22,A187=$AT$28,STL!$S$23,A187=$AT$29,STL!$S$24,A187=$AT$30,STL!$S$25,A187=$AT$31,STL!$S$26,A187=$AT$32,STL!$S$27,A187=$AT$33,STL!$S$28,A187=$AT$34,STL!$S$29,A187=$AT$35,STL!$S$30,A187=$AT$36,STL!$S$31,A187=$AT$37,STL!$S$32,A187=$AT$38,STL!$S$33,A187=$AT$39,STL!$S$34,A187=$AT$40,STL!$S$35,A187=$AT$41,STL!$S$36,A187=$AT$42,STL!$S$37,A187=$AT$43,STL!$S$38,A187=$AT$44,STL!$S$39,A187=$AT$45,STL!$S$40,A187=$AT$46,STL!$S$41,A187=$AT$47,STL!$S$42,A187=$AT$48,STL!$S$43,A187=$AT$49,STL!$S$44)</f>
        <v>392.85714285714283</v>
      </c>
      <c r="T187" s="2" cm="1">
        <f t="array" ref="T187">_xlfn.IFS(AD187=$AX$8,STL!$T$3,AD187=$AX$9,STL!$T$4,AD187=$AX$10,STL!$T$5,AD187=$AX$11,STL!$T$6,AD187=$AX$12,STL!$T$7,AD187=$AX$13,STL!$T$8,AD187=$AX$14,STL!$T$9,AD187=$AX$15,STL!$T$10,AD187=$AX$16,STL!$T$11,AD187=$AX$17,STL!$T$12,AD187=$AX$18,STL!$T$13,AD187=$AX$19,STL!$T$14,AD187=$AX$20,STL!$T$15,AD187=$AX$21,STL!$T$16,AD187=$AX$22,STL!$T$17,AD187=$AX$23,STL!$T$18,AD187=$AX$24,STL!$T$19,AD187=$AX$25,STL!$T$20,AD187=$AX$26,STL!$T$21,AD187=$AX$27,STL!$T$22,AD187=$AX$28,STL!$T$23,AD187=$AX$29,STL!$T$24,AD187=$AX$30,STL!$T$25,AD187=$AX$31,STL!$T$26,AD187=$AX$32,STL!$T$27,AD187=$AX$33,STL!$T$28,AD187=$AX$34,STL!$T$29,AD187=$AX$35,STL!$T$30,AD187=$AX$36,STL!$T$31,AD187=$AX$37,STL!$T$32,AD187=$AX$38,STL!$T$33,AD187=$AX$39,STL!$T$34,AD187=$AX$40,STL!$T$35,AD187=$AX$41,STL!$T$36,AD187=$AX$42,STL!$T$37,AD187=$AX$43,STL!$T$38,AD187=$AX$44,STL!$T$39,AD187=$AX$45,STL!$T$40,AD187=$AX$46,STL!$T$41,AD187=$AX$47,STL!$T$42,AD187=$AX$48,STL!$T$43,AD187=$AX$49,STL!$T$44)</f>
        <v>189.64099999999999</v>
      </c>
      <c r="U187" s="2" cm="1">
        <f t="array" ref="U187">_xlfn.IFS($AD187=$AX$8,STL!$U$3,$AD187=$AX$9,STL!$U$4,$AD187=$AX$10,STL!$U$5,$AD187=$AX$11,STL!$U$6,$AD187=$AX$12,STL!$U$7,$AD187=$AX$13,STL!$U$8,$AD187=$AX$14,STL!$U$9,$AD187=$AX$15,STL!$U$10,$AD187=$AX$16,STL!$U$11,$AD187=$AX$17,STL!$U$12,$AD187=$AX$18,STL!$U$13,$AD187=$AX$19,STL!$U$14,$AD187=$AX$20,STL!$U$15,$AD187=$AX$21,STL!$U$16,$AD187=$AX$22,STL!$U$17,$AD187=$AX$23,STL!$U$18,$AD187=$AX$24,STL!$U$19,$AD187=$AX$25,STL!$U$20,$AD187=$AX$26,STL!$U$21,$AD187=$AX$27,STL!$U$22,$AD187=$AX$28,STL!$U$23,$AD187=$AX$29,STL!$U$24,$AD187=$AX$30,STL!$U$25,$AD187=$AX$31,STL!$U$26,$AD187=$AX$32,STL!$U$27,$AD187=$AX$33,STL!$U$28,$AD187=$AX$34,STL!$U$29,$AD187=$AX$35,STL!$U$30,$AD187=$AX$36,STL!$U$31,$AD187=$AX$37,STL!$U$32,$AD187=$AX$38,STL!$U$33,$AD187=$AX$39,STL!$U$34,$AD187=$AX$40,STL!$U$35,$AD187=$AX$41,STL!$U$36,$AD187=$AX$42,STL!$U$37,$AD187=$AX$43,STL!$U$38,$AD187=$AX$44,STL!$U$39,$AD187=$AX$45,STL!$U$40,$AD187=$AX$46,STL!$U$41,$AD187=$AX$47,STL!$U$42,$AD187=$AX$48,STL!$U$43,$AD187=$AX$49,STL!$U$44)</f>
        <v>1.54</v>
      </c>
      <c r="V187" s="2" cm="1">
        <f t="array" ref="V187">_xlfn.IFS($AD187=$AX$8,STL!$V$3,$AD187=$AX$9,STL!$V$4,$AD187=$AX$10,STL!$V$5,$AD187=$AX$11,STL!$V$6,$AD187=$AX$12,STL!$V$7,$AD187=$AX$13,STL!$V$8,$AD187=$AX$14,STL!$V$9,$AD187=$AX$15,STL!$V$10,$AD187=$AX$16,STL!$V$11,$AD187=$AX$17,STL!$V$12,$AD187=$AX$18,STL!$V$13,$AD187=$AX$19,STL!$V$14,$AD187=$AX$20,STL!$V$15,$AD187=$AX$21,STL!$V$16,$AD187=$AX$22,STL!$V$17,$AD187=$AX$23,STL!$V$18,$AD187=$AX$24,STL!$V$19,$AD187=$AX$25,STL!$V$20,$AD187=$AX$26,STL!$V$21,$AD187=$AX$27,STL!$V$22,$AD187=$AX$28,STL!$V$23,$AD187=$AX$29,STL!$V$24,$AD187=$AX$30,STL!$V$25,$AD187=$AX$31,STL!$V$26,$AD187=$AX$32,STL!$V$27,$AD187=$AX$33,STL!$V$28,$AD187=$AX$34,STL!$V$29,$AD187=$AX$35,STL!$V$30,$AD187=$AX$36,STL!$V$31,$AD187=$AX$37,STL!$V$32,$AD187=$AX$38,STL!$V$33,$AD187=$AX$39,STL!$V$34,$AD187=$AX$40,STL!$V$35,$AD187=$AX$41,STL!$V$36,$AD187=$AX$42,STL!$V$37,$AD187=$AX$43,STL!$V$38,$AD187=$AX$44,STL!$V$39,$AD187=$AX$45,STL!$V$40,$AD187=$AX$46,STL!$V$41,$AD187=$AX$47,STL!$V$42,$AD187=$AX$48,STL!$V$43,$AD187=$AX$49,STL!$V$44)</f>
        <v>191.18099999999998</v>
      </c>
      <c r="W187" s="2" t="s">
        <v>1510</v>
      </c>
      <c r="X187" s="2">
        <v>0.03</v>
      </c>
      <c r="Y187" s="2" t="s">
        <v>33</v>
      </c>
      <c r="Z187" s="2" t="s">
        <v>34</v>
      </c>
      <c r="AA187" s="2" t="s">
        <v>35</v>
      </c>
      <c r="AB187" s="2">
        <v>7897.6520419999997</v>
      </c>
      <c r="AC187" s="2">
        <v>7.8976519999999999</v>
      </c>
      <c r="AD187" s="2">
        <v>23</v>
      </c>
      <c r="AE187" s="10" t="s">
        <v>307</v>
      </c>
      <c r="AF187" s="2">
        <f t="shared" si="3"/>
        <v>6205.2979999999998</v>
      </c>
      <c r="AG187" s="2" cm="1">
        <f t="array" ref="AG187">_xlfn.IFS(D187="I",MIN('Datos pp I Región'!$K$7:$K$9),D187="II",MIN('Datos pp II Región'!$K$7:$K$9),D187="III",MIN('Datos pp III Región'!$K$7:$K$9),D187="IV",MIN('Datos pp IV Región'!$K$7:$K$9),D187="V",MIN('Datos pp V Región'!$K$7:$K$9),D187="RM",MIN('Datos pp RM'!$K$7:$K$9),D187="VI",MIN('Datos pp VI Región'!$K$7:$K$9))</f>
        <v>29</v>
      </c>
      <c r="AH187" s="2" cm="1">
        <f t="array" ref="AH187">_xlfn.IFS(Z187="Pavimentado",1-(AG187/(4*365)),Z187="No Pavimentado",1-(AG187/365))</f>
        <v>0.98013698630136981</v>
      </c>
      <c r="AI187" s="2" cm="1">
        <f t="array" ref="AI187">_xlfn.IFS(Z187="Pavimentado",8,Z187="No Pavimentado",R187)</f>
        <v>8</v>
      </c>
      <c r="AJ187" s="2">
        <v>0.62</v>
      </c>
      <c r="AK187" s="2">
        <v>0.15</v>
      </c>
      <c r="AL187" s="2">
        <v>1.5</v>
      </c>
      <c r="AM187" s="2">
        <v>0.15</v>
      </c>
      <c r="AN187" s="2"/>
      <c r="AO187" s="2" cm="1">
        <f t="array" ref="AO187">_xlfn.IFS($Z187=$AU$3,AJ187*(($X187)^(0.91))*(AI187*1.1023)^(1.02),$Z187=$AU$4,AL187*281.9*((8.5/12)^0.9)*(AI187/2.72)^0.45)</f>
        <v>0.23489275495793649</v>
      </c>
      <c r="AP187" s="2" cm="1">
        <f t="array" ref="AP187">_xlfn.IFS($Z187=$AU$3,AK187*(($X187)^(0.91))*(AI187*1.1023)^1.02,$Z187=$AU$4,AM187*281.9*((8.5/12)^0.9)*(AI187/2.72)^0.45)</f>
        <v>5.6828892328533019E-2</v>
      </c>
      <c r="AQ187" s="2" cm="1">
        <f t="array" ref="AQ187">_xlfn.IFS(Z187=$AU$3,(AF187*AO187*AH187)/1000000,Z187=$AU$4,(AF187*AH187*AO187*(1-AN187))/1000000)</f>
        <v>1.4286276201343608E-3</v>
      </c>
      <c r="AR187" s="2" cm="1">
        <f t="array" ref="AR187">_xlfn.IFS(Z187=$AU$3,(AF187*AP187*AH187)/1000000,Z187=$AU$4,(AF187*AH187*AP187*(1-AN187))/1000000)</f>
        <v>3.4563571454863565E-4</v>
      </c>
    </row>
    <row r="188" spans="1:44" x14ac:dyDescent="0.3">
      <c r="A188" s="2">
        <v>23</v>
      </c>
      <c r="B188" t="s">
        <v>21</v>
      </c>
      <c r="D188" t="s">
        <v>184</v>
      </c>
      <c r="F188" s="2" t="s">
        <v>219</v>
      </c>
      <c r="G188" s="2" t="s">
        <v>220</v>
      </c>
      <c r="H188" s="2" t="s">
        <v>221</v>
      </c>
      <c r="I188" s="2" t="s">
        <v>28</v>
      </c>
      <c r="J188" s="2">
        <v>11000</v>
      </c>
      <c r="K188" s="2" t="s">
        <v>29</v>
      </c>
      <c r="L188" s="4">
        <v>46227</v>
      </c>
      <c r="M188" s="2" t="s">
        <v>30</v>
      </c>
      <c r="N188" s="2" t="s">
        <v>31</v>
      </c>
      <c r="O188" s="2">
        <v>11000</v>
      </c>
      <c r="P188" s="2" cm="1">
        <f t="array" ref="P188">_xlfn.IFS(AD188=$AT$8,STL!$P$3,AD188=$AT$9,STL!$P$4,AD188=$AT$10,STL!$P$5,AD188=$AT$11,STL!$P$6,AD188=$AT$12,STL!$P$7,AD188=$AT$13,STL!$P$8,AD188=$AT$14,STL!$P$9,AD188=$AT$15,STL!$P$10,AD188=$AT$16,STL!$P$11,AD188=$AT$17,STL!$P$12,AD188=$AT$18,STL!$P$13,AD188=$AT$19,STL!$P$14,AD188=$AT$20,STL!$P$15,AD188=$AT$21,STL!$P$16,AD188=$AT$22,STL!$P$17,AD188=$AT$23,STL!$P$18,AD188=$AT$24,STL!$P$19,AD188=$AT$25,STL!$P$20,AD188=$AT$26,STL!$P$21,AD188=$AT$27,STL!$P$22,AD188=$AT$28,STL!$P$23,AD188=$AT$29,STL!$P$24,AD188=$AT$30,STL!$P$25,AD188=$AT$31,STL!$P$26,AD188=$AT$32,STL!$P$27,AD188=$AT$33,STL!$P$28,AD188=$AT$34,STL!$P$29,AD188=$AT$35,STL!$P$30,AD188=$AT$36,STL!$P$31,AD188=$AT$37,STL!$P$32,AD188=$AT$38,STL!$P$33,AD188=$AT$39,STL!$P$34,AD188=$AT$40,STL!$P$35,AD188=$AT$41,STL!$P$36,AD188=$AT$42,STL!$P$37,AD188=$AT$43,STL!$P$38,AD188=$AT$44,STL!$P$39,AD188=$AT$45,STL!$P$40,AD188=$AT$46,STL!$P$41,AD188=$AT$47,STL!$P$42,AD188=$AT$48,STL!$P$43,AD188=$AT$49,STL!$P$44)</f>
        <v>8.3350000000000009</v>
      </c>
      <c r="Q188" s="2">
        <f>STL!$Q$3</f>
        <v>28</v>
      </c>
      <c r="R188" s="42">
        <f>STL!$R$3</f>
        <v>36.335000000000001</v>
      </c>
      <c r="S188" s="43" cm="1">
        <f t="array" ref="S188">_xlfn.IFS(A188=$AT$8,STL!$S$3,A188=$AT$9,STL!$S$4,A188=$AT$10,STL!$S$5,A188=$AT$11,STL!$S$6,A188=$AT$12,STL!$S$7,A188=$AT$13,STL!$S$8,A188=$AT$14,STL!$S$9,A188=$AT$15,STL!$S$10,A188=$AT$16,STL!$S$11,A188=$AT$17,STL!$S$12,A188=$AT$18,STL!$S$13,A188=$AT$19,STL!$S$14,A188=$AT$20,STL!$S$15,A188=$AT$21,STL!$S$16,A188=$AT$22,STL!$S$17,A188=$AT$23,STL!$S$18,A188=$AT$24,STL!$S$19,A188=$AT$25,STL!$S$20,A188=$AT$26,STL!$S$21,A188=$AT$27,STL!$S$22,A188=$AT$28,STL!$S$23,A188=$AT$29,STL!$S$24,A188=$AT$30,STL!$S$25,A188=$AT$31,STL!$S$26,A188=$AT$32,STL!$S$27,A188=$AT$33,STL!$S$28,A188=$AT$34,STL!$S$29,A188=$AT$35,STL!$S$30,A188=$AT$36,STL!$S$31,A188=$AT$37,STL!$S$32,A188=$AT$38,STL!$S$33,A188=$AT$39,STL!$S$34,A188=$AT$40,STL!$S$35,A188=$AT$41,STL!$S$36,A188=$AT$42,STL!$S$37,A188=$AT$43,STL!$S$38,A188=$AT$44,STL!$S$39,A188=$AT$45,STL!$S$40,A188=$AT$46,STL!$S$41,A188=$AT$47,STL!$S$42,A188=$AT$48,STL!$S$43,A188=$AT$49,STL!$S$44)</f>
        <v>392.85714285714283</v>
      </c>
      <c r="T188" s="2" cm="1">
        <f t="array" ref="T188">_xlfn.IFS(AD188=$AX$8,STL!$T$3,AD188=$AX$9,STL!$T$4,AD188=$AX$10,STL!$T$5,AD188=$AX$11,STL!$T$6,AD188=$AX$12,STL!$T$7,AD188=$AX$13,STL!$T$8,AD188=$AX$14,STL!$T$9,AD188=$AX$15,STL!$T$10,AD188=$AX$16,STL!$T$11,AD188=$AX$17,STL!$T$12,AD188=$AX$18,STL!$T$13,AD188=$AX$19,STL!$T$14,AD188=$AX$20,STL!$T$15,AD188=$AX$21,STL!$T$16,AD188=$AX$22,STL!$T$17,AD188=$AX$23,STL!$T$18,AD188=$AX$24,STL!$T$19,AD188=$AX$25,STL!$T$20,AD188=$AX$26,STL!$T$21,AD188=$AX$27,STL!$T$22,AD188=$AX$28,STL!$T$23,AD188=$AX$29,STL!$T$24,AD188=$AX$30,STL!$T$25,AD188=$AX$31,STL!$T$26,AD188=$AX$32,STL!$T$27,AD188=$AX$33,STL!$T$28,AD188=$AX$34,STL!$T$29,AD188=$AX$35,STL!$T$30,AD188=$AX$36,STL!$T$31,AD188=$AX$37,STL!$T$32,AD188=$AX$38,STL!$T$33,AD188=$AX$39,STL!$T$34,AD188=$AX$40,STL!$T$35,AD188=$AX$41,STL!$T$36,AD188=$AX$42,STL!$T$37,AD188=$AX$43,STL!$T$38,AD188=$AX$44,STL!$T$39,AD188=$AX$45,STL!$T$40,AD188=$AX$46,STL!$T$41,AD188=$AX$47,STL!$T$42,AD188=$AX$48,STL!$T$43,AD188=$AX$49,STL!$T$44)</f>
        <v>189.64099999999999</v>
      </c>
      <c r="U188" s="2" cm="1">
        <f t="array" ref="U188">_xlfn.IFS($AD188=$AX$8,STL!$U$3,$AD188=$AX$9,STL!$U$4,$AD188=$AX$10,STL!$U$5,$AD188=$AX$11,STL!$U$6,$AD188=$AX$12,STL!$U$7,$AD188=$AX$13,STL!$U$8,$AD188=$AX$14,STL!$U$9,$AD188=$AX$15,STL!$U$10,$AD188=$AX$16,STL!$U$11,$AD188=$AX$17,STL!$U$12,$AD188=$AX$18,STL!$U$13,$AD188=$AX$19,STL!$U$14,$AD188=$AX$20,STL!$U$15,$AD188=$AX$21,STL!$U$16,$AD188=$AX$22,STL!$U$17,$AD188=$AX$23,STL!$U$18,$AD188=$AX$24,STL!$U$19,$AD188=$AX$25,STL!$U$20,$AD188=$AX$26,STL!$U$21,$AD188=$AX$27,STL!$U$22,$AD188=$AX$28,STL!$U$23,$AD188=$AX$29,STL!$U$24,$AD188=$AX$30,STL!$U$25,$AD188=$AX$31,STL!$U$26,$AD188=$AX$32,STL!$U$27,$AD188=$AX$33,STL!$U$28,$AD188=$AX$34,STL!$U$29,$AD188=$AX$35,STL!$U$30,$AD188=$AX$36,STL!$U$31,$AD188=$AX$37,STL!$U$32,$AD188=$AX$38,STL!$U$33,$AD188=$AX$39,STL!$U$34,$AD188=$AX$40,STL!$U$35,$AD188=$AX$41,STL!$U$36,$AD188=$AX$42,STL!$U$37,$AD188=$AX$43,STL!$U$38,$AD188=$AX$44,STL!$U$39,$AD188=$AX$45,STL!$U$40,$AD188=$AX$46,STL!$U$41,$AD188=$AX$47,STL!$U$42,$AD188=$AX$48,STL!$U$43,$AD188=$AX$49,STL!$U$44)</f>
        <v>1.54</v>
      </c>
      <c r="V188" s="2" cm="1">
        <f t="array" ref="V188">_xlfn.IFS($AD188=$AX$8,STL!$V$3,$AD188=$AX$9,STL!$V$4,$AD188=$AX$10,STL!$V$5,$AD188=$AX$11,STL!$V$6,$AD188=$AX$12,STL!$V$7,$AD188=$AX$13,STL!$V$8,$AD188=$AX$14,STL!$V$9,$AD188=$AX$15,STL!$V$10,$AD188=$AX$16,STL!$V$11,$AD188=$AX$17,STL!$V$12,$AD188=$AX$18,STL!$V$13,$AD188=$AX$19,STL!$V$14,$AD188=$AX$20,STL!$V$15,$AD188=$AX$21,STL!$V$16,$AD188=$AX$22,STL!$V$17,$AD188=$AX$23,STL!$V$18,$AD188=$AX$24,STL!$V$19,$AD188=$AX$25,STL!$V$20,$AD188=$AX$26,STL!$V$21,$AD188=$AX$27,STL!$V$22,$AD188=$AX$28,STL!$V$23,$AD188=$AX$29,STL!$V$24,$AD188=$AX$30,STL!$V$25,$AD188=$AX$31,STL!$V$26,$AD188=$AX$32,STL!$V$27,$AD188=$AX$33,STL!$V$28,$AD188=$AX$34,STL!$V$29,$AD188=$AX$35,STL!$V$30,$AD188=$AX$36,STL!$V$31,$AD188=$AX$37,STL!$V$32,$AD188=$AX$38,STL!$V$33,$AD188=$AX$39,STL!$V$34,$AD188=$AX$40,STL!$V$35,$AD188=$AX$41,STL!$V$36,$AD188=$AX$42,STL!$V$37,$AD188=$AX$43,STL!$V$38,$AD188=$AX$44,STL!$V$39,$AD188=$AX$45,STL!$V$40,$AD188=$AX$46,STL!$V$41,$AD188=$AX$47,STL!$V$42,$AD188=$AX$48,STL!$V$43,$AD188=$AX$49,STL!$V$44)</f>
        <v>191.18099999999998</v>
      </c>
      <c r="W188" s="2" t="s">
        <v>1511</v>
      </c>
      <c r="X188" s="2">
        <v>0.03</v>
      </c>
      <c r="Y188" s="2" t="s">
        <v>33</v>
      </c>
      <c r="Z188" s="2" t="s">
        <v>34</v>
      </c>
      <c r="AA188" s="2" t="s">
        <v>35</v>
      </c>
      <c r="AB188" s="2">
        <v>27192.632745999999</v>
      </c>
      <c r="AC188" s="2">
        <v>27.192633000000001</v>
      </c>
      <c r="AD188" s="2">
        <v>23</v>
      </c>
      <c r="AE188" s="10" t="s">
        <v>307</v>
      </c>
      <c r="AF188" s="2">
        <f t="shared" ref="AF188:AF251" si="4">IF(AE188="Si",AC188*S188*2,AC188*S188)</f>
        <v>21365.640214285715</v>
      </c>
      <c r="AG188" s="2" cm="1">
        <f t="array" ref="AG188">_xlfn.IFS(D188="I",MIN('Datos pp I Región'!$K$7:$K$9),D188="II",MIN('Datos pp II Región'!$K$7:$K$9),D188="III",MIN('Datos pp III Región'!$K$7:$K$9),D188="IV",MIN('Datos pp IV Región'!$K$7:$K$9),D188="V",MIN('Datos pp V Región'!$K$7:$K$9),D188="RM",MIN('Datos pp RM'!$K$7:$K$9),D188="VI",MIN('Datos pp VI Región'!$K$7:$K$9))</f>
        <v>29</v>
      </c>
      <c r="AH188" s="2" cm="1">
        <f t="array" ref="AH188">_xlfn.IFS(Z188="Pavimentado",1-(AG188/(4*365)),Z188="No Pavimentado",1-(AG188/365))</f>
        <v>0.98013698630136981</v>
      </c>
      <c r="AI188" s="2" cm="1">
        <f t="array" ref="AI188">_xlfn.IFS(Z188="Pavimentado",8,Z188="No Pavimentado",R188)</f>
        <v>8</v>
      </c>
      <c r="AJ188" s="2">
        <v>0.62</v>
      </c>
      <c r="AK188" s="2">
        <v>0.15</v>
      </c>
      <c r="AL188" s="2">
        <v>1.5</v>
      </c>
      <c r="AM188" s="2">
        <v>0.15</v>
      </c>
      <c r="AN188" s="2"/>
      <c r="AO188" s="2" cm="1">
        <f t="array" ref="AO188">_xlfn.IFS($Z188=$AU$3,AJ188*(($X188)^(0.91))*(AI188*1.1023)^(1.02),$Z188=$AU$4,AL188*281.9*((8.5/12)^0.9)*(AI188/2.72)^0.45)</f>
        <v>0.23489275495793649</v>
      </c>
      <c r="AP188" s="2" cm="1">
        <f t="array" ref="AP188">_xlfn.IFS($Z188=$AU$3,AK188*(($X188)^(0.91))*(AI188*1.1023)^1.02,$Z188=$AU$4,AM188*281.9*((8.5/12)^0.9)*(AI188/2.72)^0.45)</f>
        <v>5.6828892328533019E-2</v>
      </c>
      <c r="AQ188" s="2" cm="1">
        <f t="array" ref="AQ188">_xlfn.IFS(Z188=$AU$3,(AF188*AO188*AH188)/1000000,Z188=$AU$4,(AF188*AH188*AO188*(1-AN188))/1000000)</f>
        <v>4.9189488936682811E-3</v>
      </c>
      <c r="AR188" s="2" cm="1">
        <f t="array" ref="AR188">_xlfn.IFS(Z188=$AU$3,(AF188*AP188*AH188)/1000000,Z188=$AU$4,(AF188*AH188*AP188*(1-AN188))/1000000)</f>
        <v>1.1900682807261969E-3</v>
      </c>
    </row>
    <row r="189" spans="1:44" x14ac:dyDescent="0.3">
      <c r="A189" s="2">
        <v>23</v>
      </c>
      <c r="B189" t="s">
        <v>21</v>
      </c>
      <c r="D189" t="s">
        <v>184</v>
      </c>
      <c r="F189" s="2" t="s">
        <v>219</v>
      </c>
      <c r="G189" s="2" t="s">
        <v>220</v>
      </c>
      <c r="H189" s="2" t="s">
        <v>221</v>
      </c>
      <c r="I189" s="2" t="s">
        <v>28</v>
      </c>
      <c r="J189" s="2">
        <v>11000</v>
      </c>
      <c r="K189" s="2" t="s">
        <v>29</v>
      </c>
      <c r="L189" s="4">
        <v>46227</v>
      </c>
      <c r="M189" s="2" t="s">
        <v>30</v>
      </c>
      <c r="N189" s="2" t="s">
        <v>31</v>
      </c>
      <c r="O189" s="2">
        <v>11000</v>
      </c>
      <c r="P189" s="2" cm="1">
        <f t="array" ref="P189">_xlfn.IFS(AD189=$AT$8,STL!$P$3,AD189=$AT$9,STL!$P$4,AD189=$AT$10,STL!$P$5,AD189=$AT$11,STL!$P$6,AD189=$AT$12,STL!$P$7,AD189=$AT$13,STL!$P$8,AD189=$AT$14,STL!$P$9,AD189=$AT$15,STL!$P$10,AD189=$AT$16,STL!$P$11,AD189=$AT$17,STL!$P$12,AD189=$AT$18,STL!$P$13,AD189=$AT$19,STL!$P$14,AD189=$AT$20,STL!$P$15,AD189=$AT$21,STL!$P$16,AD189=$AT$22,STL!$P$17,AD189=$AT$23,STL!$P$18,AD189=$AT$24,STL!$P$19,AD189=$AT$25,STL!$P$20,AD189=$AT$26,STL!$P$21,AD189=$AT$27,STL!$P$22,AD189=$AT$28,STL!$P$23,AD189=$AT$29,STL!$P$24,AD189=$AT$30,STL!$P$25,AD189=$AT$31,STL!$P$26,AD189=$AT$32,STL!$P$27,AD189=$AT$33,STL!$P$28,AD189=$AT$34,STL!$P$29,AD189=$AT$35,STL!$P$30,AD189=$AT$36,STL!$P$31,AD189=$AT$37,STL!$P$32,AD189=$AT$38,STL!$P$33,AD189=$AT$39,STL!$P$34,AD189=$AT$40,STL!$P$35,AD189=$AT$41,STL!$P$36,AD189=$AT$42,STL!$P$37,AD189=$AT$43,STL!$P$38,AD189=$AT$44,STL!$P$39,AD189=$AT$45,STL!$P$40,AD189=$AT$46,STL!$P$41,AD189=$AT$47,STL!$P$42,AD189=$AT$48,STL!$P$43,AD189=$AT$49,STL!$P$44)</f>
        <v>8.3350000000000009</v>
      </c>
      <c r="Q189" s="2">
        <f>STL!$Q$3</f>
        <v>28</v>
      </c>
      <c r="R189" s="42">
        <f>STL!$R$3</f>
        <v>36.335000000000001</v>
      </c>
      <c r="S189" s="43" cm="1">
        <f t="array" ref="S189">_xlfn.IFS(A189=$AT$8,STL!$S$3,A189=$AT$9,STL!$S$4,A189=$AT$10,STL!$S$5,A189=$AT$11,STL!$S$6,A189=$AT$12,STL!$S$7,A189=$AT$13,STL!$S$8,A189=$AT$14,STL!$S$9,A189=$AT$15,STL!$S$10,A189=$AT$16,STL!$S$11,A189=$AT$17,STL!$S$12,A189=$AT$18,STL!$S$13,A189=$AT$19,STL!$S$14,A189=$AT$20,STL!$S$15,A189=$AT$21,STL!$S$16,A189=$AT$22,STL!$S$17,A189=$AT$23,STL!$S$18,A189=$AT$24,STL!$S$19,A189=$AT$25,STL!$S$20,A189=$AT$26,STL!$S$21,A189=$AT$27,STL!$S$22,A189=$AT$28,STL!$S$23,A189=$AT$29,STL!$S$24,A189=$AT$30,STL!$S$25,A189=$AT$31,STL!$S$26,A189=$AT$32,STL!$S$27,A189=$AT$33,STL!$S$28,A189=$AT$34,STL!$S$29,A189=$AT$35,STL!$S$30,A189=$AT$36,STL!$S$31,A189=$AT$37,STL!$S$32,A189=$AT$38,STL!$S$33,A189=$AT$39,STL!$S$34,A189=$AT$40,STL!$S$35,A189=$AT$41,STL!$S$36,A189=$AT$42,STL!$S$37,A189=$AT$43,STL!$S$38,A189=$AT$44,STL!$S$39,A189=$AT$45,STL!$S$40,A189=$AT$46,STL!$S$41,A189=$AT$47,STL!$S$42,A189=$AT$48,STL!$S$43,A189=$AT$49,STL!$S$44)</f>
        <v>392.85714285714283</v>
      </c>
      <c r="T189" s="2" cm="1">
        <f t="array" ref="T189">_xlfn.IFS(AD189=$AX$8,STL!$T$3,AD189=$AX$9,STL!$T$4,AD189=$AX$10,STL!$T$5,AD189=$AX$11,STL!$T$6,AD189=$AX$12,STL!$T$7,AD189=$AX$13,STL!$T$8,AD189=$AX$14,STL!$T$9,AD189=$AX$15,STL!$T$10,AD189=$AX$16,STL!$T$11,AD189=$AX$17,STL!$T$12,AD189=$AX$18,STL!$T$13,AD189=$AX$19,STL!$T$14,AD189=$AX$20,STL!$T$15,AD189=$AX$21,STL!$T$16,AD189=$AX$22,STL!$T$17,AD189=$AX$23,STL!$T$18,AD189=$AX$24,STL!$T$19,AD189=$AX$25,STL!$T$20,AD189=$AX$26,STL!$T$21,AD189=$AX$27,STL!$T$22,AD189=$AX$28,STL!$T$23,AD189=$AX$29,STL!$T$24,AD189=$AX$30,STL!$T$25,AD189=$AX$31,STL!$T$26,AD189=$AX$32,STL!$T$27,AD189=$AX$33,STL!$T$28,AD189=$AX$34,STL!$T$29,AD189=$AX$35,STL!$T$30,AD189=$AX$36,STL!$T$31,AD189=$AX$37,STL!$T$32,AD189=$AX$38,STL!$T$33,AD189=$AX$39,STL!$T$34,AD189=$AX$40,STL!$T$35,AD189=$AX$41,STL!$T$36,AD189=$AX$42,STL!$T$37,AD189=$AX$43,STL!$T$38,AD189=$AX$44,STL!$T$39,AD189=$AX$45,STL!$T$40,AD189=$AX$46,STL!$T$41,AD189=$AX$47,STL!$T$42,AD189=$AX$48,STL!$T$43,AD189=$AX$49,STL!$T$44)</f>
        <v>189.64099999999999</v>
      </c>
      <c r="U189" s="2" cm="1">
        <f t="array" ref="U189">_xlfn.IFS($AD189=$AX$8,STL!$U$3,$AD189=$AX$9,STL!$U$4,$AD189=$AX$10,STL!$U$5,$AD189=$AX$11,STL!$U$6,$AD189=$AX$12,STL!$U$7,$AD189=$AX$13,STL!$U$8,$AD189=$AX$14,STL!$U$9,$AD189=$AX$15,STL!$U$10,$AD189=$AX$16,STL!$U$11,$AD189=$AX$17,STL!$U$12,$AD189=$AX$18,STL!$U$13,$AD189=$AX$19,STL!$U$14,$AD189=$AX$20,STL!$U$15,$AD189=$AX$21,STL!$U$16,$AD189=$AX$22,STL!$U$17,$AD189=$AX$23,STL!$U$18,$AD189=$AX$24,STL!$U$19,$AD189=$AX$25,STL!$U$20,$AD189=$AX$26,STL!$U$21,$AD189=$AX$27,STL!$U$22,$AD189=$AX$28,STL!$U$23,$AD189=$AX$29,STL!$U$24,$AD189=$AX$30,STL!$U$25,$AD189=$AX$31,STL!$U$26,$AD189=$AX$32,STL!$U$27,$AD189=$AX$33,STL!$U$28,$AD189=$AX$34,STL!$U$29,$AD189=$AX$35,STL!$U$30,$AD189=$AX$36,STL!$U$31,$AD189=$AX$37,STL!$U$32,$AD189=$AX$38,STL!$U$33,$AD189=$AX$39,STL!$U$34,$AD189=$AX$40,STL!$U$35,$AD189=$AX$41,STL!$U$36,$AD189=$AX$42,STL!$U$37,$AD189=$AX$43,STL!$U$38,$AD189=$AX$44,STL!$U$39,$AD189=$AX$45,STL!$U$40,$AD189=$AX$46,STL!$U$41,$AD189=$AX$47,STL!$U$42,$AD189=$AX$48,STL!$U$43,$AD189=$AX$49,STL!$U$44)</f>
        <v>1.54</v>
      </c>
      <c r="V189" s="2" cm="1">
        <f t="array" ref="V189">_xlfn.IFS($AD189=$AX$8,STL!$V$3,$AD189=$AX$9,STL!$V$4,$AD189=$AX$10,STL!$V$5,$AD189=$AX$11,STL!$V$6,$AD189=$AX$12,STL!$V$7,$AD189=$AX$13,STL!$V$8,$AD189=$AX$14,STL!$V$9,$AD189=$AX$15,STL!$V$10,$AD189=$AX$16,STL!$V$11,$AD189=$AX$17,STL!$V$12,$AD189=$AX$18,STL!$V$13,$AD189=$AX$19,STL!$V$14,$AD189=$AX$20,STL!$V$15,$AD189=$AX$21,STL!$V$16,$AD189=$AX$22,STL!$V$17,$AD189=$AX$23,STL!$V$18,$AD189=$AX$24,STL!$V$19,$AD189=$AX$25,STL!$V$20,$AD189=$AX$26,STL!$V$21,$AD189=$AX$27,STL!$V$22,$AD189=$AX$28,STL!$V$23,$AD189=$AX$29,STL!$V$24,$AD189=$AX$30,STL!$V$25,$AD189=$AX$31,STL!$V$26,$AD189=$AX$32,STL!$V$27,$AD189=$AX$33,STL!$V$28,$AD189=$AX$34,STL!$V$29,$AD189=$AX$35,STL!$V$30,$AD189=$AX$36,STL!$V$31,$AD189=$AX$37,STL!$V$32,$AD189=$AX$38,STL!$V$33,$AD189=$AX$39,STL!$V$34,$AD189=$AX$40,STL!$V$35,$AD189=$AX$41,STL!$V$36,$AD189=$AX$42,STL!$V$37,$AD189=$AX$43,STL!$V$38,$AD189=$AX$44,STL!$V$39,$AD189=$AX$45,STL!$V$40,$AD189=$AX$46,STL!$V$41,$AD189=$AX$47,STL!$V$42,$AD189=$AX$48,STL!$V$43,$AD189=$AX$49,STL!$V$44)</f>
        <v>191.18099999999998</v>
      </c>
      <c r="W189" s="2" t="s">
        <v>1512</v>
      </c>
      <c r="X189" s="2">
        <v>0.2</v>
      </c>
      <c r="Y189" s="2" t="s">
        <v>33</v>
      </c>
      <c r="Z189" s="2" t="s">
        <v>34</v>
      </c>
      <c r="AA189" s="2" t="s">
        <v>35</v>
      </c>
      <c r="AB189" s="2">
        <v>32388.051200999998</v>
      </c>
      <c r="AC189" s="2">
        <v>32.388050999999997</v>
      </c>
      <c r="AD189" s="2">
        <v>23</v>
      </c>
      <c r="AE189" s="10" t="s">
        <v>307</v>
      </c>
      <c r="AF189" s="2">
        <f t="shared" si="4"/>
        <v>25447.754357142854</v>
      </c>
      <c r="AG189" s="2" cm="1">
        <f t="array" ref="AG189">_xlfn.IFS(D189="I",MIN('Datos pp I Región'!$K$7:$K$9),D189="II",MIN('Datos pp II Región'!$K$7:$K$9),D189="III",MIN('Datos pp III Región'!$K$7:$K$9),D189="IV",MIN('Datos pp IV Región'!$K$7:$K$9),D189="V",MIN('Datos pp V Región'!$K$7:$K$9),D189="RM",MIN('Datos pp RM'!$K$7:$K$9),D189="VI",MIN('Datos pp VI Región'!$K$7:$K$9))</f>
        <v>29</v>
      </c>
      <c r="AH189" s="2" cm="1">
        <f t="array" ref="AH189">_xlfn.IFS(Z189="Pavimentado",1-(AG189/(4*365)),Z189="No Pavimentado",1-(AG189/365))</f>
        <v>0.98013698630136981</v>
      </c>
      <c r="AI189" s="2" cm="1">
        <f t="array" ref="AI189">_xlfn.IFS(Z189="Pavimentado",8,Z189="No Pavimentado",R189)</f>
        <v>8</v>
      </c>
      <c r="AJ189" s="2">
        <v>0.62</v>
      </c>
      <c r="AK189" s="2">
        <v>0.15</v>
      </c>
      <c r="AL189" s="2">
        <v>1.5</v>
      </c>
      <c r="AM189" s="2">
        <v>0.15</v>
      </c>
      <c r="AN189" s="2"/>
      <c r="AO189" s="2" cm="1">
        <f t="array" ref="AO189">_xlfn.IFS($Z189=$AU$3,AJ189*(($X189)^(0.91))*(AI189*1.1023)^(1.02),$Z189=$AU$4,AL189*281.9*((8.5/12)^0.9)*(AI189/2.72)^0.45)</f>
        <v>1.3201600184669013</v>
      </c>
      <c r="AP189" s="2" cm="1">
        <f t="array" ref="AP189">_xlfn.IFS($Z189=$AU$3,AK189*(($X189)^(0.91))*(AI189*1.1023)^1.02,$Z189=$AU$4,AM189*281.9*((8.5/12)^0.9)*(AI189/2.72)^0.45)</f>
        <v>0.31939355285489546</v>
      </c>
      <c r="AQ189" s="2" cm="1">
        <f t="array" ref="AQ189">_xlfn.IFS(Z189=$AU$3,(AF189*AO189*AH189)/1000000,Z189=$AU$4,(AF189*AH189*AO189*(1-AN189))/1000000)</f>
        <v>3.2927807774395683E-2</v>
      </c>
      <c r="AR189" s="2" cm="1">
        <f t="array" ref="AR189">_xlfn.IFS(Z189=$AU$3,(AF189*AP189*AH189)/1000000,Z189=$AU$4,(AF189*AH189*AP189*(1-AN189))/1000000)</f>
        <v>7.9664051067086326E-3</v>
      </c>
    </row>
    <row r="190" spans="1:44" x14ac:dyDescent="0.3">
      <c r="A190" s="2">
        <v>23</v>
      </c>
      <c r="B190" t="s">
        <v>21</v>
      </c>
      <c r="D190" t="s">
        <v>184</v>
      </c>
      <c r="F190" s="2" t="s">
        <v>219</v>
      </c>
      <c r="G190" s="2" t="s">
        <v>220</v>
      </c>
      <c r="H190" s="2" t="s">
        <v>221</v>
      </c>
      <c r="I190" s="2" t="s">
        <v>28</v>
      </c>
      <c r="J190" s="2">
        <v>11000</v>
      </c>
      <c r="K190" s="2" t="s">
        <v>29</v>
      </c>
      <c r="L190" s="4">
        <v>46227</v>
      </c>
      <c r="M190" s="2" t="s">
        <v>30</v>
      </c>
      <c r="N190" s="2" t="s">
        <v>31</v>
      </c>
      <c r="O190" s="2">
        <v>11000</v>
      </c>
      <c r="P190" s="2" cm="1">
        <f t="array" ref="P190">_xlfn.IFS(AD190=$AT$8,STL!$P$3,AD190=$AT$9,STL!$P$4,AD190=$AT$10,STL!$P$5,AD190=$AT$11,STL!$P$6,AD190=$AT$12,STL!$P$7,AD190=$AT$13,STL!$P$8,AD190=$AT$14,STL!$P$9,AD190=$AT$15,STL!$P$10,AD190=$AT$16,STL!$P$11,AD190=$AT$17,STL!$P$12,AD190=$AT$18,STL!$P$13,AD190=$AT$19,STL!$P$14,AD190=$AT$20,STL!$P$15,AD190=$AT$21,STL!$P$16,AD190=$AT$22,STL!$P$17,AD190=$AT$23,STL!$P$18,AD190=$AT$24,STL!$P$19,AD190=$AT$25,STL!$P$20,AD190=$AT$26,STL!$P$21,AD190=$AT$27,STL!$P$22,AD190=$AT$28,STL!$P$23,AD190=$AT$29,STL!$P$24,AD190=$AT$30,STL!$P$25,AD190=$AT$31,STL!$P$26,AD190=$AT$32,STL!$P$27,AD190=$AT$33,STL!$P$28,AD190=$AT$34,STL!$P$29,AD190=$AT$35,STL!$P$30,AD190=$AT$36,STL!$P$31,AD190=$AT$37,STL!$P$32,AD190=$AT$38,STL!$P$33,AD190=$AT$39,STL!$P$34,AD190=$AT$40,STL!$P$35,AD190=$AT$41,STL!$P$36,AD190=$AT$42,STL!$P$37,AD190=$AT$43,STL!$P$38,AD190=$AT$44,STL!$P$39,AD190=$AT$45,STL!$P$40,AD190=$AT$46,STL!$P$41,AD190=$AT$47,STL!$P$42,AD190=$AT$48,STL!$P$43,AD190=$AT$49,STL!$P$44)</f>
        <v>8.3350000000000009</v>
      </c>
      <c r="Q190" s="2">
        <f>STL!$Q$3</f>
        <v>28</v>
      </c>
      <c r="R190" s="42">
        <f>STL!$R$3</f>
        <v>36.335000000000001</v>
      </c>
      <c r="S190" s="43" cm="1">
        <f t="array" ref="S190">_xlfn.IFS(A190=$AT$8,STL!$S$3,A190=$AT$9,STL!$S$4,A190=$AT$10,STL!$S$5,A190=$AT$11,STL!$S$6,A190=$AT$12,STL!$S$7,A190=$AT$13,STL!$S$8,A190=$AT$14,STL!$S$9,A190=$AT$15,STL!$S$10,A190=$AT$16,STL!$S$11,A190=$AT$17,STL!$S$12,A190=$AT$18,STL!$S$13,A190=$AT$19,STL!$S$14,A190=$AT$20,STL!$S$15,A190=$AT$21,STL!$S$16,A190=$AT$22,STL!$S$17,A190=$AT$23,STL!$S$18,A190=$AT$24,STL!$S$19,A190=$AT$25,STL!$S$20,A190=$AT$26,STL!$S$21,A190=$AT$27,STL!$S$22,A190=$AT$28,STL!$S$23,A190=$AT$29,STL!$S$24,A190=$AT$30,STL!$S$25,A190=$AT$31,STL!$S$26,A190=$AT$32,STL!$S$27,A190=$AT$33,STL!$S$28,A190=$AT$34,STL!$S$29,A190=$AT$35,STL!$S$30,A190=$AT$36,STL!$S$31,A190=$AT$37,STL!$S$32,A190=$AT$38,STL!$S$33,A190=$AT$39,STL!$S$34,A190=$AT$40,STL!$S$35,A190=$AT$41,STL!$S$36,A190=$AT$42,STL!$S$37,A190=$AT$43,STL!$S$38,A190=$AT$44,STL!$S$39,A190=$AT$45,STL!$S$40,A190=$AT$46,STL!$S$41,A190=$AT$47,STL!$S$42,A190=$AT$48,STL!$S$43,A190=$AT$49,STL!$S$44)</f>
        <v>392.85714285714283</v>
      </c>
      <c r="T190" s="2" cm="1">
        <f t="array" ref="T190">_xlfn.IFS(AD190=$AX$8,STL!$T$3,AD190=$AX$9,STL!$T$4,AD190=$AX$10,STL!$T$5,AD190=$AX$11,STL!$T$6,AD190=$AX$12,STL!$T$7,AD190=$AX$13,STL!$T$8,AD190=$AX$14,STL!$T$9,AD190=$AX$15,STL!$T$10,AD190=$AX$16,STL!$T$11,AD190=$AX$17,STL!$T$12,AD190=$AX$18,STL!$T$13,AD190=$AX$19,STL!$T$14,AD190=$AX$20,STL!$T$15,AD190=$AX$21,STL!$T$16,AD190=$AX$22,STL!$T$17,AD190=$AX$23,STL!$T$18,AD190=$AX$24,STL!$T$19,AD190=$AX$25,STL!$T$20,AD190=$AX$26,STL!$T$21,AD190=$AX$27,STL!$T$22,AD190=$AX$28,STL!$T$23,AD190=$AX$29,STL!$T$24,AD190=$AX$30,STL!$T$25,AD190=$AX$31,STL!$T$26,AD190=$AX$32,STL!$T$27,AD190=$AX$33,STL!$T$28,AD190=$AX$34,STL!$T$29,AD190=$AX$35,STL!$T$30,AD190=$AX$36,STL!$T$31,AD190=$AX$37,STL!$T$32,AD190=$AX$38,STL!$T$33,AD190=$AX$39,STL!$T$34,AD190=$AX$40,STL!$T$35,AD190=$AX$41,STL!$T$36,AD190=$AX$42,STL!$T$37,AD190=$AX$43,STL!$T$38,AD190=$AX$44,STL!$T$39,AD190=$AX$45,STL!$T$40,AD190=$AX$46,STL!$T$41,AD190=$AX$47,STL!$T$42,AD190=$AX$48,STL!$T$43,AD190=$AX$49,STL!$T$44)</f>
        <v>189.64099999999999</v>
      </c>
      <c r="U190" s="2" cm="1">
        <f t="array" ref="U190">_xlfn.IFS($AD190=$AX$8,STL!$U$3,$AD190=$AX$9,STL!$U$4,$AD190=$AX$10,STL!$U$5,$AD190=$AX$11,STL!$U$6,$AD190=$AX$12,STL!$U$7,$AD190=$AX$13,STL!$U$8,$AD190=$AX$14,STL!$U$9,$AD190=$AX$15,STL!$U$10,$AD190=$AX$16,STL!$U$11,$AD190=$AX$17,STL!$U$12,$AD190=$AX$18,STL!$U$13,$AD190=$AX$19,STL!$U$14,$AD190=$AX$20,STL!$U$15,$AD190=$AX$21,STL!$U$16,$AD190=$AX$22,STL!$U$17,$AD190=$AX$23,STL!$U$18,$AD190=$AX$24,STL!$U$19,$AD190=$AX$25,STL!$U$20,$AD190=$AX$26,STL!$U$21,$AD190=$AX$27,STL!$U$22,$AD190=$AX$28,STL!$U$23,$AD190=$AX$29,STL!$U$24,$AD190=$AX$30,STL!$U$25,$AD190=$AX$31,STL!$U$26,$AD190=$AX$32,STL!$U$27,$AD190=$AX$33,STL!$U$28,$AD190=$AX$34,STL!$U$29,$AD190=$AX$35,STL!$U$30,$AD190=$AX$36,STL!$U$31,$AD190=$AX$37,STL!$U$32,$AD190=$AX$38,STL!$U$33,$AD190=$AX$39,STL!$U$34,$AD190=$AX$40,STL!$U$35,$AD190=$AX$41,STL!$U$36,$AD190=$AX$42,STL!$U$37,$AD190=$AX$43,STL!$U$38,$AD190=$AX$44,STL!$U$39,$AD190=$AX$45,STL!$U$40,$AD190=$AX$46,STL!$U$41,$AD190=$AX$47,STL!$U$42,$AD190=$AX$48,STL!$U$43,$AD190=$AX$49,STL!$U$44)</f>
        <v>1.54</v>
      </c>
      <c r="V190" s="2" cm="1">
        <f t="array" ref="V190">_xlfn.IFS($AD190=$AX$8,STL!$V$3,$AD190=$AX$9,STL!$V$4,$AD190=$AX$10,STL!$V$5,$AD190=$AX$11,STL!$V$6,$AD190=$AX$12,STL!$V$7,$AD190=$AX$13,STL!$V$8,$AD190=$AX$14,STL!$V$9,$AD190=$AX$15,STL!$V$10,$AD190=$AX$16,STL!$V$11,$AD190=$AX$17,STL!$V$12,$AD190=$AX$18,STL!$V$13,$AD190=$AX$19,STL!$V$14,$AD190=$AX$20,STL!$V$15,$AD190=$AX$21,STL!$V$16,$AD190=$AX$22,STL!$V$17,$AD190=$AX$23,STL!$V$18,$AD190=$AX$24,STL!$V$19,$AD190=$AX$25,STL!$V$20,$AD190=$AX$26,STL!$V$21,$AD190=$AX$27,STL!$V$22,$AD190=$AX$28,STL!$V$23,$AD190=$AX$29,STL!$V$24,$AD190=$AX$30,STL!$V$25,$AD190=$AX$31,STL!$V$26,$AD190=$AX$32,STL!$V$27,$AD190=$AX$33,STL!$V$28,$AD190=$AX$34,STL!$V$29,$AD190=$AX$35,STL!$V$30,$AD190=$AX$36,STL!$V$31,$AD190=$AX$37,STL!$V$32,$AD190=$AX$38,STL!$V$33,$AD190=$AX$39,STL!$V$34,$AD190=$AX$40,STL!$V$35,$AD190=$AX$41,STL!$V$36,$AD190=$AX$42,STL!$V$37,$AD190=$AX$43,STL!$V$38,$AD190=$AX$44,STL!$V$39,$AD190=$AX$45,STL!$V$40,$AD190=$AX$46,STL!$V$41,$AD190=$AX$47,STL!$V$42,$AD190=$AX$48,STL!$V$43,$AD190=$AX$49,STL!$V$44)</f>
        <v>191.18099999999998</v>
      </c>
      <c r="W190" s="2" t="s">
        <v>1513</v>
      </c>
      <c r="X190" s="2">
        <v>0.2</v>
      </c>
      <c r="Y190" s="2" t="s">
        <v>33</v>
      </c>
      <c r="Z190" s="2" t="s">
        <v>34</v>
      </c>
      <c r="AA190" s="2" t="s">
        <v>35</v>
      </c>
      <c r="AB190" s="2">
        <v>5481.2837630000004</v>
      </c>
      <c r="AC190" s="2">
        <v>5.4812839999999996</v>
      </c>
      <c r="AD190" s="2">
        <v>23</v>
      </c>
      <c r="AE190" s="10" t="s">
        <v>307</v>
      </c>
      <c r="AF190" s="2">
        <f t="shared" si="4"/>
        <v>4306.7231428571422</v>
      </c>
      <c r="AG190" s="2" cm="1">
        <f t="array" ref="AG190">_xlfn.IFS(D190="I",MIN('Datos pp I Región'!$K$7:$K$9),D190="II",MIN('Datos pp II Región'!$K$7:$K$9),D190="III",MIN('Datos pp III Región'!$K$7:$K$9),D190="IV",MIN('Datos pp IV Región'!$K$7:$K$9),D190="V",MIN('Datos pp V Región'!$K$7:$K$9),D190="RM",MIN('Datos pp RM'!$K$7:$K$9),D190="VI",MIN('Datos pp VI Región'!$K$7:$K$9))</f>
        <v>29</v>
      </c>
      <c r="AH190" s="2" cm="1">
        <f t="array" ref="AH190">_xlfn.IFS(Z190="Pavimentado",1-(AG190/(4*365)),Z190="No Pavimentado",1-(AG190/365))</f>
        <v>0.98013698630136981</v>
      </c>
      <c r="AI190" s="2" cm="1">
        <f t="array" ref="AI190">_xlfn.IFS(Z190="Pavimentado",8,Z190="No Pavimentado",R190)</f>
        <v>8</v>
      </c>
      <c r="AJ190" s="2">
        <v>0.62</v>
      </c>
      <c r="AK190" s="2">
        <v>0.15</v>
      </c>
      <c r="AL190" s="2">
        <v>1.5</v>
      </c>
      <c r="AM190" s="2">
        <v>0.15</v>
      </c>
      <c r="AN190" s="2"/>
      <c r="AO190" s="2" cm="1">
        <f t="array" ref="AO190">_xlfn.IFS($Z190=$AU$3,AJ190*(($X190)^(0.91))*(AI190*1.1023)^(1.02),$Z190=$AU$4,AL190*281.9*((8.5/12)^0.9)*(AI190/2.72)^0.45)</f>
        <v>1.3201600184669013</v>
      </c>
      <c r="AP190" s="2" cm="1">
        <f t="array" ref="AP190">_xlfn.IFS($Z190=$AU$3,AK190*(($X190)^(0.91))*(AI190*1.1023)^1.02,$Z190=$AU$4,AM190*281.9*((8.5/12)^0.9)*(AI190/2.72)^0.45)</f>
        <v>0.31939355285489546</v>
      </c>
      <c r="AQ190" s="2" cm="1">
        <f t="array" ref="AQ190">_xlfn.IFS(Z190=$AU$3,(AF190*AO190*AH190)/1000000,Z190=$AU$4,(AF190*AH190*AO190*(1-AN190))/1000000)</f>
        <v>5.5726312740729802E-3</v>
      </c>
      <c r="AR190" s="2" cm="1">
        <f t="array" ref="AR190">_xlfn.IFS(Z190=$AU$3,(AF190*AP190*AH190)/1000000,Z190=$AU$4,(AF190*AH190*AP190*(1-AN190))/1000000)</f>
        <v>1.3482172437273342E-3</v>
      </c>
    </row>
    <row r="191" spans="1:44" x14ac:dyDescent="0.3">
      <c r="A191" s="2">
        <v>23</v>
      </c>
      <c r="B191" t="s">
        <v>21</v>
      </c>
      <c r="D191" t="s">
        <v>184</v>
      </c>
      <c r="F191" s="2" t="s">
        <v>219</v>
      </c>
      <c r="G191" s="2" t="s">
        <v>220</v>
      </c>
      <c r="H191" s="2" t="s">
        <v>221</v>
      </c>
      <c r="I191" s="2" t="s">
        <v>28</v>
      </c>
      <c r="J191" s="2">
        <v>11000</v>
      </c>
      <c r="K191" s="2" t="s">
        <v>29</v>
      </c>
      <c r="L191" s="4">
        <v>46227</v>
      </c>
      <c r="M191" s="2" t="s">
        <v>30</v>
      </c>
      <c r="N191" s="2" t="s">
        <v>31</v>
      </c>
      <c r="O191" s="2">
        <v>11000</v>
      </c>
      <c r="P191" s="2" cm="1">
        <f t="array" ref="P191">_xlfn.IFS(AD191=$AT$8,STL!$P$3,AD191=$AT$9,STL!$P$4,AD191=$AT$10,STL!$P$5,AD191=$AT$11,STL!$P$6,AD191=$AT$12,STL!$P$7,AD191=$AT$13,STL!$P$8,AD191=$AT$14,STL!$P$9,AD191=$AT$15,STL!$P$10,AD191=$AT$16,STL!$P$11,AD191=$AT$17,STL!$P$12,AD191=$AT$18,STL!$P$13,AD191=$AT$19,STL!$P$14,AD191=$AT$20,STL!$P$15,AD191=$AT$21,STL!$P$16,AD191=$AT$22,STL!$P$17,AD191=$AT$23,STL!$P$18,AD191=$AT$24,STL!$P$19,AD191=$AT$25,STL!$P$20,AD191=$AT$26,STL!$P$21,AD191=$AT$27,STL!$P$22,AD191=$AT$28,STL!$P$23,AD191=$AT$29,STL!$P$24,AD191=$AT$30,STL!$P$25,AD191=$AT$31,STL!$P$26,AD191=$AT$32,STL!$P$27,AD191=$AT$33,STL!$P$28,AD191=$AT$34,STL!$P$29,AD191=$AT$35,STL!$P$30,AD191=$AT$36,STL!$P$31,AD191=$AT$37,STL!$P$32,AD191=$AT$38,STL!$P$33,AD191=$AT$39,STL!$P$34,AD191=$AT$40,STL!$P$35,AD191=$AT$41,STL!$P$36,AD191=$AT$42,STL!$P$37,AD191=$AT$43,STL!$P$38,AD191=$AT$44,STL!$P$39,AD191=$AT$45,STL!$P$40,AD191=$AT$46,STL!$P$41,AD191=$AT$47,STL!$P$42,AD191=$AT$48,STL!$P$43,AD191=$AT$49,STL!$P$44)</f>
        <v>8.3350000000000009</v>
      </c>
      <c r="Q191" s="2">
        <f>STL!$Q$3</f>
        <v>28</v>
      </c>
      <c r="R191" s="42">
        <f>STL!$R$3</f>
        <v>36.335000000000001</v>
      </c>
      <c r="S191" s="43" cm="1">
        <f t="array" ref="S191">_xlfn.IFS(A191=$AT$8,STL!$S$3,A191=$AT$9,STL!$S$4,A191=$AT$10,STL!$S$5,A191=$AT$11,STL!$S$6,A191=$AT$12,STL!$S$7,A191=$AT$13,STL!$S$8,A191=$AT$14,STL!$S$9,A191=$AT$15,STL!$S$10,A191=$AT$16,STL!$S$11,A191=$AT$17,STL!$S$12,A191=$AT$18,STL!$S$13,A191=$AT$19,STL!$S$14,A191=$AT$20,STL!$S$15,A191=$AT$21,STL!$S$16,A191=$AT$22,STL!$S$17,A191=$AT$23,STL!$S$18,A191=$AT$24,STL!$S$19,A191=$AT$25,STL!$S$20,A191=$AT$26,STL!$S$21,A191=$AT$27,STL!$S$22,A191=$AT$28,STL!$S$23,A191=$AT$29,STL!$S$24,A191=$AT$30,STL!$S$25,A191=$AT$31,STL!$S$26,A191=$AT$32,STL!$S$27,A191=$AT$33,STL!$S$28,A191=$AT$34,STL!$S$29,A191=$AT$35,STL!$S$30,A191=$AT$36,STL!$S$31,A191=$AT$37,STL!$S$32,A191=$AT$38,STL!$S$33,A191=$AT$39,STL!$S$34,A191=$AT$40,STL!$S$35,A191=$AT$41,STL!$S$36,A191=$AT$42,STL!$S$37,A191=$AT$43,STL!$S$38,A191=$AT$44,STL!$S$39,A191=$AT$45,STL!$S$40,A191=$AT$46,STL!$S$41,A191=$AT$47,STL!$S$42,A191=$AT$48,STL!$S$43,A191=$AT$49,STL!$S$44)</f>
        <v>392.85714285714283</v>
      </c>
      <c r="T191" s="2" cm="1">
        <f t="array" ref="T191">_xlfn.IFS(AD191=$AX$8,STL!$T$3,AD191=$AX$9,STL!$T$4,AD191=$AX$10,STL!$T$5,AD191=$AX$11,STL!$T$6,AD191=$AX$12,STL!$T$7,AD191=$AX$13,STL!$T$8,AD191=$AX$14,STL!$T$9,AD191=$AX$15,STL!$T$10,AD191=$AX$16,STL!$T$11,AD191=$AX$17,STL!$T$12,AD191=$AX$18,STL!$T$13,AD191=$AX$19,STL!$T$14,AD191=$AX$20,STL!$T$15,AD191=$AX$21,STL!$T$16,AD191=$AX$22,STL!$T$17,AD191=$AX$23,STL!$T$18,AD191=$AX$24,STL!$T$19,AD191=$AX$25,STL!$T$20,AD191=$AX$26,STL!$T$21,AD191=$AX$27,STL!$T$22,AD191=$AX$28,STL!$T$23,AD191=$AX$29,STL!$T$24,AD191=$AX$30,STL!$T$25,AD191=$AX$31,STL!$T$26,AD191=$AX$32,STL!$T$27,AD191=$AX$33,STL!$T$28,AD191=$AX$34,STL!$T$29,AD191=$AX$35,STL!$T$30,AD191=$AX$36,STL!$T$31,AD191=$AX$37,STL!$T$32,AD191=$AX$38,STL!$T$33,AD191=$AX$39,STL!$T$34,AD191=$AX$40,STL!$T$35,AD191=$AX$41,STL!$T$36,AD191=$AX$42,STL!$T$37,AD191=$AX$43,STL!$T$38,AD191=$AX$44,STL!$T$39,AD191=$AX$45,STL!$T$40,AD191=$AX$46,STL!$T$41,AD191=$AX$47,STL!$T$42,AD191=$AX$48,STL!$T$43,AD191=$AX$49,STL!$T$44)</f>
        <v>189.64099999999999</v>
      </c>
      <c r="U191" s="2" cm="1">
        <f t="array" ref="U191">_xlfn.IFS($AD191=$AX$8,STL!$U$3,$AD191=$AX$9,STL!$U$4,$AD191=$AX$10,STL!$U$5,$AD191=$AX$11,STL!$U$6,$AD191=$AX$12,STL!$U$7,$AD191=$AX$13,STL!$U$8,$AD191=$AX$14,STL!$U$9,$AD191=$AX$15,STL!$U$10,$AD191=$AX$16,STL!$U$11,$AD191=$AX$17,STL!$U$12,$AD191=$AX$18,STL!$U$13,$AD191=$AX$19,STL!$U$14,$AD191=$AX$20,STL!$U$15,$AD191=$AX$21,STL!$U$16,$AD191=$AX$22,STL!$U$17,$AD191=$AX$23,STL!$U$18,$AD191=$AX$24,STL!$U$19,$AD191=$AX$25,STL!$U$20,$AD191=$AX$26,STL!$U$21,$AD191=$AX$27,STL!$U$22,$AD191=$AX$28,STL!$U$23,$AD191=$AX$29,STL!$U$24,$AD191=$AX$30,STL!$U$25,$AD191=$AX$31,STL!$U$26,$AD191=$AX$32,STL!$U$27,$AD191=$AX$33,STL!$U$28,$AD191=$AX$34,STL!$U$29,$AD191=$AX$35,STL!$U$30,$AD191=$AX$36,STL!$U$31,$AD191=$AX$37,STL!$U$32,$AD191=$AX$38,STL!$U$33,$AD191=$AX$39,STL!$U$34,$AD191=$AX$40,STL!$U$35,$AD191=$AX$41,STL!$U$36,$AD191=$AX$42,STL!$U$37,$AD191=$AX$43,STL!$U$38,$AD191=$AX$44,STL!$U$39,$AD191=$AX$45,STL!$U$40,$AD191=$AX$46,STL!$U$41,$AD191=$AX$47,STL!$U$42,$AD191=$AX$48,STL!$U$43,$AD191=$AX$49,STL!$U$44)</f>
        <v>1.54</v>
      </c>
      <c r="V191" s="2" cm="1">
        <f t="array" ref="V191">_xlfn.IFS($AD191=$AX$8,STL!$V$3,$AD191=$AX$9,STL!$V$4,$AD191=$AX$10,STL!$V$5,$AD191=$AX$11,STL!$V$6,$AD191=$AX$12,STL!$V$7,$AD191=$AX$13,STL!$V$8,$AD191=$AX$14,STL!$V$9,$AD191=$AX$15,STL!$V$10,$AD191=$AX$16,STL!$V$11,$AD191=$AX$17,STL!$V$12,$AD191=$AX$18,STL!$V$13,$AD191=$AX$19,STL!$V$14,$AD191=$AX$20,STL!$V$15,$AD191=$AX$21,STL!$V$16,$AD191=$AX$22,STL!$V$17,$AD191=$AX$23,STL!$V$18,$AD191=$AX$24,STL!$V$19,$AD191=$AX$25,STL!$V$20,$AD191=$AX$26,STL!$V$21,$AD191=$AX$27,STL!$V$22,$AD191=$AX$28,STL!$V$23,$AD191=$AX$29,STL!$V$24,$AD191=$AX$30,STL!$V$25,$AD191=$AX$31,STL!$V$26,$AD191=$AX$32,STL!$V$27,$AD191=$AX$33,STL!$V$28,$AD191=$AX$34,STL!$V$29,$AD191=$AX$35,STL!$V$30,$AD191=$AX$36,STL!$V$31,$AD191=$AX$37,STL!$V$32,$AD191=$AX$38,STL!$V$33,$AD191=$AX$39,STL!$V$34,$AD191=$AX$40,STL!$V$35,$AD191=$AX$41,STL!$V$36,$AD191=$AX$42,STL!$V$37,$AD191=$AX$43,STL!$V$38,$AD191=$AX$44,STL!$V$39,$AD191=$AX$45,STL!$V$40,$AD191=$AX$46,STL!$V$41,$AD191=$AX$47,STL!$V$42,$AD191=$AX$48,STL!$V$43,$AD191=$AX$49,STL!$V$44)</f>
        <v>191.18099999999998</v>
      </c>
      <c r="W191" s="2" t="s">
        <v>1506</v>
      </c>
      <c r="X191" s="2">
        <v>0.2</v>
      </c>
      <c r="Y191" s="2" t="s">
        <v>33</v>
      </c>
      <c r="Z191" s="2" t="s">
        <v>34</v>
      </c>
      <c r="AA191" s="2" t="s">
        <v>35</v>
      </c>
      <c r="AB191" s="2">
        <v>240.31794199999999</v>
      </c>
      <c r="AC191" s="2">
        <v>0.240318</v>
      </c>
      <c r="AD191" s="2">
        <v>23</v>
      </c>
      <c r="AE191" s="10" t="s">
        <v>307</v>
      </c>
      <c r="AF191" s="2">
        <f t="shared" si="4"/>
        <v>188.82128571428569</v>
      </c>
      <c r="AG191" s="2" cm="1">
        <f t="array" ref="AG191">_xlfn.IFS(D191="I",MIN('Datos pp I Región'!$K$7:$K$9),D191="II",MIN('Datos pp II Región'!$K$7:$K$9),D191="III",MIN('Datos pp III Región'!$K$7:$K$9),D191="IV",MIN('Datos pp IV Región'!$K$7:$K$9),D191="V",MIN('Datos pp V Región'!$K$7:$K$9),D191="RM",MIN('Datos pp RM'!$K$7:$K$9),D191="VI",MIN('Datos pp VI Región'!$K$7:$K$9))</f>
        <v>29</v>
      </c>
      <c r="AH191" s="2" cm="1">
        <f t="array" ref="AH191">_xlfn.IFS(Z191="Pavimentado",1-(AG191/(4*365)),Z191="No Pavimentado",1-(AG191/365))</f>
        <v>0.98013698630136981</v>
      </c>
      <c r="AI191" s="2" cm="1">
        <f t="array" ref="AI191">_xlfn.IFS(Z191="Pavimentado",8,Z191="No Pavimentado",R191)</f>
        <v>8</v>
      </c>
      <c r="AJ191" s="2">
        <v>0.62</v>
      </c>
      <c r="AK191" s="2">
        <v>0.15</v>
      </c>
      <c r="AL191" s="2">
        <v>1.5</v>
      </c>
      <c r="AM191" s="2">
        <v>0.15</v>
      </c>
      <c r="AN191" s="2"/>
      <c r="AO191" s="2" cm="1">
        <f t="array" ref="AO191">_xlfn.IFS($Z191=$AU$3,AJ191*(($X191)^(0.91))*(AI191*1.1023)^(1.02),$Z191=$AU$4,AL191*281.9*((8.5/12)^0.9)*(AI191/2.72)^0.45)</f>
        <v>1.3201600184669013</v>
      </c>
      <c r="AP191" s="2" cm="1">
        <f t="array" ref="AP191">_xlfn.IFS($Z191=$AU$3,AK191*(($X191)^(0.91))*(AI191*1.1023)^1.02,$Z191=$AU$4,AM191*281.9*((8.5/12)^0.9)*(AI191/2.72)^0.45)</f>
        <v>0.31939355285489546</v>
      </c>
      <c r="AQ191" s="2" cm="1">
        <f t="array" ref="AQ191">_xlfn.IFS(Z191=$AU$3,(AF191*AO191*AH191)/1000000,Z191=$AU$4,(AF191*AH191*AO191*(1-AN191))/1000000)</f>
        <v>2.4432297296083738E-4</v>
      </c>
      <c r="AR191" s="2" cm="1">
        <f t="array" ref="AR191">_xlfn.IFS(Z191=$AU$3,(AF191*AP191*AH191)/1000000,Z191=$AU$4,(AF191*AH191*AP191*(1-AN191))/1000000)</f>
        <v>5.9110396684073557E-5</v>
      </c>
    </row>
    <row r="192" spans="1:44" x14ac:dyDescent="0.3">
      <c r="A192" s="2">
        <v>23</v>
      </c>
      <c r="B192" t="s">
        <v>21</v>
      </c>
      <c r="D192" t="s">
        <v>184</v>
      </c>
      <c r="F192" s="2" t="s">
        <v>219</v>
      </c>
      <c r="G192" s="2" t="s">
        <v>220</v>
      </c>
      <c r="H192" s="2" t="s">
        <v>221</v>
      </c>
      <c r="I192" s="2" t="s">
        <v>28</v>
      </c>
      <c r="J192" s="2">
        <v>11000</v>
      </c>
      <c r="K192" s="2" t="s">
        <v>29</v>
      </c>
      <c r="L192" s="4">
        <v>46227</v>
      </c>
      <c r="M192" s="2" t="s">
        <v>30</v>
      </c>
      <c r="N192" s="2" t="s">
        <v>31</v>
      </c>
      <c r="O192" s="2">
        <v>11000</v>
      </c>
      <c r="P192" s="2" cm="1">
        <f t="array" ref="P192">_xlfn.IFS(AD192=$AT$8,STL!$P$3,AD192=$AT$9,STL!$P$4,AD192=$AT$10,STL!$P$5,AD192=$AT$11,STL!$P$6,AD192=$AT$12,STL!$P$7,AD192=$AT$13,STL!$P$8,AD192=$AT$14,STL!$P$9,AD192=$AT$15,STL!$P$10,AD192=$AT$16,STL!$P$11,AD192=$AT$17,STL!$P$12,AD192=$AT$18,STL!$P$13,AD192=$AT$19,STL!$P$14,AD192=$AT$20,STL!$P$15,AD192=$AT$21,STL!$P$16,AD192=$AT$22,STL!$P$17,AD192=$AT$23,STL!$P$18,AD192=$AT$24,STL!$P$19,AD192=$AT$25,STL!$P$20,AD192=$AT$26,STL!$P$21,AD192=$AT$27,STL!$P$22,AD192=$AT$28,STL!$P$23,AD192=$AT$29,STL!$P$24,AD192=$AT$30,STL!$P$25,AD192=$AT$31,STL!$P$26,AD192=$AT$32,STL!$P$27,AD192=$AT$33,STL!$P$28,AD192=$AT$34,STL!$P$29,AD192=$AT$35,STL!$P$30,AD192=$AT$36,STL!$P$31,AD192=$AT$37,STL!$P$32,AD192=$AT$38,STL!$P$33,AD192=$AT$39,STL!$P$34,AD192=$AT$40,STL!$P$35,AD192=$AT$41,STL!$P$36,AD192=$AT$42,STL!$P$37,AD192=$AT$43,STL!$P$38,AD192=$AT$44,STL!$P$39,AD192=$AT$45,STL!$P$40,AD192=$AT$46,STL!$P$41,AD192=$AT$47,STL!$P$42,AD192=$AT$48,STL!$P$43,AD192=$AT$49,STL!$P$44)</f>
        <v>8.3350000000000009</v>
      </c>
      <c r="Q192" s="2">
        <f>STL!$Q$3</f>
        <v>28</v>
      </c>
      <c r="R192" s="42">
        <f>STL!$R$3</f>
        <v>36.335000000000001</v>
      </c>
      <c r="S192" s="43" cm="1">
        <f t="array" ref="S192">_xlfn.IFS(A192=$AT$8,STL!$S$3,A192=$AT$9,STL!$S$4,A192=$AT$10,STL!$S$5,A192=$AT$11,STL!$S$6,A192=$AT$12,STL!$S$7,A192=$AT$13,STL!$S$8,A192=$AT$14,STL!$S$9,A192=$AT$15,STL!$S$10,A192=$AT$16,STL!$S$11,A192=$AT$17,STL!$S$12,A192=$AT$18,STL!$S$13,A192=$AT$19,STL!$S$14,A192=$AT$20,STL!$S$15,A192=$AT$21,STL!$S$16,A192=$AT$22,STL!$S$17,A192=$AT$23,STL!$S$18,A192=$AT$24,STL!$S$19,A192=$AT$25,STL!$S$20,A192=$AT$26,STL!$S$21,A192=$AT$27,STL!$S$22,A192=$AT$28,STL!$S$23,A192=$AT$29,STL!$S$24,A192=$AT$30,STL!$S$25,A192=$AT$31,STL!$S$26,A192=$AT$32,STL!$S$27,A192=$AT$33,STL!$S$28,A192=$AT$34,STL!$S$29,A192=$AT$35,STL!$S$30,A192=$AT$36,STL!$S$31,A192=$AT$37,STL!$S$32,A192=$AT$38,STL!$S$33,A192=$AT$39,STL!$S$34,A192=$AT$40,STL!$S$35,A192=$AT$41,STL!$S$36,A192=$AT$42,STL!$S$37,A192=$AT$43,STL!$S$38,A192=$AT$44,STL!$S$39,A192=$AT$45,STL!$S$40,A192=$AT$46,STL!$S$41,A192=$AT$47,STL!$S$42,A192=$AT$48,STL!$S$43,A192=$AT$49,STL!$S$44)</f>
        <v>392.85714285714283</v>
      </c>
      <c r="T192" s="2" cm="1">
        <f t="array" ref="T192">_xlfn.IFS(AD192=$AX$8,STL!$T$3,AD192=$AX$9,STL!$T$4,AD192=$AX$10,STL!$T$5,AD192=$AX$11,STL!$T$6,AD192=$AX$12,STL!$T$7,AD192=$AX$13,STL!$T$8,AD192=$AX$14,STL!$T$9,AD192=$AX$15,STL!$T$10,AD192=$AX$16,STL!$T$11,AD192=$AX$17,STL!$T$12,AD192=$AX$18,STL!$T$13,AD192=$AX$19,STL!$T$14,AD192=$AX$20,STL!$T$15,AD192=$AX$21,STL!$T$16,AD192=$AX$22,STL!$T$17,AD192=$AX$23,STL!$T$18,AD192=$AX$24,STL!$T$19,AD192=$AX$25,STL!$T$20,AD192=$AX$26,STL!$T$21,AD192=$AX$27,STL!$T$22,AD192=$AX$28,STL!$T$23,AD192=$AX$29,STL!$T$24,AD192=$AX$30,STL!$T$25,AD192=$AX$31,STL!$T$26,AD192=$AX$32,STL!$T$27,AD192=$AX$33,STL!$T$28,AD192=$AX$34,STL!$T$29,AD192=$AX$35,STL!$T$30,AD192=$AX$36,STL!$T$31,AD192=$AX$37,STL!$T$32,AD192=$AX$38,STL!$T$33,AD192=$AX$39,STL!$T$34,AD192=$AX$40,STL!$T$35,AD192=$AX$41,STL!$T$36,AD192=$AX$42,STL!$T$37,AD192=$AX$43,STL!$T$38,AD192=$AX$44,STL!$T$39,AD192=$AX$45,STL!$T$40,AD192=$AX$46,STL!$T$41,AD192=$AX$47,STL!$T$42,AD192=$AX$48,STL!$T$43,AD192=$AX$49,STL!$T$44)</f>
        <v>189.64099999999999</v>
      </c>
      <c r="U192" s="2" cm="1">
        <f t="array" ref="U192">_xlfn.IFS($AD192=$AX$8,STL!$U$3,$AD192=$AX$9,STL!$U$4,$AD192=$AX$10,STL!$U$5,$AD192=$AX$11,STL!$U$6,$AD192=$AX$12,STL!$U$7,$AD192=$AX$13,STL!$U$8,$AD192=$AX$14,STL!$U$9,$AD192=$AX$15,STL!$U$10,$AD192=$AX$16,STL!$U$11,$AD192=$AX$17,STL!$U$12,$AD192=$AX$18,STL!$U$13,$AD192=$AX$19,STL!$U$14,$AD192=$AX$20,STL!$U$15,$AD192=$AX$21,STL!$U$16,$AD192=$AX$22,STL!$U$17,$AD192=$AX$23,STL!$U$18,$AD192=$AX$24,STL!$U$19,$AD192=$AX$25,STL!$U$20,$AD192=$AX$26,STL!$U$21,$AD192=$AX$27,STL!$U$22,$AD192=$AX$28,STL!$U$23,$AD192=$AX$29,STL!$U$24,$AD192=$AX$30,STL!$U$25,$AD192=$AX$31,STL!$U$26,$AD192=$AX$32,STL!$U$27,$AD192=$AX$33,STL!$U$28,$AD192=$AX$34,STL!$U$29,$AD192=$AX$35,STL!$U$30,$AD192=$AX$36,STL!$U$31,$AD192=$AX$37,STL!$U$32,$AD192=$AX$38,STL!$U$33,$AD192=$AX$39,STL!$U$34,$AD192=$AX$40,STL!$U$35,$AD192=$AX$41,STL!$U$36,$AD192=$AX$42,STL!$U$37,$AD192=$AX$43,STL!$U$38,$AD192=$AX$44,STL!$U$39,$AD192=$AX$45,STL!$U$40,$AD192=$AX$46,STL!$U$41,$AD192=$AX$47,STL!$U$42,$AD192=$AX$48,STL!$U$43,$AD192=$AX$49,STL!$U$44)</f>
        <v>1.54</v>
      </c>
      <c r="V192" s="2" cm="1">
        <f t="array" ref="V192">_xlfn.IFS($AD192=$AX$8,STL!$V$3,$AD192=$AX$9,STL!$V$4,$AD192=$AX$10,STL!$V$5,$AD192=$AX$11,STL!$V$6,$AD192=$AX$12,STL!$V$7,$AD192=$AX$13,STL!$V$8,$AD192=$AX$14,STL!$V$9,$AD192=$AX$15,STL!$V$10,$AD192=$AX$16,STL!$V$11,$AD192=$AX$17,STL!$V$12,$AD192=$AX$18,STL!$V$13,$AD192=$AX$19,STL!$V$14,$AD192=$AX$20,STL!$V$15,$AD192=$AX$21,STL!$V$16,$AD192=$AX$22,STL!$V$17,$AD192=$AX$23,STL!$V$18,$AD192=$AX$24,STL!$V$19,$AD192=$AX$25,STL!$V$20,$AD192=$AX$26,STL!$V$21,$AD192=$AX$27,STL!$V$22,$AD192=$AX$28,STL!$V$23,$AD192=$AX$29,STL!$V$24,$AD192=$AX$30,STL!$V$25,$AD192=$AX$31,STL!$V$26,$AD192=$AX$32,STL!$V$27,$AD192=$AX$33,STL!$V$28,$AD192=$AX$34,STL!$V$29,$AD192=$AX$35,STL!$V$30,$AD192=$AX$36,STL!$V$31,$AD192=$AX$37,STL!$V$32,$AD192=$AX$38,STL!$V$33,$AD192=$AX$39,STL!$V$34,$AD192=$AX$40,STL!$V$35,$AD192=$AX$41,STL!$V$36,$AD192=$AX$42,STL!$V$37,$AD192=$AX$43,STL!$V$38,$AD192=$AX$44,STL!$V$39,$AD192=$AX$45,STL!$V$40,$AD192=$AX$46,STL!$V$41,$AD192=$AX$47,STL!$V$42,$AD192=$AX$48,STL!$V$43,$AD192=$AX$49,STL!$V$44)</f>
        <v>191.18099999999998</v>
      </c>
      <c r="W192" s="2" t="s">
        <v>1506</v>
      </c>
      <c r="X192" s="2">
        <v>0.2</v>
      </c>
      <c r="Y192" s="2" t="s">
        <v>33</v>
      </c>
      <c r="Z192" s="2" t="s">
        <v>34</v>
      </c>
      <c r="AA192" s="2" t="s">
        <v>35</v>
      </c>
      <c r="AB192" s="2">
        <v>249.950354</v>
      </c>
      <c r="AC192" s="2">
        <v>0.24995000000000001</v>
      </c>
      <c r="AD192" s="2">
        <v>23</v>
      </c>
      <c r="AE192" s="10" t="s">
        <v>307</v>
      </c>
      <c r="AF192" s="2">
        <f t="shared" si="4"/>
        <v>196.38928571428571</v>
      </c>
      <c r="AG192" s="2" cm="1">
        <f t="array" ref="AG192">_xlfn.IFS(D192="I",MIN('Datos pp I Región'!$K$7:$K$9),D192="II",MIN('Datos pp II Región'!$K$7:$K$9),D192="III",MIN('Datos pp III Región'!$K$7:$K$9),D192="IV",MIN('Datos pp IV Región'!$K$7:$K$9),D192="V",MIN('Datos pp V Región'!$K$7:$K$9),D192="RM",MIN('Datos pp RM'!$K$7:$K$9),D192="VI",MIN('Datos pp VI Región'!$K$7:$K$9))</f>
        <v>29</v>
      </c>
      <c r="AH192" s="2" cm="1">
        <f t="array" ref="AH192">_xlfn.IFS(Z192="Pavimentado",1-(AG192/(4*365)),Z192="No Pavimentado",1-(AG192/365))</f>
        <v>0.98013698630136981</v>
      </c>
      <c r="AI192" s="2" cm="1">
        <f t="array" ref="AI192">_xlfn.IFS(Z192="Pavimentado",8,Z192="No Pavimentado",R192)</f>
        <v>8</v>
      </c>
      <c r="AJ192" s="2">
        <v>0.62</v>
      </c>
      <c r="AK192" s="2">
        <v>0.15</v>
      </c>
      <c r="AL192" s="2">
        <v>1.5</v>
      </c>
      <c r="AM192" s="2">
        <v>0.15</v>
      </c>
      <c r="AN192" s="2"/>
      <c r="AO192" s="2" cm="1">
        <f t="array" ref="AO192">_xlfn.IFS($Z192=$AU$3,AJ192*(($X192)^(0.91))*(AI192*1.1023)^(1.02),$Z192=$AU$4,AL192*281.9*((8.5/12)^0.9)*(AI192/2.72)^0.45)</f>
        <v>1.3201600184669013</v>
      </c>
      <c r="AP192" s="2" cm="1">
        <f t="array" ref="AP192">_xlfn.IFS($Z192=$AU$3,AK192*(($X192)^(0.91))*(AI192*1.1023)^1.02,$Z192=$AU$4,AM192*281.9*((8.5/12)^0.9)*(AI192/2.72)^0.45)</f>
        <v>0.31939355285489546</v>
      </c>
      <c r="AQ192" s="2" cm="1">
        <f t="array" ref="AQ192">_xlfn.IFS(Z192=$AU$3,(AF192*AO192*AH192)/1000000,Z192=$AU$4,(AF192*AH192*AO192*(1-AN192))/1000000)</f>
        <v>2.5411549318636687E-4</v>
      </c>
      <c r="AR192" s="2" cm="1">
        <f t="array" ref="AR192">_xlfn.IFS(Z192=$AU$3,(AF192*AP192*AH192)/1000000,Z192=$AU$4,(AF192*AH192*AP192*(1-AN192))/1000000)</f>
        <v>6.1479554803153274E-5</v>
      </c>
    </row>
    <row r="193" spans="1:44" x14ac:dyDescent="0.3">
      <c r="A193" s="2">
        <v>23</v>
      </c>
      <c r="B193" t="s">
        <v>21</v>
      </c>
      <c r="D193" t="s">
        <v>184</v>
      </c>
      <c r="F193" s="2" t="s">
        <v>1665</v>
      </c>
      <c r="G193" s="2" t="s">
        <v>220</v>
      </c>
      <c r="H193" s="2" t="s">
        <v>221</v>
      </c>
      <c r="I193" s="2" t="s">
        <v>28</v>
      </c>
      <c r="J193" s="2">
        <v>11000</v>
      </c>
      <c r="K193" s="2" t="s">
        <v>29</v>
      </c>
      <c r="L193" s="4">
        <v>46227</v>
      </c>
      <c r="M193" s="2" t="s">
        <v>30</v>
      </c>
      <c r="N193" s="2" t="s">
        <v>31</v>
      </c>
      <c r="O193" s="2">
        <v>11000</v>
      </c>
      <c r="P193" s="2" cm="1">
        <f t="array" ref="P193">_xlfn.IFS(AD193=$AT$8,STL!$P$3,AD193=$AT$9,STL!$P$4,AD193=$AT$10,STL!$P$5,AD193=$AT$11,STL!$P$6,AD193=$AT$12,STL!$P$7,AD193=$AT$13,STL!$P$8,AD193=$AT$14,STL!$P$9,AD193=$AT$15,STL!$P$10,AD193=$AT$16,STL!$P$11,AD193=$AT$17,STL!$P$12,AD193=$AT$18,STL!$P$13,AD193=$AT$19,STL!$P$14,AD193=$AT$20,STL!$P$15,AD193=$AT$21,STL!$P$16,AD193=$AT$22,STL!$P$17,AD193=$AT$23,STL!$P$18,AD193=$AT$24,STL!$P$19,AD193=$AT$25,STL!$P$20,AD193=$AT$26,STL!$P$21,AD193=$AT$27,STL!$P$22,AD193=$AT$28,STL!$P$23,AD193=$AT$29,STL!$P$24,AD193=$AT$30,STL!$P$25,AD193=$AT$31,STL!$P$26,AD193=$AT$32,STL!$P$27,AD193=$AT$33,STL!$P$28,AD193=$AT$34,STL!$P$29,AD193=$AT$35,STL!$P$30,AD193=$AT$36,STL!$P$31,AD193=$AT$37,STL!$P$32,AD193=$AT$38,STL!$P$33,AD193=$AT$39,STL!$P$34,AD193=$AT$40,STL!$P$35,AD193=$AT$41,STL!$P$36,AD193=$AT$42,STL!$P$37,AD193=$AT$43,STL!$P$38,AD193=$AT$44,STL!$P$39,AD193=$AT$45,STL!$P$40,AD193=$AT$46,STL!$P$41,AD193=$AT$47,STL!$P$42,AD193=$AT$48,STL!$P$43,AD193=$AT$49,STL!$P$44)</f>
        <v>8.3350000000000009</v>
      </c>
      <c r="Q193" s="2">
        <f>STL!$Q$3</f>
        <v>28</v>
      </c>
      <c r="R193" s="42">
        <f>STL!$R$3</f>
        <v>36.335000000000001</v>
      </c>
      <c r="S193" s="43" cm="1">
        <f t="array" ref="S193">_xlfn.IFS(A193=$AT$8,STL!$S$3,A193=$AT$9,STL!$S$4,A193=$AT$10,STL!$S$5,A193=$AT$11,STL!$S$6,A193=$AT$12,STL!$S$7,A193=$AT$13,STL!$S$8,A193=$AT$14,STL!$S$9,A193=$AT$15,STL!$S$10,A193=$AT$16,STL!$S$11,A193=$AT$17,STL!$S$12,A193=$AT$18,STL!$S$13,A193=$AT$19,STL!$S$14,A193=$AT$20,STL!$S$15,A193=$AT$21,STL!$S$16,A193=$AT$22,STL!$S$17,A193=$AT$23,STL!$S$18,A193=$AT$24,STL!$S$19,A193=$AT$25,STL!$S$20,A193=$AT$26,STL!$S$21,A193=$AT$27,STL!$S$22,A193=$AT$28,STL!$S$23,A193=$AT$29,STL!$S$24,A193=$AT$30,STL!$S$25,A193=$AT$31,STL!$S$26,A193=$AT$32,STL!$S$27,A193=$AT$33,STL!$S$28,A193=$AT$34,STL!$S$29,A193=$AT$35,STL!$S$30,A193=$AT$36,STL!$S$31,A193=$AT$37,STL!$S$32,A193=$AT$38,STL!$S$33,A193=$AT$39,STL!$S$34,A193=$AT$40,STL!$S$35,A193=$AT$41,STL!$S$36,A193=$AT$42,STL!$S$37,A193=$AT$43,STL!$S$38,A193=$AT$44,STL!$S$39,A193=$AT$45,STL!$S$40,A193=$AT$46,STL!$S$41,A193=$AT$47,STL!$S$42,A193=$AT$48,STL!$S$43,A193=$AT$49,STL!$S$44)</f>
        <v>392.85714285714283</v>
      </c>
      <c r="T193" s="2" cm="1">
        <f t="array" ref="T193">_xlfn.IFS(AD193=$AX$8,STL!$T$3,AD193=$AX$9,STL!$T$4,AD193=$AX$10,STL!$T$5,AD193=$AX$11,STL!$T$6,AD193=$AX$12,STL!$T$7,AD193=$AX$13,STL!$T$8,AD193=$AX$14,STL!$T$9,AD193=$AX$15,STL!$T$10,AD193=$AX$16,STL!$T$11,AD193=$AX$17,STL!$T$12,AD193=$AX$18,STL!$T$13,AD193=$AX$19,STL!$T$14,AD193=$AX$20,STL!$T$15,AD193=$AX$21,STL!$T$16,AD193=$AX$22,STL!$T$17,AD193=$AX$23,STL!$T$18,AD193=$AX$24,STL!$T$19,AD193=$AX$25,STL!$T$20,AD193=$AX$26,STL!$T$21,AD193=$AX$27,STL!$T$22,AD193=$AX$28,STL!$T$23,AD193=$AX$29,STL!$T$24,AD193=$AX$30,STL!$T$25,AD193=$AX$31,STL!$T$26,AD193=$AX$32,STL!$T$27,AD193=$AX$33,STL!$T$28,AD193=$AX$34,STL!$T$29,AD193=$AX$35,STL!$T$30,AD193=$AX$36,STL!$T$31,AD193=$AX$37,STL!$T$32,AD193=$AX$38,STL!$T$33,AD193=$AX$39,STL!$T$34,AD193=$AX$40,STL!$T$35,AD193=$AX$41,STL!$T$36,AD193=$AX$42,STL!$T$37,AD193=$AX$43,STL!$T$38,AD193=$AX$44,STL!$T$39,AD193=$AX$45,STL!$T$40,AD193=$AX$46,STL!$T$41,AD193=$AX$47,STL!$T$42,AD193=$AX$48,STL!$T$43,AD193=$AX$49,STL!$T$44)</f>
        <v>189.64099999999999</v>
      </c>
      <c r="U193" s="2" cm="1">
        <f t="array" ref="U193">_xlfn.IFS($AD193=$AX$8,STL!$U$3,$AD193=$AX$9,STL!$U$4,$AD193=$AX$10,STL!$U$5,$AD193=$AX$11,STL!$U$6,$AD193=$AX$12,STL!$U$7,$AD193=$AX$13,STL!$U$8,$AD193=$AX$14,STL!$U$9,$AD193=$AX$15,STL!$U$10,$AD193=$AX$16,STL!$U$11,$AD193=$AX$17,STL!$U$12,$AD193=$AX$18,STL!$U$13,$AD193=$AX$19,STL!$U$14,$AD193=$AX$20,STL!$U$15,$AD193=$AX$21,STL!$U$16,$AD193=$AX$22,STL!$U$17,$AD193=$AX$23,STL!$U$18,$AD193=$AX$24,STL!$U$19,$AD193=$AX$25,STL!$U$20,$AD193=$AX$26,STL!$U$21,$AD193=$AX$27,STL!$U$22,$AD193=$AX$28,STL!$U$23,$AD193=$AX$29,STL!$U$24,$AD193=$AX$30,STL!$U$25,$AD193=$AX$31,STL!$U$26,$AD193=$AX$32,STL!$U$27,$AD193=$AX$33,STL!$U$28,$AD193=$AX$34,STL!$U$29,$AD193=$AX$35,STL!$U$30,$AD193=$AX$36,STL!$U$31,$AD193=$AX$37,STL!$U$32,$AD193=$AX$38,STL!$U$33,$AD193=$AX$39,STL!$U$34,$AD193=$AX$40,STL!$U$35,$AD193=$AX$41,STL!$U$36,$AD193=$AX$42,STL!$U$37,$AD193=$AX$43,STL!$U$38,$AD193=$AX$44,STL!$U$39,$AD193=$AX$45,STL!$U$40,$AD193=$AX$46,STL!$U$41,$AD193=$AX$47,STL!$U$42,$AD193=$AX$48,STL!$U$43,$AD193=$AX$49,STL!$U$44)</f>
        <v>1.54</v>
      </c>
      <c r="V193" s="2" cm="1">
        <f t="array" ref="V193">_xlfn.IFS($AD193=$AX$8,STL!$V$3,$AD193=$AX$9,STL!$V$4,$AD193=$AX$10,STL!$V$5,$AD193=$AX$11,STL!$V$6,$AD193=$AX$12,STL!$V$7,$AD193=$AX$13,STL!$V$8,$AD193=$AX$14,STL!$V$9,$AD193=$AX$15,STL!$V$10,$AD193=$AX$16,STL!$V$11,$AD193=$AX$17,STL!$V$12,$AD193=$AX$18,STL!$V$13,$AD193=$AX$19,STL!$V$14,$AD193=$AX$20,STL!$V$15,$AD193=$AX$21,STL!$V$16,$AD193=$AX$22,STL!$V$17,$AD193=$AX$23,STL!$V$18,$AD193=$AX$24,STL!$V$19,$AD193=$AX$25,STL!$V$20,$AD193=$AX$26,STL!$V$21,$AD193=$AX$27,STL!$V$22,$AD193=$AX$28,STL!$V$23,$AD193=$AX$29,STL!$V$24,$AD193=$AX$30,STL!$V$25,$AD193=$AX$31,STL!$V$26,$AD193=$AX$32,STL!$V$27,$AD193=$AX$33,STL!$V$28,$AD193=$AX$34,STL!$V$29,$AD193=$AX$35,STL!$V$30,$AD193=$AX$36,STL!$V$31,$AD193=$AX$37,STL!$V$32,$AD193=$AX$38,STL!$V$33,$AD193=$AX$39,STL!$V$34,$AD193=$AX$40,STL!$V$35,$AD193=$AX$41,STL!$V$36,$AD193=$AX$42,STL!$V$37,$AD193=$AX$43,STL!$V$38,$AD193=$AX$44,STL!$V$39,$AD193=$AX$45,STL!$V$40,$AD193=$AX$46,STL!$V$41,$AD193=$AX$47,STL!$V$42,$AD193=$AX$48,STL!$V$43,$AD193=$AX$49,STL!$V$44)</f>
        <v>191.18099999999998</v>
      </c>
      <c r="W193" s="2" t="s">
        <v>1514</v>
      </c>
      <c r="X193" s="2">
        <v>0</v>
      </c>
      <c r="Y193" s="2" t="s">
        <v>33</v>
      </c>
      <c r="Z193" s="2" t="s">
        <v>61</v>
      </c>
      <c r="AA193" s="2" t="s">
        <v>35</v>
      </c>
      <c r="AB193" s="2">
        <v>68.446663000000001</v>
      </c>
      <c r="AC193" s="2">
        <v>6.8446999999999994E-2</v>
      </c>
      <c r="AD193" s="2">
        <v>23</v>
      </c>
      <c r="AE193" s="10" t="s">
        <v>307</v>
      </c>
      <c r="AF193" s="2">
        <f t="shared" si="4"/>
        <v>53.779785714285708</v>
      </c>
      <c r="AG193" s="2" cm="1">
        <f t="array" ref="AG193">_xlfn.IFS(D193="I",MIN('Datos pp I Región'!$K$7:$K$9),D193="II",MIN('Datos pp II Región'!$K$7:$K$9),D193="III",MIN('Datos pp III Región'!$K$7:$K$9),D193="IV",MIN('Datos pp IV Región'!$K$7:$K$9),D193="V",MIN('Datos pp V Región'!$K$7:$K$9),D193="RM",MIN('Datos pp RM'!$K$7:$K$9),D193="VI",MIN('Datos pp VI Región'!$K$7:$K$9))</f>
        <v>29</v>
      </c>
      <c r="AH193" s="2" cm="1">
        <f t="array" ref="AH193">_xlfn.IFS(Z193="Pavimentado",1-(AG193/(4*365)),Z193="No Pavimentado",1-(AG193/365))</f>
        <v>0.92054794520547945</v>
      </c>
      <c r="AI193" s="2" cm="1">
        <f t="array" ref="AI193">_xlfn.IFS(Z193="Pavimentado",8,Z193="No Pavimentado",R193)</f>
        <v>36.335000000000001</v>
      </c>
      <c r="AJ193" s="2">
        <v>0.62</v>
      </c>
      <c r="AK193" s="2">
        <v>0.15</v>
      </c>
      <c r="AL193" s="2">
        <v>1.5</v>
      </c>
      <c r="AM193" s="2">
        <v>0.15</v>
      </c>
      <c r="AN193" s="2"/>
      <c r="AO193" s="2" cm="1">
        <f t="array" ref="AO193">_xlfn.IFS($Z193=$AU$3,AJ193*(($X193)^(0.91))*(AI193*1.1023)^(1.02),$Z193=$AU$4,AL193*281.9*((8.5/12)^0.9)*(AI193/2.72)^0.45)</f>
        <v>995.38378987729118</v>
      </c>
      <c r="AP193" s="2" cm="1">
        <f t="array" ref="AP193">_xlfn.IFS($Z193=$AU$3,AK193*(($X193)^(0.91))*(AI193*1.1023)^1.02,$Z193=$AU$4,AM193*281.9*((8.5/12)^0.9)*(AI193/2.72)^0.45)</f>
        <v>99.538378987729104</v>
      </c>
      <c r="AQ193" s="2" cm="1">
        <f t="array" ref="AQ193">_xlfn.IFS(Z193=$AU$3,(AF193*AO193*AH193)/1000000,Z193=$AU$4,(AF193*AH193*AO193*(1-AN193))/1000000)</f>
        <v>4.9278337112747858E-2</v>
      </c>
      <c r="AR193" s="2" cm="1">
        <f t="array" ref="AR193">_xlfn.IFS(Z193=$AU$3,(AF193*AP193*AH193)/1000000,Z193=$AU$4,(AF193*AH193*AP193*(1-AN193))/1000000)</f>
        <v>4.9278337112747851E-3</v>
      </c>
    </row>
    <row r="194" spans="1:44" x14ac:dyDescent="0.3">
      <c r="A194" s="2">
        <v>24</v>
      </c>
      <c r="B194" t="s">
        <v>21</v>
      </c>
      <c r="D194" t="s">
        <v>184</v>
      </c>
      <c r="F194" s="2" t="s">
        <v>222</v>
      </c>
      <c r="G194" s="2" t="s">
        <v>223</v>
      </c>
      <c r="H194" s="2" t="s">
        <v>221</v>
      </c>
      <c r="I194" s="2" t="s">
        <v>224</v>
      </c>
      <c r="J194" s="2">
        <v>11000</v>
      </c>
      <c r="K194" s="2" t="s">
        <v>29</v>
      </c>
      <c r="L194" s="4">
        <v>46227</v>
      </c>
      <c r="M194" s="2" t="s">
        <v>30</v>
      </c>
      <c r="N194" s="2" t="s">
        <v>31</v>
      </c>
      <c r="O194" s="2">
        <v>11000</v>
      </c>
      <c r="P194" s="2" cm="1">
        <f t="array" ref="P194">_xlfn.IFS(AD194=$AT$8,STL!$P$3,AD194=$AT$9,STL!$P$4,AD194=$AT$10,STL!$P$5,AD194=$AT$11,STL!$P$6,AD194=$AT$12,STL!$P$7,AD194=$AT$13,STL!$P$8,AD194=$AT$14,STL!$P$9,AD194=$AT$15,STL!$P$10,AD194=$AT$16,STL!$P$11,AD194=$AT$17,STL!$P$12,AD194=$AT$18,STL!$P$13,AD194=$AT$19,STL!$P$14,AD194=$AT$20,STL!$P$15,AD194=$AT$21,STL!$P$16,AD194=$AT$22,STL!$P$17,AD194=$AT$23,STL!$P$18,AD194=$AT$24,STL!$P$19,AD194=$AT$25,STL!$P$20,AD194=$AT$26,STL!$P$21,AD194=$AT$27,STL!$P$22,AD194=$AT$28,STL!$P$23,AD194=$AT$29,STL!$P$24,AD194=$AT$30,STL!$P$25,AD194=$AT$31,STL!$P$26,AD194=$AT$32,STL!$P$27,AD194=$AT$33,STL!$P$28,AD194=$AT$34,STL!$P$29,AD194=$AT$35,STL!$P$30,AD194=$AT$36,STL!$P$31,AD194=$AT$37,STL!$P$32,AD194=$AT$38,STL!$P$33,AD194=$AT$39,STL!$P$34,AD194=$AT$40,STL!$P$35,AD194=$AT$41,STL!$P$36,AD194=$AT$42,STL!$P$37,AD194=$AT$43,STL!$P$38,AD194=$AT$44,STL!$P$39,AD194=$AT$45,STL!$P$40,AD194=$AT$46,STL!$P$41,AD194=$AT$47,STL!$P$42,AD194=$AT$48,STL!$P$43,AD194=$AT$49,STL!$P$44)</f>
        <v>8.3350000000000009</v>
      </c>
      <c r="Q194" s="2">
        <f>STL!$Q$3</f>
        <v>28</v>
      </c>
      <c r="R194" s="42">
        <f>STL!$R$3</f>
        <v>36.335000000000001</v>
      </c>
      <c r="S194" s="43" cm="1">
        <f t="array" ref="S194">_xlfn.IFS(A194=$AT$8,STL!$S$3,A194=$AT$9,STL!$S$4,A194=$AT$10,STL!$S$5,A194=$AT$11,STL!$S$6,A194=$AT$12,STL!$S$7,A194=$AT$13,STL!$S$8,A194=$AT$14,STL!$S$9,A194=$AT$15,STL!$S$10,A194=$AT$16,STL!$S$11,A194=$AT$17,STL!$S$12,A194=$AT$18,STL!$S$13,A194=$AT$19,STL!$S$14,A194=$AT$20,STL!$S$15,A194=$AT$21,STL!$S$16,A194=$AT$22,STL!$S$17,A194=$AT$23,STL!$S$18,A194=$AT$24,STL!$S$19,A194=$AT$25,STL!$S$20,A194=$AT$26,STL!$S$21,A194=$AT$27,STL!$S$22,A194=$AT$28,STL!$S$23,A194=$AT$29,STL!$S$24,A194=$AT$30,STL!$S$25,A194=$AT$31,STL!$S$26,A194=$AT$32,STL!$S$27,A194=$AT$33,STL!$S$28,A194=$AT$34,STL!$S$29,A194=$AT$35,STL!$S$30,A194=$AT$36,STL!$S$31,A194=$AT$37,STL!$S$32,A194=$AT$38,STL!$S$33,A194=$AT$39,STL!$S$34,A194=$AT$40,STL!$S$35,A194=$AT$41,STL!$S$36,A194=$AT$42,STL!$S$37,A194=$AT$43,STL!$S$38,A194=$AT$44,STL!$S$39,A194=$AT$45,STL!$S$40,A194=$AT$46,STL!$S$41,A194=$AT$47,STL!$S$42,A194=$AT$48,STL!$S$43,A194=$AT$49,STL!$S$44)</f>
        <v>392.85714285714283</v>
      </c>
      <c r="T194" s="2" cm="1">
        <f t="array" ref="T194">_xlfn.IFS(AD194=$AX$8,STL!$T$3,AD194=$AX$9,STL!$T$4,AD194=$AX$10,STL!$T$5,AD194=$AX$11,STL!$T$6,AD194=$AX$12,STL!$T$7,AD194=$AX$13,STL!$T$8,AD194=$AX$14,STL!$T$9,AD194=$AX$15,STL!$T$10,AD194=$AX$16,STL!$T$11,AD194=$AX$17,STL!$T$12,AD194=$AX$18,STL!$T$13,AD194=$AX$19,STL!$T$14,AD194=$AX$20,STL!$T$15,AD194=$AX$21,STL!$T$16,AD194=$AX$22,STL!$T$17,AD194=$AX$23,STL!$T$18,AD194=$AX$24,STL!$T$19,AD194=$AX$25,STL!$T$20,AD194=$AX$26,STL!$T$21,AD194=$AX$27,STL!$T$22,AD194=$AX$28,STL!$T$23,AD194=$AX$29,STL!$T$24,AD194=$AX$30,STL!$T$25,AD194=$AX$31,STL!$T$26,AD194=$AX$32,STL!$T$27,AD194=$AX$33,STL!$T$28,AD194=$AX$34,STL!$T$29,AD194=$AX$35,STL!$T$30,AD194=$AX$36,STL!$T$31,AD194=$AX$37,STL!$T$32,AD194=$AX$38,STL!$T$33,AD194=$AX$39,STL!$T$34,AD194=$AX$40,STL!$T$35,AD194=$AX$41,STL!$T$36,AD194=$AX$42,STL!$T$37,AD194=$AX$43,STL!$T$38,AD194=$AX$44,STL!$T$39,AD194=$AX$45,STL!$T$40,AD194=$AX$46,STL!$T$41,AD194=$AX$47,STL!$T$42,AD194=$AX$48,STL!$T$43,AD194=$AX$49,STL!$T$44)</f>
        <v>128.77600000000001</v>
      </c>
      <c r="U194" s="2" cm="1">
        <f t="array" ref="U194">_xlfn.IFS($AD194=$AX$8,STL!$U$3,$AD194=$AX$9,STL!$U$4,$AD194=$AX$10,STL!$U$5,$AD194=$AX$11,STL!$U$6,$AD194=$AX$12,STL!$U$7,$AD194=$AX$13,STL!$U$8,$AD194=$AX$14,STL!$U$9,$AD194=$AX$15,STL!$U$10,$AD194=$AX$16,STL!$U$11,$AD194=$AX$17,STL!$U$12,$AD194=$AX$18,STL!$U$13,$AD194=$AX$19,STL!$U$14,$AD194=$AX$20,STL!$U$15,$AD194=$AX$21,STL!$U$16,$AD194=$AX$22,STL!$U$17,$AD194=$AX$23,STL!$U$18,$AD194=$AX$24,STL!$U$19,$AD194=$AX$25,STL!$U$20,$AD194=$AX$26,STL!$U$21,$AD194=$AX$27,STL!$U$22,$AD194=$AX$28,STL!$U$23,$AD194=$AX$29,STL!$U$24,$AD194=$AX$30,STL!$U$25,$AD194=$AX$31,STL!$U$26,$AD194=$AX$32,STL!$U$27,$AD194=$AX$33,STL!$U$28,$AD194=$AX$34,STL!$U$29,$AD194=$AX$35,STL!$U$30,$AD194=$AX$36,STL!$U$31,$AD194=$AX$37,STL!$U$32,$AD194=$AX$38,STL!$U$33,$AD194=$AX$39,STL!$U$34,$AD194=$AX$40,STL!$U$35,$AD194=$AX$41,STL!$U$36,$AD194=$AX$42,STL!$U$37,$AD194=$AX$43,STL!$U$38,$AD194=$AX$44,STL!$U$39,$AD194=$AX$45,STL!$U$40,$AD194=$AX$46,STL!$U$41,$AD194=$AX$47,STL!$U$42,$AD194=$AX$48,STL!$U$43,$AD194=$AX$49,STL!$U$44)</f>
        <v>0</v>
      </c>
      <c r="V194" s="2" cm="1">
        <f t="array" ref="V194">_xlfn.IFS($AD194=$AX$8,STL!$V$3,$AD194=$AX$9,STL!$V$4,$AD194=$AX$10,STL!$V$5,$AD194=$AX$11,STL!$V$6,$AD194=$AX$12,STL!$V$7,$AD194=$AX$13,STL!$V$8,$AD194=$AX$14,STL!$V$9,$AD194=$AX$15,STL!$V$10,$AD194=$AX$16,STL!$V$11,$AD194=$AX$17,STL!$V$12,$AD194=$AX$18,STL!$V$13,$AD194=$AX$19,STL!$V$14,$AD194=$AX$20,STL!$V$15,$AD194=$AX$21,STL!$V$16,$AD194=$AX$22,STL!$V$17,$AD194=$AX$23,STL!$V$18,$AD194=$AX$24,STL!$V$19,$AD194=$AX$25,STL!$V$20,$AD194=$AX$26,STL!$V$21,$AD194=$AX$27,STL!$V$22,$AD194=$AX$28,STL!$V$23,$AD194=$AX$29,STL!$V$24,$AD194=$AX$30,STL!$V$25,$AD194=$AX$31,STL!$V$26,$AD194=$AX$32,STL!$V$27,$AD194=$AX$33,STL!$V$28,$AD194=$AX$34,STL!$V$29,$AD194=$AX$35,STL!$V$30,$AD194=$AX$36,STL!$V$31,$AD194=$AX$37,STL!$V$32,$AD194=$AX$38,STL!$V$33,$AD194=$AX$39,STL!$V$34,$AD194=$AX$40,STL!$V$35,$AD194=$AX$41,STL!$V$36,$AD194=$AX$42,STL!$V$37,$AD194=$AX$43,STL!$V$38,$AD194=$AX$44,STL!$V$39,$AD194=$AX$45,STL!$V$40,$AD194=$AX$46,STL!$V$41,$AD194=$AX$47,STL!$V$42,$AD194=$AX$48,STL!$V$43,$AD194=$AX$49,STL!$V$44)</f>
        <v>128.77600000000001</v>
      </c>
      <c r="W194" s="2" t="s">
        <v>1515</v>
      </c>
      <c r="X194" s="2">
        <v>0.2</v>
      </c>
      <c r="Y194" s="2" t="s">
        <v>33</v>
      </c>
      <c r="Z194" s="2" t="s">
        <v>34</v>
      </c>
      <c r="AA194" s="2" t="s">
        <v>35</v>
      </c>
      <c r="AB194" s="2">
        <v>33775.636939000004</v>
      </c>
      <c r="AC194" s="2">
        <v>33.775637000000003</v>
      </c>
      <c r="AD194" s="2">
        <v>24</v>
      </c>
      <c r="AE194" s="10" t="s">
        <v>307</v>
      </c>
      <c r="AF194" s="2">
        <f t="shared" si="4"/>
        <v>26538.000500000002</v>
      </c>
      <c r="AG194" s="2" cm="1">
        <f t="array" ref="AG194">_xlfn.IFS(D194="I",MIN('Datos pp I Región'!$K$7:$K$9),D194="II",MIN('Datos pp II Región'!$K$7:$K$9),D194="III",MIN('Datos pp III Región'!$K$7:$K$9),D194="IV",MIN('Datos pp IV Región'!$K$7:$K$9),D194="V",MIN('Datos pp V Región'!$K$7:$K$9),D194="RM",MIN('Datos pp RM'!$K$7:$K$9),D194="VI",MIN('Datos pp VI Región'!$K$7:$K$9))</f>
        <v>29</v>
      </c>
      <c r="AH194" s="2" cm="1">
        <f t="array" ref="AH194">_xlfn.IFS(Z194="Pavimentado",1-(AG194/(4*365)),Z194="No Pavimentado",1-(AG194/365))</f>
        <v>0.98013698630136981</v>
      </c>
      <c r="AI194" s="2" cm="1">
        <f t="array" ref="AI194">_xlfn.IFS(Z194="Pavimentado",8,Z194="No Pavimentado",R194)</f>
        <v>8</v>
      </c>
      <c r="AJ194" s="2">
        <v>0.62</v>
      </c>
      <c r="AK194" s="2">
        <v>0.15</v>
      </c>
      <c r="AL194" s="2">
        <v>1.5</v>
      </c>
      <c r="AM194" s="2">
        <v>0.15</v>
      </c>
      <c r="AN194" s="2"/>
      <c r="AO194" s="2" cm="1">
        <f t="array" ref="AO194">_xlfn.IFS($Z194=$AU$3,AJ194*(($X194)^(0.91))*(AI194*1.1023)^(1.02),$Z194=$AU$4,AL194*281.9*((8.5/12)^0.9)*(AI194/2.72)^0.45)</f>
        <v>1.3201600184669013</v>
      </c>
      <c r="AP194" s="2" cm="1">
        <f t="array" ref="AP194">_xlfn.IFS($Z194=$AU$3,AK194*(($X194)^(0.91))*(AI194*1.1023)^1.02,$Z194=$AU$4,AM194*281.9*((8.5/12)^0.9)*(AI194/2.72)^0.45)</f>
        <v>0.31939355285489546</v>
      </c>
      <c r="AQ194" s="2" cm="1">
        <f t="array" ref="AQ194">_xlfn.IFS(Z194=$AU$3,(AF194*AO194*AH194)/1000000,Z194=$AU$4,(AF194*AH194*AO194*(1-AN194))/1000000)</f>
        <v>3.4338518319418691E-2</v>
      </c>
      <c r="AR194" s="2" cm="1">
        <f t="array" ref="AR194">_xlfn.IFS(Z194=$AU$3,(AF194*AP194*AH194)/1000000,Z194=$AU$4,(AF194*AH194*AP194*(1-AN194))/1000000)</f>
        <v>8.3077060450206502E-3</v>
      </c>
    </row>
    <row r="195" spans="1:44" x14ac:dyDescent="0.3">
      <c r="A195" s="2">
        <v>24</v>
      </c>
      <c r="B195" t="s">
        <v>21</v>
      </c>
      <c r="D195" t="s">
        <v>184</v>
      </c>
      <c r="F195" s="2" t="s">
        <v>222</v>
      </c>
      <c r="G195" s="2" t="s">
        <v>223</v>
      </c>
      <c r="H195" s="2" t="s">
        <v>221</v>
      </c>
      <c r="I195" s="2" t="s">
        <v>224</v>
      </c>
      <c r="J195" s="2">
        <v>11000</v>
      </c>
      <c r="K195" s="2" t="s">
        <v>29</v>
      </c>
      <c r="L195" s="4">
        <v>46227</v>
      </c>
      <c r="M195" s="2" t="s">
        <v>30</v>
      </c>
      <c r="N195" s="2" t="s">
        <v>31</v>
      </c>
      <c r="O195" s="2">
        <v>11000</v>
      </c>
      <c r="P195" s="2" cm="1">
        <f t="array" ref="P195">_xlfn.IFS(AD195=$AT$8,STL!$P$3,AD195=$AT$9,STL!$P$4,AD195=$AT$10,STL!$P$5,AD195=$AT$11,STL!$P$6,AD195=$AT$12,STL!$P$7,AD195=$AT$13,STL!$P$8,AD195=$AT$14,STL!$P$9,AD195=$AT$15,STL!$P$10,AD195=$AT$16,STL!$P$11,AD195=$AT$17,STL!$P$12,AD195=$AT$18,STL!$P$13,AD195=$AT$19,STL!$P$14,AD195=$AT$20,STL!$P$15,AD195=$AT$21,STL!$P$16,AD195=$AT$22,STL!$P$17,AD195=$AT$23,STL!$P$18,AD195=$AT$24,STL!$P$19,AD195=$AT$25,STL!$P$20,AD195=$AT$26,STL!$P$21,AD195=$AT$27,STL!$P$22,AD195=$AT$28,STL!$P$23,AD195=$AT$29,STL!$P$24,AD195=$AT$30,STL!$P$25,AD195=$AT$31,STL!$P$26,AD195=$AT$32,STL!$P$27,AD195=$AT$33,STL!$P$28,AD195=$AT$34,STL!$P$29,AD195=$AT$35,STL!$P$30,AD195=$AT$36,STL!$P$31,AD195=$AT$37,STL!$P$32,AD195=$AT$38,STL!$P$33,AD195=$AT$39,STL!$P$34,AD195=$AT$40,STL!$P$35,AD195=$AT$41,STL!$P$36,AD195=$AT$42,STL!$P$37,AD195=$AT$43,STL!$P$38,AD195=$AT$44,STL!$P$39,AD195=$AT$45,STL!$P$40,AD195=$AT$46,STL!$P$41,AD195=$AT$47,STL!$P$42,AD195=$AT$48,STL!$P$43,AD195=$AT$49,STL!$P$44)</f>
        <v>8.3350000000000009</v>
      </c>
      <c r="Q195" s="2">
        <f>STL!$Q$3</f>
        <v>28</v>
      </c>
      <c r="R195" s="42">
        <f>STL!$R$3</f>
        <v>36.335000000000001</v>
      </c>
      <c r="S195" s="43" cm="1">
        <f t="array" ref="S195">_xlfn.IFS(A195=$AT$8,STL!$S$3,A195=$AT$9,STL!$S$4,A195=$AT$10,STL!$S$5,A195=$AT$11,STL!$S$6,A195=$AT$12,STL!$S$7,A195=$AT$13,STL!$S$8,A195=$AT$14,STL!$S$9,A195=$AT$15,STL!$S$10,A195=$AT$16,STL!$S$11,A195=$AT$17,STL!$S$12,A195=$AT$18,STL!$S$13,A195=$AT$19,STL!$S$14,A195=$AT$20,STL!$S$15,A195=$AT$21,STL!$S$16,A195=$AT$22,STL!$S$17,A195=$AT$23,STL!$S$18,A195=$AT$24,STL!$S$19,A195=$AT$25,STL!$S$20,A195=$AT$26,STL!$S$21,A195=$AT$27,STL!$S$22,A195=$AT$28,STL!$S$23,A195=$AT$29,STL!$S$24,A195=$AT$30,STL!$S$25,A195=$AT$31,STL!$S$26,A195=$AT$32,STL!$S$27,A195=$AT$33,STL!$S$28,A195=$AT$34,STL!$S$29,A195=$AT$35,STL!$S$30,A195=$AT$36,STL!$S$31,A195=$AT$37,STL!$S$32,A195=$AT$38,STL!$S$33,A195=$AT$39,STL!$S$34,A195=$AT$40,STL!$S$35,A195=$AT$41,STL!$S$36,A195=$AT$42,STL!$S$37,A195=$AT$43,STL!$S$38,A195=$AT$44,STL!$S$39,A195=$AT$45,STL!$S$40,A195=$AT$46,STL!$S$41,A195=$AT$47,STL!$S$42,A195=$AT$48,STL!$S$43,A195=$AT$49,STL!$S$44)</f>
        <v>392.85714285714283</v>
      </c>
      <c r="T195" s="2" cm="1">
        <f t="array" ref="T195">_xlfn.IFS(AD195=$AX$8,STL!$T$3,AD195=$AX$9,STL!$T$4,AD195=$AX$10,STL!$T$5,AD195=$AX$11,STL!$T$6,AD195=$AX$12,STL!$T$7,AD195=$AX$13,STL!$T$8,AD195=$AX$14,STL!$T$9,AD195=$AX$15,STL!$T$10,AD195=$AX$16,STL!$T$11,AD195=$AX$17,STL!$T$12,AD195=$AX$18,STL!$T$13,AD195=$AX$19,STL!$T$14,AD195=$AX$20,STL!$T$15,AD195=$AX$21,STL!$T$16,AD195=$AX$22,STL!$T$17,AD195=$AX$23,STL!$T$18,AD195=$AX$24,STL!$T$19,AD195=$AX$25,STL!$T$20,AD195=$AX$26,STL!$T$21,AD195=$AX$27,STL!$T$22,AD195=$AX$28,STL!$T$23,AD195=$AX$29,STL!$T$24,AD195=$AX$30,STL!$T$25,AD195=$AX$31,STL!$T$26,AD195=$AX$32,STL!$T$27,AD195=$AX$33,STL!$T$28,AD195=$AX$34,STL!$T$29,AD195=$AX$35,STL!$T$30,AD195=$AX$36,STL!$T$31,AD195=$AX$37,STL!$T$32,AD195=$AX$38,STL!$T$33,AD195=$AX$39,STL!$T$34,AD195=$AX$40,STL!$T$35,AD195=$AX$41,STL!$T$36,AD195=$AX$42,STL!$T$37,AD195=$AX$43,STL!$T$38,AD195=$AX$44,STL!$T$39,AD195=$AX$45,STL!$T$40,AD195=$AX$46,STL!$T$41,AD195=$AX$47,STL!$T$42,AD195=$AX$48,STL!$T$43,AD195=$AX$49,STL!$T$44)</f>
        <v>128.77600000000001</v>
      </c>
      <c r="U195" s="2" cm="1">
        <f t="array" ref="U195">_xlfn.IFS($AD195=$AX$8,STL!$U$3,$AD195=$AX$9,STL!$U$4,$AD195=$AX$10,STL!$U$5,$AD195=$AX$11,STL!$U$6,$AD195=$AX$12,STL!$U$7,$AD195=$AX$13,STL!$U$8,$AD195=$AX$14,STL!$U$9,$AD195=$AX$15,STL!$U$10,$AD195=$AX$16,STL!$U$11,$AD195=$AX$17,STL!$U$12,$AD195=$AX$18,STL!$U$13,$AD195=$AX$19,STL!$U$14,$AD195=$AX$20,STL!$U$15,$AD195=$AX$21,STL!$U$16,$AD195=$AX$22,STL!$U$17,$AD195=$AX$23,STL!$U$18,$AD195=$AX$24,STL!$U$19,$AD195=$AX$25,STL!$U$20,$AD195=$AX$26,STL!$U$21,$AD195=$AX$27,STL!$U$22,$AD195=$AX$28,STL!$U$23,$AD195=$AX$29,STL!$U$24,$AD195=$AX$30,STL!$U$25,$AD195=$AX$31,STL!$U$26,$AD195=$AX$32,STL!$U$27,$AD195=$AX$33,STL!$U$28,$AD195=$AX$34,STL!$U$29,$AD195=$AX$35,STL!$U$30,$AD195=$AX$36,STL!$U$31,$AD195=$AX$37,STL!$U$32,$AD195=$AX$38,STL!$U$33,$AD195=$AX$39,STL!$U$34,$AD195=$AX$40,STL!$U$35,$AD195=$AX$41,STL!$U$36,$AD195=$AX$42,STL!$U$37,$AD195=$AX$43,STL!$U$38,$AD195=$AX$44,STL!$U$39,$AD195=$AX$45,STL!$U$40,$AD195=$AX$46,STL!$U$41,$AD195=$AX$47,STL!$U$42,$AD195=$AX$48,STL!$U$43,$AD195=$AX$49,STL!$U$44)</f>
        <v>0</v>
      </c>
      <c r="V195" s="2" cm="1">
        <f t="array" ref="V195">_xlfn.IFS($AD195=$AX$8,STL!$V$3,$AD195=$AX$9,STL!$V$4,$AD195=$AX$10,STL!$V$5,$AD195=$AX$11,STL!$V$6,$AD195=$AX$12,STL!$V$7,$AD195=$AX$13,STL!$V$8,$AD195=$AX$14,STL!$V$9,$AD195=$AX$15,STL!$V$10,$AD195=$AX$16,STL!$V$11,$AD195=$AX$17,STL!$V$12,$AD195=$AX$18,STL!$V$13,$AD195=$AX$19,STL!$V$14,$AD195=$AX$20,STL!$V$15,$AD195=$AX$21,STL!$V$16,$AD195=$AX$22,STL!$V$17,$AD195=$AX$23,STL!$V$18,$AD195=$AX$24,STL!$V$19,$AD195=$AX$25,STL!$V$20,$AD195=$AX$26,STL!$V$21,$AD195=$AX$27,STL!$V$22,$AD195=$AX$28,STL!$V$23,$AD195=$AX$29,STL!$V$24,$AD195=$AX$30,STL!$V$25,$AD195=$AX$31,STL!$V$26,$AD195=$AX$32,STL!$V$27,$AD195=$AX$33,STL!$V$28,$AD195=$AX$34,STL!$V$29,$AD195=$AX$35,STL!$V$30,$AD195=$AX$36,STL!$V$31,$AD195=$AX$37,STL!$V$32,$AD195=$AX$38,STL!$V$33,$AD195=$AX$39,STL!$V$34,$AD195=$AX$40,STL!$V$35,$AD195=$AX$41,STL!$V$36,$AD195=$AX$42,STL!$V$37,$AD195=$AX$43,STL!$V$38,$AD195=$AX$44,STL!$V$39,$AD195=$AX$45,STL!$V$40,$AD195=$AX$46,STL!$V$41,$AD195=$AX$47,STL!$V$42,$AD195=$AX$48,STL!$V$43,$AD195=$AX$49,STL!$V$44)</f>
        <v>128.77600000000001</v>
      </c>
      <c r="W195" s="2" t="s">
        <v>1516</v>
      </c>
      <c r="X195" s="2">
        <v>0.2</v>
      </c>
      <c r="Y195" s="2" t="s">
        <v>33</v>
      </c>
      <c r="Z195" s="2" t="s">
        <v>34</v>
      </c>
      <c r="AA195" s="2" t="s">
        <v>35</v>
      </c>
      <c r="AB195" s="2">
        <v>241.41885400000001</v>
      </c>
      <c r="AC195" s="2">
        <v>0.24141899999999999</v>
      </c>
      <c r="AD195" s="2">
        <v>24</v>
      </c>
      <c r="AE195" s="10" t="s">
        <v>307</v>
      </c>
      <c r="AF195" s="2">
        <f t="shared" si="4"/>
        <v>189.68635714285713</v>
      </c>
      <c r="AG195" s="2" cm="1">
        <f t="array" ref="AG195">_xlfn.IFS(D195="I",MIN('Datos pp I Región'!$K$7:$K$9),D195="II",MIN('Datos pp II Región'!$K$7:$K$9),D195="III",MIN('Datos pp III Región'!$K$7:$K$9),D195="IV",MIN('Datos pp IV Región'!$K$7:$K$9),D195="V",MIN('Datos pp V Región'!$K$7:$K$9),D195="RM",MIN('Datos pp RM'!$K$7:$K$9),D195="VI",MIN('Datos pp VI Región'!$K$7:$K$9))</f>
        <v>29</v>
      </c>
      <c r="AH195" s="2" cm="1">
        <f t="array" ref="AH195">_xlfn.IFS(Z195="Pavimentado",1-(AG195/(4*365)),Z195="No Pavimentado",1-(AG195/365))</f>
        <v>0.98013698630136981</v>
      </c>
      <c r="AI195" s="2" cm="1">
        <f t="array" ref="AI195">_xlfn.IFS(Z195="Pavimentado",8,Z195="No Pavimentado",R195)</f>
        <v>8</v>
      </c>
      <c r="AJ195" s="2">
        <v>0.62</v>
      </c>
      <c r="AK195" s="2">
        <v>0.15</v>
      </c>
      <c r="AL195" s="2">
        <v>1.5</v>
      </c>
      <c r="AM195" s="2">
        <v>0.15</v>
      </c>
      <c r="AN195" s="2"/>
      <c r="AO195" s="2" cm="1">
        <f t="array" ref="AO195">_xlfn.IFS($Z195=$AU$3,AJ195*(($X195)^(0.91))*(AI195*1.1023)^(1.02),$Z195=$AU$4,AL195*281.9*((8.5/12)^0.9)*(AI195/2.72)^0.45)</f>
        <v>1.3201600184669013</v>
      </c>
      <c r="AP195" s="2" cm="1">
        <f t="array" ref="AP195">_xlfn.IFS($Z195=$AU$3,AK195*(($X195)^(0.91))*(AI195*1.1023)^1.02,$Z195=$AU$4,AM195*281.9*((8.5/12)^0.9)*(AI195/2.72)^0.45)</f>
        <v>0.31939355285489546</v>
      </c>
      <c r="AQ195" s="2" cm="1">
        <f t="array" ref="AQ195">_xlfn.IFS(Z195=$AU$3,(AF195*AO195*AH195)/1000000,Z195=$AU$4,(AF195*AH195*AO195*(1-AN195))/1000000)</f>
        <v>2.4544232146253049E-4</v>
      </c>
      <c r="AR195" s="2" cm="1">
        <f t="array" ref="AR195">_xlfn.IFS(Z195=$AU$3,(AF195*AP195*AH195)/1000000,Z195=$AU$4,(AF195*AH195*AP195*(1-AN195))/1000000)</f>
        <v>5.9381206805450924E-5</v>
      </c>
    </row>
    <row r="196" spans="1:44" x14ac:dyDescent="0.3">
      <c r="A196" s="2">
        <v>24</v>
      </c>
      <c r="B196" t="s">
        <v>21</v>
      </c>
      <c r="D196" t="s">
        <v>184</v>
      </c>
      <c r="F196" s="2" t="s">
        <v>222</v>
      </c>
      <c r="G196" s="2" t="s">
        <v>223</v>
      </c>
      <c r="H196" s="2" t="s">
        <v>221</v>
      </c>
      <c r="I196" s="2" t="s">
        <v>224</v>
      </c>
      <c r="J196" s="2">
        <v>11000</v>
      </c>
      <c r="K196" s="2" t="s">
        <v>29</v>
      </c>
      <c r="L196" s="4">
        <v>46227</v>
      </c>
      <c r="M196" s="2" t="s">
        <v>30</v>
      </c>
      <c r="N196" s="2" t="s">
        <v>31</v>
      </c>
      <c r="O196" s="2">
        <v>11000</v>
      </c>
      <c r="P196" s="2" cm="1">
        <f t="array" ref="P196">_xlfn.IFS(AD196=$AT$8,STL!$P$3,AD196=$AT$9,STL!$P$4,AD196=$AT$10,STL!$P$5,AD196=$AT$11,STL!$P$6,AD196=$AT$12,STL!$P$7,AD196=$AT$13,STL!$P$8,AD196=$AT$14,STL!$P$9,AD196=$AT$15,STL!$P$10,AD196=$AT$16,STL!$P$11,AD196=$AT$17,STL!$P$12,AD196=$AT$18,STL!$P$13,AD196=$AT$19,STL!$P$14,AD196=$AT$20,STL!$P$15,AD196=$AT$21,STL!$P$16,AD196=$AT$22,STL!$P$17,AD196=$AT$23,STL!$P$18,AD196=$AT$24,STL!$P$19,AD196=$AT$25,STL!$P$20,AD196=$AT$26,STL!$P$21,AD196=$AT$27,STL!$P$22,AD196=$AT$28,STL!$P$23,AD196=$AT$29,STL!$P$24,AD196=$AT$30,STL!$P$25,AD196=$AT$31,STL!$P$26,AD196=$AT$32,STL!$P$27,AD196=$AT$33,STL!$P$28,AD196=$AT$34,STL!$P$29,AD196=$AT$35,STL!$P$30,AD196=$AT$36,STL!$P$31,AD196=$AT$37,STL!$P$32,AD196=$AT$38,STL!$P$33,AD196=$AT$39,STL!$P$34,AD196=$AT$40,STL!$P$35,AD196=$AT$41,STL!$P$36,AD196=$AT$42,STL!$P$37,AD196=$AT$43,STL!$P$38,AD196=$AT$44,STL!$P$39,AD196=$AT$45,STL!$P$40,AD196=$AT$46,STL!$P$41,AD196=$AT$47,STL!$P$42,AD196=$AT$48,STL!$P$43,AD196=$AT$49,STL!$P$44)</f>
        <v>8.3350000000000009</v>
      </c>
      <c r="Q196" s="2">
        <f>STL!$Q$3</f>
        <v>28</v>
      </c>
      <c r="R196" s="42">
        <f>STL!$R$3</f>
        <v>36.335000000000001</v>
      </c>
      <c r="S196" s="43" cm="1">
        <f t="array" ref="S196">_xlfn.IFS(A196=$AT$8,STL!$S$3,A196=$AT$9,STL!$S$4,A196=$AT$10,STL!$S$5,A196=$AT$11,STL!$S$6,A196=$AT$12,STL!$S$7,A196=$AT$13,STL!$S$8,A196=$AT$14,STL!$S$9,A196=$AT$15,STL!$S$10,A196=$AT$16,STL!$S$11,A196=$AT$17,STL!$S$12,A196=$AT$18,STL!$S$13,A196=$AT$19,STL!$S$14,A196=$AT$20,STL!$S$15,A196=$AT$21,STL!$S$16,A196=$AT$22,STL!$S$17,A196=$AT$23,STL!$S$18,A196=$AT$24,STL!$S$19,A196=$AT$25,STL!$S$20,A196=$AT$26,STL!$S$21,A196=$AT$27,STL!$S$22,A196=$AT$28,STL!$S$23,A196=$AT$29,STL!$S$24,A196=$AT$30,STL!$S$25,A196=$AT$31,STL!$S$26,A196=$AT$32,STL!$S$27,A196=$AT$33,STL!$S$28,A196=$AT$34,STL!$S$29,A196=$AT$35,STL!$S$30,A196=$AT$36,STL!$S$31,A196=$AT$37,STL!$S$32,A196=$AT$38,STL!$S$33,A196=$AT$39,STL!$S$34,A196=$AT$40,STL!$S$35,A196=$AT$41,STL!$S$36,A196=$AT$42,STL!$S$37,A196=$AT$43,STL!$S$38,A196=$AT$44,STL!$S$39,A196=$AT$45,STL!$S$40,A196=$AT$46,STL!$S$41,A196=$AT$47,STL!$S$42,A196=$AT$48,STL!$S$43,A196=$AT$49,STL!$S$44)</f>
        <v>392.85714285714283</v>
      </c>
      <c r="T196" s="2" cm="1">
        <f t="array" ref="T196">_xlfn.IFS(AD196=$AX$8,STL!$T$3,AD196=$AX$9,STL!$T$4,AD196=$AX$10,STL!$T$5,AD196=$AX$11,STL!$T$6,AD196=$AX$12,STL!$T$7,AD196=$AX$13,STL!$T$8,AD196=$AX$14,STL!$T$9,AD196=$AX$15,STL!$T$10,AD196=$AX$16,STL!$T$11,AD196=$AX$17,STL!$T$12,AD196=$AX$18,STL!$T$13,AD196=$AX$19,STL!$T$14,AD196=$AX$20,STL!$T$15,AD196=$AX$21,STL!$T$16,AD196=$AX$22,STL!$T$17,AD196=$AX$23,STL!$T$18,AD196=$AX$24,STL!$T$19,AD196=$AX$25,STL!$T$20,AD196=$AX$26,STL!$T$21,AD196=$AX$27,STL!$T$22,AD196=$AX$28,STL!$T$23,AD196=$AX$29,STL!$T$24,AD196=$AX$30,STL!$T$25,AD196=$AX$31,STL!$T$26,AD196=$AX$32,STL!$T$27,AD196=$AX$33,STL!$T$28,AD196=$AX$34,STL!$T$29,AD196=$AX$35,STL!$T$30,AD196=$AX$36,STL!$T$31,AD196=$AX$37,STL!$T$32,AD196=$AX$38,STL!$T$33,AD196=$AX$39,STL!$T$34,AD196=$AX$40,STL!$T$35,AD196=$AX$41,STL!$T$36,AD196=$AX$42,STL!$T$37,AD196=$AX$43,STL!$T$38,AD196=$AX$44,STL!$T$39,AD196=$AX$45,STL!$T$40,AD196=$AX$46,STL!$T$41,AD196=$AX$47,STL!$T$42,AD196=$AX$48,STL!$T$43,AD196=$AX$49,STL!$T$44)</f>
        <v>128.77600000000001</v>
      </c>
      <c r="U196" s="2" cm="1">
        <f t="array" ref="U196">_xlfn.IFS($AD196=$AX$8,STL!$U$3,$AD196=$AX$9,STL!$U$4,$AD196=$AX$10,STL!$U$5,$AD196=$AX$11,STL!$U$6,$AD196=$AX$12,STL!$U$7,$AD196=$AX$13,STL!$U$8,$AD196=$AX$14,STL!$U$9,$AD196=$AX$15,STL!$U$10,$AD196=$AX$16,STL!$U$11,$AD196=$AX$17,STL!$U$12,$AD196=$AX$18,STL!$U$13,$AD196=$AX$19,STL!$U$14,$AD196=$AX$20,STL!$U$15,$AD196=$AX$21,STL!$U$16,$AD196=$AX$22,STL!$U$17,$AD196=$AX$23,STL!$U$18,$AD196=$AX$24,STL!$U$19,$AD196=$AX$25,STL!$U$20,$AD196=$AX$26,STL!$U$21,$AD196=$AX$27,STL!$U$22,$AD196=$AX$28,STL!$U$23,$AD196=$AX$29,STL!$U$24,$AD196=$AX$30,STL!$U$25,$AD196=$AX$31,STL!$U$26,$AD196=$AX$32,STL!$U$27,$AD196=$AX$33,STL!$U$28,$AD196=$AX$34,STL!$U$29,$AD196=$AX$35,STL!$U$30,$AD196=$AX$36,STL!$U$31,$AD196=$AX$37,STL!$U$32,$AD196=$AX$38,STL!$U$33,$AD196=$AX$39,STL!$U$34,$AD196=$AX$40,STL!$U$35,$AD196=$AX$41,STL!$U$36,$AD196=$AX$42,STL!$U$37,$AD196=$AX$43,STL!$U$38,$AD196=$AX$44,STL!$U$39,$AD196=$AX$45,STL!$U$40,$AD196=$AX$46,STL!$U$41,$AD196=$AX$47,STL!$U$42,$AD196=$AX$48,STL!$U$43,$AD196=$AX$49,STL!$U$44)</f>
        <v>0</v>
      </c>
      <c r="V196" s="2" cm="1">
        <f t="array" ref="V196">_xlfn.IFS($AD196=$AX$8,STL!$V$3,$AD196=$AX$9,STL!$V$4,$AD196=$AX$10,STL!$V$5,$AD196=$AX$11,STL!$V$6,$AD196=$AX$12,STL!$V$7,$AD196=$AX$13,STL!$V$8,$AD196=$AX$14,STL!$V$9,$AD196=$AX$15,STL!$V$10,$AD196=$AX$16,STL!$V$11,$AD196=$AX$17,STL!$V$12,$AD196=$AX$18,STL!$V$13,$AD196=$AX$19,STL!$V$14,$AD196=$AX$20,STL!$V$15,$AD196=$AX$21,STL!$V$16,$AD196=$AX$22,STL!$V$17,$AD196=$AX$23,STL!$V$18,$AD196=$AX$24,STL!$V$19,$AD196=$AX$25,STL!$V$20,$AD196=$AX$26,STL!$V$21,$AD196=$AX$27,STL!$V$22,$AD196=$AX$28,STL!$V$23,$AD196=$AX$29,STL!$V$24,$AD196=$AX$30,STL!$V$25,$AD196=$AX$31,STL!$V$26,$AD196=$AX$32,STL!$V$27,$AD196=$AX$33,STL!$V$28,$AD196=$AX$34,STL!$V$29,$AD196=$AX$35,STL!$V$30,$AD196=$AX$36,STL!$V$31,$AD196=$AX$37,STL!$V$32,$AD196=$AX$38,STL!$V$33,$AD196=$AX$39,STL!$V$34,$AD196=$AX$40,STL!$V$35,$AD196=$AX$41,STL!$V$36,$AD196=$AX$42,STL!$V$37,$AD196=$AX$43,STL!$V$38,$AD196=$AX$44,STL!$V$39,$AD196=$AX$45,STL!$V$40,$AD196=$AX$46,STL!$V$41,$AD196=$AX$47,STL!$V$42,$AD196=$AX$48,STL!$V$43,$AD196=$AX$49,STL!$V$44)</f>
        <v>128.77600000000001</v>
      </c>
      <c r="W196" s="2" t="s">
        <v>1517</v>
      </c>
      <c r="X196" s="2">
        <v>0.2</v>
      </c>
      <c r="Y196" s="2" t="s">
        <v>33</v>
      </c>
      <c r="Z196" s="2" t="s">
        <v>34</v>
      </c>
      <c r="AA196" s="2" t="s">
        <v>35</v>
      </c>
      <c r="AB196" s="2">
        <v>5481.2837630000004</v>
      </c>
      <c r="AC196" s="2">
        <v>5.4812839999999996</v>
      </c>
      <c r="AD196" s="2">
        <v>24</v>
      </c>
      <c r="AE196" s="10" t="s">
        <v>307</v>
      </c>
      <c r="AF196" s="2">
        <f t="shared" si="4"/>
        <v>4306.7231428571422</v>
      </c>
      <c r="AG196" s="2" cm="1">
        <f t="array" ref="AG196">_xlfn.IFS(D196="I",MIN('Datos pp I Región'!$K$7:$K$9),D196="II",MIN('Datos pp II Región'!$K$7:$K$9),D196="III",MIN('Datos pp III Región'!$K$7:$K$9),D196="IV",MIN('Datos pp IV Región'!$K$7:$K$9),D196="V",MIN('Datos pp V Región'!$K$7:$K$9),D196="RM",MIN('Datos pp RM'!$K$7:$K$9),D196="VI",MIN('Datos pp VI Región'!$K$7:$K$9))</f>
        <v>29</v>
      </c>
      <c r="AH196" s="2" cm="1">
        <f t="array" ref="AH196">_xlfn.IFS(Z196="Pavimentado",1-(AG196/(4*365)),Z196="No Pavimentado",1-(AG196/365))</f>
        <v>0.98013698630136981</v>
      </c>
      <c r="AI196" s="2" cm="1">
        <f t="array" ref="AI196">_xlfn.IFS(Z196="Pavimentado",8,Z196="No Pavimentado",R196)</f>
        <v>8</v>
      </c>
      <c r="AJ196" s="2">
        <v>0.62</v>
      </c>
      <c r="AK196" s="2">
        <v>0.15</v>
      </c>
      <c r="AL196" s="2">
        <v>1.5</v>
      </c>
      <c r="AM196" s="2">
        <v>0.15</v>
      </c>
      <c r="AN196" s="2"/>
      <c r="AO196" s="2" cm="1">
        <f t="array" ref="AO196">_xlfn.IFS($Z196=$AU$3,AJ196*(($X196)^(0.91))*(AI196*1.1023)^(1.02),$Z196=$AU$4,AL196*281.9*((8.5/12)^0.9)*(AI196/2.72)^0.45)</f>
        <v>1.3201600184669013</v>
      </c>
      <c r="AP196" s="2" cm="1">
        <f t="array" ref="AP196">_xlfn.IFS($Z196=$AU$3,AK196*(($X196)^(0.91))*(AI196*1.1023)^1.02,$Z196=$AU$4,AM196*281.9*((8.5/12)^0.9)*(AI196/2.72)^0.45)</f>
        <v>0.31939355285489546</v>
      </c>
      <c r="AQ196" s="2" cm="1">
        <f t="array" ref="AQ196">_xlfn.IFS(Z196=$AU$3,(AF196*AO196*AH196)/1000000,Z196=$AU$4,(AF196*AH196*AO196*(1-AN196))/1000000)</f>
        <v>5.5726312740729802E-3</v>
      </c>
      <c r="AR196" s="2" cm="1">
        <f t="array" ref="AR196">_xlfn.IFS(Z196=$AU$3,(AF196*AP196*AH196)/1000000,Z196=$AU$4,(AF196*AH196*AP196*(1-AN196))/1000000)</f>
        <v>1.3482172437273342E-3</v>
      </c>
    </row>
    <row r="197" spans="1:44" x14ac:dyDescent="0.3">
      <c r="A197" s="2">
        <v>24</v>
      </c>
      <c r="B197" t="s">
        <v>21</v>
      </c>
      <c r="D197" t="s">
        <v>184</v>
      </c>
      <c r="F197" s="2" t="s">
        <v>222</v>
      </c>
      <c r="G197" s="2" t="s">
        <v>223</v>
      </c>
      <c r="H197" s="2" t="s">
        <v>221</v>
      </c>
      <c r="I197" s="2" t="s">
        <v>224</v>
      </c>
      <c r="J197" s="2">
        <v>11000</v>
      </c>
      <c r="K197" s="2" t="s">
        <v>29</v>
      </c>
      <c r="L197" s="4">
        <v>46227</v>
      </c>
      <c r="M197" s="2" t="s">
        <v>30</v>
      </c>
      <c r="N197" s="2" t="s">
        <v>31</v>
      </c>
      <c r="O197" s="2">
        <v>11000</v>
      </c>
      <c r="P197" s="2" cm="1">
        <f t="array" ref="P197">_xlfn.IFS(AD197=$AT$8,STL!$P$3,AD197=$AT$9,STL!$P$4,AD197=$AT$10,STL!$P$5,AD197=$AT$11,STL!$P$6,AD197=$AT$12,STL!$P$7,AD197=$AT$13,STL!$P$8,AD197=$AT$14,STL!$P$9,AD197=$AT$15,STL!$P$10,AD197=$AT$16,STL!$P$11,AD197=$AT$17,STL!$P$12,AD197=$AT$18,STL!$P$13,AD197=$AT$19,STL!$P$14,AD197=$AT$20,STL!$P$15,AD197=$AT$21,STL!$P$16,AD197=$AT$22,STL!$P$17,AD197=$AT$23,STL!$P$18,AD197=$AT$24,STL!$P$19,AD197=$AT$25,STL!$P$20,AD197=$AT$26,STL!$P$21,AD197=$AT$27,STL!$P$22,AD197=$AT$28,STL!$P$23,AD197=$AT$29,STL!$P$24,AD197=$AT$30,STL!$P$25,AD197=$AT$31,STL!$P$26,AD197=$AT$32,STL!$P$27,AD197=$AT$33,STL!$P$28,AD197=$AT$34,STL!$P$29,AD197=$AT$35,STL!$P$30,AD197=$AT$36,STL!$P$31,AD197=$AT$37,STL!$P$32,AD197=$AT$38,STL!$P$33,AD197=$AT$39,STL!$P$34,AD197=$AT$40,STL!$P$35,AD197=$AT$41,STL!$P$36,AD197=$AT$42,STL!$P$37,AD197=$AT$43,STL!$P$38,AD197=$AT$44,STL!$P$39,AD197=$AT$45,STL!$P$40,AD197=$AT$46,STL!$P$41,AD197=$AT$47,STL!$P$42,AD197=$AT$48,STL!$P$43,AD197=$AT$49,STL!$P$44)</f>
        <v>8.3350000000000009</v>
      </c>
      <c r="Q197" s="2">
        <f>STL!$Q$3</f>
        <v>28</v>
      </c>
      <c r="R197" s="42">
        <f>STL!$R$3</f>
        <v>36.335000000000001</v>
      </c>
      <c r="S197" s="43" cm="1">
        <f t="array" ref="S197">_xlfn.IFS(A197=$AT$8,STL!$S$3,A197=$AT$9,STL!$S$4,A197=$AT$10,STL!$S$5,A197=$AT$11,STL!$S$6,A197=$AT$12,STL!$S$7,A197=$AT$13,STL!$S$8,A197=$AT$14,STL!$S$9,A197=$AT$15,STL!$S$10,A197=$AT$16,STL!$S$11,A197=$AT$17,STL!$S$12,A197=$AT$18,STL!$S$13,A197=$AT$19,STL!$S$14,A197=$AT$20,STL!$S$15,A197=$AT$21,STL!$S$16,A197=$AT$22,STL!$S$17,A197=$AT$23,STL!$S$18,A197=$AT$24,STL!$S$19,A197=$AT$25,STL!$S$20,A197=$AT$26,STL!$S$21,A197=$AT$27,STL!$S$22,A197=$AT$28,STL!$S$23,A197=$AT$29,STL!$S$24,A197=$AT$30,STL!$S$25,A197=$AT$31,STL!$S$26,A197=$AT$32,STL!$S$27,A197=$AT$33,STL!$S$28,A197=$AT$34,STL!$S$29,A197=$AT$35,STL!$S$30,A197=$AT$36,STL!$S$31,A197=$AT$37,STL!$S$32,A197=$AT$38,STL!$S$33,A197=$AT$39,STL!$S$34,A197=$AT$40,STL!$S$35,A197=$AT$41,STL!$S$36,A197=$AT$42,STL!$S$37,A197=$AT$43,STL!$S$38,A197=$AT$44,STL!$S$39,A197=$AT$45,STL!$S$40,A197=$AT$46,STL!$S$41,A197=$AT$47,STL!$S$42,A197=$AT$48,STL!$S$43,A197=$AT$49,STL!$S$44)</f>
        <v>392.85714285714283</v>
      </c>
      <c r="T197" s="2" cm="1">
        <f t="array" ref="T197">_xlfn.IFS(AD197=$AX$8,STL!$T$3,AD197=$AX$9,STL!$T$4,AD197=$AX$10,STL!$T$5,AD197=$AX$11,STL!$T$6,AD197=$AX$12,STL!$T$7,AD197=$AX$13,STL!$T$8,AD197=$AX$14,STL!$T$9,AD197=$AX$15,STL!$T$10,AD197=$AX$16,STL!$T$11,AD197=$AX$17,STL!$T$12,AD197=$AX$18,STL!$T$13,AD197=$AX$19,STL!$T$14,AD197=$AX$20,STL!$T$15,AD197=$AX$21,STL!$T$16,AD197=$AX$22,STL!$T$17,AD197=$AX$23,STL!$T$18,AD197=$AX$24,STL!$T$19,AD197=$AX$25,STL!$T$20,AD197=$AX$26,STL!$T$21,AD197=$AX$27,STL!$T$22,AD197=$AX$28,STL!$T$23,AD197=$AX$29,STL!$T$24,AD197=$AX$30,STL!$T$25,AD197=$AX$31,STL!$T$26,AD197=$AX$32,STL!$T$27,AD197=$AX$33,STL!$T$28,AD197=$AX$34,STL!$T$29,AD197=$AX$35,STL!$T$30,AD197=$AX$36,STL!$T$31,AD197=$AX$37,STL!$T$32,AD197=$AX$38,STL!$T$33,AD197=$AX$39,STL!$T$34,AD197=$AX$40,STL!$T$35,AD197=$AX$41,STL!$T$36,AD197=$AX$42,STL!$T$37,AD197=$AX$43,STL!$T$38,AD197=$AX$44,STL!$T$39,AD197=$AX$45,STL!$T$40,AD197=$AX$46,STL!$T$41,AD197=$AX$47,STL!$T$42,AD197=$AX$48,STL!$T$43,AD197=$AX$49,STL!$T$44)</f>
        <v>128.77600000000001</v>
      </c>
      <c r="U197" s="2" cm="1">
        <f t="array" ref="U197">_xlfn.IFS($AD197=$AX$8,STL!$U$3,$AD197=$AX$9,STL!$U$4,$AD197=$AX$10,STL!$U$5,$AD197=$AX$11,STL!$U$6,$AD197=$AX$12,STL!$U$7,$AD197=$AX$13,STL!$U$8,$AD197=$AX$14,STL!$U$9,$AD197=$AX$15,STL!$U$10,$AD197=$AX$16,STL!$U$11,$AD197=$AX$17,STL!$U$12,$AD197=$AX$18,STL!$U$13,$AD197=$AX$19,STL!$U$14,$AD197=$AX$20,STL!$U$15,$AD197=$AX$21,STL!$U$16,$AD197=$AX$22,STL!$U$17,$AD197=$AX$23,STL!$U$18,$AD197=$AX$24,STL!$U$19,$AD197=$AX$25,STL!$U$20,$AD197=$AX$26,STL!$U$21,$AD197=$AX$27,STL!$U$22,$AD197=$AX$28,STL!$U$23,$AD197=$AX$29,STL!$U$24,$AD197=$AX$30,STL!$U$25,$AD197=$AX$31,STL!$U$26,$AD197=$AX$32,STL!$U$27,$AD197=$AX$33,STL!$U$28,$AD197=$AX$34,STL!$U$29,$AD197=$AX$35,STL!$U$30,$AD197=$AX$36,STL!$U$31,$AD197=$AX$37,STL!$U$32,$AD197=$AX$38,STL!$U$33,$AD197=$AX$39,STL!$U$34,$AD197=$AX$40,STL!$U$35,$AD197=$AX$41,STL!$U$36,$AD197=$AX$42,STL!$U$37,$AD197=$AX$43,STL!$U$38,$AD197=$AX$44,STL!$U$39,$AD197=$AX$45,STL!$U$40,$AD197=$AX$46,STL!$U$41,$AD197=$AX$47,STL!$U$42,$AD197=$AX$48,STL!$U$43,$AD197=$AX$49,STL!$U$44)</f>
        <v>0</v>
      </c>
      <c r="V197" s="2" cm="1">
        <f t="array" ref="V197">_xlfn.IFS($AD197=$AX$8,STL!$V$3,$AD197=$AX$9,STL!$V$4,$AD197=$AX$10,STL!$V$5,$AD197=$AX$11,STL!$V$6,$AD197=$AX$12,STL!$V$7,$AD197=$AX$13,STL!$V$8,$AD197=$AX$14,STL!$V$9,$AD197=$AX$15,STL!$V$10,$AD197=$AX$16,STL!$V$11,$AD197=$AX$17,STL!$V$12,$AD197=$AX$18,STL!$V$13,$AD197=$AX$19,STL!$V$14,$AD197=$AX$20,STL!$V$15,$AD197=$AX$21,STL!$V$16,$AD197=$AX$22,STL!$V$17,$AD197=$AX$23,STL!$V$18,$AD197=$AX$24,STL!$V$19,$AD197=$AX$25,STL!$V$20,$AD197=$AX$26,STL!$V$21,$AD197=$AX$27,STL!$V$22,$AD197=$AX$28,STL!$V$23,$AD197=$AX$29,STL!$V$24,$AD197=$AX$30,STL!$V$25,$AD197=$AX$31,STL!$V$26,$AD197=$AX$32,STL!$V$27,$AD197=$AX$33,STL!$V$28,$AD197=$AX$34,STL!$V$29,$AD197=$AX$35,STL!$V$30,$AD197=$AX$36,STL!$V$31,$AD197=$AX$37,STL!$V$32,$AD197=$AX$38,STL!$V$33,$AD197=$AX$39,STL!$V$34,$AD197=$AX$40,STL!$V$35,$AD197=$AX$41,STL!$V$36,$AD197=$AX$42,STL!$V$37,$AD197=$AX$43,STL!$V$38,$AD197=$AX$44,STL!$V$39,$AD197=$AX$45,STL!$V$40,$AD197=$AX$46,STL!$V$41,$AD197=$AX$47,STL!$V$42,$AD197=$AX$48,STL!$V$43,$AD197=$AX$49,STL!$V$44)</f>
        <v>128.77600000000001</v>
      </c>
      <c r="W197" s="2" t="s">
        <v>1518</v>
      </c>
      <c r="X197" s="2">
        <v>0.2</v>
      </c>
      <c r="Y197" s="2" t="s">
        <v>33</v>
      </c>
      <c r="Z197" s="2" t="s">
        <v>34</v>
      </c>
      <c r="AA197" s="2" t="s">
        <v>35</v>
      </c>
      <c r="AB197" s="2">
        <v>14766.820314000001</v>
      </c>
      <c r="AC197" s="2">
        <v>14.766819999999999</v>
      </c>
      <c r="AD197" s="2">
        <v>24</v>
      </c>
      <c r="AE197" s="10" t="s">
        <v>307</v>
      </c>
      <c r="AF197" s="2">
        <f t="shared" si="4"/>
        <v>11602.501428571428</v>
      </c>
      <c r="AG197" s="2" cm="1">
        <f t="array" ref="AG197">_xlfn.IFS(D197="I",MIN('Datos pp I Región'!$K$7:$K$9),D197="II",MIN('Datos pp II Región'!$K$7:$K$9),D197="III",MIN('Datos pp III Región'!$K$7:$K$9),D197="IV",MIN('Datos pp IV Región'!$K$7:$K$9),D197="V",MIN('Datos pp V Región'!$K$7:$K$9),D197="RM",MIN('Datos pp RM'!$K$7:$K$9),D197="VI",MIN('Datos pp VI Región'!$K$7:$K$9))</f>
        <v>29</v>
      </c>
      <c r="AH197" s="2" cm="1">
        <f t="array" ref="AH197">_xlfn.IFS(Z197="Pavimentado",1-(AG197/(4*365)),Z197="No Pavimentado",1-(AG197/365))</f>
        <v>0.98013698630136981</v>
      </c>
      <c r="AI197" s="2" cm="1">
        <f t="array" ref="AI197">_xlfn.IFS(Z197="Pavimentado",8,Z197="No Pavimentado",R197)</f>
        <v>8</v>
      </c>
      <c r="AJ197" s="2">
        <v>0.62</v>
      </c>
      <c r="AK197" s="2">
        <v>0.15</v>
      </c>
      <c r="AL197" s="2">
        <v>1.5</v>
      </c>
      <c r="AM197" s="2">
        <v>0.15</v>
      </c>
      <c r="AN197" s="2"/>
      <c r="AO197" s="2" cm="1">
        <f t="array" ref="AO197">_xlfn.IFS($Z197=$AU$3,AJ197*(($X197)^(0.91))*(AI197*1.1023)^(1.02),$Z197=$AU$4,AL197*281.9*((8.5/12)^0.9)*(AI197/2.72)^0.45)</f>
        <v>1.3201600184669013</v>
      </c>
      <c r="AP197" s="2" cm="1">
        <f t="array" ref="AP197">_xlfn.IFS($Z197=$AU$3,AK197*(($X197)^(0.91))*(AI197*1.1023)^1.02,$Z197=$AU$4,AM197*281.9*((8.5/12)^0.9)*(AI197/2.72)^0.45)</f>
        <v>0.31939355285489546</v>
      </c>
      <c r="AQ197" s="2" cm="1">
        <f t="array" ref="AQ197">_xlfn.IFS(Z197=$AU$3,(AF197*AO197*AH197)/1000000,Z197=$AU$4,(AF197*AH197*AO197*(1-AN197))/1000000)</f>
        <v>1.5012913571091441E-2</v>
      </c>
      <c r="AR197" s="2" cm="1">
        <f t="array" ref="AR197">_xlfn.IFS(Z197=$AU$3,(AF197*AP197*AH197)/1000000,Z197=$AU$4,(AF197*AH197*AP197*(1-AN197))/1000000)</f>
        <v>3.6321565091350259E-3</v>
      </c>
    </row>
    <row r="198" spans="1:44" x14ac:dyDescent="0.3">
      <c r="A198" s="2">
        <v>24</v>
      </c>
      <c r="B198" t="s">
        <v>21</v>
      </c>
      <c r="D198" t="s">
        <v>184</v>
      </c>
      <c r="F198" s="2" t="s">
        <v>222</v>
      </c>
      <c r="G198" s="2" t="s">
        <v>223</v>
      </c>
      <c r="H198" s="2" t="s">
        <v>221</v>
      </c>
      <c r="I198" s="2" t="s">
        <v>224</v>
      </c>
      <c r="J198" s="2">
        <v>11000</v>
      </c>
      <c r="K198" s="2" t="s">
        <v>29</v>
      </c>
      <c r="L198" s="4">
        <v>46227</v>
      </c>
      <c r="M198" s="2" t="s">
        <v>30</v>
      </c>
      <c r="N198" s="2" t="s">
        <v>31</v>
      </c>
      <c r="O198" s="2">
        <v>11000</v>
      </c>
      <c r="P198" s="2" cm="1">
        <f t="array" ref="P198">_xlfn.IFS(AD198=$AT$8,STL!$P$3,AD198=$AT$9,STL!$P$4,AD198=$AT$10,STL!$P$5,AD198=$AT$11,STL!$P$6,AD198=$AT$12,STL!$P$7,AD198=$AT$13,STL!$P$8,AD198=$AT$14,STL!$P$9,AD198=$AT$15,STL!$P$10,AD198=$AT$16,STL!$P$11,AD198=$AT$17,STL!$P$12,AD198=$AT$18,STL!$P$13,AD198=$AT$19,STL!$P$14,AD198=$AT$20,STL!$P$15,AD198=$AT$21,STL!$P$16,AD198=$AT$22,STL!$P$17,AD198=$AT$23,STL!$P$18,AD198=$AT$24,STL!$P$19,AD198=$AT$25,STL!$P$20,AD198=$AT$26,STL!$P$21,AD198=$AT$27,STL!$P$22,AD198=$AT$28,STL!$P$23,AD198=$AT$29,STL!$P$24,AD198=$AT$30,STL!$P$25,AD198=$AT$31,STL!$P$26,AD198=$AT$32,STL!$P$27,AD198=$AT$33,STL!$P$28,AD198=$AT$34,STL!$P$29,AD198=$AT$35,STL!$P$30,AD198=$AT$36,STL!$P$31,AD198=$AT$37,STL!$P$32,AD198=$AT$38,STL!$P$33,AD198=$AT$39,STL!$P$34,AD198=$AT$40,STL!$P$35,AD198=$AT$41,STL!$P$36,AD198=$AT$42,STL!$P$37,AD198=$AT$43,STL!$P$38,AD198=$AT$44,STL!$P$39,AD198=$AT$45,STL!$P$40,AD198=$AT$46,STL!$P$41,AD198=$AT$47,STL!$P$42,AD198=$AT$48,STL!$P$43,AD198=$AT$49,STL!$P$44)</f>
        <v>8.3350000000000009</v>
      </c>
      <c r="Q198" s="2">
        <f>STL!$Q$3</f>
        <v>28</v>
      </c>
      <c r="R198" s="42">
        <f>STL!$R$3</f>
        <v>36.335000000000001</v>
      </c>
      <c r="S198" s="43" cm="1">
        <f t="array" ref="S198">_xlfn.IFS(A198=$AT$8,STL!$S$3,A198=$AT$9,STL!$S$4,A198=$AT$10,STL!$S$5,A198=$AT$11,STL!$S$6,A198=$AT$12,STL!$S$7,A198=$AT$13,STL!$S$8,A198=$AT$14,STL!$S$9,A198=$AT$15,STL!$S$10,A198=$AT$16,STL!$S$11,A198=$AT$17,STL!$S$12,A198=$AT$18,STL!$S$13,A198=$AT$19,STL!$S$14,A198=$AT$20,STL!$S$15,A198=$AT$21,STL!$S$16,A198=$AT$22,STL!$S$17,A198=$AT$23,STL!$S$18,A198=$AT$24,STL!$S$19,A198=$AT$25,STL!$S$20,A198=$AT$26,STL!$S$21,A198=$AT$27,STL!$S$22,A198=$AT$28,STL!$S$23,A198=$AT$29,STL!$S$24,A198=$AT$30,STL!$S$25,A198=$AT$31,STL!$S$26,A198=$AT$32,STL!$S$27,A198=$AT$33,STL!$S$28,A198=$AT$34,STL!$S$29,A198=$AT$35,STL!$S$30,A198=$AT$36,STL!$S$31,A198=$AT$37,STL!$S$32,A198=$AT$38,STL!$S$33,A198=$AT$39,STL!$S$34,A198=$AT$40,STL!$S$35,A198=$AT$41,STL!$S$36,A198=$AT$42,STL!$S$37,A198=$AT$43,STL!$S$38,A198=$AT$44,STL!$S$39,A198=$AT$45,STL!$S$40,A198=$AT$46,STL!$S$41,A198=$AT$47,STL!$S$42,A198=$AT$48,STL!$S$43,A198=$AT$49,STL!$S$44)</f>
        <v>392.85714285714283</v>
      </c>
      <c r="T198" s="2" cm="1">
        <f t="array" ref="T198">_xlfn.IFS(AD198=$AX$8,STL!$T$3,AD198=$AX$9,STL!$T$4,AD198=$AX$10,STL!$T$5,AD198=$AX$11,STL!$T$6,AD198=$AX$12,STL!$T$7,AD198=$AX$13,STL!$T$8,AD198=$AX$14,STL!$T$9,AD198=$AX$15,STL!$T$10,AD198=$AX$16,STL!$T$11,AD198=$AX$17,STL!$T$12,AD198=$AX$18,STL!$T$13,AD198=$AX$19,STL!$T$14,AD198=$AX$20,STL!$T$15,AD198=$AX$21,STL!$T$16,AD198=$AX$22,STL!$T$17,AD198=$AX$23,STL!$T$18,AD198=$AX$24,STL!$T$19,AD198=$AX$25,STL!$T$20,AD198=$AX$26,STL!$T$21,AD198=$AX$27,STL!$T$22,AD198=$AX$28,STL!$T$23,AD198=$AX$29,STL!$T$24,AD198=$AX$30,STL!$T$25,AD198=$AX$31,STL!$T$26,AD198=$AX$32,STL!$T$27,AD198=$AX$33,STL!$T$28,AD198=$AX$34,STL!$T$29,AD198=$AX$35,STL!$T$30,AD198=$AX$36,STL!$T$31,AD198=$AX$37,STL!$T$32,AD198=$AX$38,STL!$T$33,AD198=$AX$39,STL!$T$34,AD198=$AX$40,STL!$T$35,AD198=$AX$41,STL!$T$36,AD198=$AX$42,STL!$T$37,AD198=$AX$43,STL!$T$38,AD198=$AX$44,STL!$T$39,AD198=$AX$45,STL!$T$40,AD198=$AX$46,STL!$T$41,AD198=$AX$47,STL!$T$42,AD198=$AX$48,STL!$T$43,AD198=$AX$49,STL!$T$44)</f>
        <v>128.77600000000001</v>
      </c>
      <c r="U198" s="2" cm="1">
        <f t="array" ref="U198">_xlfn.IFS($AD198=$AX$8,STL!$U$3,$AD198=$AX$9,STL!$U$4,$AD198=$AX$10,STL!$U$5,$AD198=$AX$11,STL!$U$6,$AD198=$AX$12,STL!$U$7,$AD198=$AX$13,STL!$U$8,$AD198=$AX$14,STL!$U$9,$AD198=$AX$15,STL!$U$10,$AD198=$AX$16,STL!$U$11,$AD198=$AX$17,STL!$U$12,$AD198=$AX$18,STL!$U$13,$AD198=$AX$19,STL!$U$14,$AD198=$AX$20,STL!$U$15,$AD198=$AX$21,STL!$U$16,$AD198=$AX$22,STL!$U$17,$AD198=$AX$23,STL!$U$18,$AD198=$AX$24,STL!$U$19,$AD198=$AX$25,STL!$U$20,$AD198=$AX$26,STL!$U$21,$AD198=$AX$27,STL!$U$22,$AD198=$AX$28,STL!$U$23,$AD198=$AX$29,STL!$U$24,$AD198=$AX$30,STL!$U$25,$AD198=$AX$31,STL!$U$26,$AD198=$AX$32,STL!$U$27,$AD198=$AX$33,STL!$U$28,$AD198=$AX$34,STL!$U$29,$AD198=$AX$35,STL!$U$30,$AD198=$AX$36,STL!$U$31,$AD198=$AX$37,STL!$U$32,$AD198=$AX$38,STL!$U$33,$AD198=$AX$39,STL!$U$34,$AD198=$AX$40,STL!$U$35,$AD198=$AX$41,STL!$U$36,$AD198=$AX$42,STL!$U$37,$AD198=$AX$43,STL!$U$38,$AD198=$AX$44,STL!$U$39,$AD198=$AX$45,STL!$U$40,$AD198=$AX$46,STL!$U$41,$AD198=$AX$47,STL!$U$42,$AD198=$AX$48,STL!$U$43,$AD198=$AX$49,STL!$U$44)</f>
        <v>0</v>
      </c>
      <c r="V198" s="2" cm="1">
        <f t="array" ref="V198">_xlfn.IFS($AD198=$AX$8,STL!$V$3,$AD198=$AX$9,STL!$V$4,$AD198=$AX$10,STL!$V$5,$AD198=$AX$11,STL!$V$6,$AD198=$AX$12,STL!$V$7,$AD198=$AX$13,STL!$V$8,$AD198=$AX$14,STL!$V$9,$AD198=$AX$15,STL!$V$10,$AD198=$AX$16,STL!$V$11,$AD198=$AX$17,STL!$V$12,$AD198=$AX$18,STL!$V$13,$AD198=$AX$19,STL!$V$14,$AD198=$AX$20,STL!$V$15,$AD198=$AX$21,STL!$V$16,$AD198=$AX$22,STL!$V$17,$AD198=$AX$23,STL!$V$18,$AD198=$AX$24,STL!$V$19,$AD198=$AX$25,STL!$V$20,$AD198=$AX$26,STL!$V$21,$AD198=$AX$27,STL!$V$22,$AD198=$AX$28,STL!$V$23,$AD198=$AX$29,STL!$V$24,$AD198=$AX$30,STL!$V$25,$AD198=$AX$31,STL!$V$26,$AD198=$AX$32,STL!$V$27,$AD198=$AX$33,STL!$V$28,$AD198=$AX$34,STL!$V$29,$AD198=$AX$35,STL!$V$30,$AD198=$AX$36,STL!$V$31,$AD198=$AX$37,STL!$V$32,$AD198=$AX$38,STL!$V$33,$AD198=$AX$39,STL!$V$34,$AD198=$AX$40,STL!$V$35,$AD198=$AX$41,STL!$V$36,$AD198=$AX$42,STL!$V$37,$AD198=$AX$43,STL!$V$38,$AD198=$AX$44,STL!$V$39,$AD198=$AX$45,STL!$V$40,$AD198=$AX$46,STL!$V$41,$AD198=$AX$47,STL!$V$42,$AD198=$AX$48,STL!$V$43,$AD198=$AX$49,STL!$V$44)</f>
        <v>128.77600000000001</v>
      </c>
      <c r="W198" s="2" t="s">
        <v>1519</v>
      </c>
      <c r="X198" s="2">
        <v>0.2</v>
      </c>
      <c r="Y198" s="2" t="s">
        <v>33</v>
      </c>
      <c r="Z198" s="2" t="s">
        <v>34</v>
      </c>
      <c r="AA198" s="2" t="s">
        <v>35</v>
      </c>
      <c r="AB198" s="2">
        <v>12819.027176</v>
      </c>
      <c r="AC198" s="2">
        <v>12.819027</v>
      </c>
      <c r="AD198" s="2">
        <v>24</v>
      </c>
      <c r="AE198" s="10" t="s">
        <v>307</v>
      </c>
      <c r="AF198" s="2">
        <f t="shared" si="4"/>
        <v>10072.092642857142</v>
      </c>
      <c r="AG198" s="2" cm="1">
        <f t="array" ref="AG198">_xlfn.IFS(D198="I",MIN('Datos pp I Región'!$K$7:$K$9),D198="II",MIN('Datos pp II Región'!$K$7:$K$9),D198="III",MIN('Datos pp III Región'!$K$7:$K$9),D198="IV",MIN('Datos pp IV Región'!$K$7:$K$9),D198="V",MIN('Datos pp V Región'!$K$7:$K$9),D198="RM",MIN('Datos pp RM'!$K$7:$K$9),D198="VI",MIN('Datos pp VI Región'!$K$7:$K$9))</f>
        <v>29</v>
      </c>
      <c r="AH198" s="2" cm="1">
        <f t="array" ref="AH198">_xlfn.IFS(Z198="Pavimentado",1-(AG198/(4*365)),Z198="No Pavimentado",1-(AG198/365))</f>
        <v>0.98013698630136981</v>
      </c>
      <c r="AI198" s="2" cm="1">
        <f t="array" ref="AI198">_xlfn.IFS(Z198="Pavimentado",8,Z198="No Pavimentado",R198)</f>
        <v>8</v>
      </c>
      <c r="AJ198" s="2">
        <v>0.62</v>
      </c>
      <c r="AK198" s="2">
        <v>0.15</v>
      </c>
      <c r="AL198" s="2">
        <v>1.5</v>
      </c>
      <c r="AM198" s="2">
        <v>0.15</v>
      </c>
      <c r="AN198" s="2"/>
      <c r="AO198" s="2" cm="1">
        <f t="array" ref="AO198">_xlfn.IFS($Z198=$AU$3,AJ198*(($X198)^(0.91))*(AI198*1.1023)^(1.02),$Z198=$AU$4,AL198*281.9*((8.5/12)^0.9)*(AI198/2.72)^0.45)</f>
        <v>1.3201600184669013</v>
      </c>
      <c r="AP198" s="2" cm="1">
        <f t="array" ref="AP198">_xlfn.IFS($Z198=$AU$3,AK198*(($X198)^(0.91))*(AI198*1.1023)^1.02,$Z198=$AU$4,AM198*281.9*((8.5/12)^0.9)*(AI198/2.72)^0.45)</f>
        <v>0.31939355285489546</v>
      </c>
      <c r="AQ198" s="2" cm="1">
        <f t="array" ref="AQ198">_xlfn.IFS(Z198=$AU$3,(AF198*AO198*AH198)/1000000,Z198=$AU$4,(AF198*AH198*AO198*(1-AN198))/1000000)</f>
        <v>1.3032660005098428E-2</v>
      </c>
      <c r="AR198" s="2" cm="1">
        <f t="array" ref="AR198">_xlfn.IFS(Z198=$AU$3,(AF198*AP198*AH198)/1000000,Z198=$AU$4,(AF198*AH198*AP198*(1-AN198))/1000000)</f>
        <v>3.1530629044592973E-3</v>
      </c>
    </row>
    <row r="199" spans="1:44" x14ac:dyDescent="0.3">
      <c r="A199" s="2">
        <v>24</v>
      </c>
      <c r="B199" t="s">
        <v>21</v>
      </c>
      <c r="D199" t="s">
        <v>184</v>
      </c>
      <c r="F199" s="2" t="s">
        <v>222</v>
      </c>
      <c r="G199" s="2" t="s">
        <v>223</v>
      </c>
      <c r="H199" s="2" t="s">
        <v>221</v>
      </c>
      <c r="I199" s="2" t="s">
        <v>224</v>
      </c>
      <c r="J199" s="2">
        <v>11000</v>
      </c>
      <c r="K199" s="2" t="s">
        <v>29</v>
      </c>
      <c r="L199" s="4">
        <v>46227</v>
      </c>
      <c r="M199" s="2" t="s">
        <v>30</v>
      </c>
      <c r="N199" s="2" t="s">
        <v>31</v>
      </c>
      <c r="O199" s="2">
        <v>11000</v>
      </c>
      <c r="P199" s="2" cm="1">
        <f t="array" ref="P199">_xlfn.IFS(AD199=$AT$8,STL!$P$3,AD199=$AT$9,STL!$P$4,AD199=$AT$10,STL!$P$5,AD199=$AT$11,STL!$P$6,AD199=$AT$12,STL!$P$7,AD199=$AT$13,STL!$P$8,AD199=$AT$14,STL!$P$9,AD199=$AT$15,STL!$P$10,AD199=$AT$16,STL!$P$11,AD199=$AT$17,STL!$P$12,AD199=$AT$18,STL!$P$13,AD199=$AT$19,STL!$P$14,AD199=$AT$20,STL!$P$15,AD199=$AT$21,STL!$P$16,AD199=$AT$22,STL!$P$17,AD199=$AT$23,STL!$P$18,AD199=$AT$24,STL!$P$19,AD199=$AT$25,STL!$P$20,AD199=$AT$26,STL!$P$21,AD199=$AT$27,STL!$P$22,AD199=$AT$28,STL!$P$23,AD199=$AT$29,STL!$P$24,AD199=$AT$30,STL!$P$25,AD199=$AT$31,STL!$P$26,AD199=$AT$32,STL!$P$27,AD199=$AT$33,STL!$P$28,AD199=$AT$34,STL!$P$29,AD199=$AT$35,STL!$P$30,AD199=$AT$36,STL!$P$31,AD199=$AT$37,STL!$P$32,AD199=$AT$38,STL!$P$33,AD199=$AT$39,STL!$P$34,AD199=$AT$40,STL!$P$35,AD199=$AT$41,STL!$P$36,AD199=$AT$42,STL!$P$37,AD199=$AT$43,STL!$P$38,AD199=$AT$44,STL!$P$39,AD199=$AT$45,STL!$P$40,AD199=$AT$46,STL!$P$41,AD199=$AT$47,STL!$P$42,AD199=$AT$48,STL!$P$43,AD199=$AT$49,STL!$P$44)</f>
        <v>8.3350000000000009</v>
      </c>
      <c r="Q199" s="2">
        <f>STL!$Q$3</f>
        <v>28</v>
      </c>
      <c r="R199" s="42">
        <f>STL!$R$3</f>
        <v>36.335000000000001</v>
      </c>
      <c r="S199" s="43" cm="1">
        <f t="array" ref="S199">_xlfn.IFS(A199=$AT$8,STL!$S$3,A199=$AT$9,STL!$S$4,A199=$AT$10,STL!$S$5,A199=$AT$11,STL!$S$6,A199=$AT$12,STL!$S$7,A199=$AT$13,STL!$S$8,A199=$AT$14,STL!$S$9,A199=$AT$15,STL!$S$10,A199=$AT$16,STL!$S$11,A199=$AT$17,STL!$S$12,A199=$AT$18,STL!$S$13,A199=$AT$19,STL!$S$14,A199=$AT$20,STL!$S$15,A199=$AT$21,STL!$S$16,A199=$AT$22,STL!$S$17,A199=$AT$23,STL!$S$18,A199=$AT$24,STL!$S$19,A199=$AT$25,STL!$S$20,A199=$AT$26,STL!$S$21,A199=$AT$27,STL!$S$22,A199=$AT$28,STL!$S$23,A199=$AT$29,STL!$S$24,A199=$AT$30,STL!$S$25,A199=$AT$31,STL!$S$26,A199=$AT$32,STL!$S$27,A199=$AT$33,STL!$S$28,A199=$AT$34,STL!$S$29,A199=$AT$35,STL!$S$30,A199=$AT$36,STL!$S$31,A199=$AT$37,STL!$S$32,A199=$AT$38,STL!$S$33,A199=$AT$39,STL!$S$34,A199=$AT$40,STL!$S$35,A199=$AT$41,STL!$S$36,A199=$AT$42,STL!$S$37,A199=$AT$43,STL!$S$38,A199=$AT$44,STL!$S$39,A199=$AT$45,STL!$S$40,A199=$AT$46,STL!$S$41,A199=$AT$47,STL!$S$42,A199=$AT$48,STL!$S$43,A199=$AT$49,STL!$S$44)</f>
        <v>392.85714285714283</v>
      </c>
      <c r="T199" s="2" cm="1">
        <f t="array" ref="T199">_xlfn.IFS(AD199=$AX$8,STL!$T$3,AD199=$AX$9,STL!$T$4,AD199=$AX$10,STL!$T$5,AD199=$AX$11,STL!$T$6,AD199=$AX$12,STL!$T$7,AD199=$AX$13,STL!$T$8,AD199=$AX$14,STL!$T$9,AD199=$AX$15,STL!$T$10,AD199=$AX$16,STL!$T$11,AD199=$AX$17,STL!$T$12,AD199=$AX$18,STL!$T$13,AD199=$AX$19,STL!$T$14,AD199=$AX$20,STL!$T$15,AD199=$AX$21,STL!$T$16,AD199=$AX$22,STL!$T$17,AD199=$AX$23,STL!$T$18,AD199=$AX$24,STL!$T$19,AD199=$AX$25,STL!$T$20,AD199=$AX$26,STL!$T$21,AD199=$AX$27,STL!$T$22,AD199=$AX$28,STL!$T$23,AD199=$AX$29,STL!$T$24,AD199=$AX$30,STL!$T$25,AD199=$AX$31,STL!$T$26,AD199=$AX$32,STL!$T$27,AD199=$AX$33,STL!$T$28,AD199=$AX$34,STL!$T$29,AD199=$AX$35,STL!$T$30,AD199=$AX$36,STL!$T$31,AD199=$AX$37,STL!$T$32,AD199=$AX$38,STL!$T$33,AD199=$AX$39,STL!$T$34,AD199=$AX$40,STL!$T$35,AD199=$AX$41,STL!$T$36,AD199=$AX$42,STL!$T$37,AD199=$AX$43,STL!$T$38,AD199=$AX$44,STL!$T$39,AD199=$AX$45,STL!$T$40,AD199=$AX$46,STL!$T$41,AD199=$AX$47,STL!$T$42,AD199=$AX$48,STL!$T$43,AD199=$AX$49,STL!$T$44)</f>
        <v>128.77600000000001</v>
      </c>
      <c r="U199" s="2" cm="1">
        <f t="array" ref="U199">_xlfn.IFS($AD199=$AX$8,STL!$U$3,$AD199=$AX$9,STL!$U$4,$AD199=$AX$10,STL!$U$5,$AD199=$AX$11,STL!$U$6,$AD199=$AX$12,STL!$U$7,$AD199=$AX$13,STL!$U$8,$AD199=$AX$14,STL!$U$9,$AD199=$AX$15,STL!$U$10,$AD199=$AX$16,STL!$U$11,$AD199=$AX$17,STL!$U$12,$AD199=$AX$18,STL!$U$13,$AD199=$AX$19,STL!$U$14,$AD199=$AX$20,STL!$U$15,$AD199=$AX$21,STL!$U$16,$AD199=$AX$22,STL!$U$17,$AD199=$AX$23,STL!$U$18,$AD199=$AX$24,STL!$U$19,$AD199=$AX$25,STL!$U$20,$AD199=$AX$26,STL!$U$21,$AD199=$AX$27,STL!$U$22,$AD199=$AX$28,STL!$U$23,$AD199=$AX$29,STL!$U$24,$AD199=$AX$30,STL!$U$25,$AD199=$AX$31,STL!$U$26,$AD199=$AX$32,STL!$U$27,$AD199=$AX$33,STL!$U$28,$AD199=$AX$34,STL!$U$29,$AD199=$AX$35,STL!$U$30,$AD199=$AX$36,STL!$U$31,$AD199=$AX$37,STL!$U$32,$AD199=$AX$38,STL!$U$33,$AD199=$AX$39,STL!$U$34,$AD199=$AX$40,STL!$U$35,$AD199=$AX$41,STL!$U$36,$AD199=$AX$42,STL!$U$37,$AD199=$AX$43,STL!$U$38,$AD199=$AX$44,STL!$U$39,$AD199=$AX$45,STL!$U$40,$AD199=$AX$46,STL!$U$41,$AD199=$AX$47,STL!$U$42,$AD199=$AX$48,STL!$U$43,$AD199=$AX$49,STL!$U$44)</f>
        <v>0</v>
      </c>
      <c r="V199" s="2" cm="1">
        <f t="array" ref="V199">_xlfn.IFS($AD199=$AX$8,STL!$V$3,$AD199=$AX$9,STL!$V$4,$AD199=$AX$10,STL!$V$5,$AD199=$AX$11,STL!$V$6,$AD199=$AX$12,STL!$V$7,$AD199=$AX$13,STL!$V$8,$AD199=$AX$14,STL!$V$9,$AD199=$AX$15,STL!$V$10,$AD199=$AX$16,STL!$V$11,$AD199=$AX$17,STL!$V$12,$AD199=$AX$18,STL!$V$13,$AD199=$AX$19,STL!$V$14,$AD199=$AX$20,STL!$V$15,$AD199=$AX$21,STL!$V$16,$AD199=$AX$22,STL!$V$17,$AD199=$AX$23,STL!$V$18,$AD199=$AX$24,STL!$V$19,$AD199=$AX$25,STL!$V$20,$AD199=$AX$26,STL!$V$21,$AD199=$AX$27,STL!$V$22,$AD199=$AX$28,STL!$V$23,$AD199=$AX$29,STL!$V$24,$AD199=$AX$30,STL!$V$25,$AD199=$AX$31,STL!$V$26,$AD199=$AX$32,STL!$V$27,$AD199=$AX$33,STL!$V$28,$AD199=$AX$34,STL!$V$29,$AD199=$AX$35,STL!$V$30,$AD199=$AX$36,STL!$V$31,$AD199=$AX$37,STL!$V$32,$AD199=$AX$38,STL!$V$33,$AD199=$AX$39,STL!$V$34,$AD199=$AX$40,STL!$V$35,$AD199=$AX$41,STL!$V$36,$AD199=$AX$42,STL!$V$37,$AD199=$AX$43,STL!$V$38,$AD199=$AX$44,STL!$V$39,$AD199=$AX$45,STL!$V$40,$AD199=$AX$46,STL!$V$41,$AD199=$AX$47,STL!$V$42,$AD199=$AX$48,STL!$V$43,$AD199=$AX$49,STL!$V$44)</f>
        <v>128.77600000000001</v>
      </c>
      <c r="W199" s="2" t="s">
        <v>1520</v>
      </c>
      <c r="X199" s="2">
        <v>0.2</v>
      </c>
      <c r="Y199" s="2" t="s">
        <v>33</v>
      </c>
      <c r="Z199" s="2" t="s">
        <v>34</v>
      </c>
      <c r="AA199" s="2" t="s">
        <v>35</v>
      </c>
      <c r="AB199" s="2">
        <v>29204.411164000001</v>
      </c>
      <c r="AC199" s="2">
        <v>29.204411</v>
      </c>
      <c r="AD199" s="2">
        <v>24</v>
      </c>
      <c r="AE199" s="10" t="s">
        <v>307</v>
      </c>
      <c r="AF199" s="2">
        <f t="shared" si="4"/>
        <v>22946.322928571426</v>
      </c>
      <c r="AG199" s="2" cm="1">
        <f t="array" ref="AG199">_xlfn.IFS(D199="I",MIN('Datos pp I Región'!$K$7:$K$9),D199="II",MIN('Datos pp II Región'!$K$7:$K$9),D199="III",MIN('Datos pp III Región'!$K$7:$K$9),D199="IV",MIN('Datos pp IV Región'!$K$7:$K$9),D199="V",MIN('Datos pp V Región'!$K$7:$K$9),D199="RM",MIN('Datos pp RM'!$K$7:$K$9),D199="VI",MIN('Datos pp VI Región'!$K$7:$K$9))</f>
        <v>29</v>
      </c>
      <c r="AH199" s="2" cm="1">
        <f t="array" ref="AH199">_xlfn.IFS(Z199="Pavimentado",1-(AG199/(4*365)),Z199="No Pavimentado",1-(AG199/365))</f>
        <v>0.98013698630136981</v>
      </c>
      <c r="AI199" s="2" cm="1">
        <f t="array" ref="AI199">_xlfn.IFS(Z199="Pavimentado",8,Z199="No Pavimentado",R199)</f>
        <v>8</v>
      </c>
      <c r="AJ199" s="2">
        <v>0.62</v>
      </c>
      <c r="AK199" s="2">
        <v>0.15</v>
      </c>
      <c r="AL199" s="2">
        <v>1.5</v>
      </c>
      <c r="AM199" s="2">
        <v>0.15</v>
      </c>
      <c r="AN199" s="2"/>
      <c r="AO199" s="2" cm="1">
        <f t="array" ref="AO199">_xlfn.IFS($Z199=$AU$3,AJ199*(($X199)^(0.91))*(AI199*1.1023)^(1.02),$Z199=$AU$4,AL199*281.9*((8.5/12)^0.9)*(AI199/2.72)^0.45)</f>
        <v>1.3201600184669013</v>
      </c>
      <c r="AP199" s="2" cm="1">
        <f t="array" ref="AP199">_xlfn.IFS($Z199=$AU$3,AK199*(($X199)^(0.91))*(AI199*1.1023)^1.02,$Z199=$AU$4,AM199*281.9*((8.5/12)^0.9)*(AI199/2.72)^0.45)</f>
        <v>0.31939355285489546</v>
      </c>
      <c r="AQ199" s="2" cm="1">
        <f t="array" ref="AQ199">_xlfn.IFS(Z199=$AU$3,(AF199*AO199*AH199)/1000000,Z199=$AU$4,(AF199*AH199*AO199*(1-AN199))/1000000)</f>
        <v>2.9691111440217473E-2</v>
      </c>
      <c r="AR199" s="2" cm="1">
        <f t="array" ref="AR199">_xlfn.IFS(Z199=$AU$3,(AF199*AP199*AH199)/1000000,Z199=$AU$4,(AF199*AH199*AP199*(1-AN199))/1000000)</f>
        <v>7.1833334129558389E-3</v>
      </c>
    </row>
    <row r="200" spans="1:44" x14ac:dyDescent="0.3">
      <c r="A200" s="2">
        <v>24</v>
      </c>
      <c r="B200" t="s">
        <v>21</v>
      </c>
      <c r="D200" t="s">
        <v>184</v>
      </c>
      <c r="F200" s="2" t="s">
        <v>222</v>
      </c>
      <c r="G200" s="2" t="s">
        <v>223</v>
      </c>
      <c r="H200" s="2" t="s">
        <v>221</v>
      </c>
      <c r="I200" s="2" t="s">
        <v>224</v>
      </c>
      <c r="J200" s="2">
        <v>11000</v>
      </c>
      <c r="K200" s="2" t="s">
        <v>29</v>
      </c>
      <c r="L200" s="4">
        <v>46227</v>
      </c>
      <c r="M200" s="2" t="s">
        <v>30</v>
      </c>
      <c r="N200" s="2" t="s">
        <v>31</v>
      </c>
      <c r="O200" s="2">
        <v>11000</v>
      </c>
      <c r="P200" s="2" cm="1">
        <f t="array" ref="P200">_xlfn.IFS(AD200=$AT$8,STL!$P$3,AD200=$AT$9,STL!$P$4,AD200=$AT$10,STL!$P$5,AD200=$AT$11,STL!$P$6,AD200=$AT$12,STL!$P$7,AD200=$AT$13,STL!$P$8,AD200=$AT$14,STL!$P$9,AD200=$AT$15,STL!$P$10,AD200=$AT$16,STL!$P$11,AD200=$AT$17,STL!$P$12,AD200=$AT$18,STL!$P$13,AD200=$AT$19,STL!$P$14,AD200=$AT$20,STL!$P$15,AD200=$AT$21,STL!$P$16,AD200=$AT$22,STL!$P$17,AD200=$AT$23,STL!$P$18,AD200=$AT$24,STL!$P$19,AD200=$AT$25,STL!$P$20,AD200=$AT$26,STL!$P$21,AD200=$AT$27,STL!$P$22,AD200=$AT$28,STL!$P$23,AD200=$AT$29,STL!$P$24,AD200=$AT$30,STL!$P$25,AD200=$AT$31,STL!$P$26,AD200=$AT$32,STL!$P$27,AD200=$AT$33,STL!$P$28,AD200=$AT$34,STL!$P$29,AD200=$AT$35,STL!$P$30,AD200=$AT$36,STL!$P$31,AD200=$AT$37,STL!$P$32,AD200=$AT$38,STL!$P$33,AD200=$AT$39,STL!$P$34,AD200=$AT$40,STL!$P$35,AD200=$AT$41,STL!$P$36,AD200=$AT$42,STL!$P$37,AD200=$AT$43,STL!$P$38,AD200=$AT$44,STL!$P$39,AD200=$AT$45,STL!$P$40,AD200=$AT$46,STL!$P$41,AD200=$AT$47,STL!$P$42,AD200=$AT$48,STL!$P$43,AD200=$AT$49,STL!$P$44)</f>
        <v>8.3350000000000009</v>
      </c>
      <c r="Q200" s="2">
        <f>STL!$Q$3</f>
        <v>28</v>
      </c>
      <c r="R200" s="42">
        <f>STL!$R$3</f>
        <v>36.335000000000001</v>
      </c>
      <c r="S200" s="43" cm="1">
        <f t="array" ref="S200">_xlfn.IFS(A200=$AT$8,STL!$S$3,A200=$AT$9,STL!$S$4,A200=$AT$10,STL!$S$5,A200=$AT$11,STL!$S$6,A200=$AT$12,STL!$S$7,A200=$AT$13,STL!$S$8,A200=$AT$14,STL!$S$9,A200=$AT$15,STL!$S$10,A200=$AT$16,STL!$S$11,A200=$AT$17,STL!$S$12,A200=$AT$18,STL!$S$13,A200=$AT$19,STL!$S$14,A200=$AT$20,STL!$S$15,A200=$AT$21,STL!$S$16,A200=$AT$22,STL!$S$17,A200=$AT$23,STL!$S$18,A200=$AT$24,STL!$S$19,A200=$AT$25,STL!$S$20,A200=$AT$26,STL!$S$21,A200=$AT$27,STL!$S$22,A200=$AT$28,STL!$S$23,A200=$AT$29,STL!$S$24,A200=$AT$30,STL!$S$25,A200=$AT$31,STL!$S$26,A200=$AT$32,STL!$S$27,A200=$AT$33,STL!$S$28,A200=$AT$34,STL!$S$29,A200=$AT$35,STL!$S$30,A200=$AT$36,STL!$S$31,A200=$AT$37,STL!$S$32,A200=$AT$38,STL!$S$33,A200=$AT$39,STL!$S$34,A200=$AT$40,STL!$S$35,A200=$AT$41,STL!$S$36,A200=$AT$42,STL!$S$37,A200=$AT$43,STL!$S$38,A200=$AT$44,STL!$S$39,A200=$AT$45,STL!$S$40,A200=$AT$46,STL!$S$41,A200=$AT$47,STL!$S$42,A200=$AT$48,STL!$S$43,A200=$AT$49,STL!$S$44)</f>
        <v>392.85714285714283</v>
      </c>
      <c r="T200" s="2" cm="1">
        <f t="array" ref="T200">_xlfn.IFS(AD200=$AX$8,STL!$T$3,AD200=$AX$9,STL!$T$4,AD200=$AX$10,STL!$T$5,AD200=$AX$11,STL!$T$6,AD200=$AX$12,STL!$T$7,AD200=$AX$13,STL!$T$8,AD200=$AX$14,STL!$T$9,AD200=$AX$15,STL!$T$10,AD200=$AX$16,STL!$T$11,AD200=$AX$17,STL!$T$12,AD200=$AX$18,STL!$T$13,AD200=$AX$19,STL!$T$14,AD200=$AX$20,STL!$T$15,AD200=$AX$21,STL!$T$16,AD200=$AX$22,STL!$T$17,AD200=$AX$23,STL!$T$18,AD200=$AX$24,STL!$T$19,AD200=$AX$25,STL!$T$20,AD200=$AX$26,STL!$T$21,AD200=$AX$27,STL!$T$22,AD200=$AX$28,STL!$T$23,AD200=$AX$29,STL!$T$24,AD200=$AX$30,STL!$T$25,AD200=$AX$31,STL!$T$26,AD200=$AX$32,STL!$T$27,AD200=$AX$33,STL!$T$28,AD200=$AX$34,STL!$T$29,AD200=$AX$35,STL!$T$30,AD200=$AX$36,STL!$T$31,AD200=$AX$37,STL!$T$32,AD200=$AX$38,STL!$T$33,AD200=$AX$39,STL!$T$34,AD200=$AX$40,STL!$T$35,AD200=$AX$41,STL!$T$36,AD200=$AX$42,STL!$T$37,AD200=$AX$43,STL!$T$38,AD200=$AX$44,STL!$T$39,AD200=$AX$45,STL!$T$40,AD200=$AX$46,STL!$T$41,AD200=$AX$47,STL!$T$42,AD200=$AX$48,STL!$T$43,AD200=$AX$49,STL!$T$44)</f>
        <v>128.77600000000001</v>
      </c>
      <c r="U200" s="2" cm="1">
        <f t="array" ref="U200">_xlfn.IFS($AD200=$AX$8,STL!$U$3,$AD200=$AX$9,STL!$U$4,$AD200=$AX$10,STL!$U$5,$AD200=$AX$11,STL!$U$6,$AD200=$AX$12,STL!$U$7,$AD200=$AX$13,STL!$U$8,$AD200=$AX$14,STL!$U$9,$AD200=$AX$15,STL!$U$10,$AD200=$AX$16,STL!$U$11,$AD200=$AX$17,STL!$U$12,$AD200=$AX$18,STL!$U$13,$AD200=$AX$19,STL!$U$14,$AD200=$AX$20,STL!$U$15,$AD200=$AX$21,STL!$U$16,$AD200=$AX$22,STL!$U$17,$AD200=$AX$23,STL!$U$18,$AD200=$AX$24,STL!$U$19,$AD200=$AX$25,STL!$U$20,$AD200=$AX$26,STL!$U$21,$AD200=$AX$27,STL!$U$22,$AD200=$AX$28,STL!$U$23,$AD200=$AX$29,STL!$U$24,$AD200=$AX$30,STL!$U$25,$AD200=$AX$31,STL!$U$26,$AD200=$AX$32,STL!$U$27,$AD200=$AX$33,STL!$U$28,$AD200=$AX$34,STL!$U$29,$AD200=$AX$35,STL!$U$30,$AD200=$AX$36,STL!$U$31,$AD200=$AX$37,STL!$U$32,$AD200=$AX$38,STL!$U$33,$AD200=$AX$39,STL!$U$34,$AD200=$AX$40,STL!$U$35,$AD200=$AX$41,STL!$U$36,$AD200=$AX$42,STL!$U$37,$AD200=$AX$43,STL!$U$38,$AD200=$AX$44,STL!$U$39,$AD200=$AX$45,STL!$U$40,$AD200=$AX$46,STL!$U$41,$AD200=$AX$47,STL!$U$42,$AD200=$AX$48,STL!$U$43,$AD200=$AX$49,STL!$U$44)</f>
        <v>0</v>
      </c>
      <c r="V200" s="2" cm="1">
        <f t="array" ref="V200">_xlfn.IFS($AD200=$AX$8,STL!$V$3,$AD200=$AX$9,STL!$V$4,$AD200=$AX$10,STL!$V$5,$AD200=$AX$11,STL!$V$6,$AD200=$AX$12,STL!$V$7,$AD200=$AX$13,STL!$V$8,$AD200=$AX$14,STL!$V$9,$AD200=$AX$15,STL!$V$10,$AD200=$AX$16,STL!$V$11,$AD200=$AX$17,STL!$V$12,$AD200=$AX$18,STL!$V$13,$AD200=$AX$19,STL!$V$14,$AD200=$AX$20,STL!$V$15,$AD200=$AX$21,STL!$V$16,$AD200=$AX$22,STL!$V$17,$AD200=$AX$23,STL!$V$18,$AD200=$AX$24,STL!$V$19,$AD200=$AX$25,STL!$V$20,$AD200=$AX$26,STL!$V$21,$AD200=$AX$27,STL!$V$22,$AD200=$AX$28,STL!$V$23,$AD200=$AX$29,STL!$V$24,$AD200=$AX$30,STL!$V$25,$AD200=$AX$31,STL!$V$26,$AD200=$AX$32,STL!$V$27,$AD200=$AX$33,STL!$V$28,$AD200=$AX$34,STL!$V$29,$AD200=$AX$35,STL!$V$30,$AD200=$AX$36,STL!$V$31,$AD200=$AX$37,STL!$V$32,$AD200=$AX$38,STL!$V$33,$AD200=$AX$39,STL!$V$34,$AD200=$AX$40,STL!$V$35,$AD200=$AX$41,STL!$V$36,$AD200=$AX$42,STL!$V$37,$AD200=$AX$43,STL!$V$38,$AD200=$AX$44,STL!$V$39,$AD200=$AX$45,STL!$V$40,$AD200=$AX$46,STL!$V$41,$AD200=$AX$47,STL!$V$42,$AD200=$AX$48,STL!$V$43,$AD200=$AX$49,STL!$V$44)</f>
        <v>128.77600000000001</v>
      </c>
      <c r="W200" s="2" t="s">
        <v>1521</v>
      </c>
      <c r="X200" s="2">
        <v>0.2</v>
      </c>
      <c r="Y200" s="2" t="s">
        <v>33</v>
      </c>
      <c r="Z200" s="2" t="s">
        <v>34</v>
      </c>
      <c r="AA200" s="2" t="s">
        <v>35</v>
      </c>
      <c r="AB200" s="2">
        <v>16363.099679000001</v>
      </c>
      <c r="AC200" s="2">
        <v>16.363099999999999</v>
      </c>
      <c r="AD200" s="2">
        <v>24</v>
      </c>
      <c r="AE200" s="10" t="s">
        <v>307</v>
      </c>
      <c r="AF200" s="2">
        <f t="shared" si="4"/>
        <v>12856.721428571427</v>
      </c>
      <c r="AG200" s="2" cm="1">
        <f t="array" ref="AG200">_xlfn.IFS(D200="I",MIN('Datos pp I Región'!$K$7:$K$9),D200="II",MIN('Datos pp II Región'!$K$7:$K$9),D200="III",MIN('Datos pp III Región'!$K$7:$K$9),D200="IV",MIN('Datos pp IV Región'!$K$7:$K$9),D200="V",MIN('Datos pp V Región'!$K$7:$K$9),D200="RM",MIN('Datos pp RM'!$K$7:$K$9),D200="VI",MIN('Datos pp VI Región'!$K$7:$K$9))</f>
        <v>29</v>
      </c>
      <c r="AH200" s="2" cm="1">
        <f t="array" ref="AH200">_xlfn.IFS(Z200="Pavimentado",1-(AG200/(4*365)),Z200="No Pavimentado",1-(AG200/365))</f>
        <v>0.98013698630136981</v>
      </c>
      <c r="AI200" s="2" cm="1">
        <f t="array" ref="AI200">_xlfn.IFS(Z200="Pavimentado",8,Z200="No Pavimentado",R200)</f>
        <v>8</v>
      </c>
      <c r="AJ200" s="2">
        <v>0.62</v>
      </c>
      <c r="AK200" s="2">
        <v>0.15</v>
      </c>
      <c r="AL200" s="2">
        <v>1.5</v>
      </c>
      <c r="AM200" s="2">
        <v>0.15</v>
      </c>
      <c r="AN200" s="2"/>
      <c r="AO200" s="2" cm="1">
        <f t="array" ref="AO200">_xlfn.IFS($Z200=$AU$3,AJ200*(($X200)^(0.91))*(AI200*1.1023)^(1.02),$Z200=$AU$4,AL200*281.9*((8.5/12)^0.9)*(AI200/2.72)^0.45)</f>
        <v>1.3201600184669013</v>
      </c>
      <c r="AP200" s="2" cm="1">
        <f t="array" ref="AP200">_xlfn.IFS($Z200=$AU$3,AK200*(($X200)^(0.91))*(AI200*1.1023)^1.02,$Z200=$AU$4,AM200*281.9*((8.5/12)^0.9)*(AI200/2.72)^0.45)</f>
        <v>0.31939355285489546</v>
      </c>
      <c r="AQ200" s="2" cm="1">
        <f t="array" ref="AQ200">_xlfn.IFS(Z200=$AU$3,(AF200*AO200*AH200)/1000000,Z200=$AU$4,(AF200*AH200*AO200*(1-AN200))/1000000)</f>
        <v>1.6635796065444446E-2</v>
      </c>
      <c r="AR200" s="2" cm="1">
        <f t="array" ref="AR200">_xlfn.IFS(Z200=$AU$3,(AF200*AP200*AH200)/1000000,Z200=$AU$4,(AF200*AH200*AP200*(1-AN200))/1000000)</f>
        <v>4.0247893706720434E-3</v>
      </c>
    </row>
    <row r="201" spans="1:44" x14ac:dyDescent="0.3">
      <c r="A201" s="2">
        <v>24</v>
      </c>
      <c r="B201" t="s">
        <v>21</v>
      </c>
      <c r="D201" t="s">
        <v>184</v>
      </c>
      <c r="F201" s="2" t="s">
        <v>222</v>
      </c>
      <c r="G201" s="2" t="s">
        <v>223</v>
      </c>
      <c r="H201" s="2" t="s">
        <v>221</v>
      </c>
      <c r="I201" s="2" t="s">
        <v>224</v>
      </c>
      <c r="J201" s="2">
        <v>11000</v>
      </c>
      <c r="K201" s="2" t="s">
        <v>29</v>
      </c>
      <c r="L201" s="4">
        <v>46227</v>
      </c>
      <c r="M201" s="2" t="s">
        <v>30</v>
      </c>
      <c r="N201" s="2" t="s">
        <v>31</v>
      </c>
      <c r="O201" s="2">
        <v>11000</v>
      </c>
      <c r="P201" s="2" cm="1">
        <f t="array" ref="P201">_xlfn.IFS(AD201=$AT$8,STL!$P$3,AD201=$AT$9,STL!$P$4,AD201=$AT$10,STL!$P$5,AD201=$AT$11,STL!$P$6,AD201=$AT$12,STL!$P$7,AD201=$AT$13,STL!$P$8,AD201=$AT$14,STL!$P$9,AD201=$AT$15,STL!$P$10,AD201=$AT$16,STL!$P$11,AD201=$AT$17,STL!$P$12,AD201=$AT$18,STL!$P$13,AD201=$AT$19,STL!$P$14,AD201=$AT$20,STL!$P$15,AD201=$AT$21,STL!$P$16,AD201=$AT$22,STL!$P$17,AD201=$AT$23,STL!$P$18,AD201=$AT$24,STL!$P$19,AD201=$AT$25,STL!$P$20,AD201=$AT$26,STL!$P$21,AD201=$AT$27,STL!$P$22,AD201=$AT$28,STL!$P$23,AD201=$AT$29,STL!$P$24,AD201=$AT$30,STL!$P$25,AD201=$AT$31,STL!$P$26,AD201=$AT$32,STL!$P$27,AD201=$AT$33,STL!$P$28,AD201=$AT$34,STL!$P$29,AD201=$AT$35,STL!$P$30,AD201=$AT$36,STL!$P$31,AD201=$AT$37,STL!$P$32,AD201=$AT$38,STL!$P$33,AD201=$AT$39,STL!$P$34,AD201=$AT$40,STL!$P$35,AD201=$AT$41,STL!$P$36,AD201=$AT$42,STL!$P$37,AD201=$AT$43,STL!$P$38,AD201=$AT$44,STL!$P$39,AD201=$AT$45,STL!$P$40,AD201=$AT$46,STL!$P$41,AD201=$AT$47,STL!$P$42,AD201=$AT$48,STL!$P$43,AD201=$AT$49,STL!$P$44)</f>
        <v>8.3350000000000009</v>
      </c>
      <c r="Q201" s="2">
        <f>STL!$Q$3</f>
        <v>28</v>
      </c>
      <c r="R201" s="42">
        <f>STL!$R$3</f>
        <v>36.335000000000001</v>
      </c>
      <c r="S201" s="43" cm="1">
        <f t="array" ref="S201">_xlfn.IFS(A201=$AT$8,STL!$S$3,A201=$AT$9,STL!$S$4,A201=$AT$10,STL!$S$5,A201=$AT$11,STL!$S$6,A201=$AT$12,STL!$S$7,A201=$AT$13,STL!$S$8,A201=$AT$14,STL!$S$9,A201=$AT$15,STL!$S$10,A201=$AT$16,STL!$S$11,A201=$AT$17,STL!$S$12,A201=$AT$18,STL!$S$13,A201=$AT$19,STL!$S$14,A201=$AT$20,STL!$S$15,A201=$AT$21,STL!$S$16,A201=$AT$22,STL!$S$17,A201=$AT$23,STL!$S$18,A201=$AT$24,STL!$S$19,A201=$AT$25,STL!$S$20,A201=$AT$26,STL!$S$21,A201=$AT$27,STL!$S$22,A201=$AT$28,STL!$S$23,A201=$AT$29,STL!$S$24,A201=$AT$30,STL!$S$25,A201=$AT$31,STL!$S$26,A201=$AT$32,STL!$S$27,A201=$AT$33,STL!$S$28,A201=$AT$34,STL!$S$29,A201=$AT$35,STL!$S$30,A201=$AT$36,STL!$S$31,A201=$AT$37,STL!$S$32,A201=$AT$38,STL!$S$33,A201=$AT$39,STL!$S$34,A201=$AT$40,STL!$S$35,A201=$AT$41,STL!$S$36,A201=$AT$42,STL!$S$37,A201=$AT$43,STL!$S$38,A201=$AT$44,STL!$S$39,A201=$AT$45,STL!$S$40,A201=$AT$46,STL!$S$41,A201=$AT$47,STL!$S$42,A201=$AT$48,STL!$S$43,A201=$AT$49,STL!$S$44)</f>
        <v>392.85714285714283</v>
      </c>
      <c r="T201" s="2" cm="1">
        <f t="array" ref="T201">_xlfn.IFS(AD201=$AX$8,STL!$T$3,AD201=$AX$9,STL!$T$4,AD201=$AX$10,STL!$T$5,AD201=$AX$11,STL!$T$6,AD201=$AX$12,STL!$T$7,AD201=$AX$13,STL!$T$8,AD201=$AX$14,STL!$T$9,AD201=$AX$15,STL!$T$10,AD201=$AX$16,STL!$T$11,AD201=$AX$17,STL!$T$12,AD201=$AX$18,STL!$T$13,AD201=$AX$19,STL!$T$14,AD201=$AX$20,STL!$T$15,AD201=$AX$21,STL!$T$16,AD201=$AX$22,STL!$T$17,AD201=$AX$23,STL!$T$18,AD201=$AX$24,STL!$T$19,AD201=$AX$25,STL!$T$20,AD201=$AX$26,STL!$T$21,AD201=$AX$27,STL!$T$22,AD201=$AX$28,STL!$T$23,AD201=$AX$29,STL!$T$24,AD201=$AX$30,STL!$T$25,AD201=$AX$31,STL!$T$26,AD201=$AX$32,STL!$T$27,AD201=$AX$33,STL!$T$28,AD201=$AX$34,STL!$T$29,AD201=$AX$35,STL!$T$30,AD201=$AX$36,STL!$T$31,AD201=$AX$37,STL!$T$32,AD201=$AX$38,STL!$T$33,AD201=$AX$39,STL!$T$34,AD201=$AX$40,STL!$T$35,AD201=$AX$41,STL!$T$36,AD201=$AX$42,STL!$T$37,AD201=$AX$43,STL!$T$38,AD201=$AX$44,STL!$T$39,AD201=$AX$45,STL!$T$40,AD201=$AX$46,STL!$T$41,AD201=$AX$47,STL!$T$42,AD201=$AX$48,STL!$T$43,AD201=$AX$49,STL!$T$44)</f>
        <v>128.77600000000001</v>
      </c>
      <c r="U201" s="2" cm="1">
        <f t="array" ref="U201">_xlfn.IFS($AD201=$AX$8,STL!$U$3,$AD201=$AX$9,STL!$U$4,$AD201=$AX$10,STL!$U$5,$AD201=$AX$11,STL!$U$6,$AD201=$AX$12,STL!$U$7,$AD201=$AX$13,STL!$U$8,$AD201=$AX$14,STL!$U$9,$AD201=$AX$15,STL!$U$10,$AD201=$AX$16,STL!$U$11,$AD201=$AX$17,STL!$U$12,$AD201=$AX$18,STL!$U$13,$AD201=$AX$19,STL!$U$14,$AD201=$AX$20,STL!$U$15,$AD201=$AX$21,STL!$U$16,$AD201=$AX$22,STL!$U$17,$AD201=$AX$23,STL!$U$18,$AD201=$AX$24,STL!$U$19,$AD201=$AX$25,STL!$U$20,$AD201=$AX$26,STL!$U$21,$AD201=$AX$27,STL!$U$22,$AD201=$AX$28,STL!$U$23,$AD201=$AX$29,STL!$U$24,$AD201=$AX$30,STL!$U$25,$AD201=$AX$31,STL!$U$26,$AD201=$AX$32,STL!$U$27,$AD201=$AX$33,STL!$U$28,$AD201=$AX$34,STL!$U$29,$AD201=$AX$35,STL!$U$30,$AD201=$AX$36,STL!$U$31,$AD201=$AX$37,STL!$U$32,$AD201=$AX$38,STL!$U$33,$AD201=$AX$39,STL!$U$34,$AD201=$AX$40,STL!$U$35,$AD201=$AX$41,STL!$U$36,$AD201=$AX$42,STL!$U$37,$AD201=$AX$43,STL!$U$38,$AD201=$AX$44,STL!$U$39,$AD201=$AX$45,STL!$U$40,$AD201=$AX$46,STL!$U$41,$AD201=$AX$47,STL!$U$42,$AD201=$AX$48,STL!$U$43,$AD201=$AX$49,STL!$U$44)</f>
        <v>0</v>
      </c>
      <c r="V201" s="2" cm="1">
        <f t="array" ref="V201">_xlfn.IFS($AD201=$AX$8,STL!$V$3,$AD201=$AX$9,STL!$V$4,$AD201=$AX$10,STL!$V$5,$AD201=$AX$11,STL!$V$6,$AD201=$AX$12,STL!$V$7,$AD201=$AX$13,STL!$V$8,$AD201=$AX$14,STL!$V$9,$AD201=$AX$15,STL!$V$10,$AD201=$AX$16,STL!$V$11,$AD201=$AX$17,STL!$V$12,$AD201=$AX$18,STL!$V$13,$AD201=$AX$19,STL!$V$14,$AD201=$AX$20,STL!$V$15,$AD201=$AX$21,STL!$V$16,$AD201=$AX$22,STL!$V$17,$AD201=$AX$23,STL!$V$18,$AD201=$AX$24,STL!$V$19,$AD201=$AX$25,STL!$V$20,$AD201=$AX$26,STL!$V$21,$AD201=$AX$27,STL!$V$22,$AD201=$AX$28,STL!$V$23,$AD201=$AX$29,STL!$V$24,$AD201=$AX$30,STL!$V$25,$AD201=$AX$31,STL!$V$26,$AD201=$AX$32,STL!$V$27,$AD201=$AX$33,STL!$V$28,$AD201=$AX$34,STL!$V$29,$AD201=$AX$35,STL!$V$30,$AD201=$AX$36,STL!$V$31,$AD201=$AX$37,STL!$V$32,$AD201=$AX$38,STL!$V$33,$AD201=$AX$39,STL!$V$34,$AD201=$AX$40,STL!$V$35,$AD201=$AX$41,STL!$V$36,$AD201=$AX$42,STL!$V$37,$AD201=$AX$43,STL!$V$38,$AD201=$AX$44,STL!$V$39,$AD201=$AX$45,STL!$V$40,$AD201=$AX$46,STL!$V$41,$AD201=$AX$47,STL!$V$42,$AD201=$AX$48,STL!$V$43,$AD201=$AX$49,STL!$V$44)</f>
        <v>128.77600000000001</v>
      </c>
      <c r="W201" s="2" t="s">
        <v>1522</v>
      </c>
      <c r="X201" s="2">
        <v>0.2</v>
      </c>
      <c r="Y201" s="2" t="s">
        <v>33</v>
      </c>
      <c r="Z201" s="2" t="s">
        <v>34</v>
      </c>
      <c r="AA201" s="2" t="s">
        <v>35</v>
      </c>
      <c r="AB201" s="2">
        <v>12177.832334000001</v>
      </c>
      <c r="AC201" s="2">
        <v>12.177832</v>
      </c>
      <c r="AD201" s="2">
        <v>24</v>
      </c>
      <c r="AE201" s="10" t="s">
        <v>307</v>
      </c>
      <c r="AF201" s="2">
        <f t="shared" si="4"/>
        <v>9568.296571428571</v>
      </c>
      <c r="AG201" s="2" cm="1">
        <f t="array" ref="AG201">_xlfn.IFS(D201="I",MIN('Datos pp I Región'!$K$7:$K$9),D201="II",MIN('Datos pp II Región'!$K$7:$K$9),D201="III",MIN('Datos pp III Región'!$K$7:$K$9),D201="IV",MIN('Datos pp IV Región'!$K$7:$K$9),D201="V",MIN('Datos pp V Región'!$K$7:$K$9),D201="RM",MIN('Datos pp RM'!$K$7:$K$9),D201="VI",MIN('Datos pp VI Región'!$K$7:$K$9))</f>
        <v>29</v>
      </c>
      <c r="AH201" s="2" cm="1">
        <f t="array" ref="AH201">_xlfn.IFS(Z201="Pavimentado",1-(AG201/(4*365)),Z201="No Pavimentado",1-(AG201/365))</f>
        <v>0.98013698630136981</v>
      </c>
      <c r="AI201" s="2" cm="1">
        <f t="array" ref="AI201">_xlfn.IFS(Z201="Pavimentado",8,Z201="No Pavimentado",R201)</f>
        <v>8</v>
      </c>
      <c r="AJ201" s="2">
        <v>0.62</v>
      </c>
      <c r="AK201" s="2">
        <v>0.15</v>
      </c>
      <c r="AL201" s="2">
        <v>1.5</v>
      </c>
      <c r="AM201" s="2">
        <v>0.15</v>
      </c>
      <c r="AN201" s="2"/>
      <c r="AO201" s="2" cm="1">
        <f t="array" ref="AO201">_xlfn.IFS($Z201=$AU$3,AJ201*(($X201)^(0.91))*(AI201*1.1023)^(1.02),$Z201=$AU$4,AL201*281.9*((8.5/12)^0.9)*(AI201/2.72)^0.45)</f>
        <v>1.3201600184669013</v>
      </c>
      <c r="AP201" s="2" cm="1">
        <f t="array" ref="AP201">_xlfn.IFS($Z201=$AU$3,AK201*(($X201)^(0.91))*(AI201*1.1023)^1.02,$Z201=$AU$4,AM201*281.9*((8.5/12)^0.9)*(AI201/2.72)^0.45)</f>
        <v>0.31939355285489546</v>
      </c>
      <c r="AQ201" s="2" cm="1">
        <f t="array" ref="AQ201">_xlfn.IFS(Z201=$AU$3,(AF201*AO201*AH201)/1000000,Z201=$AU$4,(AF201*AH201*AO201*(1-AN201))/1000000)</f>
        <v>1.238077929434175E-2</v>
      </c>
      <c r="AR201" s="2" cm="1">
        <f t="array" ref="AR201">_xlfn.IFS(Z201=$AU$3,(AF201*AP201*AH201)/1000000,Z201=$AU$4,(AF201*AH201*AP201*(1-AN201))/1000000)</f>
        <v>2.9953498292762297E-3</v>
      </c>
    </row>
    <row r="202" spans="1:44" x14ac:dyDescent="0.3">
      <c r="A202" s="2">
        <v>24</v>
      </c>
      <c r="B202" t="s">
        <v>21</v>
      </c>
      <c r="D202" t="s">
        <v>184</v>
      </c>
      <c r="F202" s="2" t="s">
        <v>222</v>
      </c>
      <c r="G202" s="2" t="s">
        <v>223</v>
      </c>
      <c r="H202" s="2" t="s">
        <v>221</v>
      </c>
      <c r="I202" s="2" t="s">
        <v>224</v>
      </c>
      <c r="J202" s="2">
        <v>11000</v>
      </c>
      <c r="K202" s="2" t="s">
        <v>29</v>
      </c>
      <c r="L202" s="4">
        <v>46227</v>
      </c>
      <c r="M202" s="2" t="s">
        <v>30</v>
      </c>
      <c r="N202" s="2" t="s">
        <v>31</v>
      </c>
      <c r="O202" s="2">
        <v>11000</v>
      </c>
      <c r="P202" s="2" cm="1">
        <f t="array" ref="P202">_xlfn.IFS(AD202=$AT$8,STL!$P$3,AD202=$AT$9,STL!$P$4,AD202=$AT$10,STL!$P$5,AD202=$AT$11,STL!$P$6,AD202=$AT$12,STL!$P$7,AD202=$AT$13,STL!$P$8,AD202=$AT$14,STL!$P$9,AD202=$AT$15,STL!$P$10,AD202=$AT$16,STL!$P$11,AD202=$AT$17,STL!$P$12,AD202=$AT$18,STL!$P$13,AD202=$AT$19,STL!$P$14,AD202=$AT$20,STL!$P$15,AD202=$AT$21,STL!$P$16,AD202=$AT$22,STL!$P$17,AD202=$AT$23,STL!$P$18,AD202=$AT$24,STL!$P$19,AD202=$AT$25,STL!$P$20,AD202=$AT$26,STL!$P$21,AD202=$AT$27,STL!$P$22,AD202=$AT$28,STL!$P$23,AD202=$AT$29,STL!$P$24,AD202=$AT$30,STL!$P$25,AD202=$AT$31,STL!$P$26,AD202=$AT$32,STL!$P$27,AD202=$AT$33,STL!$P$28,AD202=$AT$34,STL!$P$29,AD202=$AT$35,STL!$P$30,AD202=$AT$36,STL!$P$31,AD202=$AT$37,STL!$P$32,AD202=$AT$38,STL!$P$33,AD202=$AT$39,STL!$P$34,AD202=$AT$40,STL!$P$35,AD202=$AT$41,STL!$P$36,AD202=$AT$42,STL!$P$37,AD202=$AT$43,STL!$P$38,AD202=$AT$44,STL!$P$39,AD202=$AT$45,STL!$P$40,AD202=$AT$46,STL!$P$41,AD202=$AT$47,STL!$P$42,AD202=$AT$48,STL!$P$43,AD202=$AT$49,STL!$P$44)</f>
        <v>8.3350000000000009</v>
      </c>
      <c r="Q202" s="2">
        <f>STL!$Q$3</f>
        <v>28</v>
      </c>
      <c r="R202" s="42">
        <f>STL!$R$3</f>
        <v>36.335000000000001</v>
      </c>
      <c r="S202" s="43" cm="1">
        <f t="array" ref="S202">_xlfn.IFS(A202=$AT$8,STL!$S$3,A202=$AT$9,STL!$S$4,A202=$AT$10,STL!$S$5,A202=$AT$11,STL!$S$6,A202=$AT$12,STL!$S$7,A202=$AT$13,STL!$S$8,A202=$AT$14,STL!$S$9,A202=$AT$15,STL!$S$10,A202=$AT$16,STL!$S$11,A202=$AT$17,STL!$S$12,A202=$AT$18,STL!$S$13,A202=$AT$19,STL!$S$14,A202=$AT$20,STL!$S$15,A202=$AT$21,STL!$S$16,A202=$AT$22,STL!$S$17,A202=$AT$23,STL!$S$18,A202=$AT$24,STL!$S$19,A202=$AT$25,STL!$S$20,A202=$AT$26,STL!$S$21,A202=$AT$27,STL!$S$22,A202=$AT$28,STL!$S$23,A202=$AT$29,STL!$S$24,A202=$AT$30,STL!$S$25,A202=$AT$31,STL!$S$26,A202=$AT$32,STL!$S$27,A202=$AT$33,STL!$S$28,A202=$AT$34,STL!$S$29,A202=$AT$35,STL!$S$30,A202=$AT$36,STL!$S$31,A202=$AT$37,STL!$S$32,A202=$AT$38,STL!$S$33,A202=$AT$39,STL!$S$34,A202=$AT$40,STL!$S$35,A202=$AT$41,STL!$S$36,A202=$AT$42,STL!$S$37,A202=$AT$43,STL!$S$38,A202=$AT$44,STL!$S$39,A202=$AT$45,STL!$S$40,A202=$AT$46,STL!$S$41,A202=$AT$47,STL!$S$42,A202=$AT$48,STL!$S$43,A202=$AT$49,STL!$S$44)</f>
        <v>392.85714285714283</v>
      </c>
      <c r="T202" s="2" cm="1">
        <f t="array" ref="T202">_xlfn.IFS(AD202=$AX$8,STL!$T$3,AD202=$AX$9,STL!$T$4,AD202=$AX$10,STL!$T$5,AD202=$AX$11,STL!$T$6,AD202=$AX$12,STL!$T$7,AD202=$AX$13,STL!$T$8,AD202=$AX$14,STL!$T$9,AD202=$AX$15,STL!$T$10,AD202=$AX$16,STL!$T$11,AD202=$AX$17,STL!$T$12,AD202=$AX$18,STL!$T$13,AD202=$AX$19,STL!$T$14,AD202=$AX$20,STL!$T$15,AD202=$AX$21,STL!$T$16,AD202=$AX$22,STL!$T$17,AD202=$AX$23,STL!$T$18,AD202=$AX$24,STL!$T$19,AD202=$AX$25,STL!$T$20,AD202=$AX$26,STL!$T$21,AD202=$AX$27,STL!$T$22,AD202=$AX$28,STL!$T$23,AD202=$AX$29,STL!$T$24,AD202=$AX$30,STL!$T$25,AD202=$AX$31,STL!$T$26,AD202=$AX$32,STL!$T$27,AD202=$AX$33,STL!$T$28,AD202=$AX$34,STL!$T$29,AD202=$AX$35,STL!$T$30,AD202=$AX$36,STL!$T$31,AD202=$AX$37,STL!$T$32,AD202=$AX$38,STL!$T$33,AD202=$AX$39,STL!$T$34,AD202=$AX$40,STL!$T$35,AD202=$AX$41,STL!$T$36,AD202=$AX$42,STL!$T$37,AD202=$AX$43,STL!$T$38,AD202=$AX$44,STL!$T$39,AD202=$AX$45,STL!$T$40,AD202=$AX$46,STL!$T$41,AD202=$AX$47,STL!$T$42,AD202=$AX$48,STL!$T$43,AD202=$AX$49,STL!$T$44)</f>
        <v>128.77600000000001</v>
      </c>
      <c r="U202" s="2" cm="1">
        <f t="array" ref="U202">_xlfn.IFS($AD202=$AX$8,STL!$U$3,$AD202=$AX$9,STL!$U$4,$AD202=$AX$10,STL!$U$5,$AD202=$AX$11,STL!$U$6,$AD202=$AX$12,STL!$U$7,$AD202=$AX$13,STL!$U$8,$AD202=$AX$14,STL!$U$9,$AD202=$AX$15,STL!$U$10,$AD202=$AX$16,STL!$U$11,$AD202=$AX$17,STL!$U$12,$AD202=$AX$18,STL!$U$13,$AD202=$AX$19,STL!$U$14,$AD202=$AX$20,STL!$U$15,$AD202=$AX$21,STL!$U$16,$AD202=$AX$22,STL!$U$17,$AD202=$AX$23,STL!$U$18,$AD202=$AX$24,STL!$U$19,$AD202=$AX$25,STL!$U$20,$AD202=$AX$26,STL!$U$21,$AD202=$AX$27,STL!$U$22,$AD202=$AX$28,STL!$U$23,$AD202=$AX$29,STL!$U$24,$AD202=$AX$30,STL!$U$25,$AD202=$AX$31,STL!$U$26,$AD202=$AX$32,STL!$U$27,$AD202=$AX$33,STL!$U$28,$AD202=$AX$34,STL!$U$29,$AD202=$AX$35,STL!$U$30,$AD202=$AX$36,STL!$U$31,$AD202=$AX$37,STL!$U$32,$AD202=$AX$38,STL!$U$33,$AD202=$AX$39,STL!$U$34,$AD202=$AX$40,STL!$U$35,$AD202=$AX$41,STL!$U$36,$AD202=$AX$42,STL!$U$37,$AD202=$AX$43,STL!$U$38,$AD202=$AX$44,STL!$U$39,$AD202=$AX$45,STL!$U$40,$AD202=$AX$46,STL!$U$41,$AD202=$AX$47,STL!$U$42,$AD202=$AX$48,STL!$U$43,$AD202=$AX$49,STL!$U$44)</f>
        <v>0</v>
      </c>
      <c r="V202" s="2" cm="1">
        <f t="array" ref="V202">_xlfn.IFS($AD202=$AX$8,STL!$V$3,$AD202=$AX$9,STL!$V$4,$AD202=$AX$10,STL!$V$5,$AD202=$AX$11,STL!$V$6,$AD202=$AX$12,STL!$V$7,$AD202=$AX$13,STL!$V$8,$AD202=$AX$14,STL!$V$9,$AD202=$AX$15,STL!$V$10,$AD202=$AX$16,STL!$V$11,$AD202=$AX$17,STL!$V$12,$AD202=$AX$18,STL!$V$13,$AD202=$AX$19,STL!$V$14,$AD202=$AX$20,STL!$V$15,$AD202=$AX$21,STL!$V$16,$AD202=$AX$22,STL!$V$17,$AD202=$AX$23,STL!$V$18,$AD202=$AX$24,STL!$V$19,$AD202=$AX$25,STL!$V$20,$AD202=$AX$26,STL!$V$21,$AD202=$AX$27,STL!$V$22,$AD202=$AX$28,STL!$V$23,$AD202=$AX$29,STL!$V$24,$AD202=$AX$30,STL!$V$25,$AD202=$AX$31,STL!$V$26,$AD202=$AX$32,STL!$V$27,$AD202=$AX$33,STL!$V$28,$AD202=$AX$34,STL!$V$29,$AD202=$AX$35,STL!$V$30,$AD202=$AX$36,STL!$V$31,$AD202=$AX$37,STL!$V$32,$AD202=$AX$38,STL!$V$33,$AD202=$AX$39,STL!$V$34,$AD202=$AX$40,STL!$V$35,$AD202=$AX$41,STL!$V$36,$AD202=$AX$42,STL!$V$37,$AD202=$AX$43,STL!$V$38,$AD202=$AX$44,STL!$V$39,$AD202=$AX$45,STL!$V$40,$AD202=$AX$46,STL!$V$41,$AD202=$AX$47,STL!$V$42,$AD202=$AX$48,STL!$V$43,$AD202=$AX$49,STL!$V$44)</f>
        <v>128.77600000000001</v>
      </c>
      <c r="W202" s="2" t="s">
        <v>1523</v>
      </c>
      <c r="X202" s="2">
        <v>0.2</v>
      </c>
      <c r="Y202" s="2" t="s">
        <v>33</v>
      </c>
      <c r="Z202" s="2" t="s">
        <v>34</v>
      </c>
      <c r="AA202" s="2" t="s">
        <v>35</v>
      </c>
      <c r="AB202" s="2">
        <v>3306.44445</v>
      </c>
      <c r="AC202" s="2">
        <v>3.3064439999999999</v>
      </c>
      <c r="AD202" s="2">
        <v>24</v>
      </c>
      <c r="AE202" s="10" t="s">
        <v>307</v>
      </c>
      <c r="AF202" s="2">
        <f t="shared" si="4"/>
        <v>2597.9202857142855</v>
      </c>
      <c r="AG202" s="2" cm="1">
        <f t="array" ref="AG202">_xlfn.IFS(D202="I",MIN('Datos pp I Región'!$K$7:$K$9),D202="II",MIN('Datos pp II Región'!$K$7:$K$9),D202="III",MIN('Datos pp III Región'!$K$7:$K$9),D202="IV",MIN('Datos pp IV Región'!$K$7:$K$9),D202="V",MIN('Datos pp V Región'!$K$7:$K$9),D202="RM",MIN('Datos pp RM'!$K$7:$K$9),D202="VI",MIN('Datos pp VI Región'!$K$7:$K$9))</f>
        <v>29</v>
      </c>
      <c r="AH202" s="2" cm="1">
        <f t="array" ref="AH202">_xlfn.IFS(Z202="Pavimentado",1-(AG202/(4*365)),Z202="No Pavimentado",1-(AG202/365))</f>
        <v>0.98013698630136981</v>
      </c>
      <c r="AI202" s="2" cm="1">
        <f t="array" ref="AI202">_xlfn.IFS(Z202="Pavimentado",8,Z202="No Pavimentado",R202)</f>
        <v>8</v>
      </c>
      <c r="AJ202" s="2">
        <v>0.62</v>
      </c>
      <c r="AK202" s="2">
        <v>0.15</v>
      </c>
      <c r="AL202" s="2">
        <v>1.5</v>
      </c>
      <c r="AM202" s="2">
        <v>0.15</v>
      </c>
      <c r="AN202" s="2"/>
      <c r="AO202" s="2" cm="1">
        <f t="array" ref="AO202">_xlfn.IFS($Z202=$AU$3,AJ202*(($X202)^(0.91))*(AI202*1.1023)^(1.02),$Z202=$AU$4,AL202*281.9*((8.5/12)^0.9)*(AI202/2.72)^0.45)</f>
        <v>1.3201600184669013</v>
      </c>
      <c r="AP202" s="2" cm="1">
        <f t="array" ref="AP202">_xlfn.IFS($Z202=$AU$3,AK202*(($X202)^(0.91))*(AI202*1.1023)^1.02,$Z202=$AU$4,AM202*281.9*((8.5/12)^0.9)*(AI202/2.72)^0.45)</f>
        <v>0.31939355285489546</v>
      </c>
      <c r="AQ202" s="2" cm="1">
        <f t="array" ref="AQ202">_xlfn.IFS(Z202=$AU$3,(AF202*AO202*AH202)/1000000,Z202=$AU$4,(AF202*AH202*AO202*(1-AN202))/1000000)</f>
        <v>3.3615469003924927E-3</v>
      </c>
      <c r="AR202" s="2" cm="1">
        <f t="array" ref="AR202">_xlfn.IFS(Z202=$AU$3,(AF202*AP202*AH202)/1000000,Z202=$AU$4,(AF202*AH202*AP202*(1-AN202))/1000000)</f>
        <v>8.1327747590140937E-4</v>
      </c>
    </row>
    <row r="203" spans="1:44" x14ac:dyDescent="0.3">
      <c r="A203" s="2">
        <v>24</v>
      </c>
      <c r="B203" t="s">
        <v>21</v>
      </c>
      <c r="D203" t="s">
        <v>184</v>
      </c>
      <c r="F203" s="2" t="s">
        <v>222</v>
      </c>
      <c r="G203" s="2" t="s">
        <v>223</v>
      </c>
      <c r="H203" s="2" t="s">
        <v>221</v>
      </c>
      <c r="I203" s="2" t="s">
        <v>224</v>
      </c>
      <c r="J203" s="2">
        <v>11000</v>
      </c>
      <c r="K203" s="2" t="s">
        <v>29</v>
      </c>
      <c r="L203" s="4">
        <v>46227</v>
      </c>
      <c r="M203" s="2" t="s">
        <v>30</v>
      </c>
      <c r="N203" s="2" t="s">
        <v>31</v>
      </c>
      <c r="O203" s="2">
        <v>11000</v>
      </c>
      <c r="P203" s="2" cm="1">
        <f t="array" ref="P203">_xlfn.IFS(AD203=$AT$8,STL!$P$3,AD203=$AT$9,STL!$P$4,AD203=$AT$10,STL!$P$5,AD203=$AT$11,STL!$P$6,AD203=$AT$12,STL!$P$7,AD203=$AT$13,STL!$P$8,AD203=$AT$14,STL!$P$9,AD203=$AT$15,STL!$P$10,AD203=$AT$16,STL!$P$11,AD203=$AT$17,STL!$P$12,AD203=$AT$18,STL!$P$13,AD203=$AT$19,STL!$P$14,AD203=$AT$20,STL!$P$15,AD203=$AT$21,STL!$P$16,AD203=$AT$22,STL!$P$17,AD203=$AT$23,STL!$P$18,AD203=$AT$24,STL!$P$19,AD203=$AT$25,STL!$P$20,AD203=$AT$26,STL!$P$21,AD203=$AT$27,STL!$P$22,AD203=$AT$28,STL!$P$23,AD203=$AT$29,STL!$P$24,AD203=$AT$30,STL!$P$25,AD203=$AT$31,STL!$P$26,AD203=$AT$32,STL!$P$27,AD203=$AT$33,STL!$P$28,AD203=$AT$34,STL!$P$29,AD203=$AT$35,STL!$P$30,AD203=$AT$36,STL!$P$31,AD203=$AT$37,STL!$P$32,AD203=$AT$38,STL!$P$33,AD203=$AT$39,STL!$P$34,AD203=$AT$40,STL!$P$35,AD203=$AT$41,STL!$P$36,AD203=$AT$42,STL!$P$37,AD203=$AT$43,STL!$P$38,AD203=$AT$44,STL!$P$39,AD203=$AT$45,STL!$P$40,AD203=$AT$46,STL!$P$41,AD203=$AT$47,STL!$P$42,AD203=$AT$48,STL!$P$43,AD203=$AT$49,STL!$P$44)</f>
        <v>8.3350000000000009</v>
      </c>
      <c r="Q203" s="2">
        <f>STL!$Q$3</f>
        <v>28</v>
      </c>
      <c r="R203" s="42">
        <f>STL!$R$3</f>
        <v>36.335000000000001</v>
      </c>
      <c r="S203" s="43" cm="1">
        <f t="array" ref="S203">_xlfn.IFS(A203=$AT$8,STL!$S$3,A203=$AT$9,STL!$S$4,A203=$AT$10,STL!$S$5,A203=$AT$11,STL!$S$6,A203=$AT$12,STL!$S$7,A203=$AT$13,STL!$S$8,A203=$AT$14,STL!$S$9,A203=$AT$15,STL!$S$10,A203=$AT$16,STL!$S$11,A203=$AT$17,STL!$S$12,A203=$AT$18,STL!$S$13,A203=$AT$19,STL!$S$14,A203=$AT$20,STL!$S$15,A203=$AT$21,STL!$S$16,A203=$AT$22,STL!$S$17,A203=$AT$23,STL!$S$18,A203=$AT$24,STL!$S$19,A203=$AT$25,STL!$S$20,A203=$AT$26,STL!$S$21,A203=$AT$27,STL!$S$22,A203=$AT$28,STL!$S$23,A203=$AT$29,STL!$S$24,A203=$AT$30,STL!$S$25,A203=$AT$31,STL!$S$26,A203=$AT$32,STL!$S$27,A203=$AT$33,STL!$S$28,A203=$AT$34,STL!$S$29,A203=$AT$35,STL!$S$30,A203=$AT$36,STL!$S$31,A203=$AT$37,STL!$S$32,A203=$AT$38,STL!$S$33,A203=$AT$39,STL!$S$34,A203=$AT$40,STL!$S$35,A203=$AT$41,STL!$S$36,A203=$AT$42,STL!$S$37,A203=$AT$43,STL!$S$38,A203=$AT$44,STL!$S$39,A203=$AT$45,STL!$S$40,A203=$AT$46,STL!$S$41,A203=$AT$47,STL!$S$42,A203=$AT$48,STL!$S$43,A203=$AT$49,STL!$S$44)</f>
        <v>392.85714285714283</v>
      </c>
      <c r="T203" s="2" cm="1">
        <f t="array" ref="T203">_xlfn.IFS(AD203=$AX$8,STL!$T$3,AD203=$AX$9,STL!$T$4,AD203=$AX$10,STL!$T$5,AD203=$AX$11,STL!$T$6,AD203=$AX$12,STL!$T$7,AD203=$AX$13,STL!$T$8,AD203=$AX$14,STL!$T$9,AD203=$AX$15,STL!$T$10,AD203=$AX$16,STL!$T$11,AD203=$AX$17,STL!$T$12,AD203=$AX$18,STL!$T$13,AD203=$AX$19,STL!$T$14,AD203=$AX$20,STL!$T$15,AD203=$AX$21,STL!$T$16,AD203=$AX$22,STL!$T$17,AD203=$AX$23,STL!$T$18,AD203=$AX$24,STL!$T$19,AD203=$AX$25,STL!$T$20,AD203=$AX$26,STL!$T$21,AD203=$AX$27,STL!$T$22,AD203=$AX$28,STL!$T$23,AD203=$AX$29,STL!$T$24,AD203=$AX$30,STL!$T$25,AD203=$AX$31,STL!$T$26,AD203=$AX$32,STL!$T$27,AD203=$AX$33,STL!$T$28,AD203=$AX$34,STL!$T$29,AD203=$AX$35,STL!$T$30,AD203=$AX$36,STL!$T$31,AD203=$AX$37,STL!$T$32,AD203=$AX$38,STL!$T$33,AD203=$AX$39,STL!$T$34,AD203=$AX$40,STL!$T$35,AD203=$AX$41,STL!$T$36,AD203=$AX$42,STL!$T$37,AD203=$AX$43,STL!$T$38,AD203=$AX$44,STL!$T$39,AD203=$AX$45,STL!$T$40,AD203=$AX$46,STL!$T$41,AD203=$AX$47,STL!$T$42,AD203=$AX$48,STL!$T$43,AD203=$AX$49,STL!$T$44)</f>
        <v>128.77600000000001</v>
      </c>
      <c r="U203" s="2" cm="1">
        <f t="array" ref="U203">_xlfn.IFS($AD203=$AX$8,STL!$U$3,$AD203=$AX$9,STL!$U$4,$AD203=$AX$10,STL!$U$5,$AD203=$AX$11,STL!$U$6,$AD203=$AX$12,STL!$U$7,$AD203=$AX$13,STL!$U$8,$AD203=$AX$14,STL!$U$9,$AD203=$AX$15,STL!$U$10,$AD203=$AX$16,STL!$U$11,$AD203=$AX$17,STL!$U$12,$AD203=$AX$18,STL!$U$13,$AD203=$AX$19,STL!$U$14,$AD203=$AX$20,STL!$U$15,$AD203=$AX$21,STL!$U$16,$AD203=$AX$22,STL!$U$17,$AD203=$AX$23,STL!$U$18,$AD203=$AX$24,STL!$U$19,$AD203=$AX$25,STL!$U$20,$AD203=$AX$26,STL!$U$21,$AD203=$AX$27,STL!$U$22,$AD203=$AX$28,STL!$U$23,$AD203=$AX$29,STL!$U$24,$AD203=$AX$30,STL!$U$25,$AD203=$AX$31,STL!$U$26,$AD203=$AX$32,STL!$U$27,$AD203=$AX$33,STL!$U$28,$AD203=$AX$34,STL!$U$29,$AD203=$AX$35,STL!$U$30,$AD203=$AX$36,STL!$U$31,$AD203=$AX$37,STL!$U$32,$AD203=$AX$38,STL!$U$33,$AD203=$AX$39,STL!$U$34,$AD203=$AX$40,STL!$U$35,$AD203=$AX$41,STL!$U$36,$AD203=$AX$42,STL!$U$37,$AD203=$AX$43,STL!$U$38,$AD203=$AX$44,STL!$U$39,$AD203=$AX$45,STL!$U$40,$AD203=$AX$46,STL!$U$41,$AD203=$AX$47,STL!$U$42,$AD203=$AX$48,STL!$U$43,$AD203=$AX$49,STL!$U$44)</f>
        <v>0</v>
      </c>
      <c r="V203" s="2" cm="1">
        <f t="array" ref="V203">_xlfn.IFS($AD203=$AX$8,STL!$V$3,$AD203=$AX$9,STL!$V$4,$AD203=$AX$10,STL!$V$5,$AD203=$AX$11,STL!$V$6,$AD203=$AX$12,STL!$V$7,$AD203=$AX$13,STL!$V$8,$AD203=$AX$14,STL!$V$9,$AD203=$AX$15,STL!$V$10,$AD203=$AX$16,STL!$V$11,$AD203=$AX$17,STL!$V$12,$AD203=$AX$18,STL!$V$13,$AD203=$AX$19,STL!$V$14,$AD203=$AX$20,STL!$V$15,$AD203=$AX$21,STL!$V$16,$AD203=$AX$22,STL!$V$17,$AD203=$AX$23,STL!$V$18,$AD203=$AX$24,STL!$V$19,$AD203=$AX$25,STL!$V$20,$AD203=$AX$26,STL!$V$21,$AD203=$AX$27,STL!$V$22,$AD203=$AX$28,STL!$V$23,$AD203=$AX$29,STL!$V$24,$AD203=$AX$30,STL!$V$25,$AD203=$AX$31,STL!$V$26,$AD203=$AX$32,STL!$V$27,$AD203=$AX$33,STL!$V$28,$AD203=$AX$34,STL!$V$29,$AD203=$AX$35,STL!$V$30,$AD203=$AX$36,STL!$V$31,$AD203=$AX$37,STL!$V$32,$AD203=$AX$38,STL!$V$33,$AD203=$AX$39,STL!$V$34,$AD203=$AX$40,STL!$V$35,$AD203=$AX$41,STL!$V$36,$AD203=$AX$42,STL!$V$37,$AD203=$AX$43,STL!$V$38,$AD203=$AX$44,STL!$V$39,$AD203=$AX$45,STL!$V$40,$AD203=$AX$46,STL!$V$41,$AD203=$AX$47,STL!$V$42,$AD203=$AX$48,STL!$V$43,$AD203=$AX$49,STL!$V$44)</f>
        <v>128.77600000000001</v>
      </c>
      <c r="W203" s="2" t="s">
        <v>1524</v>
      </c>
      <c r="X203" s="2">
        <v>0.2</v>
      </c>
      <c r="Y203" s="2" t="s">
        <v>33</v>
      </c>
      <c r="Z203" s="2" t="s">
        <v>34</v>
      </c>
      <c r="AA203" s="2" t="s">
        <v>35</v>
      </c>
      <c r="AB203" s="2">
        <v>697.60814000000005</v>
      </c>
      <c r="AC203" s="2">
        <v>0.69760800000000001</v>
      </c>
      <c r="AD203" s="2">
        <v>24</v>
      </c>
      <c r="AE203" s="10" t="s">
        <v>307</v>
      </c>
      <c r="AF203" s="2">
        <f t="shared" si="4"/>
        <v>548.12057142857145</v>
      </c>
      <c r="AG203" s="2" cm="1">
        <f t="array" ref="AG203">_xlfn.IFS(D203="I",MIN('Datos pp I Región'!$K$7:$K$9),D203="II",MIN('Datos pp II Región'!$K$7:$K$9),D203="III",MIN('Datos pp III Región'!$K$7:$K$9),D203="IV",MIN('Datos pp IV Región'!$K$7:$K$9),D203="V",MIN('Datos pp V Región'!$K$7:$K$9),D203="RM",MIN('Datos pp RM'!$K$7:$K$9),D203="VI",MIN('Datos pp VI Región'!$K$7:$K$9))</f>
        <v>29</v>
      </c>
      <c r="AH203" s="2" cm="1">
        <f t="array" ref="AH203">_xlfn.IFS(Z203="Pavimentado",1-(AG203/(4*365)),Z203="No Pavimentado",1-(AG203/365))</f>
        <v>0.98013698630136981</v>
      </c>
      <c r="AI203" s="2" cm="1">
        <f t="array" ref="AI203">_xlfn.IFS(Z203="Pavimentado",8,Z203="No Pavimentado",R203)</f>
        <v>8</v>
      </c>
      <c r="AJ203" s="2">
        <v>0.62</v>
      </c>
      <c r="AK203" s="2">
        <v>0.15</v>
      </c>
      <c r="AL203" s="2">
        <v>1.5</v>
      </c>
      <c r="AM203" s="2">
        <v>0.15</v>
      </c>
      <c r="AN203" s="2"/>
      <c r="AO203" s="2" cm="1">
        <f t="array" ref="AO203">_xlfn.IFS($Z203=$AU$3,AJ203*(($X203)^(0.91))*(AI203*1.1023)^(1.02),$Z203=$AU$4,AL203*281.9*((8.5/12)^0.9)*(AI203/2.72)^0.45)</f>
        <v>1.3201600184669013</v>
      </c>
      <c r="AP203" s="2" cm="1">
        <f t="array" ref="AP203">_xlfn.IFS($Z203=$AU$3,AK203*(($X203)^(0.91))*(AI203*1.1023)^1.02,$Z203=$AU$4,AM203*281.9*((8.5/12)^0.9)*(AI203/2.72)^0.45)</f>
        <v>0.31939355285489546</v>
      </c>
      <c r="AQ203" s="2" cm="1">
        <f t="array" ref="AQ203">_xlfn.IFS(Z203=$AU$3,(AF203*AO203*AH203)/1000000,Z203=$AU$4,(AF203*AH203*AO203*(1-AN203))/1000000)</f>
        <v>7.0923385065315076E-4</v>
      </c>
      <c r="AR203" s="2" cm="1">
        <f t="array" ref="AR203">_xlfn.IFS(Z203=$AU$3,(AF203*AP203*AH203)/1000000,Z203=$AU$4,(AF203*AH203*AP203*(1-AN203))/1000000)</f>
        <v>1.7158883483543968E-4</v>
      </c>
    </row>
    <row r="204" spans="1:44" x14ac:dyDescent="0.3">
      <c r="A204" s="2">
        <v>25</v>
      </c>
      <c r="B204" t="s">
        <v>21</v>
      </c>
      <c r="D204" t="s">
        <v>184</v>
      </c>
      <c r="F204" s="2" t="s">
        <v>225</v>
      </c>
      <c r="G204" s="2" t="s">
        <v>226</v>
      </c>
      <c r="H204" s="2" t="s">
        <v>221</v>
      </c>
      <c r="I204" s="2" t="s">
        <v>227</v>
      </c>
      <c r="J204" s="2">
        <v>11000</v>
      </c>
      <c r="K204" s="2" t="s">
        <v>29</v>
      </c>
      <c r="L204" s="4">
        <v>46227</v>
      </c>
      <c r="M204" s="2" t="s">
        <v>30</v>
      </c>
      <c r="N204" s="2" t="s">
        <v>31</v>
      </c>
      <c r="O204" s="2">
        <v>11000</v>
      </c>
      <c r="P204" s="2" cm="1">
        <f t="array" ref="P204">_xlfn.IFS(AD204=$AT$8,STL!$P$3,AD204=$AT$9,STL!$P$4,AD204=$AT$10,STL!$P$5,AD204=$AT$11,STL!$P$6,AD204=$AT$12,STL!$P$7,AD204=$AT$13,STL!$P$8,AD204=$AT$14,STL!$P$9,AD204=$AT$15,STL!$P$10,AD204=$AT$16,STL!$P$11,AD204=$AT$17,STL!$P$12,AD204=$AT$18,STL!$P$13,AD204=$AT$19,STL!$P$14,AD204=$AT$20,STL!$P$15,AD204=$AT$21,STL!$P$16,AD204=$AT$22,STL!$P$17,AD204=$AT$23,STL!$P$18,AD204=$AT$24,STL!$P$19,AD204=$AT$25,STL!$P$20,AD204=$AT$26,STL!$P$21,AD204=$AT$27,STL!$P$22,AD204=$AT$28,STL!$P$23,AD204=$AT$29,STL!$P$24,AD204=$AT$30,STL!$P$25,AD204=$AT$31,STL!$P$26,AD204=$AT$32,STL!$P$27,AD204=$AT$33,STL!$P$28,AD204=$AT$34,STL!$P$29,AD204=$AT$35,STL!$P$30,AD204=$AT$36,STL!$P$31,AD204=$AT$37,STL!$P$32,AD204=$AT$38,STL!$P$33,AD204=$AT$39,STL!$P$34,AD204=$AT$40,STL!$P$35,AD204=$AT$41,STL!$P$36,AD204=$AT$42,STL!$P$37,AD204=$AT$43,STL!$P$38,AD204=$AT$44,STL!$P$39,AD204=$AT$45,STL!$P$40,AD204=$AT$46,STL!$P$41,AD204=$AT$47,STL!$P$42,AD204=$AT$48,STL!$P$43,AD204=$AT$49,STL!$P$44)</f>
        <v>8.3350000000000009</v>
      </c>
      <c r="Q204" s="2">
        <f>STL!$Q$3</f>
        <v>28</v>
      </c>
      <c r="R204" s="42">
        <f>STL!$R$3</f>
        <v>36.335000000000001</v>
      </c>
      <c r="S204" s="43" cm="1">
        <f t="array" ref="S204">_xlfn.IFS(A204=$AT$8,STL!$S$3,A204=$AT$9,STL!$S$4,A204=$AT$10,STL!$S$5,A204=$AT$11,STL!$S$6,A204=$AT$12,STL!$S$7,A204=$AT$13,STL!$S$8,A204=$AT$14,STL!$S$9,A204=$AT$15,STL!$S$10,A204=$AT$16,STL!$S$11,A204=$AT$17,STL!$S$12,A204=$AT$18,STL!$S$13,A204=$AT$19,STL!$S$14,A204=$AT$20,STL!$S$15,A204=$AT$21,STL!$S$16,A204=$AT$22,STL!$S$17,A204=$AT$23,STL!$S$18,A204=$AT$24,STL!$S$19,A204=$AT$25,STL!$S$20,A204=$AT$26,STL!$S$21,A204=$AT$27,STL!$S$22,A204=$AT$28,STL!$S$23,A204=$AT$29,STL!$S$24,A204=$AT$30,STL!$S$25,A204=$AT$31,STL!$S$26,A204=$AT$32,STL!$S$27,A204=$AT$33,STL!$S$28,A204=$AT$34,STL!$S$29,A204=$AT$35,STL!$S$30,A204=$AT$36,STL!$S$31,A204=$AT$37,STL!$S$32,A204=$AT$38,STL!$S$33,A204=$AT$39,STL!$S$34,A204=$AT$40,STL!$S$35,A204=$AT$41,STL!$S$36,A204=$AT$42,STL!$S$37,A204=$AT$43,STL!$S$38,A204=$AT$44,STL!$S$39,A204=$AT$45,STL!$S$40,A204=$AT$46,STL!$S$41,A204=$AT$47,STL!$S$42,A204=$AT$48,STL!$S$43,A204=$AT$49,STL!$S$44)</f>
        <v>392.85714285714283</v>
      </c>
      <c r="T204" s="2" cm="1">
        <f t="array" ref="T204">_xlfn.IFS(AD204=$AX$8,STL!$T$3,AD204=$AX$9,STL!$T$4,AD204=$AX$10,STL!$T$5,AD204=$AX$11,STL!$T$6,AD204=$AX$12,STL!$T$7,AD204=$AX$13,STL!$T$8,AD204=$AX$14,STL!$T$9,AD204=$AX$15,STL!$T$10,AD204=$AX$16,STL!$T$11,AD204=$AX$17,STL!$T$12,AD204=$AX$18,STL!$T$13,AD204=$AX$19,STL!$T$14,AD204=$AX$20,STL!$T$15,AD204=$AX$21,STL!$T$16,AD204=$AX$22,STL!$T$17,AD204=$AX$23,STL!$T$18,AD204=$AX$24,STL!$T$19,AD204=$AX$25,STL!$T$20,AD204=$AX$26,STL!$T$21,AD204=$AX$27,STL!$T$22,AD204=$AX$28,STL!$T$23,AD204=$AX$29,STL!$T$24,AD204=$AX$30,STL!$T$25,AD204=$AX$31,STL!$T$26,AD204=$AX$32,STL!$T$27,AD204=$AX$33,STL!$T$28,AD204=$AX$34,STL!$T$29,AD204=$AX$35,STL!$T$30,AD204=$AX$36,STL!$T$31,AD204=$AX$37,STL!$T$32,AD204=$AX$38,STL!$T$33,AD204=$AX$39,STL!$T$34,AD204=$AX$40,STL!$T$35,AD204=$AX$41,STL!$T$36,AD204=$AX$42,STL!$T$37,AD204=$AX$43,STL!$T$38,AD204=$AX$44,STL!$T$39,AD204=$AX$45,STL!$T$40,AD204=$AX$46,STL!$T$41,AD204=$AX$47,STL!$T$42,AD204=$AX$48,STL!$T$43,AD204=$AX$49,STL!$T$44)</f>
        <v>234.893</v>
      </c>
      <c r="U204" s="2" cm="1">
        <f t="array" ref="U204">_xlfn.IFS($AD204=$AX$8,STL!$U$3,$AD204=$AX$9,STL!$U$4,$AD204=$AX$10,STL!$U$5,$AD204=$AX$11,STL!$U$6,$AD204=$AX$12,STL!$U$7,$AD204=$AX$13,STL!$U$8,$AD204=$AX$14,STL!$U$9,$AD204=$AX$15,STL!$U$10,$AD204=$AX$16,STL!$U$11,$AD204=$AX$17,STL!$U$12,$AD204=$AX$18,STL!$U$13,$AD204=$AX$19,STL!$U$14,$AD204=$AX$20,STL!$U$15,$AD204=$AX$21,STL!$U$16,$AD204=$AX$22,STL!$U$17,$AD204=$AX$23,STL!$U$18,$AD204=$AX$24,STL!$U$19,$AD204=$AX$25,STL!$U$20,$AD204=$AX$26,STL!$U$21,$AD204=$AX$27,STL!$U$22,$AD204=$AX$28,STL!$U$23,$AD204=$AX$29,STL!$U$24,$AD204=$AX$30,STL!$U$25,$AD204=$AX$31,STL!$U$26,$AD204=$AX$32,STL!$U$27,$AD204=$AX$33,STL!$U$28,$AD204=$AX$34,STL!$U$29,$AD204=$AX$35,STL!$U$30,$AD204=$AX$36,STL!$U$31,$AD204=$AX$37,STL!$U$32,$AD204=$AX$38,STL!$U$33,$AD204=$AX$39,STL!$U$34,$AD204=$AX$40,STL!$U$35,$AD204=$AX$41,STL!$U$36,$AD204=$AX$42,STL!$U$37,$AD204=$AX$43,STL!$U$38,$AD204=$AX$44,STL!$U$39,$AD204=$AX$45,STL!$U$40,$AD204=$AX$46,STL!$U$41,$AD204=$AX$47,STL!$U$42,$AD204=$AX$48,STL!$U$43,$AD204=$AX$49,STL!$U$44)</f>
        <v>0</v>
      </c>
      <c r="V204" s="2" cm="1">
        <f t="array" ref="V204">_xlfn.IFS($AD204=$AX$8,STL!$V$3,$AD204=$AX$9,STL!$V$4,$AD204=$AX$10,STL!$V$5,$AD204=$AX$11,STL!$V$6,$AD204=$AX$12,STL!$V$7,$AD204=$AX$13,STL!$V$8,$AD204=$AX$14,STL!$V$9,$AD204=$AX$15,STL!$V$10,$AD204=$AX$16,STL!$V$11,$AD204=$AX$17,STL!$V$12,$AD204=$AX$18,STL!$V$13,$AD204=$AX$19,STL!$V$14,$AD204=$AX$20,STL!$V$15,$AD204=$AX$21,STL!$V$16,$AD204=$AX$22,STL!$V$17,$AD204=$AX$23,STL!$V$18,$AD204=$AX$24,STL!$V$19,$AD204=$AX$25,STL!$V$20,$AD204=$AX$26,STL!$V$21,$AD204=$AX$27,STL!$V$22,$AD204=$AX$28,STL!$V$23,$AD204=$AX$29,STL!$V$24,$AD204=$AX$30,STL!$V$25,$AD204=$AX$31,STL!$V$26,$AD204=$AX$32,STL!$V$27,$AD204=$AX$33,STL!$V$28,$AD204=$AX$34,STL!$V$29,$AD204=$AX$35,STL!$V$30,$AD204=$AX$36,STL!$V$31,$AD204=$AX$37,STL!$V$32,$AD204=$AX$38,STL!$V$33,$AD204=$AX$39,STL!$V$34,$AD204=$AX$40,STL!$V$35,$AD204=$AX$41,STL!$V$36,$AD204=$AX$42,STL!$V$37,$AD204=$AX$43,STL!$V$38,$AD204=$AX$44,STL!$V$39,$AD204=$AX$45,STL!$V$40,$AD204=$AX$46,STL!$V$41,$AD204=$AX$47,STL!$V$42,$AD204=$AX$48,STL!$V$43,$AD204=$AX$49,STL!$V$44)</f>
        <v>234.893</v>
      </c>
      <c r="W204" s="2" t="s">
        <v>1525</v>
      </c>
      <c r="X204" s="2">
        <v>0.2</v>
      </c>
      <c r="Y204" s="2" t="s">
        <v>33</v>
      </c>
      <c r="Z204" s="2" t="s">
        <v>34</v>
      </c>
      <c r="AA204" s="2" t="s">
        <v>35</v>
      </c>
      <c r="AB204" s="2">
        <v>14766.976468999999</v>
      </c>
      <c r="AC204" s="2">
        <v>14.766976</v>
      </c>
      <c r="AD204" s="2">
        <v>25</v>
      </c>
      <c r="AE204" s="10" t="s">
        <v>307</v>
      </c>
      <c r="AF204" s="2">
        <f t="shared" si="4"/>
        <v>11602.624</v>
      </c>
      <c r="AG204" s="2" cm="1">
        <f t="array" ref="AG204">_xlfn.IFS(D204="I",MIN('Datos pp I Región'!$K$7:$K$9),D204="II",MIN('Datos pp II Región'!$K$7:$K$9),D204="III",MIN('Datos pp III Región'!$K$7:$K$9),D204="IV",MIN('Datos pp IV Región'!$K$7:$K$9),D204="V",MIN('Datos pp V Región'!$K$7:$K$9),D204="RM",MIN('Datos pp RM'!$K$7:$K$9),D204="VI",MIN('Datos pp VI Región'!$K$7:$K$9))</f>
        <v>29</v>
      </c>
      <c r="AH204" s="2" cm="1">
        <f t="array" ref="AH204">_xlfn.IFS(Z204="Pavimentado",1-(AG204/(4*365)),Z204="No Pavimentado",1-(AG204/365))</f>
        <v>0.98013698630136981</v>
      </c>
      <c r="AI204" s="2" cm="1">
        <f t="array" ref="AI204">_xlfn.IFS(Z204="Pavimentado",8,Z204="No Pavimentado",R204)</f>
        <v>8</v>
      </c>
      <c r="AJ204" s="2">
        <v>0.62</v>
      </c>
      <c r="AK204" s="2">
        <v>0.15</v>
      </c>
      <c r="AL204" s="2">
        <v>1.5</v>
      </c>
      <c r="AM204" s="2">
        <v>0.15</v>
      </c>
      <c r="AN204" s="2"/>
      <c r="AO204" s="2" cm="1">
        <f t="array" ref="AO204">_xlfn.IFS($Z204=$AU$3,AJ204*(($X204)^(0.91))*(AI204*1.1023)^(1.02),$Z204=$AU$4,AL204*281.9*((8.5/12)^0.9)*(AI204/2.72)^0.45)</f>
        <v>1.3201600184669013</v>
      </c>
      <c r="AP204" s="2" cm="1">
        <f t="array" ref="AP204">_xlfn.IFS($Z204=$AU$3,AK204*(($X204)^(0.91))*(AI204*1.1023)^1.02,$Z204=$AU$4,AM204*281.9*((8.5/12)^0.9)*(AI204/2.72)^0.45)</f>
        <v>0.31939355285489546</v>
      </c>
      <c r="AQ204" s="2" cm="1">
        <f t="array" ref="AQ204">_xlfn.IFS(Z204=$AU$3,(AF204*AO204*AH204)/1000000,Z204=$AU$4,(AF204*AH204*AO204*(1-AN204))/1000000)</f>
        <v>1.5013072170879148E-2</v>
      </c>
      <c r="AR204" s="2" cm="1">
        <f t="array" ref="AR204">_xlfn.IFS(Z204=$AU$3,(AF204*AP204*AH204)/1000000,Z204=$AU$4,(AF204*AH204*AP204*(1-AN204))/1000000)</f>
        <v>3.6321948800514064E-3</v>
      </c>
    </row>
    <row r="205" spans="1:44" x14ac:dyDescent="0.3">
      <c r="A205" s="2">
        <v>25</v>
      </c>
      <c r="B205" t="s">
        <v>21</v>
      </c>
      <c r="D205" t="s">
        <v>184</v>
      </c>
      <c r="F205" s="2" t="s">
        <v>225</v>
      </c>
      <c r="G205" s="2" t="s">
        <v>226</v>
      </c>
      <c r="H205" s="2" t="s">
        <v>221</v>
      </c>
      <c r="I205" s="2" t="s">
        <v>227</v>
      </c>
      <c r="J205" s="2">
        <v>11000</v>
      </c>
      <c r="K205" s="2" t="s">
        <v>29</v>
      </c>
      <c r="L205" s="4">
        <v>46227</v>
      </c>
      <c r="M205" s="2" t="s">
        <v>30</v>
      </c>
      <c r="N205" s="2" t="s">
        <v>31</v>
      </c>
      <c r="O205" s="2">
        <v>11000</v>
      </c>
      <c r="P205" s="2" cm="1">
        <f t="array" ref="P205">_xlfn.IFS(AD205=$AT$8,STL!$P$3,AD205=$AT$9,STL!$P$4,AD205=$AT$10,STL!$P$5,AD205=$AT$11,STL!$P$6,AD205=$AT$12,STL!$P$7,AD205=$AT$13,STL!$P$8,AD205=$AT$14,STL!$P$9,AD205=$AT$15,STL!$P$10,AD205=$AT$16,STL!$P$11,AD205=$AT$17,STL!$P$12,AD205=$AT$18,STL!$P$13,AD205=$AT$19,STL!$P$14,AD205=$AT$20,STL!$P$15,AD205=$AT$21,STL!$P$16,AD205=$AT$22,STL!$P$17,AD205=$AT$23,STL!$P$18,AD205=$AT$24,STL!$P$19,AD205=$AT$25,STL!$P$20,AD205=$AT$26,STL!$P$21,AD205=$AT$27,STL!$P$22,AD205=$AT$28,STL!$P$23,AD205=$AT$29,STL!$P$24,AD205=$AT$30,STL!$P$25,AD205=$AT$31,STL!$P$26,AD205=$AT$32,STL!$P$27,AD205=$AT$33,STL!$P$28,AD205=$AT$34,STL!$P$29,AD205=$AT$35,STL!$P$30,AD205=$AT$36,STL!$P$31,AD205=$AT$37,STL!$P$32,AD205=$AT$38,STL!$P$33,AD205=$AT$39,STL!$P$34,AD205=$AT$40,STL!$P$35,AD205=$AT$41,STL!$P$36,AD205=$AT$42,STL!$P$37,AD205=$AT$43,STL!$P$38,AD205=$AT$44,STL!$P$39,AD205=$AT$45,STL!$P$40,AD205=$AT$46,STL!$P$41,AD205=$AT$47,STL!$P$42,AD205=$AT$48,STL!$P$43,AD205=$AT$49,STL!$P$44)</f>
        <v>8.3350000000000009</v>
      </c>
      <c r="Q205" s="2">
        <f>STL!$Q$3</f>
        <v>28</v>
      </c>
      <c r="R205" s="42">
        <f>STL!$R$3</f>
        <v>36.335000000000001</v>
      </c>
      <c r="S205" s="43" cm="1">
        <f t="array" ref="S205">_xlfn.IFS(A205=$AT$8,STL!$S$3,A205=$AT$9,STL!$S$4,A205=$AT$10,STL!$S$5,A205=$AT$11,STL!$S$6,A205=$AT$12,STL!$S$7,A205=$AT$13,STL!$S$8,A205=$AT$14,STL!$S$9,A205=$AT$15,STL!$S$10,A205=$AT$16,STL!$S$11,A205=$AT$17,STL!$S$12,A205=$AT$18,STL!$S$13,A205=$AT$19,STL!$S$14,A205=$AT$20,STL!$S$15,A205=$AT$21,STL!$S$16,A205=$AT$22,STL!$S$17,A205=$AT$23,STL!$S$18,A205=$AT$24,STL!$S$19,A205=$AT$25,STL!$S$20,A205=$AT$26,STL!$S$21,A205=$AT$27,STL!$S$22,A205=$AT$28,STL!$S$23,A205=$AT$29,STL!$S$24,A205=$AT$30,STL!$S$25,A205=$AT$31,STL!$S$26,A205=$AT$32,STL!$S$27,A205=$AT$33,STL!$S$28,A205=$AT$34,STL!$S$29,A205=$AT$35,STL!$S$30,A205=$AT$36,STL!$S$31,A205=$AT$37,STL!$S$32,A205=$AT$38,STL!$S$33,A205=$AT$39,STL!$S$34,A205=$AT$40,STL!$S$35,A205=$AT$41,STL!$S$36,A205=$AT$42,STL!$S$37,A205=$AT$43,STL!$S$38,A205=$AT$44,STL!$S$39,A205=$AT$45,STL!$S$40,A205=$AT$46,STL!$S$41,A205=$AT$47,STL!$S$42,A205=$AT$48,STL!$S$43,A205=$AT$49,STL!$S$44)</f>
        <v>392.85714285714283</v>
      </c>
      <c r="T205" s="2" cm="1">
        <f t="array" ref="T205">_xlfn.IFS(AD205=$AX$8,STL!$T$3,AD205=$AX$9,STL!$T$4,AD205=$AX$10,STL!$T$5,AD205=$AX$11,STL!$T$6,AD205=$AX$12,STL!$T$7,AD205=$AX$13,STL!$T$8,AD205=$AX$14,STL!$T$9,AD205=$AX$15,STL!$T$10,AD205=$AX$16,STL!$T$11,AD205=$AX$17,STL!$T$12,AD205=$AX$18,STL!$T$13,AD205=$AX$19,STL!$T$14,AD205=$AX$20,STL!$T$15,AD205=$AX$21,STL!$T$16,AD205=$AX$22,STL!$T$17,AD205=$AX$23,STL!$T$18,AD205=$AX$24,STL!$T$19,AD205=$AX$25,STL!$T$20,AD205=$AX$26,STL!$T$21,AD205=$AX$27,STL!$T$22,AD205=$AX$28,STL!$T$23,AD205=$AX$29,STL!$T$24,AD205=$AX$30,STL!$T$25,AD205=$AX$31,STL!$T$26,AD205=$AX$32,STL!$T$27,AD205=$AX$33,STL!$T$28,AD205=$AX$34,STL!$T$29,AD205=$AX$35,STL!$T$30,AD205=$AX$36,STL!$T$31,AD205=$AX$37,STL!$T$32,AD205=$AX$38,STL!$T$33,AD205=$AX$39,STL!$T$34,AD205=$AX$40,STL!$T$35,AD205=$AX$41,STL!$T$36,AD205=$AX$42,STL!$T$37,AD205=$AX$43,STL!$T$38,AD205=$AX$44,STL!$T$39,AD205=$AX$45,STL!$T$40,AD205=$AX$46,STL!$T$41,AD205=$AX$47,STL!$T$42,AD205=$AX$48,STL!$T$43,AD205=$AX$49,STL!$T$44)</f>
        <v>234.893</v>
      </c>
      <c r="U205" s="2" cm="1">
        <f t="array" ref="U205">_xlfn.IFS($AD205=$AX$8,STL!$U$3,$AD205=$AX$9,STL!$U$4,$AD205=$AX$10,STL!$U$5,$AD205=$AX$11,STL!$U$6,$AD205=$AX$12,STL!$U$7,$AD205=$AX$13,STL!$U$8,$AD205=$AX$14,STL!$U$9,$AD205=$AX$15,STL!$U$10,$AD205=$AX$16,STL!$U$11,$AD205=$AX$17,STL!$U$12,$AD205=$AX$18,STL!$U$13,$AD205=$AX$19,STL!$U$14,$AD205=$AX$20,STL!$U$15,$AD205=$AX$21,STL!$U$16,$AD205=$AX$22,STL!$U$17,$AD205=$AX$23,STL!$U$18,$AD205=$AX$24,STL!$U$19,$AD205=$AX$25,STL!$U$20,$AD205=$AX$26,STL!$U$21,$AD205=$AX$27,STL!$U$22,$AD205=$AX$28,STL!$U$23,$AD205=$AX$29,STL!$U$24,$AD205=$AX$30,STL!$U$25,$AD205=$AX$31,STL!$U$26,$AD205=$AX$32,STL!$U$27,$AD205=$AX$33,STL!$U$28,$AD205=$AX$34,STL!$U$29,$AD205=$AX$35,STL!$U$30,$AD205=$AX$36,STL!$U$31,$AD205=$AX$37,STL!$U$32,$AD205=$AX$38,STL!$U$33,$AD205=$AX$39,STL!$U$34,$AD205=$AX$40,STL!$U$35,$AD205=$AX$41,STL!$U$36,$AD205=$AX$42,STL!$U$37,$AD205=$AX$43,STL!$U$38,$AD205=$AX$44,STL!$U$39,$AD205=$AX$45,STL!$U$40,$AD205=$AX$46,STL!$U$41,$AD205=$AX$47,STL!$U$42,$AD205=$AX$48,STL!$U$43,$AD205=$AX$49,STL!$U$44)</f>
        <v>0</v>
      </c>
      <c r="V205" s="2" cm="1">
        <f t="array" ref="V205">_xlfn.IFS($AD205=$AX$8,STL!$V$3,$AD205=$AX$9,STL!$V$4,$AD205=$AX$10,STL!$V$5,$AD205=$AX$11,STL!$V$6,$AD205=$AX$12,STL!$V$7,$AD205=$AX$13,STL!$V$8,$AD205=$AX$14,STL!$V$9,$AD205=$AX$15,STL!$V$10,$AD205=$AX$16,STL!$V$11,$AD205=$AX$17,STL!$V$12,$AD205=$AX$18,STL!$V$13,$AD205=$AX$19,STL!$V$14,$AD205=$AX$20,STL!$V$15,$AD205=$AX$21,STL!$V$16,$AD205=$AX$22,STL!$V$17,$AD205=$AX$23,STL!$V$18,$AD205=$AX$24,STL!$V$19,$AD205=$AX$25,STL!$V$20,$AD205=$AX$26,STL!$V$21,$AD205=$AX$27,STL!$V$22,$AD205=$AX$28,STL!$V$23,$AD205=$AX$29,STL!$V$24,$AD205=$AX$30,STL!$V$25,$AD205=$AX$31,STL!$V$26,$AD205=$AX$32,STL!$V$27,$AD205=$AX$33,STL!$V$28,$AD205=$AX$34,STL!$V$29,$AD205=$AX$35,STL!$V$30,$AD205=$AX$36,STL!$V$31,$AD205=$AX$37,STL!$V$32,$AD205=$AX$38,STL!$V$33,$AD205=$AX$39,STL!$V$34,$AD205=$AX$40,STL!$V$35,$AD205=$AX$41,STL!$V$36,$AD205=$AX$42,STL!$V$37,$AD205=$AX$43,STL!$V$38,$AD205=$AX$44,STL!$V$39,$AD205=$AX$45,STL!$V$40,$AD205=$AX$46,STL!$V$41,$AD205=$AX$47,STL!$V$42,$AD205=$AX$48,STL!$V$43,$AD205=$AX$49,STL!$V$44)</f>
        <v>234.893</v>
      </c>
      <c r="W205" s="2" t="s">
        <v>1526</v>
      </c>
      <c r="X205" s="2">
        <v>0.2</v>
      </c>
      <c r="Y205" s="2" t="s">
        <v>33</v>
      </c>
      <c r="Z205" s="2" t="s">
        <v>34</v>
      </c>
      <c r="AA205" s="2" t="s">
        <v>35</v>
      </c>
      <c r="AB205" s="2">
        <v>505.81968499999999</v>
      </c>
      <c r="AC205" s="2">
        <v>0.50582000000000005</v>
      </c>
      <c r="AD205" s="2">
        <v>25</v>
      </c>
      <c r="AE205" s="10" t="s">
        <v>307</v>
      </c>
      <c r="AF205" s="2">
        <f t="shared" si="4"/>
        <v>397.43</v>
      </c>
      <c r="AG205" s="2" cm="1">
        <f t="array" ref="AG205">_xlfn.IFS(D205="I",MIN('Datos pp I Región'!$K$7:$K$9),D205="II",MIN('Datos pp II Región'!$K$7:$K$9),D205="III",MIN('Datos pp III Región'!$K$7:$K$9),D205="IV",MIN('Datos pp IV Región'!$K$7:$K$9),D205="V",MIN('Datos pp V Región'!$K$7:$K$9),D205="RM",MIN('Datos pp RM'!$K$7:$K$9),D205="VI",MIN('Datos pp VI Región'!$K$7:$K$9))</f>
        <v>29</v>
      </c>
      <c r="AH205" s="2" cm="1">
        <f t="array" ref="AH205">_xlfn.IFS(Z205="Pavimentado",1-(AG205/(4*365)),Z205="No Pavimentado",1-(AG205/365))</f>
        <v>0.98013698630136981</v>
      </c>
      <c r="AI205" s="2" cm="1">
        <f t="array" ref="AI205">_xlfn.IFS(Z205="Pavimentado",8,Z205="No Pavimentado",R205)</f>
        <v>8</v>
      </c>
      <c r="AJ205" s="2">
        <v>0.62</v>
      </c>
      <c r="AK205" s="2">
        <v>0.15</v>
      </c>
      <c r="AL205" s="2">
        <v>1.5</v>
      </c>
      <c r="AM205" s="2">
        <v>0.15</v>
      </c>
      <c r="AN205" s="2"/>
      <c r="AO205" s="2" cm="1">
        <f t="array" ref="AO205">_xlfn.IFS($Z205=$AU$3,AJ205*(($X205)^(0.91))*(AI205*1.1023)^(1.02),$Z205=$AU$4,AL205*281.9*((8.5/12)^0.9)*(AI205/2.72)^0.45)</f>
        <v>1.3201600184669013</v>
      </c>
      <c r="AP205" s="2" cm="1">
        <f t="array" ref="AP205">_xlfn.IFS($Z205=$AU$3,AK205*(($X205)^(0.91))*(AI205*1.1023)^1.02,$Z205=$AU$4,AM205*281.9*((8.5/12)^0.9)*(AI205/2.72)^0.45)</f>
        <v>0.31939355285489546</v>
      </c>
      <c r="AQ205" s="2" cm="1">
        <f t="array" ref="AQ205">_xlfn.IFS(Z205=$AU$3,(AF205*AO205*AH205)/1000000,Z205=$AU$4,(AF205*AH205*AO205*(1-AN205))/1000000)</f>
        <v>5.1424964498310896E-4</v>
      </c>
      <c r="AR205" s="2" cm="1">
        <f t="array" ref="AR205">_xlfn.IFS(Z205=$AU$3,(AF205*AP205*AH205)/1000000,Z205=$AU$4,(AF205*AH205*AP205*(1-AN205))/1000000)</f>
        <v>1.2441523668946185E-4</v>
      </c>
    </row>
    <row r="206" spans="1:44" x14ac:dyDescent="0.3">
      <c r="A206" s="2">
        <v>25</v>
      </c>
      <c r="B206" t="s">
        <v>21</v>
      </c>
      <c r="D206" t="s">
        <v>184</v>
      </c>
      <c r="F206" s="2" t="s">
        <v>225</v>
      </c>
      <c r="G206" s="2" t="s">
        <v>226</v>
      </c>
      <c r="H206" s="2" t="s">
        <v>221</v>
      </c>
      <c r="I206" s="2" t="s">
        <v>227</v>
      </c>
      <c r="J206" s="2">
        <v>11000</v>
      </c>
      <c r="K206" s="2" t="s">
        <v>29</v>
      </c>
      <c r="L206" s="4">
        <v>46227</v>
      </c>
      <c r="M206" s="2" t="s">
        <v>30</v>
      </c>
      <c r="N206" s="2" t="s">
        <v>31</v>
      </c>
      <c r="O206" s="2">
        <v>11000</v>
      </c>
      <c r="P206" s="2" cm="1">
        <f t="array" ref="P206">_xlfn.IFS(AD206=$AT$8,STL!$P$3,AD206=$AT$9,STL!$P$4,AD206=$AT$10,STL!$P$5,AD206=$AT$11,STL!$P$6,AD206=$AT$12,STL!$P$7,AD206=$AT$13,STL!$P$8,AD206=$AT$14,STL!$P$9,AD206=$AT$15,STL!$P$10,AD206=$AT$16,STL!$P$11,AD206=$AT$17,STL!$P$12,AD206=$AT$18,STL!$P$13,AD206=$AT$19,STL!$P$14,AD206=$AT$20,STL!$P$15,AD206=$AT$21,STL!$P$16,AD206=$AT$22,STL!$P$17,AD206=$AT$23,STL!$P$18,AD206=$AT$24,STL!$P$19,AD206=$AT$25,STL!$P$20,AD206=$AT$26,STL!$P$21,AD206=$AT$27,STL!$P$22,AD206=$AT$28,STL!$P$23,AD206=$AT$29,STL!$P$24,AD206=$AT$30,STL!$P$25,AD206=$AT$31,STL!$P$26,AD206=$AT$32,STL!$P$27,AD206=$AT$33,STL!$P$28,AD206=$AT$34,STL!$P$29,AD206=$AT$35,STL!$P$30,AD206=$AT$36,STL!$P$31,AD206=$AT$37,STL!$P$32,AD206=$AT$38,STL!$P$33,AD206=$AT$39,STL!$P$34,AD206=$AT$40,STL!$P$35,AD206=$AT$41,STL!$P$36,AD206=$AT$42,STL!$P$37,AD206=$AT$43,STL!$P$38,AD206=$AT$44,STL!$P$39,AD206=$AT$45,STL!$P$40,AD206=$AT$46,STL!$P$41,AD206=$AT$47,STL!$P$42,AD206=$AT$48,STL!$P$43,AD206=$AT$49,STL!$P$44)</f>
        <v>8.3350000000000009</v>
      </c>
      <c r="Q206" s="2">
        <f>STL!$Q$3</f>
        <v>28</v>
      </c>
      <c r="R206" s="42">
        <f>STL!$R$3</f>
        <v>36.335000000000001</v>
      </c>
      <c r="S206" s="43" cm="1">
        <f t="array" ref="S206">_xlfn.IFS(A206=$AT$8,STL!$S$3,A206=$AT$9,STL!$S$4,A206=$AT$10,STL!$S$5,A206=$AT$11,STL!$S$6,A206=$AT$12,STL!$S$7,A206=$AT$13,STL!$S$8,A206=$AT$14,STL!$S$9,A206=$AT$15,STL!$S$10,A206=$AT$16,STL!$S$11,A206=$AT$17,STL!$S$12,A206=$AT$18,STL!$S$13,A206=$AT$19,STL!$S$14,A206=$AT$20,STL!$S$15,A206=$AT$21,STL!$S$16,A206=$AT$22,STL!$S$17,A206=$AT$23,STL!$S$18,A206=$AT$24,STL!$S$19,A206=$AT$25,STL!$S$20,A206=$AT$26,STL!$S$21,A206=$AT$27,STL!$S$22,A206=$AT$28,STL!$S$23,A206=$AT$29,STL!$S$24,A206=$AT$30,STL!$S$25,A206=$AT$31,STL!$S$26,A206=$AT$32,STL!$S$27,A206=$AT$33,STL!$S$28,A206=$AT$34,STL!$S$29,A206=$AT$35,STL!$S$30,A206=$AT$36,STL!$S$31,A206=$AT$37,STL!$S$32,A206=$AT$38,STL!$S$33,A206=$AT$39,STL!$S$34,A206=$AT$40,STL!$S$35,A206=$AT$41,STL!$S$36,A206=$AT$42,STL!$S$37,A206=$AT$43,STL!$S$38,A206=$AT$44,STL!$S$39,A206=$AT$45,STL!$S$40,A206=$AT$46,STL!$S$41,A206=$AT$47,STL!$S$42,A206=$AT$48,STL!$S$43,A206=$AT$49,STL!$S$44)</f>
        <v>392.85714285714283</v>
      </c>
      <c r="T206" s="2" cm="1">
        <f t="array" ref="T206">_xlfn.IFS(AD206=$AX$8,STL!$T$3,AD206=$AX$9,STL!$T$4,AD206=$AX$10,STL!$T$5,AD206=$AX$11,STL!$T$6,AD206=$AX$12,STL!$T$7,AD206=$AX$13,STL!$T$8,AD206=$AX$14,STL!$T$9,AD206=$AX$15,STL!$T$10,AD206=$AX$16,STL!$T$11,AD206=$AX$17,STL!$T$12,AD206=$AX$18,STL!$T$13,AD206=$AX$19,STL!$T$14,AD206=$AX$20,STL!$T$15,AD206=$AX$21,STL!$T$16,AD206=$AX$22,STL!$T$17,AD206=$AX$23,STL!$T$18,AD206=$AX$24,STL!$T$19,AD206=$AX$25,STL!$T$20,AD206=$AX$26,STL!$T$21,AD206=$AX$27,STL!$T$22,AD206=$AX$28,STL!$T$23,AD206=$AX$29,STL!$T$24,AD206=$AX$30,STL!$T$25,AD206=$AX$31,STL!$T$26,AD206=$AX$32,STL!$T$27,AD206=$AX$33,STL!$T$28,AD206=$AX$34,STL!$T$29,AD206=$AX$35,STL!$T$30,AD206=$AX$36,STL!$T$31,AD206=$AX$37,STL!$T$32,AD206=$AX$38,STL!$T$33,AD206=$AX$39,STL!$T$34,AD206=$AX$40,STL!$T$35,AD206=$AX$41,STL!$T$36,AD206=$AX$42,STL!$T$37,AD206=$AX$43,STL!$T$38,AD206=$AX$44,STL!$T$39,AD206=$AX$45,STL!$T$40,AD206=$AX$46,STL!$T$41,AD206=$AX$47,STL!$T$42,AD206=$AX$48,STL!$T$43,AD206=$AX$49,STL!$T$44)</f>
        <v>234.893</v>
      </c>
      <c r="U206" s="2" cm="1">
        <f t="array" ref="U206">_xlfn.IFS($AD206=$AX$8,STL!$U$3,$AD206=$AX$9,STL!$U$4,$AD206=$AX$10,STL!$U$5,$AD206=$AX$11,STL!$U$6,$AD206=$AX$12,STL!$U$7,$AD206=$AX$13,STL!$U$8,$AD206=$AX$14,STL!$U$9,$AD206=$AX$15,STL!$U$10,$AD206=$AX$16,STL!$U$11,$AD206=$AX$17,STL!$U$12,$AD206=$AX$18,STL!$U$13,$AD206=$AX$19,STL!$U$14,$AD206=$AX$20,STL!$U$15,$AD206=$AX$21,STL!$U$16,$AD206=$AX$22,STL!$U$17,$AD206=$AX$23,STL!$U$18,$AD206=$AX$24,STL!$U$19,$AD206=$AX$25,STL!$U$20,$AD206=$AX$26,STL!$U$21,$AD206=$AX$27,STL!$U$22,$AD206=$AX$28,STL!$U$23,$AD206=$AX$29,STL!$U$24,$AD206=$AX$30,STL!$U$25,$AD206=$AX$31,STL!$U$26,$AD206=$AX$32,STL!$U$27,$AD206=$AX$33,STL!$U$28,$AD206=$AX$34,STL!$U$29,$AD206=$AX$35,STL!$U$30,$AD206=$AX$36,STL!$U$31,$AD206=$AX$37,STL!$U$32,$AD206=$AX$38,STL!$U$33,$AD206=$AX$39,STL!$U$34,$AD206=$AX$40,STL!$U$35,$AD206=$AX$41,STL!$U$36,$AD206=$AX$42,STL!$U$37,$AD206=$AX$43,STL!$U$38,$AD206=$AX$44,STL!$U$39,$AD206=$AX$45,STL!$U$40,$AD206=$AX$46,STL!$U$41,$AD206=$AX$47,STL!$U$42,$AD206=$AX$48,STL!$U$43,$AD206=$AX$49,STL!$U$44)</f>
        <v>0</v>
      </c>
      <c r="V206" s="2" cm="1">
        <f t="array" ref="V206">_xlfn.IFS($AD206=$AX$8,STL!$V$3,$AD206=$AX$9,STL!$V$4,$AD206=$AX$10,STL!$V$5,$AD206=$AX$11,STL!$V$6,$AD206=$AX$12,STL!$V$7,$AD206=$AX$13,STL!$V$8,$AD206=$AX$14,STL!$V$9,$AD206=$AX$15,STL!$V$10,$AD206=$AX$16,STL!$V$11,$AD206=$AX$17,STL!$V$12,$AD206=$AX$18,STL!$V$13,$AD206=$AX$19,STL!$V$14,$AD206=$AX$20,STL!$V$15,$AD206=$AX$21,STL!$V$16,$AD206=$AX$22,STL!$V$17,$AD206=$AX$23,STL!$V$18,$AD206=$AX$24,STL!$V$19,$AD206=$AX$25,STL!$V$20,$AD206=$AX$26,STL!$V$21,$AD206=$AX$27,STL!$V$22,$AD206=$AX$28,STL!$V$23,$AD206=$AX$29,STL!$V$24,$AD206=$AX$30,STL!$V$25,$AD206=$AX$31,STL!$V$26,$AD206=$AX$32,STL!$V$27,$AD206=$AX$33,STL!$V$28,$AD206=$AX$34,STL!$V$29,$AD206=$AX$35,STL!$V$30,$AD206=$AX$36,STL!$V$31,$AD206=$AX$37,STL!$V$32,$AD206=$AX$38,STL!$V$33,$AD206=$AX$39,STL!$V$34,$AD206=$AX$40,STL!$V$35,$AD206=$AX$41,STL!$V$36,$AD206=$AX$42,STL!$V$37,$AD206=$AX$43,STL!$V$38,$AD206=$AX$44,STL!$V$39,$AD206=$AX$45,STL!$V$40,$AD206=$AX$46,STL!$V$41,$AD206=$AX$47,STL!$V$42,$AD206=$AX$48,STL!$V$43,$AD206=$AX$49,STL!$V$44)</f>
        <v>234.893</v>
      </c>
      <c r="W206" s="2" t="s">
        <v>1527</v>
      </c>
      <c r="X206" s="2">
        <v>0.2</v>
      </c>
      <c r="Y206" s="2" t="s">
        <v>33</v>
      </c>
      <c r="Z206" s="2" t="s">
        <v>34</v>
      </c>
      <c r="AA206" s="2" t="s">
        <v>35</v>
      </c>
      <c r="AB206" s="2">
        <v>5584.5437890000003</v>
      </c>
      <c r="AC206" s="2">
        <v>5.5845440000000002</v>
      </c>
      <c r="AD206" s="2">
        <v>25</v>
      </c>
      <c r="AE206" s="10" t="s">
        <v>307</v>
      </c>
      <c r="AF206" s="2">
        <f t="shared" si="4"/>
        <v>4387.8559999999998</v>
      </c>
      <c r="AG206" s="2" cm="1">
        <f t="array" ref="AG206">_xlfn.IFS(D206="I",MIN('Datos pp I Región'!$K$7:$K$9),D206="II",MIN('Datos pp II Región'!$K$7:$K$9),D206="III",MIN('Datos pp III Región'!$K$7:$K$9),D206="IV",MIN('Datos pp IV Región'!$K$7:$K$9),D206="V",MIN('Datos pp V Región'!$K$7:$K$9),D206="RM",MIN('Datos pp RM'!$K$7:$K$9),D206="VI",MIN('Datos pp VI Región'!$K$7:$K$9))</f>
        <v>29</v>
      </c>
      <c r="AH206" s="2" cm="1">
        <f t="array" ref="AH206">_xlfn.IFS(Z206="Pavimentado",1-(AG206/(4*365)),Z206="No Pavimentado",1-(AG206/365))</f>
        <v>0.98013698630136981</v>
      </c>
      <c r="AI206" s="2" cm="1">
        <f t="array" ref="AI206">_xlfn.IFS(Z206="Pavimentado",8,Z206="No Pavimentado",R206)</f>
        <v>8</v>
      </c>
      <c r="AJ206" s="2">
        <v>0.62</v>
      </c>
      <c r="AK206" s="2">
        <v>0.15</v>
      </c>
      <c r="AL206" s="2">
        <v>1.5</v>
      </c>
      <c r="AM206" s="2">
        <v>0.15</v>
      </c>
      <c r="AN206" s="2"/>
      <c r="AO206" s="2" cm="1">
        <f t="array" ref="AO206">_xlfn.IFS($Z206=$AU$3,AJ206*(($X206)^(0.91))*(AI206*1.1023)^(1.02),$Z206=$AU$4,AL206*281.9*((8.5/12)^0.9)*(AI206/2.72)^0.45)</f>
        <v>1.3201600184669013</v>
      </c>
      <c r="AP206" s="2" cm="1">
        <f t="array" ref="AP206">_xlfn.IFS($Z206=$AU$3,AK206*(($X206)^(0.91))*(AI206*1.1023)^1.02,$Z206=$AU$4,AM206*281.9*((8.5/12)^0.9)*(AI206/2.72)^0.45)</f>
        <v>0.31939355285489546</v>
      </c>
      <c r="AQ206" s="2" cm="1">
        <f t="array" ref="AQ206">_xlfn.IFS(Z206=$AU$3,(AF206*AO206*AH206)/1000000,Z206=$AU$4,(AF206*AH206*AO206*(1-AN206))/1000000)</f>
        <v>5.6776121335505737E-3</v>
      </c>
      <c r="AR206" s="2" cm="1">
        <f t="array" ref="AR206">_xlfn.IFS(Z206=$AU$3,(AF206*AP206*AH206)/1000000,Z206=$AU$4,(AF206*AH206*AP206*(1-AN206))/1000000)</f>
        <v>1.3736158387622356E-3</v>
      </c>
    </row>
    <row r="207" spans="1:44" x14ac:dyDescent="0.3">
      <c r="A207" s="2">
        <v>25</v>
      </c>
      <c r="B207" t="s">
        <v>21</v>
      </c>
      <c r="D207" t="s">
        <v>184</v>
      </c>
      <c r="F207" s="2" t="s">
        <v>225</v>
      </c>
      <c r="G207" s="2" t="s">
        <v>226</v>
      </c>
      <c r="H207" s="2" t="s">
        <v>221</v>
      </c>
      <c r="I207" s="2" t="s">
        <v>227</v>
      </c>
      <c r="J207" s="2">
        <v>11000</v>
      </c>
      <c r="K207" s="2" t="s">
        <v>29</v>
      </c>
      <c r="L207" s="4">
        <v>46227</v>
      </c>
      <c r="M207" s="2" t="s">
        <v>30</v>
      </c>
      <c r="N207" s="2" t="s">
        <v>31</v>
      </c>
      <c r="O207" s="2">
        <v>11000</v>
      </c>
      <c r="P207" s="2" cm="1">
        <f t="array" ref="P207">_xlfn.IFS(AD207=$AT$8,STL!$P$3,AD207=$AT$9,STL!$P$4,AD207=$AT$10,STL!$P$5,AD207=$AT$11,STL!$P$6,AD207=$AT$12,STL!$P$7,AD207=$AT$13,STL!$P$8,AD207=$AT$14,STL!$P$9,AD207=$AT$15,STL!$P$10,AD207=$AT$16,STL!$P$11,AD207=$AT$17,STL!$P$12,AD207=$AT$18,STL!$P$13,AD207=$AT$19,STL!$P$14,AD207=$AT$20,STL!$P$15,AD207=$AT$21,STL!$P$16,AD207=$AT$22,STL!$P$17,AD207=$AT$23,STL!$P$18,AD207=$AT$24,STL!$P$19,AD207=$AT$25,STL!$P$20,AD207=$AT$26,STL!$P$21,AD207=$AT$27,STL!$P$22,AD207=$AT$28,STL!$P$23,AD207=$AT$29,STL!$P$24,AD207=$AT$30,STL!$P$25,AD207=$AT$31,STL!$P$26,AD207=$AT$32,STL!$P$27,AD207=$AT$33,STL!$P$28,AD207=$AT$34,STL!$P$29,AD207=$AT$35,STL!$P$30,AD207=$AT$36,STL!$P$31,AD207=$AT$37,STL!$P$32,AD207=$AT$38,STL!$P$33,AD207=$AT$39,STL!$P$34,AD207=$AT$40,STL!$P$35,AD207=$AT$41,STL!$P$36,AD207=$AT$42,STL!$P$37,AD207=$AT$43,STL!$P$38,AD207=$AT$44,STL!$P$39,AD207=$AT$45,STL!$P$40,AD207=$AT$46,STL!$P$41,AD207=$AT$47,STL!$P$42,AD207=$AT$48,STL!$P$43,AD207=$AT$49,STL!$P$44)</f>
        <v>8.3350000000000009</v>
      </c>
      <c r="Q207" s="2">
        <f>STL!$Q$3</f>
        <v>28</v>
      </c>
      <c r="R207" s="42">
        <f>STL!$R$3</f>
        <v>36.335000000000001</v>
      </c>
      <c r="S207" s="43" cm="1">
        <f t="array" ref="S207">_xlfn.IFS(A207=$AT$8,STL!$S$3,A207=$AT$9,STL!$S$4,A207=$AT$10,STL!$S$5,A207=$AT$11,STL!$S$6,A207=$AT$12,STL!$S$7,A207=$AT$13,STL!$S$8,A207=$AT$14,STL!$S$9,A207=$AT$15,STL!$S$10,A207=$AT$16,STL!$S$11,A207=$AT$17,STL!$S$12,A207=$AT$18,STL!$S$13,A207=$AT$19,STL!$S$14,A207=$AT$20,STL!$S$15,A207=$AT$21,STL!$S$16,A207=$AT$22,STL!$S$17,A207=$AT$23,STL!$S$18,A207=$AT$24,STL!$S$19,A207=$AT$25,STL!$S$20,A207=$AT$26,STL!$S$21,A207=$AT$27,STL!$S$22,A207=$AT$28,STL!$S$23,A207=$AT$29,STL!$S$24,A207=$AT$30,STL!$S$25,A207=$AT$31,STL!$S$26,A207=$AT$32,STL!$S$27,A207=$AT$33,STL!$S$28,A207=$AT$34,STL!$S$29,A207=$AT$35,STL!$S$30,A207=$AT$36,STL!$S$31,A207=$AT$37,STL!$S$32,A207=$AT$38,STL!$S$33,A207=$AT$39,STL!$S$34,A207=$AT$40,STL!$S$35,A207=$AT$41,STL!$S$36,A207=$AT$42,STL!$S$37,A207=$AT$43,STL!$S$38,A207=$AT$44,STL!$S$39,A207=$AT$45,STL!$S$40,A207=$AT$46,STL!$S$41,A207=$AT$47,STL!$S$42,A207=$AT$48,STL!$S$43,A207=$AT$49,STL!$S$44)</f>
        <v>392.85714285714283</v>
      </c>
      <c r="T207" s="2" cm="1">
        <f t="array" ref="T207">_xlfn.IFS(AD207=$AX$8,STL!$T$3,AD207=$AX$9,STL!$T$4,AD207=$AX$10,STL!$T$5,AD207=$AX$11,STL!$T$6,AD207=$AX$12,STL!$T$7,AD207=$AX$13,STL!$T$8,AD207=$AX$14,STL!$T$9,AD207=$AX$15,STL!$T$10,AD207=$AX$16,STL!$T$11,AD207=$AX$17,STL!$T$12,AD207=$AX$18,STL!$T$13,AD207=$AX$19,STL!$T$14,AD207=$AX$20,STL!$T$15,AD207=$AX$21,STL!$T$16,AD207=$AX$22,STL!$T$17,AD207=$AX$23,STL!$T$18,AD207=$AX$24,STL!$T$19,AD207=$AX$25,STL!$T$20,AD207=$AX$26,STL!$T$21,AD207=$AX$27,STL!$T$22,AD207=$AX$28,STL!$T$23,AD207=$AX$29,STL!$T$24,AD207=$AX$30,STL!$T$25,AD207=$AX$31,STL!$T$26,AD207=$AX$32,STL!$T$27,AD207=$AX$33,STL!$T$28,AD207=$AX$34,STL!$T$29,AD207=$AX$35,STL!$T$30,AD207=$AX$36,STL!$T$31,AD207=$AX$37,STL!$T$32,AD207=$AX$38,STL!$T$33,AD207=$AX$39,STL!$T$34,AD207=$AX$40,STL!$T$35,AD207=$AX$41,STL!$T$36,AD207=$AX$42,STL!$T$37,AD207=$AX$43,STL!$T$38,AD207=$AX$44,STL!$T$39,AD207=$AX$45,STL!$T$40,AD207=$AX$46,STL!$T$41,AD207=$AX$47,STL!$T$42,AD207=$AX$48,STL!$T$43,AD207=$AX$49,STL!$T$44)</f>
        <v>234.893</v>
      </c>
      <c r="U207" s="2" cm="1">
        <f t="array" ref="U207">_xlfn.IFS($AD207=$AX$8,STL!$U$3,$AD207=$AX$9,STL!$U$4,$AD207=$AX$10,STL!$U$5,$AD207=$AX$11,STL!$U$6,$AD207=$AX$12,STL!$U$7,$AD207=$AX$13,STL!$U$8,$AD207=$AX$14,STL!$U$9,$AD207=$AX$15,STL!$U$10,$AD207=$AX$16,STL!$U$11,$AD207=$AX$17,STL!$U$12,$AD207=$AX$18,STL!$U$13,$AD207=$AX$19,STL!$U$14,$AD207=$AX$20,STL!$U$15,$AD207=$AX$21,STL!$U$16,$AD207=$AX$22,STL!$U$17,$AD207=$AX$23,STL!$U$18,$AD207=$AX$24,STL!$U$19,$AD207=$AX$25,STL!$U$20,$AD207=$AX$26,STL!$U$21,$AD207=$AX$27,STL!$U$22,$AD207=$AX$28,STL!$U$23,$AD207=$AX$29,STL!$U$24,$AD207=$AX$30,STL!$U$25,$AD207=$AX$31,STL!$U$26,$AD207=$AX$32,STL!$U$27,$AD207=$AX$33,STL!$U$28,$AD207=$AX$34,STL!$U$29,$AD207=$AX$35,STL!$U$30,$AD207=$AX$36,STL!$U$31,$AD207=$AX$37,STL!$U$32,$AD207=$AX$38,STL!$U$33,$AD207=$AX$39,STL!$U$34,$AD207=$AX$40,STL!$U$35,$AD207=$AX$41,STL!$U$36,$AD207=$AX$42,STL!$U$37,$AD207=$AX$43,STL!$U$38,$AD207=$AX$44,STL!$U$39,$AD207=$AX$45,STL!$U$40,$AD207=$AX$46,STL!$U$41,$AD207=$AX$47,STL!$U$42,$AD207=$AX$48,STL!$U$43,$AD207=$AX$49,STL!$U$44)</f>
        <v>0</v>
      </c>
      <c r="V207" s="2" cm="1">
        <f t="array" ref="V207">_xlfn.IFS($AD207=$AX$8,STL!$V$3,$AD207=$AX$9,STL!$V$4,$AD207=$AX$10,STL!$V$5,$AD207=$AX$11,STL!$V$6,$AD207=$AX$12,STL!$V$7,$AD207=$AX$13,STL!$V$8,$AD207=$AX$14,STL!$V$9,$AD207=$AX$15,STL!$V$10,$AD207=$AX$16,STL!$V$11,$AD207=$AX$17,STL!$V$12,$AD207=$AX$18,STL!$V$13,$AD207=$AX$19,STL!$V$14,$AD207=$AX$20,STL!$V$15,$AD207=$AX$21,STL!$V$16,$AD207=$AX$22,STL!$V$17,$AD207=$AX$23,STL!$V$18,$AD207=$AX$24,STL!$V$19,$AD207=$AX$25,STL!$V$20,$AD207=$AX$26,STL!$V$21,$AD207=$AX$27,STL!$V$22,$AD207=$AX$28,STL!$V$23,$AD207=$AX$29,STL!$V$24,$AD207=$AX$30,STL!$V$25,$AD207=$AX$31,STL!$V$26,$AD207=$AX$32,STL!$V$27,$AD207=$AX$33,STL!$V$28,$AD207=$AX$34,STL!$V$29,$AD207=$AX$35,STL!$V$30,$AD207=$AX$36,STL!$V$31,$AD207=$AX$37,STL!$V$32,$AD207=$AX$38,STL!$V$33,$AD207=$AX$39,STL!$V$34,$AD207=$AX$40,STL!$V$35,$AD207=$AX$41,STL!$V$36,$AD207=$AX$42,STL!$V$37,$AD207=$AX$43,STL!$V$38,$AD207=$AX$44,STL!$V$39,$AD207=$AX$45,STL!$V$40,$AD207=$AX$46,STL!$V$41,$AD207=$AX$47,STL!$V$42,$AD207=$AX$48,STL!$V$43,$AD207=$AX$49,STL!$V$44)</f>
        <v>234.893</v>
      </c>
      <c r="W207" s="2" t="s">
        <v>1528</v>
      </c>
      <c r="X207" s="2">
        <v>0.2</v>
      </c>
      <c r="Y207" s="2" t="s">
        <v>33</v>
      </c>
      <c r="Z207" s="2" t="s">
        <v>34</v>
      </c>
      <c r="AA207" s="2" t="s">
        <v>35</v>
      </c>
      <c r="AB207" s="2">
        <v>79306.910191000003</v>
      </c>
      <c r="AC207" s="2">
        <v>79.306910000000002</v>
      </c>
      <c r="AD207" s="2">
        <v>25</v>
      </c>
      <c r="AE207" s="10" t="s">
        <v>307</v>
      </c>
      <c r="AF207" s="2">
        <f t="shared" si="4"/>
        <v>62312.572142857141</v>
      </c>
      <c r="AG207" s="2" cm="1">
        <f t="array" ref="AG207">_xlfn.IFS(D207="I",MIN('Datos pp I Región'!$K$7:$K$9),D207="II",MIN('Datos pp II Región'!$K$7:$K$9),D207="III",MIN('Datos pp III Región'!$K$7:$K$9),D207="IV",MIN('Datos pp IV Región'!$K$7:$K$9),D207="V",MIN('Datos pp V Región'!$K$7:$K$9),D207="RM",MIN('Datos pp RM'!$K$7:$K$9),D207="VI",MIN('Datos pp VI Región'!$K$7:$K$9))</f>
        <v>29</v>
      </c>
      <c r="AH207" s="2" cm="1">
        <f t="array" ref="AH207">_xlfn.IFS(Z207="Pavimentado",1-(AG207/(4*365)),Z207="No Pavimentado",1-(AG207/365))</f>
        <v>0.98013698630136981</v>
      </c>
      <c r="AI207" s="2" cm="1">
        <f t="array" ref="AI207">_xlfn.IFS(Z207="Pavimentado",8,Z207="No Pavimentado",R207)</f>
        <v>8</v>
      </c>
      <c r="AJ207" s="2">
        <v>0.62</v>
      </c>
      <c r="AK207" s="2">
        <v>0.15</v>
      </c>
      <c r="AL207" s="2">
        <v>1.5</v>
      </c>
      <c r="AM207" s="2">
        <v>0.15</v>
      </c>
      <c r="AN207" s="2"/>
      <c r="AO207" s="2" cm="1">
        <f t="array" ref="AO207">_xlfn.IFS($Z207=$AU$3,AJ207*(($X207)^(0.91))*(AI207*1.1023)^(1.02),$Z207=$AU$4,AL207*281.9*((8.5/12)^0.9)*(AI207/2.72)^0.45)</f>
        <v>1.3201600184669013</v>
      </c>
      <c r="AP207" s="2" cm="1">
        <f t="array" ref="AP207">_xlfn.IFS($Z207=$AU$3,AK207*(($X207)^(0.91))*(AI207*1.1023)^1.02,$Z207=$AU$4,AM207*281.9*((8.5/12)^0.9)*(AI207/2.72)^0.45)</f>
        <v>0.31939355285489546</v>
      </c>
      <c r="AQ207" s="2" cm="1">
        <f t="array" ref="AQ207">_xlfn.IFS(Z207=$AU$3,(AF207*AO207*AH207)/1000000,Z207=$AU$4,(AF207*AH207*AO207*(1-AN207))/1000000)</f>
        <v>8.0628583907728785E-2</v>
      </c>
      <c r="AR207" s="2" cm="1">
        <f t="array" ref="AR207">_xlfn.IFS(Z207=$AU$3,(AF207*AP207*AH207)/1000000,Z207=$AU$4,(AF207*AH207*AP207*(1-AN207))/1000000)</f>
        <v>1.9506915461547286E-2</v>
      </c>
    </row>
    <row r="208" spans="1:44" x14ac:dyDescent="0.3">
      <c r="A208" s="2">
        <v>25</v>
      </c>
      <c r="B208" t="s">
        <v>21</v>
      </c>
      <c r="D208" t="s">
        <v>184</v>
      </c>
      <c r="F208" s="2" t="s">
        <v>225</v>
      </c>
      <c r="G208" s="2" t="s">
        <v>226</v>
      </c>
      <c r="H208" s="2" t="s">
        <v>221</v>
      </c>
      <c r="I208" s="2" t="s">
        <v>227</v>
      </c>
      <c r="J208" s="2">
        <v>11000</v>
      </c>
      <c r="K208" s="2" t="s">
        <v>29</v>
      </c>
      <c r="L208" s="4">
        <v>46227</v>
      </c>
      <c r="M208" s="2" t="s">
        <v>30</v>
      </c>
      <c r="N208" s="2" t="s">
        <v>31</v>
      </c>
      <c r="O208" s="2">
        <v>11000</v>
      </c>
      <c r="P208" s="2" cm="1">
        <f t="array" ref="P208">_xlfn.IFS(AD208=$AT$8,STL!$P$3,AD208=$AT$9,STL!$P$4,AD208=$AT$10,STL!$P$5,AD208=$AT$11,STL!$P$6,AD208=$AT$12,STL!$P$7,AD208=$AT$13,STL!$P$8,AD208=$AT$14,STL!$P$9,AD208=$AT$15,STL!$P$10,AD208=$AT$16,STL!$P$11,AD208=$AT$17,STL!$P$12,AD208=$AT$18,STL!$P$13,AD208=$AT$19,STL!$P$14,AD208=$AT$20,STL!$P$15,AD208=$AT$21,STL!$P$16,AD208=$AT$22,STL!$P$17,AD208=$AT$23,STL!$P$18,AD208=$AT$24,STL!$P$19,AD208=$AT$25,STL!$P$20,AD208=$AT$26,STL!$P$21,AD208=$AT$27,STL!$P$22,AD208=$AT$28,STL!$P$23,AD208=$AT$29,STL!$P$24,AD208=$AT$30,STL!$P$25,AD208=$AT$31,STL!$P$26,AD208=$AT$32,STL!$P$27,AD208=$AT$33,STL!$P$28,AD208=$AT$34,STL!$P$29,AD208=$AT$35,STL!$P$30,AD208=$AT$36,STL!$P$31,AD208=$AT$37,STL!$P$32,AD208=$AT$38,STL!$P$33,AD208=$AT$39,STL!$P$34,AD208=$AT$40,STL!$P$35,AD208=$AT$41,STL!$P$36,AD208=$AT$42,STL!$P$37,AD208=$AT$43,STL!$P$38,AD208=$AT$44,STL!$P$39,AD208=$AT$45,STL!$P$40,AD208=$AT$46,STL!$P$41,AD208=$AT$47,STL!$P$42,AD208=$AT$48,STL!$P$43,AD208=$AT$49,STL!$P$44)</f>
        <v>8.3350000000000009</v>
      </c>
      <c r="Q208" s="2">
        <f>STL!$Q$3</f>
        <v>28</v>
      </c>
      <c r="R208" s="42">
        <f>STL!$R$3</f>
        <v>36.335000000000001</v>
      </c>
      <c r="S208" s="43" cm="1">
        <f t="array" ref="S208">_xlfn.IFS(A208=$AT$8,STL!$S$3,A208=$AT$9,STL!$S$4,A208=$AT$10,STL!$S$5,A208=$AT$11,STL!$S$6,A208=$AT$12,STL!$S$7,A208=$AT$13,STL!$S$8,A208=$AT$14,STL!$S$9,A208=$AT$15,STL!$S$10,A208=$AT$16,STL!$S$11,A208=$AT$17,STL!$S$12,A208=$AT$18,STL!$S$13,A208=$AT$19,STL!$S$14,A208=$AT$20,STL!$S$15,A208=$AT$21,STL!$S$16,A208=$AT$22,STL!$S$17,A208=$AT$23,STL!$S$18,A208=$AT$24,STL!$S$19,A208=$AT$25,STL!$S$20,A208=$AT$26,STL!$S$21,A208=$AT$27,STL!$S$22,A208=$AT$28,STL!$S$23,A208=$AT$29,STL!$S$24,A208=$AT$30,STL!$S$25,A208=$AT$31,STL!$S$26,A208=$AT$32,STL!$S$27,A208=$AT$33,STL!$S$28,A208=$AT$34,STL!$S$29,A208=$AT$35,STL!$S$30,A208=$AT$36,STL!$S$31,A208=$AT$37,STL!$S$32,A208=$AT$38,STL!$S$33,A208=$AT$39,STL!$S$34,A208=$AT$40,STL!$S$35,A208=$AT$41,STL!$S$36,A208=$AT$42,STL!$S$37,A208=$AT$43,STL!$S$38,A208=$AT$44,STL!$S$39,A208=$AT$45,STL!$S$40,A208=$AT$46,STL!$S$41,A208=$AT$47,STL!$S$42,A208=$AT$48,STL!$S$43,A208=$AT$49,STL!$S$44)</f>
        <v>392.85714285714283</v>
      </c>
      <c r="T208" s="2" cm="1">
        <f t="array" ref="T208">_xlfn.IFS(AD208=$AX$8,STL!$T$3,AD208=$AX$9,STL!$T$4,AD208=$AX$10,STL!$T$5,AD208=$AX$11,STL!$T$6,AD208=$AX$12,STL!$T$7,AD208=$AX$13,STL!$T$8,AD208=$AX$14,STL!$T$9,AD208=$AX$15,STL!$T$10,AD208=$AX$16,STL!$T$11,AD208=$AX$17,STL!$T$12,AD208=$AX$18,STL!$T$13,AD208=$AX$19,STL!$T$14,AD208=$AX$20,STL!$T$15,AD208=$AX$21,STL!$T$16,AD208=$AX$22,STL!$T$17,AD208=$AX$23,STL!$T$18,AD208=$AX$24,STL!$T$19,AD208=$AX$25,STL!$T$20,AD208=$AX$26,STL!$T$21,AD208=$AX$27,STL!$T$22,AD208=$AX$28,STL!$T$23,AD208=$AX$29,STL!$T$24,AD208=$AX$30,STL!$T$25,AD208=$AX$31,STL!$T$26,AD208=$AX$32,STL!$T$27,AD208=$AX$33,STL!$T$28,AD208=$AX$34,STL!$T$29,AD208=$AX$35,STL!$T$30,AD208=$AX$36,STL!$T$31,AD208=$AX$37,STL!$T$32,AD208=$AX$38,STL!$T$33,AD208=$AX$39,STL!$T$34,AD208=$AX$40,STL!$T$35,AD208=$AX$41,STL!$T$36,AD208=$AX$42,STL!$T$37,AD208=$AX$43,STL!$T$38,AD208=$AX$44,STL!$T$39,AD208=$AX$45,STL!$T$40,AD208=$AX$46,STL!$T$41,AD208=$AX$47,STL!$T$42,AD208=$AX$48,STL!$T$43,AD208=$AX$49,STL!$T$44)</f>
        <v>234.893</v>
      </c>
      <c r="U208" s="2" cm="1">
        <f t="array" ref="U208">_xlfn.IFS($AD208=$AX$8,STL!$U$3,$AD208=$AX$9,STL!$U$4,$AD208=$AX$10,STL!$U$5,$AD208=$AX$11,STL!$U$6,$AD208=$AX$12,STL!$U$7,$AD208=$AX$13,STL!$U$8,$AD208=$AX$14,STL!$U$9,$AD208=$AX$15,STL!$U$10,$AD208=$AX$16,STL!$U$11,$AD208=$AX$17,STL!$U$12,$AD208=$AX$18,STL!$U$13,$AD208=$AX$19,STL!$U$14,$AD208=$AX$20,STL!$U$15,$AD208=$AX$21,STL!$U$16,$AD208=$AX$22,STL!$U$17,$AD208=$AX$23,STL!$U$18,$AD208=$AX$24,STL!$U$19,$AD208=$AX$25,STL!$U$20,$AD208=$AX$26,STL!$U$21,$AD208=$AX$27,STL!$U$22,$AD208=$AX$28,STL!$U$23,$AD208=$AX$29,STL!$U$24,$AD208=$AX$30,STL!$U$25,$AD208=$AX$31,STL!$U$26,$AD208=$AX$32,STL!$U$27,$AD208=$AX$33,STL!$U$28,$AD208=$AX$34,STL!$U$29,$AD208=$AX$35,STL!$U$30,$AD208=$AX$36,STL!$U$31,$AD208=$AX$37,STL!$U$32,$AD208=$AX$38,STL!$U$33,$AD208=$AX$39,STL!$U$34,$AD208=$AX$40,STL!$U$35,$AD208=$AX$41,STL!$U$36,$AD208=$AX$42,STL!$U$37,$AD208=$AX$43,STL!$U$38,$AD208=$AX$44,STL!$U$39,$AD208=$AX$45,STL!$U$40,$AD208=$AX$46,STL!$U$41,$AD208=$AX$47,STL!$U$42,$AD208=$AX$48,STL!$U$43,$AD208=$AX$49,STL!$U$44)</f>
        <v>0</v>
      </c>
      <c r="V208" s="2" cm="1">
        <f t="array" ref="V208">_xlfn.IFS($AD208=$AX$8,STL!$V$3,$AD208=$AX$9,STL!$V$4,$AD208=$AX$10,STL!$V$5,$AD208=$AX$11,STL!$V$6,$AD208=$AX$12,STL!$V$7,$AD208=$AX$13,STL!$V$8,$AD208=$AX$14,STL!$V$9,$AD208=$AX$15,STL!$V$10,$AD208=$AX$16,STL!$V$11,$AD208=$AX$17,STL!$V$12,$AD208=$AX$18,STL!$V$13,$AD208=$AX$19,STL!$V$14,$AD208=$AX$20,STL!$V$15,$AD208=$AX$21,STL!$V$16,$AD208=$AX$22,STL!$V$17,$AD208=$AX$23,STL!$V$18,$AD208=$AX$24,STL!$V$19,$AD208=$AX$25,STL!$V$20,$AD208=$AX$26,STL!$V$21,$AD208=$AX$27,STL!$V$22,$AD208=$AX$28,STL!$V$23,$AD208=$AX$29,STL!$V$24,$AD208=$AX$30,STL!$V$25,$AD208=$AX$31,STL!$V$26,$AD208=$AX$32,STL!$V$27,$AD208=$AX$33,STL!$V$28,$AD208=$AX$34,STL!$V$29,$AD208=$AX$35,STL!$V$30,$AD208=$AX$36,STL!$V$31,$AD208=$AX$37,STL!$V$32,$AD208=$AX$38,STL!$V$33,$AD208=$AX$39,STL!$V$34,$AD208=$AX$40,STL!$V$35,$AD208=$AX$41,STL!$V$36,$AD208=$AX$42,STL!$V$37,$AD208=$AX$43,STL!$V$38,$AD208=$AX$44,STL!$V$39,$AD208=$AX$45,STL!$V$40,$AD208=$AX$46,STL!$V$41,$AD208=$AX$47,STL!$V$42,$AD208=$AX$48,STL!$V$43,$AD208=$AX$49,STL!$V$44)</f>
        <v>234.893</v>
      </c>
      <c r="W208" s="2" t="s">
        <v>1529</v>
      </c>
      <c r="X208" s="2">
        <v>0.03</v>
      </c>
      <c r="Y208" s="2" t="s">
        <v>33</v>
      </c>
      <c r="Z208" s="2" t="s">
        <v>34</v>
      </c>
      <c r="AA208" s="2" t="s">
        <v>35</v>
      </c>
      <c r="AB208" s="2">
        <v>11261.473480000001</v>
      </c>
      <c r="AC208" s="2">
        <v>11.261473000000001</v>
      </c>
      <c r="AD208" s="2">
        <v>25</v>
      </c>
      <c r="AE208" s="10" t="s">
        <v>307</v>
      </c>
      <c r="AF208" s="2">
        <f t="shared" si="4"/>
        <v>8848.3002142857149</v>
      </c>
      <c r="AG208" s="2" cm="1">
        <f t="array" ref="AG208">_xlfn.IFS(D208="I",MIN('Datos pp I Región'!$K$7:$K$9),D208="II",MIN('Datos pp II Región'!$K$7:$K$9),D208="III",MIN('Datos pp III Región'!$K$7:$K$9),D208="IV",MIN('Datos pp IV Región'!$K$7:$K$9),D208="V",MIN('Datos pp V Región'!$K$7:$K$9),D208="RM",MIN('Datos pp RM'!$K$7:$K$9),D208="VI",MIN('Datos pp VI Región'!$K$7:$K$9))</f>
        <v>29</v>
      </c>
      <c r="AH208" s="2" cm="1">
        <f t="array" ref="AH208">_xlfn.IFS(Z208="Pavimentado",1-(AG208/(4*365)),Z208="No Pavimentado",1-(AG208/365))</f>
        <v>0.98013698630136981</v>
      </c>
      <c r="AI208" s="2" cm="1">
        <f t="array" ref="AI208">_xlfn.IFS(Z208="Pavimentado",8,Z208="No Pavimentado",R208)</f>
        <v>8</v>
      </c>
      <c r="AJ208" s="2">
        <v>0.62</v>
      </c>
      <c r="AK208" s="2">
        <v>0.15</v>
      </c>
      <c r="AL208" s="2">
        <v>1.5</v>
      </c>
      <c r="AM208" s="2">
        <v>0.15</v>
      </c>
      <c r="AN208" s="2"/>
      <c r="AO208" s="2" cm="1">
        <f t="array" ref="AO208">_xlfn.IFS($Z208=$AU$3,AJ208*(($X208)^(0.91))*(AI208*1.1023)^(1.02),$Z208=$AU$4,AL208*281.9*((8.5/12)^0.9)*(AI208/2.72)^0.45)</f>
        <v>0.23489275495793649</v>
      </c>
      <c r="AP208" s="2" cm="1">
        <f t="array" ref="AP208">_xlfn.IFS($Z208=$AU$3,AK208*(($X208)^(0.91))*(AI208*1.1023)^1.02,$Z208=$AU$4,AM208*281.9*((8.5/12)^0.9)*(AI208/2.72)^0.45)</f>
        <v>5.6828892328533019E-2</v>
      </c>
      <c r="AQ208" s="2" cm="1">
        <f t="array" ref="AQ208">_xlfn.IFS(Z208=$AU$3,(AF208*AO208*AH208)/1000000,Z208=$AU$4,(AF208*AH208*AO208*(1-AN208))/1000000)</f>
        <v>2.0371182942977685E-3</v>
      </c>
      <c r="AR208" s="2" cm="1">
        <f t="array" ref="AR208">_xlfn.IFS(Z208=$AU$3,(AF208*AP208*AH208)/1000000,Z208=$AU$4,(AF208*AH208*AP208*(1-AN208))/1000000)</f>
        <v>4.9285120023333121E-4</v>
      </c>
    </row>
    <row r="209" spans="1:44" x14ac:dyDescent="0.3">
      <c r="A209" s="2">
        <v>25</v>
      </c>
      <c r="B209" t="s">
        <v>21</v>
      </c>
      <c r="D209" t="s">
        <v>184</v>
      </c>
      <c r="F209" s="2" t="s">
        <v>225</v>
      </c>
      <c r="G209" s="2" t="s">
        <v>226</v>
      </c>
      <c r="H209" s="2" t="s">
        <v>221</v>
      </c>
      <c r="I209" s="2" t="s">
        <v>227</v>
      </c>
      <c r="J209" s="2">
        <v>11000</v>
      </c>
      <c r="K209" s="2" t="s">
        <v>29</v>
      </c>
      <c r="L209" s="4">
        <v>46227</v>
      </c>
      <c r="M209" s="2" t="s">
        <v>30</v>
      </c>
      <c r="N209" s="2" t="s">
        <v>31</v>
      </c>
      <c r="O209" s="2">
        <v>11000</v>
      </c>
      <c r="P209" s="2" cm="1">
        <f t="array" ref="P209">_xlfn.IFS(AD209=$AT$8,STL!$P$3,AD209=$AT$9,STL!$P$4,AD209=$AT$10,STL!$P$5,AD209=$AT$11,STL!$P$6,AD209=$AT$12,STL!$P$7,AD209=$AT$13,STL!$P$8,AD209=$AT$14,STL!$P$9,AD209=$AT$15,STL!$P$10,AD209=$AT$16,STL!$P$11,AD209=$AT$17,STL!$P$12,AD209=$AT$18,STL!$P$13,AD209=$AT$19,STL!$P$14,AD209=$AT$20,STL!$P$15,AD209=$AT$21,STL!$P$16,AD209=$AT$22,STL!$P$17,AD209=$AT$23,STL!$P$18,AD209=$AT$24,STL!$P$19,AD209=$AT$25,STL!$P$20,AD209=$AT$26,STL!$P$21,AD209=$AT$27,STL!$P$22,AD209=$AT$28,STL!$P$23,AD209=$AT$29,STL!$P$24,AD209=$AT$30,STL!$P$25,AD209=$AT$31,STL!$P$26,AD209=$AT$32,STL!$P$27,AD209=$AT$33,STL!$P$28,AD209=$AT$34,STL!$P$29,AD209=$AT$35,STL!$P$30,AD209=$AT$36,STL!$P$31,AD209=$AT$37,STL!$P$32,AD209=$AT$38,STL!$P$33,AD209=$AT$39,STL!$P$34,AD209=$AT$40,STL!$P$35,AD209=$AT$41,STL!$P$36,AD209=$AT$42,STL!$P$37,AD209=$AT$43,STL!$P$38,AD209=$AT$44,STL!$P$39,AD209=$AT$45,STL!$P$40,AD209=$AT$46,STL!$P$41,AD209=$AT$47,STL!$P$42,AD209=$AT$48,STL!$P$43,AD209=$AT$49,STL!$P$44)</f>
        <v>8.3350000000000009</v>
      </c>
      <c r="Q209" s="2">
        <f>STL!$Q$3</f>
        <v>28</v>
      </c>
      <c r="R209" s="42">
        <f>STL!$R$3</f>
        <v>36.335000000000001</v>
      </c>
      <c r="S209" s="43" cm="1">
        <f t="array" ref="S209">_xlfn.IFS(A209=$AT$8,STL!$S$3,A209=$AT$9,STL!$S$4,A209=$AT$10,STL!$S$5,A209=$AT$11,STL!$S$6,A209=$AT$12,STL!$S$7,A209=$AT$13,STL!$S$8,A209=$AT$14,STL!$S$9,A209=$AT$15,STL!$S$10,A209=$AT$16,STL!$S$11,A209=$AT$17,STL!$S$12,A209=$AT$18,STL!$S$13,A209=$AT$19,STL!$S$14,A209=$AT$20,STL!$S$15,A209=$AT$21,STL!$S$16,A209=$AT$22,STL!$S$17,A209=$AT$23,STL!$S$18,A209=$AT$24,STL!$S$19,A209=$AT$25,STL!$S$20,A209=$AT$26,STL!$S$21,A209=$AT$27,STL!$S$22,A209=$AT$28,STL!$S$23,A209=$AT$29,STL!$S$24,A209=$AT$30,STL!$S$25,A209=$AT$31,STL!$S$26,A209=$AT$32,STL!$S$27,A209=$AT$33,STL!$S$28,A209=$AT$34,STL!$S$29,A209=$AT$35,STL!$S$30,A209=$AT$36,STL!$S$31,A209=$AT$37,STL!$S$32,A209=$AT$38,STL!$S$33,A209=$AT$39,STL!$S$34,A209=$AT$40,STL!$S$35,A209=$AT$41,STL!$S$36,A209=$AT$42,STL!$S$37,A209=$AT$43,STL!$S$38,A209=$AT$44,STL!$S$39,A209=$AT$45,STL!$S$40,A209=$AT$46,STL!$S$41,A209=$AT$47,STL!$S$42,A209=$AT$48,STL!$S$43,A209=$AT$49,STL!$S$44)</f>
        <v>392.85714285714283</v>
      </c>
      <c r="T209" s="2" cm="1">
        <f t="array" ref="T209">_xlfn.IFS(AD209=$AX$8,STL!$T$3,AD209=$AX$9,STL!$T$4,AD209=$AX$10,STL!$T$5,AD209=$AX$11,STL!$T$6,AD209=$AX$12,STL!$T$7,AD209=$AX$13,STL!$T$8,AD209=$AX$14,STL!$T$9,AD209=$AX$15,STL!$T$10,AD209=$AX$16,STL!$T$11,AD209=$AX$17,STL!$T$12,AD209=$AX$18,STL!$T$13,AD209=$AX$19,STL!$T$14,AD209=$AX$20,STL!$T$15,AD209=$AX$21,STL!$T$16,AD209=$AX$22,STL!$T$17,AD209=$AX$23,STL!$T$18,AD209=$AX$24,STL!$T$19,AD209=$AX$25,STL!$T$20,AD209=$AX$26,STL!$T$21,AD209=$AX$27,STL!$T$22,AD209=$AX$28,STL!$T$23,AD209=$AX$29,STL!$T$24,AD209=$AX$30,STL!$T$25,AD209=$AX$31,STL!$T$26,AD209=$AX$32,STL!$T$27,AD209=$AX$33,STL!$T$28,AD209=$AX$34,STL!$T$29,AD209=$AX$35,STL!$T$30,AD209=$AX$36,STL!$T$31,AD209=$AX$37,STL!$T$32,AD209=$AX$38,STL!$T$33,AD209=$AX$39,STL!$T$34,AD209=$AX$40,STL!$T$35,AD209=$AX$41,STL!$T$36,AD209=$AX$42,STL!$T$37,AD209=$AX$43,STL!$T$38,AD209=$AX$44,STL!$T$39,AD209=$AX$45,STL!$T$40,AD209=$AX$46,STL!$T$41,AD209=$AX$47,STL!$T$42,AD209=$AX$48,STL!$T$43,AD209=$AX$49,STL!$T$44)</f>
        <v>234.893</v>
      </c>
      <c r="U209" s="2" cm="1">
        <f t="array" ref="U209">_xlfn.IFS($AD209=$AX$8,STL!$U$3,$AD209=$AX$9,STL!$U$4,$AD209=$AX$10,STL!$U$5,$AD209=$AX$11,STL!$U$6,$AD209=$AX$12,STL!$U$7,$AD209=$AX$13,STL!$U$8,$AD209=$AX$14,STL!$U$9,$AD209=$AX$15,STL!$U$10,$AD209=$AX$16,STL!$U$11,$AD209=$AX$17,STL!$U$12,$AD209=$AX$18,STL!$U$13,$AD209=$AX$19,STL!$U$14,$AD209=$AX$20,STL!$U$15,$AD209=$AX$21,STL!$U$16,$AD209=$AX$22,STL!$U$17,$AD209=$AX$23,STL!$U$18,$AD209=$AX$24,STL!$U$19,$AD209=$AX$25,STL!$U$20,$AD209=$AX$26,STL!$U$21,$AD209=$AX$27,STL!$U$22,$AD209=$AX$28,STL!$U$23,$AD209=$AX$29,STL!$U$24,$AD209=$AX$30,STL!$U$25,$AD209=$AX$31,STL!$U$26,$AD209=$AX$32,STL!$U$27,$AD209=$AX$33,STL!$U$28,$AD209=$AX$34,STL!$U$29,$AD209=$AX$35,STL!$U$30,$AD209=$AX$36,STL!$U$31,$AD209=$AX$37,STL!$U$32,$AD209=$AX$38,STL!$U$33,$AD209=$AX$39,STL!$U$34,$AD209=$AX$40,STL!$U$35,$AD209=$AX$41,STL!$U$36,$AD209=$AX$42,STL!$U$37,$AD209=$AX$43,STL!$U$38,$AD209=$AX$44,STL!$U$39,$AD209=$AX$45,STL!$U$40,$AD209=$AX$46,STL!$U$41,$AD209=$AX$47,STL!$U$42,$AD209=$AX$48,STL!$U$43,$AD209=$AX$49,STL!$U$44)</f>
        <v>0</v>
      </c>
      <c r="V209" s="2" cm="1">
        <f t="array" ref="V209">_xlfn.IFS($AD209=$AX$8,STL!$V$3,$AD209=$AX$9,STL!$V$4,$AD209=$AX$10,STL!$V$5,$AD209=$AX$11,STL!$V$6,$AD209=$AX$12,STL!$V$7,$AD209=$AX$13,STL!$V$8,$AD209=$AX$14,STL!$V$9,$AD209=$AX$15,STL!$V$10,$AD209=$AX$16,STL!$V$11,$AD209=$AX$17,STL!$V$12,$AD209=$AX$18,STL!$V$13,$AD209=$AX$19,STL!$V$14,$AD209=$AX$20,STL!$V$15,$AD209=$AX$21,STL!$V$16,$AD209=$AX$22,STL!$V$17,$AD209=$AX$23,STL!$V$18,$AD209=$AX$24,STL!$V$19,$AD209=$AX$25,STL!$V$20,$AD209=$AX$26,STL!$V$21,$AD209=$AX$27,STL!$V$22,$AD209=$AX$28,STL!$V$23,$AD209=$AX$29,STL!$V$24,$AD209=$AX$30,STL!$V$25,$AD209=$AX$31,STL!$V$26,$AD209=$AX$32,STL!$V$27,$AD209=$AX$33,STL!$V$28,$AD209=$AX$34,STL!$V$29,$AD209=$AX$35,STL!$V$30,$AD209=$AX$36,STL!$V$31,$AD209=$AX$37,STL!$V$32,$AD209=$AX$38,STL!$V$33,$AD209=$AX$39,STL!$V$34,$AD209=$AX$40,STL!$V$35,$AD209=$AX$41,STL!$V$36,$AD209=$AX$42,STL!$V$37,$AD209=$AX$43,STL!$V$38,$AD209=$AX$44,STL!$V$39,$AD209=$AX$45,STL!$V$40,$AD209=$AX$46,STL!$V$41,$AD209=$AX$47,STL!$V$42,$AD209=$AX$48,STL!$V$43,$AD209=$AX$49,STL!$V$44)</f>
        <v>234.893</v>
      </c>
      <c r="W209" s="2" t="s">
        <v>1530</v>
      </c>
      <c r="X209" s="2">
        <v>0.03</v>
      </c>
      <c r="Y209" s="2" t="s">
        <v>33</v>
      </c>
      <c r="Z209" s="2" t="s">
        <v>34</v>
      </c>
      <c r="AA209" s="2" t="s">
        <v>35</v>
      </c>
      <c r="AB209" s="2">
        <v>60019.600004</v>
      </c>
      <c r="AC209" s="2">
        <v>60.019599999999997</v>
      </c>
      <c r="AD209" s="2">
        <v>25</v>
      </c>
      <c r="AE209" s="10" t="s">
        <v>307</v>
      </c>
      <c r="AF209" s="2">
        <f t="shared" si="4"/>
        <v>47158.257142857139</v>
      </c>
      <c r="AG209" s="2" cm="1">
        <f t="array" ref="AG209">_xlfn.IFS(D209="I",MIN('Datos pp I Región'!$K$7:$K$9),D209="II",MIN('Datos pp II Región'!$K$7:$K$9),D209="III",MIN('Datos pp III Región'!$K$7:$K$9),D209="IV",MIN('Datos pp IV Región'!$K$7:$K$9),D209="V",MIN('Datos pp V Región'!$K$7:$K$9),D209="RM",MIN('Datos pp RM'!$K$7:$K$9),D209="VI",MIN('Datos pp VI Región'!$K$7:$K$9))</f>
        <v>29</v>
      </c>
      <c r="AH209" s="2" cm="1">
        <f t="array" ref="AH209">_xlfn.IFS(Z209="Pavimentado",1-(AG209/(4*365)),Z209="No Pavimentado",1-(AG209/365))</f>
        <v>0.98013698630136981</v>
      </c>
      <c r="AI209" s="2" cm="1">
        <f t="array" ref="AI209">_xlfn.IFS(Z209="Pavimentado",8,Z209="No Pavimentado",R209)</f>
        <v>8</v>
      </c>
      <c r="AJ209" s="2">
        <v>0.62</v>
      </c>
      <c r="AK209" s="2">
        <v>0.15</v>
      </c>
      <c r="AL209" s="2">
        <v>1.5</v>
      </c>
      <c r="AM209" s="2">
        <v>0.15</v>
      </c>
      <c r="AN209" s="2"/>
      <c r="AO209" s="2" cm="1">
        <f t="array" ref="AO209">_xlfn.IFS($Z209=$AU$3,AJ209*(($X209)^(0.91))*(AI209*1.1023)^(1.02),$Z209=$AU$4,AL209*281.9*((8.5/12)^0.9)*(AI209/2.72)^0.45)</f>
        <v>0.23489275495793649</v>
      </c>
      <c r="AP209" s="2" cm="1">
        <f t="array" ref="AP209">_xlfn.IFS($Z209=$AU$3,AK209*(($X209)^(0.91))*(AI209*1.1023)^1.02,$Z209=$AU$4,AM209*281.9*((8.5/12)^0.9)*(AI209/2.72)^0.45)</f>
        <v>5.6828892328533019E-2</v>
      </c>
      <c r="AQ209" s="2" cm="1">
        <f t="array" ref="AQ209">_xlfn.IFS(Z209=$AU$3,(AF209*AO209*AH209)/1000000,Z209=$AU$4,(AF209*AH209*AO209*(1-AN209))/1000000)</f>
        <v>1.0857107695985626E-2</v>
      </c>
      <c r="AR209" s="2" cm="1">
        <f t="array" ref="AR209">_xlfn.IFS(Z209=$AU$3,(AF209*AP209*AH209)/1000000,Z209=$AU$4,(AF209*AH209*AP209*(1-AN209))/1000000)</f>
        <v>2.6267196038674903E-3</v>
      </c>
    </row>
    <row r="210" spans="1:44" x14ac:dyDescent="0.3">
      <c r="A210" s="2">
        <v>25</v>
      </c>
      <c r="B210" t="s">
        <v>21</v>
      </c>
      <c r="D210" t="s">
        <v>184</v>
      </c>
      <c r="F210" s="2" t="s">
        <v>225</v>
      </c>
      <c r="G210" s="2" t="s">
        <v>226</v>
      </c>
      <c r="H210" s="2" t="s">
        <v>221</v>
      </c>
      <c r="I210" s="2" t="s">
        <v>227</v>
      </c>
      <c r="J210" s="2">
        <v>11000</v>
      </c>
      <c r="K210" s="2" t="s">
        <v>29</v>
      </c>
      <c r="L210" s="4">
        <v>46227</v>
      </c>
      <c r="M210" s="2" t="s">
        <v>30</v>
      </c>
      <c r="N210" s="2" t="s">
        <v>31</v>
      </c>
      <c r="O210" s="2">
        <v>11000</v>
      </c>
      <c r="P210" s="2" cm="1">
        <f t="array" ref="P210">_xlfn.IFS(AD210=$AT$8,STL!$P$3,AD210=$AT$9,STL!$P$4,AD210=$AT$10,STL!$P$5,AD210=$AT$11,STL!$P$6,AD210=$AT$12,STL!$P$7,AD210=$AT$13,STL!$P$8,AD210=$AT$14,STL!$P$9,AD210=$AT$15,STL!$P$10,AD210=$AT$16,STL!$P$11,AD210=$AT$17,STL!$P$12,AD210=$AT$18,STL!$P$13,AD210=$AT$19,STL!$P$14,AD210=$AT$20,STL!$P$15,AD210=$AT$21,STL!$P$16,AD210=$AT$22,STL!$P$17,AD210=$AT$23,STL!$P$18,AD210=$AT$24,STL!$P$19,AD210=$AT$25,STL!$P$20,AD210=$AT$26,STL!$P$21,AD210=$AT$27,STL!$P$22,AD210=$AT$28,STL!$P$23,AD210=$AT$29,STL!$P$24,AD210=$AT$30,STL!$P$25,AD210=$AT$31,STL!$P$26,AD210=$AT$32,STL!$P$27,AD210=$AT$33,STL!$P$28,AD210=$AT$34,STL!$P$29,AD210=$AT$35,STL!$P$30,AD210=$AT$36,STL!$P$31,AD210=$AT$37,STL!$P$32,AD210=$AT$38,STL!$P$33,AD210=$AT$39,STL!$P$34,AD210=$AT$40,STL!$P$35,AD210=$AT$41,STL!$P$36,AD210=$AT$42,STL!$P$37,AD210=$AT$43,STL!$P$38,AD210=$AT$44,STL!$P$39,AD210=$AT$45,STL!$P$40,AD210=$AT$46,STL!$P$41,AD210=$AT$47,STL!$P$42,AD210=$AT$48,STL!$P$43,AD210=$AT$49,STL!$P$44)</f>
        <v>8.3350000000000009</v>
      </c>
      <c r="Q210" s="2">
        <f>STL!$Q$3</f>
        <v>28</v>
      </c>
      <c r="R210" s="42">
        <f>STL!$R$3</f>
        <v>36.335000000000001</v>
      </c>
      <c r="S210" s="43" cm="1">
        <f t="array" ref="S210">_xlfn.IFS(A210=$AT$8,STL!$S$3,A210=$AT$9,STL!$S$4,A210=$AT$10,STL!$S$5,A210=$AT$11,STL!$S$6,A210=$AT$12,STL!$S$7,A210=$AT$13,STL!$S$8,A210=$AT$14,STL!$S$9,A210=$AT$15,STL!$S$10,A210=$AT$16,STL!$S$11,A210=$AT$17,STL!$S$12,A210=$AT$18,STL!$S$13,A210=$AT$19,STL!$S$14,A210=$AT$20,STL!$S$15,A210=$AT$21,STL!$S$16,A210=$AT$22,STL!$S$17,A210=$AT$23,STL!$S$18,A210=$AT$24,STL!$S$19,A210=$AT$25,STL!$S$20,A210=$AT$26,STL!$S$21,A210=$AT$27,STL!$S$22,A210=$AT$28,STL!$S$23,A210=$AT$29,STL!$S$24,A210=$AT$30,STL!$S$25,A210=$AT$31,STL!$S$26,A210=$AT$32,STL!$S$27,A210=$AT$33,STL!$S$28,A210=$AT$34,STL!$S$29,A210=$AT$35,STL!$S$30,A210=$AT$36,STL!$S$31,A210=$AT$37,STL!$S$32,A210=$AT$38,STL!$S$33,A210=$AT$39,STL!$S$34,A210=$AT$40,STL!$S$35,A210=$AT$41,STL!$S$36,A210=$AT$42,STL!$S$37,A210=$AT$43,STL!$S$38,A210=$AT$44,STL!$S$39,A210=$AT$45,STL!$S$40,A210=$AT$46,STL!$S$41,A210=$AT$47,STL!$S$42,A210=$AT$48,STL!$S$43,A210=$AT$49,STL!$S$44)</f>
        <v>392.85714285714283</v>
      </c>
      <c r="T210" s="2" cm="1">
        <f t="array" ref="T210">_xlfn.IFS(AD210=$AX$8,STL!$T$3,AD210=$AX$9,STL!$T$4,AD210=$AX$10,STL!$T$5,AD210=$AX$11,STL!$T$6,AD210=$AX$12,STL!$T$7,AD210=$AX$13,STL!$T$8,AD210=$AX$14,STL!$T$9,AD210=$AX$15,STL!$T$10,AD210=$AX$16,STL!$T$11,AD210=$AX$17,STL!$T$12,AD210=$AX$18,STL!$T$13,AD210=$AX$19,STL!$T$14,AD210=$AX$20,STL!$T$15,AD210=$AX$21,STL!$T$16,AD210=$AX$22,STL!$T$17,AD210=$AX$23,STL!$T$18,AD210=$AX$24,STL!$T$19,AD210=$AX$25,STL!$T$20,AD210=$AX$26,STL!$T$21,AD210=$AX$27,STL!$T$22,AD210=$AX$28,STL!$T$23,AD210=$AX$29,STL!$T$24,AD210=$AX$30,STL!$T$25,AD210=$AX$31,STL!$T$26,AD210=$AX$32,STL!$T$27,AD210=$AX$33,STL!$T$28,AD210=$AX$34,STL!$T$29,AD210=$AX$35,STL!$T$30,AD210=$AX$36,STL!$T$31,AD210=$AX$37,STL!$T$32,AD210=$AX$38,STL!$T$33,AD210=$AX$39,STL!$T$34,AD210=$AX$40,STL!$T$35,AD210=$AX$41,STL!$T$36,AD210=$AX$42,STL!$T$37,AD210=$AX$43,STL!$T$38,AD210=$AX$44,STL!$T$39,AD210=$AX$45,STL!$T$40,AD210=$AX$46,STL!$T$41,AD210=$AX$47,STL!$T$42,AD210=$AX$48,STL!$T$43,AD210=$AX$49,STL!$T$44)</f>
        <v>234.893</v>
      </c>
      <c r="U210" s="2" cm="1">
        <f t="array" ref="U210">_xlfn.IFS($AD210=$AX$8,STL!$U$3,$AD210=$AX$9,STL!$U$4,$AD210=$AX$10,STL!$U$5,$AD210=$AX$11,STL!$U$6,$AD210=$AX$12,STL!$U$7,$AD210=$AX$13,STL!$U$8,$AD210=$AX$14,STL!$U$9,$AD210=$AX$15,STL!$U$10,$AD210=$AX$16,STL!$U$11,$AD210=$AX$17,STL!$U$12,$AD210=$AX$18,STL!$U$13,$AD210=$AX$19,STL!$U$14,$AD210=$AX$20,STL!$U$15,$AD210=$AX$21,STL!$U$16,$AD210=$AX$22,STL!$U$17,$AD210=$AX$23,STL!$U$18,$AD210=$AX$24,STL!$U$19,$AD210=$AX$25,STL!$U$20,$AD210=$AX$26,STL!$U$21,$AD210=$AX$27,STL!$U$22,$AD210=$AX$28,STL!$U$23,$AD210=$AX$29,STL!$U$24,$AD210=$AX$30,STL!$U$25,$AD210=$AX$31,STL!$U$26,$AD210=$AX$32,STL!$U$27,$AD210=$AX$33,STL!$U$28,$AD210=$AX$34,STL!$U$29,$AD210=$AX$35,STL!$U$30,$AD210=$AX$36,STL!$U$31,$AD210=$AX$37,STL!$U$32,$AD210=$AX$38,STL!$U$33,$AD210=$AX$39,STL!$U$34,$AD210=$AX$40,STL!$U$35,$AD210=$AX$41,STL!$U$36,$AD210=$AX$42,STL!$U$37,$AD210=$AX$43,STL!$U$38,$AD210=$AX$44,STL!$U$39,$AD210=$AX$45,STL!$U$40,$AD210=$AX$46,STL!$U$41,$AD210=$AX$47,STL!$U$42,$AD210=$AX$48,STL!$U$43,$AD210=$AX$49,STL!$U$44)</f>
        <v>0</v>
      </c>
      <c r="V210" s="2" cm="1">
        <f t="array" ref="V210">_xlfn.IFS($AD210=$AX$8,STL!$V$3,$AD210=$AX$9,STL!$V$4,$AD210=$AX$10,STL!$V$5,$AD210=$AX$11,STL!$V$6,$AD210=$AX$12,STL!$V$7,$AD210=$AX$13,STL!$V$8,$AD210=$AX$14,STL!$V$9,$AD210=$AX$15,STL!$V$10,$AD210=$AX$16,STL!$V$11,$AD210=$AX$17,STL!$V$12,$AD210=$AX$18,STL!$V$13,$AD210=$AX$19,STL!$V$14,$AD210=$AX$20,STL!$V$15,$AD210=$AX$21,STL!$V$16,$AD210=$AX$22,STL!$V$17,$AD210=$AX$23,STL!$V$18,$AD210=$AX$24,STL!$V$19,$AD210=$AX$25,STL!$V$20,$AD210=$AX$26,STL!$V$21,$AD210=$AX$27,STL!$V$22,$AD210=$AX$28,STL!$V$23,$AD210=$AX$29,STL!$V$24,$AD210=$AX$30,STL!$V$25,$AD210=$AX$31,STL!$V$26,$AD210=$AX$32,STL!$V$27,$AD210=$AX$33,STL!$V$28,$AD210=$AX$34,STL!$V$29,$AD210=$AX$35,STL!$V$30,$AD210=$AX$36,STL!$V$31,$AD210=$AX$37,STL!$V$32,$AD210=$AX$38,STL!$V$33,$AD210=$AX$39,STL!$V$34,$AD210=$AX$40,STL!$V$35,$AD210=$AX$41,STL!$V$36,$AD210=$AX$42,STL!$V$37,$AD210=$AX$43,STL!$V$38,$AD210=$AX$44,STL!$V$39,$AD210=$AX$45,STL!$V$40,$AD210=$AX$46,STL!$V$41,$AD210=$AX$47,STL!$V$42,$AD210=$AX$48,STL!$V$43,$AD210=$AX$49,STL!$V$44)</f>
        <v>234.893</v>
      </c>
      <c r="W210" s="2" t="s">
        <v>1531</v>
      </c>
      <c r="X210" s="2">
        <v>0.2</v>
      </c>
      <c r="Y210" s="2" t="s">
        <v>33</v>
      </c>
      <c r="Z210" s="2" t="s">
        <v>34</v>
      </c>
      <c r="AA210" s="2" t="s">
        <v>35</v>
      </c>
      <c r="AB210" s="2">
        <v>15825.300748</v>
      </c>
      <c r="AC210" s="2">
        <v>15.825301</v>
      </c>
      <c r="AD210" s="2">
        <v>25</v>
      </c>
      <c r="AE210" s="10" t="s">
        <v>307</v>
      </c>
      <c r="AF210" s="2">
        <f t="shared" si="4"/>
        <v>12434.16507142857</v>
      </c>
      <c r="AG210" s="2" cm="1">
        <f t="array" ref="AG210">_xlfn.IFS(D210="I",MIN('Datos pp I Región'!$K$7:$K$9),D210="II",MIN('Datos pp II Región'!$K$7:$K$9),D210="III",MIN('Datos pp III Región'!$K$7:$K$9),D210="IV",MIN('Datos pp IV Región'!$K$7:$K$9),D210="V",MIN('Datos pp V Región'!$K$7:$K$9),D210="RM",MIN('Datos pp RM'!$K$7:$K$9),D210="VI",MIN('Datos pp VI Región'!$K$7:$K$9))</f>
        <v>29</v>
      </c>
      <c r="AH210" s="2" cm="1">
        <f t="array" ref="AH210">_xlfn.IFS(Z210="Pavimentado",1-(AG210/(4*365)),Z210="No Pavimentado",1-(AG210/365))</f>
        <v>0.98013698630136981</v>
      </c>
      <c r="AI210" s="2" cm="1">
        <f t="array" ref="AI210">_xlfn.IFS(Z210="Pavimentado",8,Z210="No Pavimentado",R210)</f>
        <v>8</v>
      </c>
      <c r="AJ210" s="2">
        <v>0.62</v>
      </c>
      <c r="AK210" s="2">
        <v>0.15</v>
      </c>
      <c r="AL210" s="2">
        <v>1.5</v>
      </c>
      <c r="AM210" s="2">
        <v>0.15</v>
      </c>
      <c r="AN210" s="2"/>
      <c r="AO210" s="2" cm="1">
        <f t="array" ref="AO210">_xlfn.IFS($Z210=$AU$3,AJ210*(($X210)^(0.91))*(AI210*1.1023)^(1.02),$Z210=$AU$4,AL210*281.9*((8.5/12)^0.9)*(AI210/2.72)^0.45)</f>
        <v>1.3201600184669013</v>
      </c>
      <c r="AP210" s="2" cm="1">
        <f t="array" ref="AP210">_xlfn.IFS($Z210=$AU$3,AK210*(($X210)^(0.91))*(AI210*1.1023)^1.02,$Z210=$AU$4,AM210*281.9*((8.5/12)^0.9)*(AI210/2.72)^0.45)</f>
        <v>0.31939355285489546</v>
      </c>
      <c r="AQ210" s="2" cm="1">
        <f t="array" ref="AQ210">_xlfn.IFS(Z210=$AU$3,(AF210*AO210*AH210)/1000000,Z210=$AU$4,(AF210*AH210*AO210*(1-AN210))/1000000)</f>
        <v>1.6089034480646948E-2</v>
      </c>
      <c r="AR210" s="2" cm="1">
        <f t="array" ref="AR210">_xlfn.IFS(Z210=$AU$3,(AF210*AP210*AH210)/1000000,Z210=$AU$4,(AF210*AH210*AP210*(1-AN210))/1000000)</f>
        <v>3.8925083420920025E-3</v>
      </c>
    </row>
    <row r="211" spans="1:44" x14ac:dyDescent="0.3">
      <c r="A211" s="2">
        <v>25</v>
      </c>
      <c r="B211" t="s">
        <v>21</v>
      </c>
      <c r="D211" t="s">
        <v>184</v>
      </c>
      <c r="F211" s="2" t="s">
        <v>225</v>
      </c>
      <c r="G211" s="2" t="s">
        <v>226</v>
      </c>
      <c r="H211" s="2" t="s">
        <v>221</v>
      </c>
      <c r="I211" s="2" t="s">
        <v>227</v>
      </c>
      <c r="J211" s="2">
        <v>11000</v>
      </c>
      <c r="K211" s="2" t="s">
        <v>29</v>
      </c>
      <c r="L211" s="4">
        <v>46227</v>
      </c>
      <c r="M211" s="2" t="s">
        <v>30</v>
      </c>
      <c r="N211" s="2" t="s">
        <v>31</v>
      </c>
      <c r="O211" s="2">
        <v>11000</v>
      </c>
      <c r="P211" s="2" cm="1">
        <f t="array" ref="P211">_xlfn.IFS(AD211=$AT$8,STL!$P$3,AD211=$AT$9,STL!$P$4,AD211=$AT$10,STL!$P$5,AD211=$AT$11,STL!$P$6,AD211=$AT$12,STL!$P$7,AD211=$AT$13,STL!$P$8,AD211=$AT$14,STL!$P$9,AD211=$AT$15,STL!$P$10,AD211=$AT$16,STL!$P$11,AD211=$AT$17,STL!$P$12,AD211=$AT$18,STL!$P$13,AD211=$AT$19,STL!$P$14,AD211=$AT$20,STL!$P$15,AD211=$AT$21,STL!$P$16,AD211=$AT$22,STL!$P$17,AD211=$AT$23,STL!$P$18,AD211=$AT$24,STL!$P$19,AD211=$AT$25,STL!$P$20,AD211=$AT$26,STL!$P$21,AD211=$AT$27,STL!$P$22,AD211=$AT$28,STL!$P$23,AD211=$AT$29,STL!$P$24,AD211=$AT$30,STL!$P$25,AD211=$AT$31,STL!$P$26,AD211=$AT$32,STL!$P$27,AD211=$AT$33,STL!$P$28,AD211=$AT$34,STL!$P$29,AD211=$AT$35,STL!$P$30,AD211=$AT$36,STL!$P$31,AD211=$AT$37,STL!$P$32,AD211=$AT$38,STL!$P$33,AD211=$AT$39,STL!$P$34,AD211=$AT$40,STL!$P$35,AD211=$AT$41,STL!$P$36,AD211=$AT$42,STL!$P$37,AD211=$AT$43,STL!$P$38,AD211=$AT$44,STL!$P$39,AD211=$AT$45,STL!$P$40,AD211=$AT$46,STL!$P$41,AD211=$AT$47,STL!$P$42,AD211=$AT$48,STL!$P$43,AD211=$AT$49,STL!$P$44)</f>
        <v>8.3350000000000009</v>
      </c>
      <c r="Q211" s="2">
        <f>STL!$Q$3</f>
        <v>28</v>
      </c>
      <c r="R211" s="42">
        <f>STL!$R$3</f>
        <v>36.335000000000001</v>
      </c>
      <c r="S211" s="43" cm="1">
        <f t="array" ref="S211">_xlfn.IFS(A211=$AT$8,STL!$S$3,A211=$AT$9,STL!$S$4,A211=$AT$10,STL!$S$5,A211=$AT$11,STL!$S$6,A211=$AT$12,STL!$S$7,A211=$AT$13,STL!$S$8,A211=$AT$14,STL!$S$9,A211=$AT$15,STL!$S$10,A211=$AT$16,STL!$S$11,A211=$AT$17,STL!$S$12,A211=$AT$18,STL!$S$13,A211=$AT$19,STL!$S$14,A211=$AT$20,STL!$S$15,A211=$AT$21,STL!$S$16,A211=$AT$22,STL!$S$17,A211=$AT$23,STL!$S$18,A211=$AT$24,STL!$S$19,A211=$AT$25,STL!$S$20,A211=$AT$26,STL!$S$21,A211=$AT$27,STL!$S$22,A211=$AT$28,STL!$S$23,A211=$AT$29,STL!$S$24,A211=$AT$30,STL!$S$25,A211=$AT$31,STL!$S$26,A211=$AT$32,STL!$S$27,A211=$AT$33,STL!$S$28,A211=$AT$34,STL!$S$29,A211=$AT$35,STL!$S$30,A211=$AT$36,STL!$S$31,A211=$AT$37,STL!$S$32,A211=$AT$38,STL!$S$33,A211=$AT$39,STL!$S$34,A211=$AT$40,STL!$S$35,A211=$AT$41,STL!$S$36,A211=$AT$42,STL!$S$37,A211=$AT$43,STL!$S$38,A211=$AT$44,STL!$S$39,A211=$AT$45,STL!$S$40,A211=$AT$46,STL!$S$41,A211=$AT$47,STL!$S$42,A211=$AT$48,STL!$S$43,A211=$AT$49,STL!$S$44)</f>
        <v>392.85714285714283</v>
      </c>
      <c r="T211" s="2" cm="1">
        <f t="array" ref="T211">_xlfn.IFS(AD211=$AX$8,STL!$T$3,AD211=$AX$9,STL!$T$4,AD211=$AX$10,STL!$T$5,AD211=$AX$11,STL!$T$6,AD211=$AX$12,STL!$T$7,AD211=$AX$13,STL!$T$8,AD211=$AX$14,STL!$T$9,AD211=$AX$15,STL!$T$10,AD211=$AX$16,STL!$T$11,AD211=$AX$17,STL!$T$12,AD211=$AX$18,STL!$T$13,AD211=$AX$19,STL!$T$14,AD211=$AX$20,STL!$T$15,AD211=$AX$21,STL!$T$16,AD211=$AX$22,STL!$T$17,AD211=$AX$23,STL!$T$18,AD211=$AX$24,STL!$T$19,AD211=$AX$25,STL!$T$20,AD211=$AX$26,STL!$T$21,AD211=$AX$27,STL!$T$22,AD211=$AX$28,STL!$T$23,AD211=$AX$29,STL!$T$24,AD211=$AX$30,STL!$T$25,AD211=$AX$31,STL!$T$26,AD211=$AX$32,STL!$T$27,AD211=$AX$33,STL!$T$28,AD211=$AX$34,STL!$T$29,AD211=$AX$35,STL!$T$30,AD211=$AX$36,STL!$T$31,AD211=$AX$37,STL!$T$32,AD211=$AX$38,STL!$T$33,AD211=$AX$39,STL!$T$34,AD211=$AX$40,STL!$T$35,AD211=$AX$41,STL!$T$36,AD211=$AX$42,STL!$T$37,AD211=$AX$43,STL!$T$38,AD211=$AX$44,STL!$T$39,AD211=$AX$45,STL!$T$40,AD211=$AX$46,STL!$T$41,AD211=$AX$47,STL!$T$42,AD211=$AX$48,STL!$T$43,AD211=$AX$49,STL!$T$44)</f>
        <v>234.893</v>
      </c>
      <c r="U211" s="2" cm="1">
        <f t="array" ref="U211">_xlfn.IFS($AD211=$AX$8,STL!$U$3,$AD211=$AX$9,STL!$U$4,$AD211=$AX$10,STL!$U$5,$AD211=$AX$11,STL!$U$6,$AD211=$AX$12,STL!$U$7,$AD211=$AX$13,STL!$U$8,$AD211=$AX$14,STL!$U$9,$AD211=$AX$15,STL!$U$10,$AD211=$AX$16,STL!$U$11,$AD211=$AX$17,STL!$U$12,$AD211=$AX$18,STL!$U$13,$AD211=$AX$19,STL!$U$14,$AD211=$AX$20,STL!$U$15,$AD211=$AX$21,STL!$U$16,$AD211=$AX$22,STL!$U$17,$AD211=$AX$23,STL!$U$18,$AD211=$AX$24,STL!$U$19,$AD211=$AX$25,STL!$U$20,$AD211=$AX$26,STL!$U$21,$AD211=$AX$27,STL!$U$22,$AD211=$AX$28,STL!$U$23,$AD211=$AX$29,STL!$U$24,$AD211=$AX$30,STL!$U$25,$AD211=$AX$31,STL!$U$26,$AD211=$AX$32,STL!$U$27,$AD211=$AX$33,STL!$U$28,$AD211=$AX$34,STL!$U$29,$AD211=$AX$35,STL!$U$30,$AD211=$AX$36,STL!$U$31,$AD211=$AX$37,STL!$U$32,$AD211=$AX$38,STL!$U$33,$AD211=$AX$39,STL!$U$34,$AD211=$AX$40,STL!$U$35,$AD211=$AX$41,STL!$U$36,$AD211=$AX$42,STL!$U$37,$AD211=$AX$43,STL!$U$38,$AD211=$AX$44,STL!$U$39,$AD211=$AX$45,STL!$U$40,$AD211=$AX$46,STL!$U$41,$AD211=$AX$47,STL!$U$42,$AD211=$AX$48,STL!$U$43,$AD211=$AX$49,STL!$U$44)</f>
        <v>0</v>
      </c>
      <c r="V211" s="2" cm="1">
        <f t="array" ref="V211">_xlfn.IFS($AD211=$AX$8,STL!$V$3,$AD211=$AX$9,STL!$V$4,$AD211=$AX$10,STL!$V$5,$AD211=$AX$11,STL!$V$6,$AD211=$AX$12,STL!$V$7,$AD211=$AX$13,STL!$V$8,$AD211=$AX$14,STL!$V$9,$AD211=$AX$15,STL!$V$10,$AD211=$AX$16,STL!$V$11,$AD211=$AX$17,STL!$V$12,$AD211=$AX$18,STL!$V$13,$AD211=$AX$19,STL!$V$14,$AD211=$AX$20,STL!$V$15,$AD211=$AX$21,STL!$V$16,$AD211=$AX$22,STL!$V$17,$AD211=$AX$23,STL!$V$18,$AD211=$AX$24,STL!$V$19,$AD211=$AX$25,STL!$V$20,$AD211=$AX$26,STL!$V$21,$AD211=$AX$27,STL!$V$22,$AD211=$AX$28,STL!$V$23,$AD211=$AX$29,STL!$V$24,$AD211=$AX$30,STL!$V$25,$AD211=$AX$31,STL!$V$26,$AD211=$AX$32,STL!$V$27,$AD211=$AX$33,STL!$V$28,$AD211=$AX$34,STL!$V$29,$AD211=$AX$35,STL!$V$30,$AD211=$AX$36,STL!$V$31,$AD211=$AX$37,STL!$V$32,$AD211=$AX$38,STL!$V$33,$AD211=$AX$39,STL!$V$34,$AD211=$AX$40,STL!$V$35,$AD211=$AX$41,STL!$V$36,$AD211=$AX$42,STL!$V$37,$AD211=$AX$43,STL!$V$38,$AD211=$AX$44,STL!$V$39,$AD211=$AX$45,STL!$V$40,$AD211=$AX$46,STL!$V$41,$AD211=$AX$47,STL!$V$42,$AD211=$AX$48,STL!$V$43,$AD211=$AX$49,STL!$V$44)</f>
        <v>234.893</v>
      </c>
      <c r="W211" s="2" t="s">
        <v>1532</v>
      </c>
      <c r="X211" s="2">
        <v>0.2</v>
      </c>
      <c r="Y211" s="2" t="s">
        <v>33</v>
      </c>
      <c r="Z211" s="2" t="s">
        <v>34</v>
      </c>
      <c r="AA211" s="2" t="s">
        <v>35</v>
      </c>
      <c r="AB211" s="2">
        <v>29204.799275000001</v>
      </c>
      <c r="AC211" s="2">
        <v>29.204799000000001</v>
      </c>
      <c r="AD211" s="2">
        <v>25</v>
      </c>
      <c r="AE211" s="10" t="s">
        <v>307</v>
      </c>
      <c r="AF211" s="2">
        <f t="shared" si="4"/>
        <v>22946.627785714285</v>
      </c>
      <c r="AG211" s="2" cm="1">
        <f t="array" ref="AG211">_xlfn.IFS(D211="I",MIN('Datos pp I Región'!$K$7:$K$9),D211="II",MIN('Datos pp II Región'!$K$7:$K$9),D211="III",MIN('Datos pp III Región'!$K$7:$K$9),D211="IV",MIN('Datos pp IV Región'!$K$7:$K$9),D211="V",MIN('Datos pp V Región'!$K$7:$K$9),D211="RM",MIN('Datos pp RM'!$K$7:$K$9),D211="VI",MIN('Datos pp VI Región'!$K$7:$K$9))</f>
        <v>29</v>
      </c>
      <c r="AH211" s="2" cm="1">
        <f t="array" ref="AH211">_xlfn.IFS(Z211="Pavimentado",1-(AG211/(4*365)),Z211="No Pavimentado",1-(AG211/365))</f>
        <v>0.98013698630136981</v>
      </c>
      <c r="AI211" s="2" cm="1">
        <f t="array" ref="AI211">_xlfn.IFS(Z211="Pavimentado",8,Z211="No Pavimentado",R211)</f>
        <v>8</v>
      </c>
      <c r="AJ211" s="2">
        <v>0.62</v>
      </c>
      <c r="AK211" s="2">
        <v>0.15</v>
      </c>
      <c r="AL211" s="2">
        <v>1.5</v>
      </c>
      <c r="AM211" s="2">
        <v>0.15</v>
      </c>
      <c r="AN211" s="2"/>
      <c r="AO211" s="2" cm="1">
        <f t="array" ref="AO211">_xlfn.IFS($Z211=$AU$3,AJ211*(($X211)^(0.91))*(AI211*1.1023)^(1.02),$Z211=$AU$4,AL211*281.9*((8.5/12)^0.9)*(AI211/2.72)^0.45)</f>
        <v>1.3201600184669013</v>
      </c>
      <c r="AP211" s="2" cm="1">
        <f t="array" ref="AP211">_xlfn.IFS($Z211=$AU$3,AK211*(($X211)^(0.91))*(AI211*1.1023)^1.02,$Z211=$AU$4,AM211*281.9*((8.5/12)^0.9)*(AI211/2.72)^0.45)</f>
        <v>0.31939355285489546</v>
      </c>
      <c r="AQ211" s="2" cm="1">
        <f t="array" ref="AQ211">_xlfn.IFS(Z211=$AU$3,(AF211*AO211*AH211)/1000000,Z211=$AU$4,(AF211*AH211*AO211*(1-AN211))/1000000)</f>
        <v>2.9691505906356126E-2</v>
      </c>
      <c r="AR211" s="2" cm="1">
        <f t="array" ref="AR211">_xlfn.IFS(Z211=$AU$3,(AF211*AP211*AH211)/1000000,Z211=$AU$4,(AF211*AH211*AP211*(1-AN211))/1000000)</f>
        <v>7.1834288483119662E-3</v>
      </c>
    </row>
    <row r="212" spans="1:44" x14ac:dyDescent="0.3">
      <c r="A212" s="2">
        <v>25</v>
      </c>
      <c r="B212" t="s">
        <v>21</v>
      </c>
      <c r="D212" t="s">
        <v>184</v>
      </c>
      <c r="F212" s="2" t="s">
        <v>225</v>
      </c>
      <c r="G212" s="2" t="s">
        <v>226</v>
      </c>
      <c r="H212" s="2" t="s">
        <v>221</v>
      </c>
      <c r="I212" s="2" t="s">
        <v>227</v>
      </c>
      <c r="J212" s="2">
        <v>11000</v>
      </c>
      <c r="K212" s="2" t="s">
        <v>29</v>
      </c>
      <c r="L212" s="4">
        <v>46227</v>
      </c>
      <c r="M212" s="2" t="s">
        <v>30</v>
      </c>
      <c r="N212" s="2" t="s">
        <v>31</v>
      </c>
      <c r="O212" s="2">
        <v>11000</v>
      </c>
      <c r="P212" s="2" cm="1">
        <f t="array" ref="P212">_xlfn.IFS(AD212=$AT$8,STL!$P$3,AD212=$AT$9,STL!$P$4,AD212=$AT$10,STL!$P$5,AD212=$AT$11,STL!$P$6,AD212=$AT$12,STL!$P$7,AD212=$AT$13,STL!$P$8,AD212=$AT$14,STL!$P$9,AD212=$AT$15,STL!$P$10,AD212=$AT$16,STL!$P$11,AD212=$AT$17,STL!$P$12,AD212=$AT$18,STL!$P$13,AD212=$AT$19,STL!$P$14,AD212=$AT$20,STL!$P$15,AD212=$AT$21,STL!$P$16,AD212=$AT$22,STL!$P$17,AD212=$AT$23,STL!$P$18,AD212=$AT$24,STL!$P$19,AD212=$AT$25,STL!$P$20,AD212=$AT$26,STL!$P$21,AD212=$AT$27,STL!$P$22,AD212=$AT$28,STL!$P$23,AD212=$AT$29,STL!$P$24,AD212=$AT$30,STL!$P$25,AD212=$AT$31,STL!$P$26,AD212=$AT$32,STL!$P$27,AD212=$AT$33,STL!$P$28,AD212=$AT$34,STL!$P$29,AD212=$AT$35,STL!$P$30,AD212=$AT$36,STL!$P$31,AD212=$AT$37,STL!$P$32,AD212=$AT$38,STL!$P$33,AD212=$AT$39,STL!$P$34,AD212=$AT$40,STL!$P$35,AD212=$AT$41,STL!$P$36,AD212=$AT$42,STL!$P$37,AD212=$AT$43,STL!$P$38,AD212=$AT$44,STL!$P$39,AD212=$AT$45,STL!$P$40,AD212=$AT$46,STL!$P$41,AD212=$AT$47,STL!$P$42,AD212=$AT$48,STL!$P$43,AD212=$AT$49,STL!$P$44)</f>
        <v>8.3350000000000009</v>
      </c>
      <c r="Q212" s="2">
        <f>STL!$Q$3</f>
        <v>28</v>
      </c>
      <c r="R212" s="42">
        <f>STL!$R$3</f>
        <v>36.335000000000001</v>
      </c>
      <c r="S212" s="43" cm="1">
        <f t="array" ref="S212">_xlfn.IFS(A212=$AT$8,STL!$S$3,A212=$AT$9,STL!$S$4,A212=$AT$10,STL!$S$5,A212=$AT$11,STL!$S$6,A212=$AT$12,STL!$S$7,A212=$AT$13,STL!$S$8,A212=$AT$14,STL!$S$9,A212=$AT$15,STL!$S$10,A212=$AT$16,STL!$S$11,A212=$AT$17,STL!$S$12,A212=$AT$18,STL!$S$13,A212=$AT$19,STL!$S$14,A212=$AT$20,STL!$S$15,A212=$AT$21,STL!$S$16,A212=$AT$22,STL!$S$17,A212=$AT$23,STL!$S$18,A212=$AT$24,STL!$S$19,A212=$AT$25,STL!$S$20,A212=$AT$26,STL!$S$21,A212=$AT$27,STL!$S$22,A212=$AT$28,STL!$S$23,A212=$AT$29,STL!$S$24,A212=$AT$30,STL!$S$25,A212=$AT$31,STL!$S$26,A212=$AT$32,STL!$S$27,A212=$AT$33,STL!$S$28,A212=$AT$34,STL!$S$29,A212=$AT$35,STL!$S$30,A212=$AT$36,STL!$S$31,A212=$AT$37,STL!$S$32,A212=$AT$38,STL!$S$33,A212=$AT$39,STL!$S$34,A212=$AT$40,STL!$S$35,A212=$AT$41,STL!$S$36,A212=$AT$42,STL!$S$37,A212=$AT$43,STL!$S$38,A212=$AT$44,STL!$S$39,A212=$AT$45,STL!$S$40,A212=$AT$46,STL!$S$41,A212=$AT$47,STL!$S$42,A212=$AT$48,STL!$S$43,A212=$AT$49,STL!$S$44)</f>
        <v>392.85714285714283</v>
      </c>
      <c r="T212" s="2" cm="1">
        <f t="array" ref="T212">_xlfn.IFS(AD212=$AX$8,STL!$T$3,AD212=$AX$9,STL!$T$4,AD212=$AX$10,STL!$T$5,AD212=$AX$11,STL!$T$6,AD212=$AX$12,STL!$T$7,AD212=$AX$13,STL!$T$8,AD212=$AX$14,STL!$T$9,AD212=$AX$15,STL!$T$10,AD212=$AX$16,STL!$T$11,AD212=$AX$17,STL!$T$12,AD212=$AX$18,STL!$T$13,AD212=$AX$19,STL!$T$14,AD212=$AX$20,STL!$T$15,AD212=$AX$21,STL!$T$16,AD212=$AX$22,STL!$T$17,AD212=$AX$23,STL!$T$18,AD212=$AX$24,STL!$T$19,AD212=$AX$25,STL!$T$20,AD212=$AX$26,STL!$T$21,AD212=$AX$27,STL!$T$22,AD212=$AX$28,STL!$T$23,AD212=$AX$29,STL!$T$24,AD212=$AX$30,STL!$T$25,AD212=$AX$31,STL!$T$26,AD212=$AX$32,STL!$T$27,AD212=$AX$33,STL!$T$28,AD212=$AX$34,STL!$T$29,AD212=$AX$35,STL!$T$30,AD212=$AX$36,STL!$T$31,AD212=$AX$37,STL!$T$32,AD212=$AX$38,STL!$T$33,AD212=$AX$39,STL!$T$34,AD212=$AX$40,STL!$T$35,AD212=$AX$41,STL!$T$36,AD212=$AX$42,STL!$T$37,AD212=$AX$43,STL!$T$38,AD212=$AX$44,STL!$T$39,AD212=$AX$45,STL!$T$40,AD212=$AX$46,STL!$T$41,AD212=$AX$47,STL!$T$42,AD212=$AX$48,STL!$T$43,AD212=$AX$49,STL!$T$44)</f>
        <v>234.893</v>
      </c>
      <c r="U212" s="2" cm="1">
        <f t="array" ref="U212">_xlfn.IFS($AD212=$AX$8,STL!$U$3,$AD212=$AX$9,STL!$U$4,$AD212=$AX$10,STL!$U$5,$AD212=$AX$11,STL!$U$6,$AD212=$AX$12,STL!$U$7,$AD212=$AX$13,STL!$U$8,$AD212=$AX$14,STL!$U$9,$AD212=$AX$15,STL!$U$10,$AD212=$AX$16,STL!$U$11,$AD212=$AX$17,STL!$U$12,$AD212=$AX$18,STL!$U$13,$AD212=$AX$19,STL!$U$14,$AD212=$AX$20,STL!$U$15,$AD212=$AX$21,STL!$U$16,$AD212=$AX$22,STL!$U$17,$AD212=$AX$23,STL!$U$18,$AD212=$AX$24,STL!$U$19,$AD212=$AX$25,STL!$U$20,$AD212=$AX$26,STL!$U$21,$AD212=$AX$27,STL!$U$22,$AD212=$AX$28,STL!$U$23,$AD212=$AX$29,STL!$U$24,$AD212=$AX$30,STL!$U$25,$AD212=$AX$31,STL!$U$26,$AD212=$AX$32,STL!$U$27,$AD212=$AX$33,STL!$U$28,$AD212=$AX$34,STL!$U$29,$AD212=$AX$35,STL!$U$30,$AD212=$AX$36,STL!$U$31,$AD212=$AX$37,STL!$U$32,$AD212=$AX$38,STL!$U$33,$AD212=$AX$39,STL!$U$34,$AD212=$AX$40,STL!$U$35,$AD212=$AX$41,STL!$U$36,$AD212=$AX$42,STL!$U$37,$AD212=$AX$43,STL!$U$38,$AD212=$AX$44,STL!$U$39,$AD212=$AX$45,STL!$U$40,$AD212=$AX$46,STL!$U$41,$AD212=$AX$47,STL!$U$42,$AD212=$AX$48,STL!$U$43,$AD212=$AX$49,STL!$U$44)</f>
        <v>0</v>
      </c>
      <c r="V212" s="2" cm="1">
        <f t="array" ref="V212">_xlfn.IFS($AD212=$AX$8,STL!$V$3,$AD212=$AX$9,STL!$V$4,$AD212=$AX$10,STL!$V$5,$AD212=$AX$11,STL!$V$6,$AD212=$AX$12,STL!$V$7,$AD212=$AX$13,STL!$V$8,$AD212=$AX$14,STL!$V$9,$AD212=$AX$15,STL!$V$10,$AD212=$AX$16,STL!$V$11,$AD212=$AX$17,STL!$V$12,$AD212=$AX$18,STL!$V$13,$AD212=$AX$19,STL!$V$14,$AD212=$AX$20,STL!$V$15,$AD212=$AX$21,STL!$V$16,$AD212=$AX$22,STL!$V$17,$AD212=$AX$23,STL!$V$18,$AD212=$AX$24,STL!$V$19,$AD212=$AX$25,STL!$V$20,$AD212=$AX$26,STL!$V$21,$AD212=$AX$27,STL!$V$22,$AD212=$AX$28,STL!$V$23,$AD212=$AX$29,STL!$V$24,$AD212=$AX$30,STL!$V$25,$AD212=$AX$31,STL!$V$26,$AD212=$AX$32,STL!$V$27,$AD212=$AX$33,STL!$V$28,$AD212=$AX$34,STL!$V$29,$AD212=$AX$35,STL!$V$30,$AD212=$AX$36,STL!$V$31,$AD212=$AX$37,STL!$V$32,$AD212=$AX$38,STL!$V$33,$AD212=$AX$39,STL!$V$34,$AD212=$AX$40,STL!$V$35,$AD212=$AX$41,STL!$V$36,$AD212=$AX$42,STL!$V$37,$AD212=$AX$43,STL!$V$38,$AD212=$AX$44,STL!$V$39,$AD212=$AX$45,STL!$V$40,$AD212=$AX$46,STL!$V$41,$AD212=$AX$47,STL!$V$42,$AD212=$AX$48,STL!$V$43,$AD212=$AX$49,STL!$V$44)</f>
        <v>234.893</v>
      </c>
      <c r="W212" s="2" t="s">
        <v>1533</v>
      </c>
      <c r="X212" s="2">
        <v>0.2</v>
      </c>
      <c r="Y212" s="2" t="s">
        <v>33</v>
      </c>
      <c r="Z212" s="2" t="s">
        <v>34</v>
      </c>
      <c r="AA212" s="2" t="s">
        <v>35</v>
      </c>
      <c r="AB212" s="2">
        <v>12819.304935</v>
      </c>
      <c r="AC212" s="2">
        <v>12.819305</v>
      </c>
      <c r="AD212" s="2">
        <v>25</v>
      </c>
      <c r="AE212" s="10" t="s">
        <v>307</v>
      </c>
      <c r="AF212" s="2">
        <f t="shared" si="4"/>
        <v>10072.31107142857</v>
      </c>
      <c r="AG212" s="2" cm="1">
        <f t="array" ref="AG212">_xlfn.IFS(D212="I",MIN('Datos pp I Región'!$K$7:$K$9),D212="II",MIN('Datos pp II Región'!$K$7:$K$9),D212="III",MIN('Datos pp III Región'!$K$7:$K$9),D212="IV",MIN('Datos pp IV Región'!$K$7:$K$9),D212="V",MIN('Datos pp V Región'!$K$7:$K$9),D212="RM",MIN('Datos pp RM'!$K$7:$K$9),D212="VI",MIN('Datos pp VI Región'!$K$7:$K$9))</f>
        <v>29</v>
      </c>
      <c r="AH212" s="2" cm="1">
        <f t="array" ref="AH212">_xlfn.IFS(Z212="Pavimentado",1-(AG212/(4*365)),Z212="No Pavimentado",1-(AG212/365))</f>
        <v>0.98013698630136981</v>
      </c>
      <c r="AI212" s="2" cm="1">
        <f t="array" ref="AI212">_xlfn.IFS(Z212="Pavimentado",8,Z212="No Pavimentado",R212)</f>
        <v>8</v>
      </c>
      <c r="AJ212" s="2">
        <v>0.62</v>
      </c>
      <c r="AK212" s="2">
        <v>0.15</v>
      </c>
      <c r="AL212" s="2">
        <v>1.5</v>
      </c>
      <c r="AM212" s="2">
        <v>0.15</v>
      </c>
      <c r="AN212" s="2"/>
      <c r="AO212" s="2" cm="1">
        <f t="array" ref="AO212">_xlfn.IFS($Z212=$AU$3,AJ212*(($X212)^(0.91))*(AI212*1.1023)^(1.02),$Z212=$AU$4,AL212*281.9*((8.5/12)^0.9)*(AI212/2.72)^0.45)</f>
        <v>1.3201600184669013</v>
      </c>
      <c r="AP212" s="2" cm="1">
        <f t="array" ref="AP212">_xlfn.IFS($Z212=$AU$3,AK212*(($X212)^(0.91))*(AI212*1.1023)^1.02,$Z212=$AU$4,AM212*281.9*((8.5/12)^0.9)*(AI212/2.72)^0.45)</f>
        <v>0.31939355285489546</v>
      </c>
      <c r="AQ212" s="2" cm="1">
        <f t="array" ref="AQ212">_xlfn.IFS(Z212=$AU$3,(AF212*AO212*AH212)/1000000,Z212=$AU$4,(AF212*AH212*AO212*(1-AN212))/1000000)</f>
        <v>1.3032942638053444E-2</v>
      </c>
      <c r="AR212" s="2" cm="1">
        <f t="array" ref="AR212">_xlfn.IFS(Z212=$AU$3,(AF212*AP212*AH212)/1000000,Z212=$AU$4,(AF212*AH212*AP212*(1-AN212))/1000000)</f>
        <v>3.1531312834000265E-3</v>
      </c>
    </row>
    <row r="213" spans="1:44" x14ac:dyDescent="0.3">
      <c r="A213" s="2">
        <v>25</v>
      </c>
      <c r="B213" t="s">
        <v>21</v>
      </c>
      <c r="D213" t="s">
        <v>184</v>
      </c>
      <c r="F213" s="2" t="s">
        <v>225</v>
      </c>
      <c r="G213" s="2" t="s">
        <v>226</v>
      </c>
      <c r="H213" s="2" t="s">
        <v>221</v>
      </c>
      <c r="I213" s="2" t="s">
        <v>227</v>
      </c>
      <c r="J213" s="2">
        <v>11000</v>
      </c>
      <c r="K213" s="2" t="s">
        <v>29</v>
      </c>
      <c r="L213" s="4">
        <v>46227</v>
      </c>
      <c r="M213" s="2" t="s">
        <v>30</v>
      </c>
      <c r="N213" s="2" t="s">
        <v>31</v>
      </c>
      <c r="O213" s="2">
        <v>11000</v>
      </c>
      <c r="P213" s="2" cm="1">
        <f t="array" ref="P213">_xlfn.IFS(AD213=$AT$8,STL!$P$3,AD213=$AT$9,STL!$P$4,AD213=$AT$10,STL!$P$5,AD213=$AT$11,STL!$P$6,AD213=$AT$12,STL!$P$7,AD213=$AT$13,STL!$P$8,AD213=$AT$14,STL!$P$9,AD213=$AT$15,STL!$P$10,AD213=$AT$16,STL!$P$11,AD213=$AT$17,STL!$P$12,AD213=$AT$18,STL!$P$13,AD213=$AT$19,STL!$P$14,AD213=$AT$20,STL!$P$15,AD213=$AT$21,STL!$P$16,AD213=$AT$22,STL!$P$17,AD213=$AT$23,STL!$P$18,AD213=$AT$24,STL!$P$19,AD213=$AT$25,STL!$P$20,AD213=$AT$26,STL!$P$21,AD213=$AT$27,STL!$P$22,AD213=$AT$28,STL!$P$23,AD213=$AT$29,STL!$P$24,AD213=$AT$30,STL!$P$25,AD213=$AT$31,STL!$P$26,AD213=$AT$32,STL!$P$27,AD213=$AT$33,STL!$P$28,AD213=$AT$34,STL!$P$29,AD213=$AT$35,STL!$P$30,AD213=$AT$36,STL!$P$31,AD213=$AT$37,STL!$P$32,AD213=$AT$38,STL!$P$33,AD213=$AT$39,STL!$P$34,AD213=$AT$40,STL!$P$35,AD213=$AT$41,STL!$P$36,AD213=$AT$42,STL!$P$37,AD213=$AT$43,STL!$P$38,AD213=$AT$44,STL!$P$39,AD213=$AT$45,STL!$P$40,AD213=$AT$46,STL!$P$41,AD213=$AT$47,STL!$P$42,AD213=$AT$48,STL!$P$43,AD213=$AT$49,STL!$P$44)</f>
        <v>8.3350000000000009</v>
      </c>
      <c r="Q213" s="2">
        <f>STL!$Q$3</f>
        <v>28</v>
      </c>
      <c r="R213" s="42">
        <f>STL!$R$3</f>
        <v>36.335000000000001</v>
      </c>
      <c r="S213" s="43" cm="1">
        <f t="array" ref="S213">_xlfn.IFS(A213=$AT$8,STL!$S$3,A213=$AT$9,STL!$S$4,A213=$AT$10,STL!$S$5,A213=$AT$11,STL!$S$6,A213=$AT$12,STL!$S$7,A213=$AT$13,STL!$S$8,A213=$AT$14,STL!$S$9,A213=$AT$15,STL!$S$10,A213=$AT$16,STL!$S$11,A213=$AT$17,STL!$S$12,A213=$AT$18,STL!$S$13,A213=$AT$19,STL!$S$14,A213=$AT$20,STL!$S$15,A213=$AT$21,STL!$S$16,A213=$AT$22,STL!$S$17,A213=$AT$23,STL!$S$18,A213=$AT$24,STL!$S$19,A213=$AT$25,STL!$S$20,A213=$AT$26,STL!$S$21,A213=$AT$27,STL!$S$22,A213=$AT$28,STL!$S$23,A213=$AT$29,STL!$S$24,A213=$AT$30,STL!$S$25,A213=$AT$31,STL!$S$26,A213=$AT$32,STL!$S$27,A213=$AT$33,STL!$S$28,A213=$AT$34,STL!$S$29,A213=$AT$35,STL!$S$30,A213=$AT$36,STL!$S$31,A213=$AT$37,STL!$S$32,A213=$AT$38,STL!$S$33,A213=$AT$39,STL!$S$34,A213=$AT$40,STL!$S$35,A213=$AT$41,STL!$S$36,A213=$AT$42,STL!$S$37,A213=$AT$43,STL!$S$38,A213=$AT$44,STL!$S$39,A213=$AT$45,STL!$S$40,A213=$AT$46,STL!$S$41,A213=$AT$47,STL!$S$42,A213=$AT$48,STL!$S$43,A213=$AT$49,STL!$S$44)</f>
        <v>392.85714285714283</v>
      </c>
      <c r="T213" s="2" cm="1">
        <f t="array" ref="T213">_xlfn.IFS(AD213=$AX$8,STL!$T$3,AD213=$AX$9,STL!$T$4,AD213=$AX$10,STL!$T$5,AD213=$AX$11,STL!$T$6,AD213=$AX$12,STL!$T$7,AD213=$AX$13,STL!$T$8,AD213=$AX$14,STL!$T$9,AD213=$AX$15,STL!$T$10,AD213=$AX$16,STL!$T$11,AD213=$AX$17,STL!$T$12,AD213=$AX$18,STL!$T$13,AD213=$AX$19,STL!$T$14,AD213=$AX$20,STL!$T$15,AD213=$AX$21,STL!$T$16,AD213=$AX$22,STL!$T$17,AD213=$AX$23,STL!$T$18,AD213=$AX$24,STL!$T$19,AD213=$AX$25,STL!$T$20,AD213=$AX$26,STL!$T$21,AD213=$AX$27,STL!$T$22,AD213=$AX$28,STL!$T$23,AD213=$AX$29,STL!$T$24,AD213=$AX$30,STL!$T$25,AD213=$AX$31,STL!$T$26,AD213=$AX$32,STL!$T$27,AD213=$AX$33,STL!$T$28,AD213=$AX$34,STL!$T$29,AD213=$AX$35,STL!$T$30,AD213=$AX$36,STL!$T$31,AD213=$AX$37,STL!$T$32,AD213=$AX$38,STL!$T$33,AD213=$AX$39,STL!$T$34,AD213=$AX$40,STL!$T$35,AD213=$AX$41,STL!$T$36,AD213=$AX$42,STL!$T$37,AD213=$AX$43,STL!$T$38,AD213=$AX$44,STL!$T$39,AD213=$AX$45,STL!$T$40,AD213=$AX$46,STL!$T$41,AD213=$AX$47,STL!$T$42,AD213=$AX$48,STL!$T$43,AD213=$AX$49,STL!$T$44)</f>
        <v>234.893</v>
      </c>
      <c r="U213" s="2" cm="1">
        <f t="array" ref="U213">_xlfn.IFS($AD213=$AX$8,STL!$U$3,$AD213=$AX$9,STL!$U$4,$AD213=$AX$10,STL!$U$5,$AD213=$AX$11,STL!$U$6,$AD213=$AX$12,STL!$U$7,$AD213=$AX$13,STL!$U$8,$AD213=$AX$14,STL!$U$9,$AD213=$AX$15,STL!$U$10,$AD213=$AX$16,STL!$U$11,$AD213=$AX$17,STL!$U$12,$AD213=$AX$18,STL!$U$13,$AD213=$AX$19,STL!$U$14,$AD213=$AX$20,STL!$U$15,$AD213=$AX$21,STL!$U$16,$AD213=$AX$22,STL!$U$17,$AD213=$AX$23,STL!$U$18,$AD213=$AX$24,STL!$U$19,$AD213=$AX$25,STL!$U$20,$AD213=$AX$26,STL!$U$21,$AD213=$AX$27,STL!$U$22,$AD213=$AX$28,STL!$U$23,$AD213=$AX$29,STL!$U$24,$AD213=$AX$30,STL!$U$25,$AD213=$AX$31,STL!$U$26,$AD213=$AX$32,STL!$U$27,$AD213=$AX$33,STL!$U$28,$AD213=$AX$34,STL!$U$29,$AD213=$AX$35,STL!$U$30,$AD213=$AX$36,STL!$U$31,$AD213=$AX$37,STL!$U$32,$AD213=$AX$38,STL!$U$33,$AD213=$AX$39,STL!$U$34,$AD213=$AX$40,STL!$U$35,$AD213=$AX$41,STL!$U$36,$AD213=$AX$42,STL!$U$37,$AD213=$AX$43,STL!$U$38,$AD213=$AX$44,STL!$U$39,$AD213=$AX$45,STL!$U$40,$AD213=$AX$46,STL!$U$41,$AD213=$AX$47,STL!$U$42,$AD213=$AX$48,STL!$U$43,$AD213=$AX$49,STL!$U$44)</f>
        <v>0</v>
      </c>
      <c r="V213" s="2" cm="1">
        <f t="array" ref="V213">_xlfn.IFS($AD213=$AX$8,STL!$V$3,$AD213=$AX$9,STL!$V$4,$AD213=$AX$10,STL!$V$5,$AD213=$AX$11,STL!$V$6,$AD213=$AX$12,STL!$V$7,$AD213=$AX$13,STL!$V$8,$AD213=$AX$14,STL!$V$9,$AD213=$AX$15,STL!$V$10,$AD213=$AX$16,STL!$V$11,$AD213=$AX$17,STL!$V$12,$AD213=$AX$18,STL!$V$13,$AD213=$AX$19,STL!$V$14,$AD213=$AX$20,STL!$V$15,$AD213=$AX$21,STL!$V$16,$AD213=$AX$22,STL!$V$17,$AD213=$AX$23,STL!$V$18,$AD213=$AX$24,STL!$V$19,$AD213=$AX$25,STL!$V$20,$AD213=$AX$26,STL!$V$21,$AD213=$AX$27,STL!$V$22,$AD213=$AX$28,STL!$V$23,$AD213=$AX$29,STL!$V$24,$AD213=$AX$30,STL!$V$25,$AD213=$AX$31,STL!$V$26,$AD213=$AX$32,STL!$V$27,$AD213=$AX$33,STL!$V$28,$AD213=$AX$34,STL!$V$29,$AD213=$AX$35,STL!$V$30,$AD213=$AX$36,STL!$V$31,$AD213=$AX$37,STL!$V$32,$AD213=$AX$38,STL!$V$33,$AD213=$AX$39,STL!$V$34,$AD213=$AX$40,STL!$V$35,$AD213=$AX$41,STL!$V$36,$AD213=$AX$42,STL!$V$37,$AD213=$AX$43,STL!$V$38,$AD213=$AX$44,STL!$V$39,$AD213=$AX$45,STL!$V$40,$AD213=$AX$46,STL!$V$41,$AD213=$AX$47,STL!$V$42,$AD213=$AX$48,STL!$V$43,$AD213=$AX$49,STL!$V$44)</f>
        <v>234.893</v>
      </c>
      <c r="W213" s="2" t="s">
        <v>1534</v>
      </c>
      <c r="X213" s="2">
        <v>0.2</v>
      </c>
      <c r="Y213" s="2" t="s">
        <v>33</v>
      </c>
      <c r="Z213" s="2" t="s">
        <v>34</v>
      </c>
      <c r="AA213" s="2" t="s">
        <v>35</v>
      </c>
      <c r="AB213" s="2">
        <v>5518.3651849999997</v>
      </c>
      <c r="AC213" s="2">
        <v>5.5183650000000002</v>
      </c>
      <c r="AD213" s="2">
        <v>25</v>
      </c>
      <c r="AE213" s="10" t="s">
        <v>307</v>
      </c>
      <c r="AF213" s="2">
        <f t="shared" si="4"/>
        <v>4335.858214285714</v>
      </c>
      <c r="AG213" s="2" cm="1">
        <f t="array" ref="AG213">_xlfn.IFS(D213="I",MIN('Datos pp I Región'!$K$7:$K$9),D213="II",MIN('Datos pp II Región'!$K$7:$K$9),D213="III",MIN('Datos pp III Región'!$K$7:$K$9),D213="IV",MIN('Datos pp IV Región'!$K$7:$K$9),D213="V",MIN('Datos pp V Región'!$K$7:$K$9),D213="RM",MIN('Datos pp RM'!$K$7:$K$9),D213="VI",MIN('Datos pp VI Región'!$K$7:$K$9))</f>
        <v>29</v>
      </c>
      <c r="AH213" s="2" cm="1">
        <f t="array" ref="AH213">_xlfn.IFS(Z213="Pavimentado",1-(AG213/(4*365)),Z213="No Pavimentado",1-(AG213/365))</f>
        <v>0.98013698630136981</v>
      </c>
      <c r="AI213" s="2" cm="1">
        <f t="array" ref="AI213">_xlfn.IFS(Z213="Pavimentado",8,Z213="No Pavimentado",R213)</f>
        <v>8</v>
      </c>
      <c r="AJ213" s="2">
        <v>0.62</v>
      </c>
      <c r="AK213" s="2">
        <v>0.15</v>
      </c>
      <c r="AL213" s="2">
        <v>1.5</v>
      </c>
      <c r="AM213" s="2">
        <v>0.15</v>
      </c>
      <c r="AN213" s="2"/>
      <c r="AO213" s="2" cm="1">
        <f t="array" ref="AO213">_xlfn.IFS($Z213=$AU$3,AJ213*(($X213)^(0.91))*(AI213*1.1023)^(1.02),$Z213=$AU$4,AL213*281.9*((8.5/12)^0.9)*(AI213/2.72)^0.45)</f>
        <v>1.3201600184669013</v>
      </c>
      <c r="AP213" s="2" cm="1">
        <f t="array" ref="AP213">_xlfn.IFS($Z213=$AU$3,AK213*(($X213)^(0.91))*(AI213*1.1023)^1.02,$Z213=$AU$4,AM213*281.9*((8.5/12)^0.9)*(AI213/2.72)^0.45)</f>
        <v>0.31939355285489546</v>
      </c>
      <c r="AQ213" s="2" cm="1">
        <f t="array" ref="AQ213">_xlfn.IFS(Z213=$AU$3,(AF213*AO213*AH213)/1000000,Z213=$AU$4,(AF213*AH213*AO213*(1-AN213))/1000000)</f>
        <v>5.6103302402775975E-3</v>
      </c>
      <c r="AR213" s="2" cm="1">
        <f t="array" ref="AR213">_xlfn.IFS(Z213=$AU$3,(AF213*AP213*AH213)/1000000,Z213=$AU$4,(AF213*AH213*AP213*(1-AN213))/1000000)</f>
        <v>1.3573379613574829E-3</v>
      </c>
    </row>
    <row r="214" spans="1:44" x14ac:dyDescent="0.3">
      <c r="A214" s="2">
        <v>26</v>
      </c>
      <c r="B214" t="s">
        <v>228</v>
      </c>
      <c r="D214" t="s">
        <v>23</v>
      </c>
      <c r="F214" s="2" t="s">
        <v>231</v>
      </c>
      <c r="G214" s="2" t="s">
        <v>211</v>
      </c>
      <c r="H214" s="2" t="s">
        <v>220</v>
      </c>
      <c r="I214" s="2" t="s">
        <v>28</v>
      </c>
      <c r="J214" s="2">
        <v>1200</v>
      </c>
      <c r="K214" s="2" t="s">
        <v>232</v>
      </c>
      <c r="L214" s="2">
        <v>40</v>
      </c>
      <c r="M214" s="2" t="s">
        <v>233</v>
      </c>
      <c r="N214" s="2" t="s">
        <v>31</v>
      </c>
      <c r="O214" s="2">
        <v>438000</v>
      </c>
      <c r="P214" s="2" cm="1">
        <f t="array" ref="P214">_xlfn.IFS(AD214=$AT$8,STL!$P$3,AD214=$AT$9,STL!$P$4,AD214=$AT$10,STL!$P$5,AD214=$AT$11,STL!$P$6,AD214=$AT$12,STL!$P$7,AD214=$AT$13,STL!$P$8,AD214=$AT$14,STL!$P$9,AD214=$AT$15,STL!$P$10,AD214=$AT$16,STL!$P$11,AD214=$AT$17,STL!$P$12,AD214=$AT$18,STL!$P$13,AD214=$AT$19,STL!$P$14,AD214=$AT$20,STL!$P$15,AD214=$AT$21,STL!$P$16,AD214=$AT$22,STL!$P$17,AD214=$AT$23,STL!$P$18,AD214=$AT$24,STL!$P$19,AD214=$AT$25,STL!$P$20,AD214=$AT$26,STL!$P$21,AD214=$AT$27,STL!$P$22,AD214=$AT$28,STL!$P$23,AD214=$AT$29,STL!$P$24,AD214=$AT$30,STL!$P$25,AD214=$AT$31,STL!$P$26,AD214=$AT$32,STL!$P$27,AD214=$AT$33,STL!$P$28,AD214=$AT$34,STL!$P$29,AD214=$AT$35,STL!$P$30,AD214=$AT$36,STL!$P$31,AD214=$AT$37,STL!$P$32,AD214=$AT$38,STL!$P$33,AD214=$AT$39,STL!$P$34,AD214=$AT$40,STL!$P$35,AD214=$AT$41,STL!$P$36,AD214=$AT$42,STL!$P$37,AD214=$AT$43,STL!$P$38,AD214=$AT$44,STL!$P$39,AD214=$AT$45,STL!$P$40,AD214=$AT$46,STL!$P$41,AD214=$AT$47,STL!$P$42,AD214=$AT$48,STL!$P$43,AD214=$AT$49,STL!$P$44)</f>
        <v>8.3350000000000009</v>
      </c>
      <c r="Q214" s="2">
        <f>STL!$Q$3</f>
        <v>28</v>
      </c>
      <c r="R214" s="42">
        <f>STL!$R$3</f>
        <v>36.335000000000001</v>
      </c>
      <c r="S214" s="43" cm="1">
        <f t="array" ref="S214">_xlfn.IFS(A214=$AT$8,STL!$S$3,A214=$AT$9,STL!$S$4,A214=$AT$10,STL!$S$5,A214=$AT$11,STL!$S$6,A214=$AT$12,STL!$S$7,A214=$AT$13,STL!$S$8,A214=$AT$14,STL!$S$9,A214=$AT$15,STL!$S$10,A214=$AT$16,STL!$S$11,A214=$AT$17,STL!$S$12,A214=$AT$18,STL!$S$13,A214=$AT$19,STL!$S$14,A214=$AT$20,STL!$S$15,A214=$AT$21,STL!$S$16,A214=$AT$22,STL!$S$17,A214=$AT$23,STL!$S$18,A214=$AT$24,STL!$S$19,A214=$AT$25,STL!$S$20,A214=$AT$26,STL!$S$21,A214=$AT$27,STL!$S$22,A214=$AT$28,STL!$S$23,A214=$AT$29,STL!$S$24,A214=$AT$30,STL!$S$25,A214=$AT$31,STL!$S$26,A214=$AT$32,STL!$S$27,A214=$AT$33,STL!$S$28,A214=$AT$34,STL!$S$29,A214=$AT$35,STL!$S$30,A214=$AT$36,STL!$S$31,A214=$AT$37,STL!$S$32,A214=$AT$38,STL!$S$33,A214=$AT$39,STL!$S$34,A214=$AT$40,STL!$S$35,A214=$AT$41,STL!$S$36,A214=$AT$42,STL!$S$37,A214=$AT$43,STL!$S$38,A214=$AT$44,STL!$S$39,A214=$AT$45,STL!$S$40,A214=$AT$46,STL!$S$41,A214=$AT$47,STL!$S$42,A214=$AT$48,STL!$S$43,A214=$AT$49,STL!$S$44)</f>
        <v>15642.857142857143</v>
      </c>
      <c r="T214" s="2" cm="1">
        <f t="array" ref="T214">_xlfn.IFS(AD214=$AX$8,STL!$T$3,AD214=$AX$9,STL!$T$4,AD214=$AX$10,STL!$T$5,AD214=$AX$11,STL!$T$6,AD214=$AX$12,STL!$T$7,AD214=$AX$13,STL!$T$8,AD214=$AX$14,STL!$T$9,AD214=$AX$15,STL!$T$10,AD214=$AX$16,STL!$T$11,AD214=$AX$17,STL!$T$12,AD214=$AX$18,STL!$T$13,AD214=$AX$19,STL!$T$14,AD214=$AX$20,STL!$T$15,AD214=$AX$21,STL!$T$16,AD214=$AX$22,STL!$T$17,AD214=$AX$23,STL!$T$18,AD214=$AX$24,STL!$T$19,AD214=$AX$25,STL!$T$20,AD214=$AX$26,STL!$T$21,AD214=$AX$27,STL!$T$22,AD214=$AX$28,STL!$T$23,AD214=$AX$29,STL!$T$24,AD214=$AX$30,STL!$T$25,AD214=$AX$31,STL!$T$26,AD214=$AX$32,STL!$T$27,AD214=$AX$33,STL!$T$28,AD214=$AX$34,STL!$T$29,AD214=$AX$35,STL!$T$30,AD214=$AX$36,STL!$T$31,AD214=$AX$37,STL!$T$32,AD214=$AX$38,STL!$T$33,AD214=$AX$39,STL!$T$34,AD214=$AX$40,STL!$T$35,AD214=$AX$41,STL!$T$36,AD214=$AX$42,STL!$T$37,AD214=$AX$43,STL!$T$38,AD214=$AX$44,STL!$T$39,AD214=$AX$45,STL!$T$40,AD214=$AX$46,STL!$T$41,AD214=$AX$47,STL!$T$42,AD214=$AX$48,STL!$T$43,AD214=$AX$49,STL!$T$44)</f>
        <v>244.446</v>
      </c>
      <c r="U214" s="2" cm="1">
        <f t="array" ref="U214">_xlfn.IFS($AD214=$AX$8,STL!$U$3,$AD214=$AX$9,STL!$U$4,$AD214=$AX$10,STL!$U$5,$AD214=$AX$11,STL!$U$6,$AD214=$AX$12,STL!$U$7,$AD214=$AX$13,STL!$U$8,$AD214=$AX$14,STL!$U$9,$AD214=$AX$15,STL!$U$10,$AD214=$AX$16,STL!$U$11,$AD214=$AX$17,STL!$U$12,$AD214=$AX$18,STL!$U$13,$AD214=$AX$19,STL!$U$14,$AD214=$AX$20,STL!$U$15,$AD214=$AX$21,STL!$U$16,$AD214=$AX$22,STL!$U$17,$AD214=$AX$23,STL!$U$18,$AD214=$AX$24,STL!$U$19,$AD214=$AX$25,STL!$U$20,$AD214=$AX$26,STL!$U$21,$AD214=$AX$27,STL!$U$22,$AD214=$AX$28,STL!$U$23,$AD214=$AX$29,STL!$U$24,$AD214=$AX$30,STL!$U$25,$AD214=$AX$31,STL!$U$26,$AD214=$AX$32,STL!$U$27,$AD214=$AX$33,STL!$U$28,$AD214=$AX$34,STL!$U$29,$AD214=$AX$35,STL!$U$30,$AD214=$AX$36,STL!$U$31,$AD214=$AX$37,STL!$U$32,$AD214=$AX$38,STL!$U$33,$AD214=$AX$39,STL!$U$34,$AD214=$AX$40,STL!$U$35,$AD214=$AX$41,STL!$U$36,$AD214=$AX$42,STL!$U$37,$AD214=$AX$43,STL!$U$38,$AD214=$AX$44,STL!$U$39,$AD214=$AX$45,STL!$U$40,$AD214=$AX$46,STL!$U$41,$AD214=$AX$47,STL!$U$42,$AD214=$AX$48,STL!$U$43,$AD214=$AX$49,STL!$U$44)</f>
        <v>1.6719999999999999</v>
      </c>
      <c r="V214" s="2" cm="1">
        <f t="array" ref="V214">_xlfn.IFS($AD214=$AX$8,STL!$V$3,$AD214=$AX$9,STL!$V$4,$AD214=$AX$10,STL!$V$5,$AD214=$AX$11,STL!$V$6,$AD214=$AX$12,STL!$V$7,$AD214=$AX$13,STL!$V$8,$AD214=$AX$14,STL!$V$9,$AD214=$AX$15,STL!$V$10,$AD214=$AX$16,STL!$V$11,$AD214=$AX$17,STL!$V$12,$AD214=$AX$18,STL!$V$13,$AD214=$AX$19,STL!$V$14,$AD214=$AX$20,STL!$V$15,$AD214=$AX$21,STL!$V$16,$AD214=$AX$22,STL!$V$17,$AD214=$AX$23,STL!$V$18,$AD214=$AX$24,STL!$V$19,$AD214=$AX$25,STL!$V$20,$AD214=$AX$26,STL!$V$21,$AD214=$AX$27,STL!$V$22,$AD214=$AX$28,STL!$V$23,$AD214=$AX$29,STL!$V$24,$AD214=$AX$30,STL!$V$25,$AD214=$AX$31,STL!$V$26,$AD214=$AX$32,STL!$V$27,$AD214=$AX$33,STL!$V$28,$AD214=$AX$34,STL!$V$29,$AD214=$AX$35,STL!$V$30,$AD214=$AX$36,STL!$V$31,$AD214=$AX$37,STL!$V$32,$AD214=$AX$38,STL!$V$33,$AD214=$AX$39,STL!$V$34,$AD214=$AX$40,STL!$V$35,$AD214=$AX$41,STL!$V$36,$AD214=$AX$42,STL!$V$37,$AD214=$AX$43,STL!$V$38,$AD214=$AX$44,STL!$V$39,$AD214=$AX$45,STL!$V$40,$AD214=$AX$46,STL!$V$41,$AD214=$AX$47,STL!$V$42,$AD214=$AX$48,STL!$V$43,$AD214=$AX$49,STL!$V$44)</f>
        <v>246.11799999999999</v>
      </c>
      <c r="W214" s="2" t="s">
        <v>1535</v>
      </c>
      <c r="X214" s="2">
        <v>0.2</v>
      </c>
      <c r="Y214" s="2" t="s">
        <v>33</v>
      </c>
      <c r="Z214" s="2" t="s">
        <v>34</v>
      </c>
      <c r="AA214" s="2" t="s">
        <v>35</v>
      </c>
      <c r="AB214" s="2">
        <v>74691.271728000007</v>
      </c>
      <c r="AC214" s="2">
        <v>74.691271999999998</v>
      </c>
      <c r="AD214" s="2">
        <v>26</v>
      </c>
      <c r="AE214" s="10" t="s">
        <v>307</v>
      </c>
      <c r="AF214" s="2">
        <f t="shared" si="4"/>
        <v>2336769.7954285713</v>
      </c>
      <c r="AG214" s="2" cm="1">
        <f t="array" ref="AG214">_xlfn.IFS(D214="I",MIN('Datos pp I Región'!$K$7:$K$9),D214="II",MIN('Datos pp II Región'!$K$7:$K$9),D214="III",MIN('Datos pp III Región'!$K$7:$K$9),D214="IV",MIN('Datos pp IV Región'!$K$7:$K$9),D214="V",MIN('Datos pp V Región'!$K$7:$K$9),D214="RM",MIN('Datos pp RM'!$K$7:$K$9),D214="VI",MIN('Datos pp VI Región'!$K$7:$K$9))</f>
        <v>22</v>
      </c>
      <c r="AH214" s="2" cm="1">
        <f t="array" ref="AH214">_xlfn.IFS(Z214="Pavimentado",1-(AG214/(4*365)),Z214="No Pavimentado",1-(AG214/365))</f>
        <v>0.98493150684931507</v>
      </c>
      <c r="AI214" s="2" cm="1">
        <f t="array" ref="AI214">_xlfn.IFS(Z214="Pavimentado",8,Z214="No Pavimentado",R214)</f>
        <v>8</v>
      </c>
      <c r="AJ214" s="2">
        <v>0.62</v>
      </c>
      <c r="AK214" s="2">
        <v>0.15</v>
      </c>
      <c r="AL214" s="2">
        <v>1.5</v>
      </c>
      <c r="AM214" s="2">
        <v>0.15</v>
      </c>
      <c r="AN214" s="2"/>
      <c r="AO214" s="2" cm="1">
        <f t="array" ref="AO214">_xlfn.IFS($Z214=$AU$3,AJ214*(($X214)^(0.91))*(AI214*1.1023)^(1.02),$Z214=$AU$4,AL214*281.9*((8.5/12)^0.9)*(AI214/2.72)^0.45)</f>
        <v>1.3201600184669013</v>
      </c>
      <c r="AP214" s="2" cm="1">
        <f t="array" ref="AP214">_xlfn.IFS($Z214=$AU$3,AK214*(($X214)^(0.91))*(AI214*1.1023)^1.02,$Z214=$AU$4,AM214*281.9*((8.5/12)^0.9)*(AI214/2.72)^0.45)</f>
        <v>0.31939355285489546</v>
      </c>
      <c r="AQ214" s="2" cm="1">
        <f t="array" ref="AQ214">_xlfn.IFS(Z214=$AU$3,(AF214*AO214*AH214)/1000000,Z214=$AU$4,(AF214*AH214*AO214*(1-AN214))/1000000)</f>
        <v>3.0384251102322573</v>
      </c>
      <c r="AR214" s="2" cm="1">
        <f t="array" ref="AR214">_xlfn.IFS(Z214=$AU$3,(AF214*AP214*AH214)/1000000,Z214=$AU$4,(AF214*AH214*AP214*(1-AN214))/1000000)</f>
        <v>0.73510284924973968</v>
      </c>
    </row>
    <row r="215" spans="1:44" x14ac:dyDescent="0.3">
      <c r="A215" s="2">
        <v>26</v>
      </c>
      <c r="B215" t="s">
        <v>228</v>
      </c>
      <c r="D215" t="s">
        <v>23</v>
      </c>
      <c r="F215" s="2" t="s">
        <v>231</v>
      </c>
      <c r="G215" s="2" t="s">
        <v>211</v>
      </c>
      <c r="H215" s="2" t="s">
        <v>220</v>
      </c>
      <c r="I215" s="2" t="s">
        <v>28</v>
      </c>
      <c r="J215" s="2">
        <v>1200</v>
      </c>
      <c r="K215" s="2" t="s">
        <v>232</v>
      </c>
      <c r="L215" s="2">
        <v>40</v>
      </c>
      <c r="M215" s="2" t="s">
        <v>233</v>
      </c>
      <c r="N215" s="2" t="s">
        <v>31</v>
      </c>
      <c r="O215" s="2">
        <v>438000</v>
      </c>
      <c r="P215" s="2" cm="1">
        <f t="array" ref="P215">_xlfn.IFS(AD215=$AT$8,STL!$P$3,AD215=$AT$9,STL!$P$4,AD215=$AT$10,STL!$P$5,AD215=$AT$11,STL!$P$6,AD215=$AT$12,STL!$P$7,AD215=$AT$13,STL!$P$8,AD215=$AT$14,STL!$P$9,AD215=$AT$15,STL!$P$10,AD215=$AT$16,STL!$P$11,AD215=$AT$17,STL!$P$12,AD215=$AT$18,STL!$P$13,AD215=$AT$19,STL!$P$14,AD215=$AT$20,STL!$P$15,AD215=$AT$21,STL!$P$16,AD215=$AT$22,STL!$P$17,AD215=$AT$23,STL!$P$18,AD215=$AT$24,STL!$P$19,AD215=$AT$25,STL!$P$20,AD215=$AT$26,STL!$P$21,AD215=$AT$27,STL!$P$22,AD215=$AT$28,STL!$P$23,AD215=$AT$29,STL!$P$24,AD215=$AT$30,STL!$P$25,AD215=$AT$31,STL!$P$26,AD215=$AT$32,STL!$P$27,AD215=$AT$33,STL!$P$28,AD215=$AT$34,STL!$P$29,AD215=$AT$35,STL!$P$30,AD215=$AT$36,STL!$P$31,AD215=$AT$37,STL!$P$32,AD215=$AT$38,STL!$P$33,AD215=$AT$39,STL!$P$34,AD215=$AT$40,STL!$P$35,AD215=$AT$41,STL!$P$36,AD215=$AT$42,STL!$P$37,AD215=$AT$43,STL!$P$38,AD215=$AT$44,STL!$P$39,AD215=$AT$45,STL!$P$40,AD215=$AT$46,STL!$P$41,AD215=$AT$47,STL!$P$42,AD215=$AT$48,STL!$P$43,AD215=$AT$49,STL!$P$44)</f>
        <v>8.3350000000000009</v>
      </c>
      <c r="Q215" s="2">
        <f>STL!$Q$3</f>
        <v>28</v>
      </c>
      <c r="R215" s="42">
        <f>STL!$R$3</f>
        <v>36.335000000000001</v>
      </c>
      <c r="S215" s="43" cm="1">
        <f t="array" ref="S215">_xlfn.IFS(A215=$AT$8,STL!$S$3,A215=$AT$9,STL!$S$4,A215=$AT$10,STL!$S$5,A215=$AT$11,STL!$S$6,A215=$AT$12,STL!$S$7,A215=$AT$13,STL!$S$8,A215=$AT$14,STL!$S$9,A215=$AT$15,STL!$S$10,A215=$AT$16,STL!$S$11,A215=$AT$17,STL!$S$12,A215=$AT$18,STL!$S$13,A215=$AT$19,STL!$S$14,A215=$AT$20,STL!$S$15,A215=$AT$21,STL!$S$16,A215=$AT$22,STL!$S$17,A215=$AT$23,STL!$S$18,A215=$AT$24,STL!$S$19,A215=$AT$25,STL!$S$20,A215=$AT$26,STL!$S$21,A215=$AT$27,STL!$S$22,A215=$AT$28,STL!$S$23,A215=$AT$29,STL!$S$24,A215=$AT$30,STL!$S$25,A215=$AT$31,STL!$S$26,A215=$AT$32,STL!$S$27,A215=$AT$33,STL!$S$28,A215=$AT$34,STL!$S$29,A215=$AT$35,STL!$S$30,A215=$AT$36,STL!$S$31,A215=$AT$37,STL!$S$32,A215=$AT$38,STL!$S$33,A215=$AT$39,STL!$S$34,A215=$AT$40,STL!$S$35,A215=$AT$41,STL!$S$36,A215=$AT$42,STL!$S$37,A215=$AT$43,STL!$S$38,A215=$AT$44,STL!$S$39,A215=$AT$45,STL!$S$40,A215=$AT$46,STL!$S$41,A215=$AT$47,STL!$S$42,A215=$AT$48,STL!$S$43,A215=$AT$49,STL!$S$44)</f>
        <v>15642.857142857143</v>
      </c>
      <c r="T215" s="2" cm="1">
        <f t="array" ref="T215">_xlfn.IFS(AD215=$AX$8,STL!$T$3,AD215=$AX$9,STL!$T$4,AD215=$AX$10,STL!$T$5,AD215=$AX$11,STL!$T$6,AD215=$AX$12,STL!$T$7,AD215=$AX$13,STL!$T$8,AD215=$AX$14,STL!$T$9,AD215=$AX$15,STL!$T$10,AD215=$AX$16,STL!$T$11,AD215=$AX$17,STL!$T$12,AD215=$AX$18,STL!$T$13,AD215=$AX$19,STL!$T$14,AD215=$AX$20,STL!$T$15,AD215=$AX$21,STL!$T$16,AD215=$AX$22,STL!$T$17,AD215=$AX$23,STL!$T$18,AD215=$AX$24,STL!$T$19,AD215=$AX$25,STL!$T$20,AD215=$AX$26,STL!$T$21,AD215=$AX$27,STL!$T$22,AD215=$AX$28,STL!$T$23,AD215=$AX$29,STL!$T$24,AD215=$AX$30,STL!$T$25,AD215=$AX$31,STL!$T$26,AD215=$AX$32,STL!$T$27,AD215=$AX$33,STL!$T$28,AD215=$AX$34,STL!$T$29,AD215=$AX$35,STL!$T$30,AD215=$AX$36,STL!$T$31,AD215=$AX$37,STL!$T$32,AD215=$AX$38,STL!$T$33,AD215=$AX$39,STL!$T$34,AD215=$AX$40,STL!$T$35,AD215=$AX$41,STL!$T$36,AD215=$AX$42,STL!$T$37,AD215=$AX$43,STL!$T$38,AD215=$AX$44,STL!$T$39,AD215=$AX$45,STL!$T$40,AD215=$AX$46,STL!$T$41,AD215=$AX$47,STL!$T$42,AD215=$AX$48,STL!$T$43,AD215=$AX$49,STL!$T$44)</f>
        <v>244.446</v>
      </c>
      <c r="U215" s="2" cm="1">
        <f t="array" ref="U215">_xlfn.IFS($AD215=$AX$8,STL!$U$3,$AD215=$AX$9,STL!$U$4,$AD215=$AX$10,STL!$U$5,$AD215=$AX$11,STL!$U$6,$AD215=$AX$12,STL!$U$7,$AD215=$AX$13,STL!$U$8,$AD215=$AX$14,STL!$U$9,$AD215=$AX$15,STL!$U$10,$AD215=$AX$16,STL!$U$11,$AD215=$AX$17,STL!$U$12,$AD215=$AX$18,STL!$U$13,$AD215=$AX$19,STL!$U$14,$AD215=$AX$20,STL!$U$15,$AD215=$AX$21,STL!$U$16,$AD215=$AX$22,STL!$U$17,$AD215=$AX$23,STL!$U$18,$AD215=$AX$24,STL!$U$19,$AD215=$AX$25,STL!$U$20,$AD215=$AX$26,STL!$U$21,$AD215=$AX$27,STL!$U$22,$AD215=$AX$28,STL!$U$23,$AD215=$AX$29,STL!$U$24,$AD215=$AX$30,STL!$U$25,$AD215=$AX$31,STL!$U$26,$AD215=$AX$32,STL!$U$27,$AD215=$AX$33,STL!$U$28,$AD215=$AX$34,STL!$U$29,$AD215=$AX$35,STL!$U$30,$AD215=$AX$36,STL!$U$31,$AD215=$AX$37,STL!$U$32,$AD215=$AX$38,STL!$U$33,$AD215=$AX$39,STL!$U$34,$AD215=$AX$40,STL!$U$35,$AD215=$AX$41,STL!$U$36,$AD215=$AX$42,STL!$U$37,$AD215=$AX$43,STL!$U$38,$AD215=$AX$44,STL!$U$39,$AD215=$AX$45,STL!$U$40,$AD215=$AX$46,STL!$U$41,$AD215=$AX$47,STL!$U$42,$AD215=$AX$48,STL!$U$43,$AD215=$AX$49,STL!$U$44)</f>
        <v>1.6719999999999999</v>
      </c>
      <c r="V215" s="2" cm="1">
        <f t="array" ref="V215">_xlfn.IFS($AD215=$AX$8,STL!$V$3,$AD215=$AX$9,STL!$V$4,$AD215=$AX$10,STL!$V$5,$AD215=$AX$11,STL!$V$6,$AD215=$AX$12,STL!$V$7,$AD215=$AX$13,STL!$V$8,$AD215=$AX$14,STL!$V$9,$AD215=$AX$15,STL!$V$10,$AD215=$AX$16,STL!$V$11,$AD215=$AX$17,STL!$V$12,$AD215=$AX$18,STL!$V$13,$AD215=$AX$19,STL!$V$14,$AD215=$AX$20,STL!$V$15,$AD215=$AX$21,STL!$V$16,$AD215=$AX$22,STL!$V$17,$AD215=$AX$23,STL!$V$18,$AD215=$AX$24,STL!$V$19,$AD215=$AX$25,STL!$V$20,$AD215=$AX$26,STL!$V$21,$AD215=$AX$27,STL!$V$22,$AD215=$AX$28,STL!$V$23,$AD215=$AX$29,STL!$V$24,$AD215=$AX$30,STL!$V$25,$AD215=$AX$31,STL!$V$26,$AD215=$AX$32,STL!$V$27,$AD215=$AX$33,STL!$V$28,$AD215=$AX$34,STL!$V$29,$AD215=$AX$35,STL!$V$30,$AD215=$AX$36,STL!$V$31,$AD215=$AX$37,STL!$V$32,$AD215=$AX$38,STL!$V$33,$AD215=$AX$39,STL!$V$34,$AD215=$AX$40,STL!$V$35,$AD215=$AX$41,STL!$V$36,$AD215=$AX$42,STL!$V$37,$AD215=$AX$43,STL!$V$38,$AD215=$AX$44,STL!$V$39,$AD215=$AX$45,STL!$V$40,$AD215=$AX$46,STL!$V$41,$AD215=$AX$47,STL!$V$42,$AD215=$AX$48,STL!$V$43,$AD215=$AX$49,STL!$V$44)</f>
        <v>246.11799999999999</v>
      </c>
      <c r="W215" s="2" t="s">
        <v>1536</v>
      </c>
      <c r="X215" s="2">
        <v>0.2</v>
      </c>
      <c r="Y215" s="2" t="s">
        <v>33</v>
      </c>
      <c r="Z215" s="2" t="s">
        <v>34</v>
      </c>
      <c r="AA215" s="2" t="s">
        <v>35</v>
      </c>
      <c r="AB215" s="2">
        <v>916.15499199999999</v>
      </c>
      <c r="AC215" s="2">
        <v>0.91615500000000005</v>
      </c>
      <c r="AD215" s="2">
        <v>26</v>
      </c>
      <c r="AE215" s="10" t="s">
        <v>307</v>
      </c>
      <c r="AF215" s="2">
        <f t="shared" si="4"/>
        <v>28662.563571428575</v>
      </c>
      <c r="AG215" s="2" cm="1">
        <f t="array" ref="AG215">_xlfn.IFS(D215="I",MIN('Datos pp I Región'!$K$7:$K$9),D215="II",MIN('Datos pp II Región'!$K$7:$K$9),D215="III",MIN('Datos pp III Región'!$K$7:$K$9),D215="IV",MIN('Datos pp IV Región'!$K$7:$K$9),D215="V",MIN('Datos pp V Región'!$K$7:$K$9),D215="RM",MIN('Datos pp RM'!$K$7:$K$9),D215="VI",MIN('Datos pp VI Región'!$K$7:$K$9))</f>
        <v>22</v>
      </c>
      <c r="AH215" s="2" cm="1">
        <f t="array" ref="AH215">_xlfn.IFS(Z215="Pavimentado",1-(AG215/(4*365)),Z215="No Pavimentado",1-(AG215/365))</f>
        <v>0.98493150684931507</v>
      </c>
      <c r="AI215" s="2" cm="1">
        <f t="array" ref="AI215">_xlfn.IFS(Z215="Pavimentado",8,Z215="No Pavimentado",R215)</f>
        <v>8</v>
      </c>
      <c r="AJ215" s="2">
        <v>0.62</v>
      </c>
      <c r="AK215" s="2">
        <v>0.15</v>
      </c>
      <c r="AL215" s="2">
        <v>1.5</v>
      </c>
      <c r="AM215" s="2">
        <v>0.15</v>
      </c>
      <c r="AN215" s="2"/>
      <c r="AO215" s="2" cm="1">
        <f t="array" ref="AO215">_xlfn.IFS($Z215=$AU$3,AJ215*(($X215)^(0.91))*(AI215*1.1023)^(1.02),$Z215=$AU$4,AL215*281.9*((8.5/12)^0.9)*(AI215/2.72)^0.45)</f>
        <v>1.3201600184669013</v>
      </c>
      <c r="AP215" s="2" cm="1">
        <f t="array" ref="AP215">_xlfn.IFS($Z215=$AU$3,AK215*(($X215)^(0.91))*(AI215*1.1023)^1.02,$Z215=$AU$4,AM215*281.9*((8.5/12)^0.9)*(AI215/2.72)^0.45)</f>
        <v>0.31939355285489546</v>
      </c>
      <c r="AQ215" s="2" cm="1">
        <f t="array" ref="AQ215">_xlfn.IFS(Z215=$AU$3,(AF215*AO215*AH215)/1000000,Z215=$AU$4,(AF215*AH215*AO215*(1-AN215))/1000000)</f>
        <v>3.7268991172955714E-2</v>
      </c>
      <c r="AR215" s="2" cm="1">
        <f t="array" ref="AR215">_xlfn.IFS(Z215=$AU$3,(AF215*AP215*AH215)/1000000,Z215=$AU$4,(AF215*AH215*AP215*(1-AN215))/1000000)</f>
        <v>9.0166914128118666E-3</v>
      </c>
    </row>
    <row r="216" spans="1:44" x14ac:dyDescent="0.3">
      <c r="A216" s="2">
        <v>26</v>
      </c>
      <c r="B216" t="s">
        <v>228</v>
      </c>
      <c r="D216" t="s">
        <v>23</v>
      </c>
      <c r="F216" s="2" t="s">
        <v>231</v>
      </c>
      <c r="G216" s="2" t="s">
        <v>211</v>
      </c>
      <c r="H216" s="2" t="s">
        <v>220</v>
      </c>
      <c r="I216" s="2" t="s">
        <v>28</v>
      </c>
      <c r="J216" s="2">
        <v>1200</v>
      </c>
      <c r="K216" s="2" t="s">
        <v>232</v>
      </c>
      <c r="L216" s="2">
        <v>40</v>
      </c>
      <c r="M216" s="2" t="s">
        <v>233</v>
      </c>
      <c r="N216" s="2" t="s">
        <v>31</v>
      </c>
      <c r="O216" s="2">
        <v>438000</v>
      </c>
      <c r="P216" s="2" cm="1">
        <f t="array" ref="P216">_xlfn.IFS(AD216=$AT$8,STL!$P$3,AD216=$AT$9,STL!$P$4,AD216=$AT$10,STL!$P$5,AD216=$AT$11,STL!$P$6,AD216=$AT$12,STL!$P$7,AD216=$AT$13,STL!$P$8,AD216=$AT$14,STL!$P$9,AD216=$AT$15,STL!$P$10,AD216=$AT$16,STL!$P$11,AD216=$AT$17,STL!$P$12,AD216=$AT$18,STL!$P$13,AD216=$AT$19,STL!$P$14,AD216=$AT$20,STL!$P$15,AD216=$AT$21,STL!$P$16,AD216=$AT$22,STL!$P$17,AD216=$AT$23,STL!$P$18,AD216=$AT$24,STL!$P$19,AD216=$AT$25,STL!$P$20,AD216=$AT$26,STL!$P$21,AD216=$AT$27,STL!$P$22,AD216=$AT$28,STL!$P$23,AD216=$AT$29,STL!$P$24,AD216=$AT$30,STL!$P$25,AD216=$AT$31,STL!$P$26,AD216=$AT$32,STL!$P$27,AD216=$AT$33,STL!$P$28,AD216=$AT$34,STL!$P$29,AD216=$AT$35,STL!$P$30,AD216=$AT$36,STL!$P$31,AD216=$AT$37,STL!$P$32,AD216=$AT$38,STL!$P$33,AD216=$AT$39,STL!$P$34,AD216=$AT$40,STL!$P$35,AD216=$AT$41,STL!$P$36,AD216=$AT$42,STL!$P$37,AD216=$AT$43,STL!$P$38,AD216=$AT$44,STL!$P$39,AD216=$AT$45,STL!$P$40,AD216=$AT$46,STL!$P$41,AD216=$AT$47,STL!$P$42,AD216=$AT$48,STL!$P$43,AD216=$AT$49,STL!$P$44)</f>
        <v>8.3350000000000009</v>
      </c>
      <c r="Q216" s="2">
        <f>STL!$Q$3</f>
        <v>28</v>
      </c>
      <c r="R216" s="42">
        <f>STL!$R$3</f>
        <v>36.335000000000001</v>
      </c>
      <c r="S216" s="43" cm="1">
        <f t="array" ref="S216">_xlfn.IFS(A216=$AT$8,STL!$S$3,A216=$AT$9,STL!$S$4,A216=$AT$10,STL!$S$5,A216=$AT$11,STL!$S$6,A216=$AT$12,STL!$S$7,A216=$AT$13,STL!$S$8,A216=$AT$14,STL!$S$9,A216=$AT$15,STL!$S$10,A216=$AT$16,STL!$S$11,A216=$AT$17,STL!$S$12,A216=$AT$18,STL!$S$13,A216=$AT$19,STL!$S$14,A216=$AT$20,STL!$S$15,A216=$AT$21,STL!$S$16,A216=$AT$22,STL!$S$17,A216=$AT$23,STL!$S$18,A216=$AT$24,STL!$S$19,A216=$AT$25,STL!$S$20,A216=$AT$26,STL!$S$21,A216=$AT$27,STL!$S$22,A216=$AT$28,STL!$S$23,A216=$AT$29,STL!$S$24,A216=$AT$30,STL!$S$25,A216=$AT$31,STL!$S$26,A216=$AT$32,STL!$S$27,A216=$AT$33,STL!$S$28,A216=$AT$34,STL!$S$29,A216=$AT$35,STL!$S$30,A216=$AT$36,STL!$S$31,A216=$AT$37,STL!$S$32,A216=$AT$38,STL!$S$33,A216=$AT$39,STL!$S$34,A216=$AT$40,STL!$S$35,A216=$AT$41,STL!$S$36,A216=$AT$42,STL!$S$37,A216=$AT$43,STL!$S$38,A216=$AT$44,STL!$S$39,A216=$AT$45,STL!$S$40,A216=$AT$46,STL!$S$41,A216=$AT$47,STL!$S$42,A216=$AT$48,STL!$S$43,A216=$AT$49,STL!$S$44)</f>
        <v>15642.857142857143</v>
      </c>
      <c r="T216" s="2" cm="1">
        <f t="array" ref="T216">_xlfn.IFS(AD216=$AX$8,STL!$T$3,AD216=$AX$9,STL!$T$4,AD216=$AX$10,STL!$T$5,AD216=$AX$11,STL!$T$6,AD216=$AX$12,STL!$T$7,AD216=$AX$13,STL!$T$8,AD216=$AX$14,STL!$T$9,AD216=$AX$15,STL!$T$10,AD216=$AX$16,STL!$T$11,AD216=$AX$17,STL!$T$12,AD216=$AX$18,STL!$T$13,AD216=$AX$19,STL!$T$14,AD216=$AX$20,STL!$T$15,AD216=$AX$21,STL!$T$16,AD216=$AX$22,STL!$T$17,AD216=$AX$23,STL!$T$18,AD216=$AX$24,STL!$T$19,AD216=$AX$25,STL!$T$20,AD216=$AX$26,STL!$T$21,AD216=$AX$27,STL!$T$22,AD216=$AX$28,STL!$T$23,AD216=$AX$29,STL!$T$24,AD216=$AX$30,STL!$T$25,AD216=$AX$31,STL!$T$26,AD216=$AX$32,STL!$T$27,AD216=$AX$33,STL!$T$28,AD216=$AX$34,STL!$T$29,AD216=$AX$35,STL!$T$30,AD216=$AX$36,STL!$T$31,AD216=$AX$37,STL!$T$32,AD216=$AX$38,STL!$T$33,AD216=$AX$39,STL!$T$34,AD216=$AX$40,STL!$T$35,AD216=$AX$41,STL!$T$36,AD216=$AX$42,STL!$T$37,AD216=$AX$43,STL!$T$38,AD216=$AX$44,STL!$T$39,AD216=$AX$45,STL!$T$40,AD216=$AX$46,STL!$T$41,AD216=$AX$47,STL!$T$42,AD216=$AX$48,STL!$T$43,AD216=$AX$49,STL!$T$44)</f>
        <v>244.446</v>
      </c>
      <c r="U216" s="2" cm="1">
        <f t="array" ref="U216">_xlfn.IFS($AD216=$AX$8,STL!$U$3,$AD216=$AX$9,STL!$U$4,$AD216=$AX$10,STL!$U$5,$AD216=$AX$11,STL!$U$6,$AD216=$AX$12,STL!$U$7,$AD216=$AX$13,STL!$U$8,$AD216=$AX$14,STL!$U$9,$AD216=$AX$15,STL!$U$10,$AD216=$AX$16,STL!$U$11,$AD216=$AX$17,STL!$U$12,$AD216=$AX$18,STL!$U$13,$AD216=$AX$19,STL!$U$14,$AD216=$AX$20,STL!$U$15,$AD216=$AX$21,STL!$U$16,$AD216=$AX$22,STL!$U$17,$AD216=$AX$23,STL!$U$18,$AD216=$AX$24,STL!$U$19,$AD216=$AX$25,STL!$U$20,$AD216=$AX$26,STL!$U$21,$AD216=$AX$27,STL!$U$22,$AD216=$AX$28,STL!$U$23,$AD216=$AX$29,STL!$U$24,$AD216=$AX$30,STL!$U$25,$AD216=$AX$31,STL!$U$26,$AD216=$AX$32,STL!$U$27,$AD216=$AX$33,STL!$U$28,$AD216=$AX$34,STL!$U$29,$AD216=$AX$35,STL!$U$30,$AD216=$AX$36,STL!$U$31,$AD216=$AX$37,STL!$U$32,$AD216=$AX$38,STL!$U$33,$AD216=$AX$39,STL!$U$34,$AD216=$AX$40,STL!$U$35,$AD216=$AX$41,STL!$U$36,$AD216=$AX$42,STL!$U$37,$AD216=$AX$43,STL!$U$38,$AD216=$AX$44,STL!$U$39,$AD216=$AX$45,STL!$U$40,$AD216=$AX$46,STL!$U$41,$AD216=$AX$47,STL!$U$42,$AD216=$AX$48,STL!$U$43,$AD216=$AX$49,STL!$U$44)</f>
        <v>1.6719999999999999</v>
      </c>
      <c r="V216" s="2" cm="1">
        <f t="array" ref="V216">_xlfn.IFS($AD216=$AX$8,STL!$V$3,$AD216=$AX$9,STL!$V$4,$AD216=$AX$10,STL!$V$5,$AD216=$AX$11,STL!$V$6,$AD216=$AX$12,STL!$V$7,$AD216=$AX$13,STL!$V$8,$AD216=$AX$14,STL!$V$9,$AD216=$AX$15,STL!$V$10,$AD216=$AX$16,STL!$V$11,$AD216=$AX$17,STL!$V$12,$AD216=$AX$18,STL!$V$13,$AD216=$AX$19,STL!$V$14,$AD216=$AX$20,STL!$V$15,$AD216=$AX$21,STL!$V$16,$AD216=$AX$22,STL!$V$17,$AD216=$AX$23,STL!$V$18,$AD216=$AX$24,STL!$V$19,$AD216=$AX$25,STL!$V$20,$AD216=$AX$26,STL!$V$21,$AD216=$AX$27,STL!$V$22,$AD216=$AX$28,STL!$V$23,$AD216=$AX$29,STL!$V$24,$AD216=$AX$30,STL!$V$25,$AD216=$AX$31,STL!$V$26,$AD216=$AX$32,STL!$V$27,$AD216=$AX$33,STL!$V$28,$AD216=$AX$34,STL!$V$29,$AD216=$AX$35,STL!$V$30,$AD216=$AX$36,STL!$V$31,$AD216=$AX$37,STL!$V$32,$AD216=$AX$38,STL!$V$33,$AD216=$AX$39,STL!$V$34,$AD216=$AX$40,STL!$V$35,$AD216=$AX$41,STL!$V$36,$AD216=$AX$42,STL!$V$37,$AD216=$AX$43,STL!$V$38,$AD216=$AX$44,STL!$V$39,$AD216=$AX$45,STL!$V$40,$AD216=$AX$46,STL!$V$41,$AD216=$AX$47,STL!$V$42,$AD216=$AX$48,STL!$V$43,$AD216=$AX$49,STL!$V$44)</f>
        <v>246.11799999999999</v>
      </c>
      <c r="W216" s="2" t="s">
        <v>1536</v>
      </c>
      <c r="X216" s="2">
        <v>0.2</v>
      </c>
      <c r="Y216" s="2" t="s">
        <v>33</v>
      </c>
      <c r="Z216" s="2" t="s">
        <v>34</v>
      </c>
      <c r="AA216" s="2" t="s">
        <v>35</v>
      </c>
      <c r="AB216" s="2">
        <v>412.70657199999999</v>
      </c>
      <c r="AC216" s="2">
        <v>0.41270699999999999</v>
      </c>
      <c r="AD216" s="2">
        <v>26</v>
      </c>
      <c r="AE216" s="10" t="s">
        <v>307</v>
      </c>
      <c r="AF216" s="2">
        <f t="shared" si="4"/>
        <v>12911.833285714285</v>
      </c>
      <c r="AG216" s="2" cm="1">
        <f t="array" ref="AG216">_xlfn.IFS(D216="I",MIN('Datos pp I Región'!$K$7:$K$9),D216="II",MIN('Datos pp II Región'!$K$7:$K$9),D216="III",MIN('Datos pp III Región'!$K$7:$K$9),D216="IV",MIN('Datos pp IV Región'!$K$7:$K$9),D216="V",MIN('Datos pp V Región'!$K$7:$K$9),D216="RM",MIN('Datos pp RM'!$K$7:$K$9),D216="VI",MIN('Datos pp VI Región'!$K$7:$K$9))</f>
        <v>22</v>
      </c>
      <c r="AH216" s="2" cm="1">
        <f t="array" ref="AH216">_xlfn.IFS(Z216="Pavimentado",1-(AG216/(4*365)),Z216="No Pavimentado",1-(AG216/365))</f>
        <v>0.98493150684931507</v>
      </c>
      <c r="AI216" s="2" cm="1">
        <f t="array" ref="AI216">_xlfn.IFS(Z216="Pavimentado",8,Z216="No Pavimentado",R216)</f>
        <v>8</v>
      </c>
      <c r="AJ216" s="2">
        <v>0.62</v>
      </c>
      <c r="AK216" s="2">
        <v>0.15</v>
      </c>
      <c r="AL216" s="2">
        <v>1.5</v>
      </c>
      <c r="AM216" s="2">
        <v>0.15</v>
      </c>
      <c r="AN216" s="2"/>
      <c r="AO216" s="2" cm="1">
        <f t="array" ref="AO216">_xlfn.IFS($Z216=$AU$3,AJ216*(($X216)^(0.91))*(AI216*1.1023)^(1.02),$Z216=$AU$4,AL216*281.9*((8.5/12)^0.9)*(AI216/2.72)^0.45)</f>
        <v>1.3201600184669013</v>
      </c>
      <c r="AP216" s="2" cm="1">
        <f t="array" ref="AP216">_xlfn.IFS($Z216=$AU$3,AK216*(($X216)^(0.91))*(AI216*1.1023)^1.02,$Z216=$AU$4,AM216*281.9*((8.5/12)^0.9)*(AI216/2.72)^0.45)</f>
        <v>0.31939355285489546</v>
      </c>
      <c r="AQ216" s="2" cm="1">
        <f t="array" ref="AQ216">_xlfn.IFS(Z216=$AU$3,(AF216*AO216*AH216)/1000000,Z216=$AU$4,(AF216*AH216*AO216*(1-AN216))/1000000)</f>
        <v>1.6788833265132027E-2</v>
      </c>
      <c r="AR216" s="2" cm="1">
        <f t="array" ref="AR216">_xlfn.IFS(Z216=$AU$3,(AF216*AP216*AH216)/1000000,Z216=$AU$4,(AF216*AH216*AP216*(1-AN216))/1000000)</f>
        <v>4.0618144996287155E-3</v>
      </c>
    </row>
    <row r="217" spans="1:44" x14ac:dyDescent="0.3">
      <c r="A217" s="2">
        <v>26</v>
      </c>
      <c r="B217" t="s">
        <v>228</v>
      </c>
      <c r="D217" t="s">
        <v>23</v>
      </c>
      <c r="F217" s="2" t="s">
        <v>231</v>
      </c>
      <c r="G217" s="2" t="s">
        <v>211</v>
      </c>
      <c r="H217" s="2" t="s">
        <v>220</v>
      </c>
      <c r="I217" s="2" t="s">
        <v>28</v>
      </c>
      <c r="J217" s="2">
        <v>1200</v>
      </c>
      <c r="K217" s="2" t="s">
        <v>232</v>
      </c>
      <c r="L217" s="2">
        <v>40</v>
      </c>
      <c r="M217" s="2" t="s">
        <v>233</v>
      </c>
      <c r="N217" s="2" t="s">
        <v>31</v>
      </c>
      <c r="O217" s="2">
        <v>438000</v>
      </c>
      <c r="P217" s="2" cm="1">
        <f t="array" ref="P217">_xlfn.IFS(AD217=$AT$8,STL!$P$3,AD217=$AT$9,STL!$P$4,AD217=$AT$10,STL!$P$5,AD217=$AT$11,STL!$P$6,AD217=$AT$12,STL!$P$7,AD217=$AT$13,STL!$P$8,AD217=$AT$14,STL!$P$9,AD217=$AT$15,STL!$P$10,AD217=$AT$16,STL!$P$11,AD217=$AT$17,STL!$P$12,AD217=$AT$18,STL!$P$13,AD217=$AT$19,STL!$P$14,AD217=$AT$20,STL!$P$15,AD217=$AT$21,STL!$P$16,AD217=$AT$22,STL!$P$17,AD217=$AT$23,STL!$P$18,AD217=$AT$24,STL!$P$19,AD217=$AT$25,STL!$P$20,AD217=$AT$26,STL!$P$21,AD217=$AT$27,STL!$P$22,AD217=$AT$28,STL!$P$23,AD217=$AT$29,STL!$P$24,AD217=$AT$30,STL!$P$25,AD217=$AT$31,STL!$P$26,AD217=$AT$32,STL!$P$27,AD217=$AT$33,STL!$P$28,AD217=$AT$34,STL!$P$29,AD217=$AT$35,STL!$P$30,AD217=$AT$36,STL!$P$31,AD217=$AT$37,STL!$P$32,AD217=$AT$38,STL!$P$33,AD217=$AT$39,STL!$P$34,AD217=$AT$40,STL!$P$35,AD217=$AT$41,STL!$P$36,AD217=$AT$42,STL!$P$37,AD217=$AT$43,STL!$P$38,AD217=$AT$44,STL!$P$39,AD217=$AT$45,STL!$P$40,AD217=$AT$46,STL!$P$41,AD217=$AT$47,STL!$P$42,AD217=$AT$48,STL!$P$43,AD217=$AT$49,STL!$P$44)</f>
        <v>8.3350000000000009</v>
      </c>
      <c r="Q217" s="2">
        <f>STL!$Q$3</f>
        <v>28</v>
      </c>
      <c r="R217" s="42">
        <f>STL!$R$3</f>
        <v>36.335000000000001</v>
      </c>
      <c r="S217" s="43" cm="1">
        <f t="array" ref="S217">_xlfn.IFS(A217=$AT$8,STL!$S$3,A217=$AT$9,STL!$S$4,A217=$AT$10,STL!$S$5,A217=$AT$11,STL!$S$6,A217=$AT$12,STL!$S$7,A217=$AT$13,STL!$S$8,A217=$AT$14,STL!$S$9,A217=$AT$15,STL!$S$10,A217=$AT$16,STL!$S$11,A217=$AT$17,STL!$S$12,A217=$AT$18,STL!$S$13,A217=$AT$19,STL!$S$14,A217=$AT$20,STL!$S$15,A217=$AT$21,STL!$S$16,A217=$AT$22,STL!$S$17,A217=$AT$23,STL!$S$18,A217=$AT$24,STL!$S$19,A217=$AT$25,STL!$S$20,A217=$AT$26,STL!$S$21,A217=$AT$27,STL!$S$22,A217=$AT$28,STL!$S$23,A217=$AT$29,STL!$S$24,A217=$AT$30,STL!$S$25,A217=$AT$31,STL!$S$26,A217=$AT$32,STL!$S$27,A217=$AT$33,STL!$S$28,A217=$AT$34,STL!$S$29,A217=$AT$35,STL!$S$30,A217=$AT$36,STL!$S$31,A217=$AT$37,STL!$S$32,A217=$AT$38,STL!$S$33,A217=$AT$39,STL!$S$34,A217=$AT$40,STL!$S$35,A217=$AT$41,STL!$S$36,A217=$AT$42,STL!$S$37,A217=$AT$43,STL!$S$38,A217=$AT$44,STL!$S$39,A217=$AT$45,STL!$S$40,A217=$AT$46,STL!$S$41,A217=$AT$47,STL!$S$42,A217=$AT$48,STL!$S$43,A217=$AT$49,STL!$S$44)</f>
        <v>15642.857142857143</v>
      </c>
      <c r="T217" s="2" cm="1">
        <f t="array" ref="T217">_xlfn.IFS(AD217=$AX$8,STL!$T$3,AD217=$AX$9,STL!$T$4,AD217=$AX$10,STL!$T$5,AD217=$AX$11,STL!$T$6,AD217=$AX$12,STL!$T$7,AD217=$AX$13,STL!$T$8,AD217=$AX$14,STL!$T$9,AD217=$AX$15,STL!$T$10,AD217=$AX$16,STL!$T$11,AD217=$AX$17,STL!$T$12,AD217=$AX$18,STL!$T$13,AD217=$AX$19,STL!$T$14,AD217=$AX$20,STL!$T$15,AD217=$AX$21,STL!$T$16,AD217=$AX$22,STL!$T$17,AD217=$AX$23,STL!$T$18,AD217=$AX$24,STL!$T$19,AD217=$AX$25,STL!$T$20,AD217=$AX$26,STL!$T$21,AD217=$AX$27,STL!$T$22,AD217=$AX$28,STL!$T$23,AD217=$AX$29,STL!$T$24,AD217=$AX$30,STL!$T$25,AD217=$AX$31,STL!$T$26,AD217=$AX$32,STL!$T$27,AD217=$AX$33,STL!$T$28,AD217=$AX$34,STL!$T$29,AD217=$AX$35,STL!$T$30,AD217=$AX$36,STL!$T$31,AD217=$AX$37,STL!$T$32,AD217=$AX$38,STL!$T$33,AD217=$AX$39,STL!$T$34,AD217=$AX$40,STL!$T$35,AD217=$AX$41,STL!$T$36,AD217=$AX$42,STL!$T$37,AD217=$AX$43,STL!$T$38,AD217=$AX$44,STL!$T$39,AD217=$AX$45,STL!$T$40,AD217=$AX$46,STL!$T$41,AD217=$AX$47,STL!$T$42,AD217=$AX$48,STL!$T$43,AD217=$AX$49,STL!$T$44)</f>
        <v>244.446</v>
      </c>
      <c r="U217" s="2" cm="1">
        <f t="array" ref="U217">_xlfn.IFS($AD217=$AX$8,STL!$U$3,$AD217=$AX$9,STL!$U$4,$AD217=$AX$10,STL!$U$5,$AD217=$AX$11,STL!$U$6,$AD217=$AX$12,STL!$U$7,$AD217=$AX$13,STL!$U$8,$AD217=$AX$14,STL!$U$9,$AD217=$AX$15,STL!$U$10,$AD217=$AX$16,STL!$U$11,$AD217=$AX$17,STL!$U$12,$AD217=$AX$18,STL!$U$13,$AD217=$AX$19,STL!$U$14,$AD217=$AX$20,STL!$U$15,$AD217=$AX$21,STL!$U$16,$AD217=$AX$22,STL!$U$17,$AD217=$AX$23,STL!$U$18,$AD217=$AX$24,STL!$U$19,$AD217=$AX$25,STL!$U$20,$AD217=$AX$26,STL!$U$21,$AD217=$AX$27,STL!$U$22,$AD217=$AX$28,STL!$U$23,$AD217=$AX$29,STL!$U$24,$AD217=$AX$30,STL!$U$25,$AD217=$AX$31,STL!$U$26,$AD217=$AX$32,STL!$U$27,$AD217=$AX$33,STL!$U$28,$AD217=$AX$34,STL!$U$29,$AD217=$AX$35,STL!$U$30,$AD217=$AX$36,STL!$U$31,$AD217=$AX$37,STL!$U$32,$AD217=$AX$38,STL!$U$33,$AD217=$AX$39,STL!$U$34,$AD217=$AX$40,STL!$U$35,$AD217=$AX$41,STL!$U$36,$AD217=$AX$42,STL!$U$37,$AD217=$AX$43,STL!$U$38,$AD217=$AX$44,STL!$U$39,$AD217=$AX$45,STL!$U$40,$AD217=$AX$46,STL!$U$41,$AD217=$AX$47,STL!$U$42,$AD217=$AX$48,STL!$U$43,$AD217=$AX$49,STL!$U$44)</f>
        <v>1.6719999999999999</v>
      </c>
      <c r="V217" s="2" cm="1">
        <f t="array" ref="V217">_xlfn.IFS($AD217=$AX$8,STL!$V$3,$AD217=$AX$9,STL!$V$4,$AD217=$AX$10,STL!$V$5,$AD217=$AX$11,STL!$V$6,$AD217=$AX$12,STL!$V$7,$AD217=$AX$13,STL!$V$8,$AD217=$AX$14,STL!$V$9,$AD217=$AX$15,STL!$V$10,$AD217=$AX$16,STL!$V$11,$AD217=$AX$17,STL!$V$12,$AD217=$AX$18,STL!$V$13,$AD217=$AX$19,STL!$V$14,$AD217=$AX$20,STL!$V$15,$AD217=$AX$21,STL!$V$16,$AD217=$AX$22,STL!$V$17,$AD217=$AX$23,STL!$V$18,$AD217=$AX$24,STL!$V$19,$AD217=$AX$25,STL!$V$20,$AD217=$AX$26,STL!$V$21,$AD217=$AX$27,STL!$V$22,$AD217=$AX$28,STL!$V$23,$AD217=$AX$29,STL!$V$24,$AD217=$AX$30,STL!$V$25,$AD217=$AX$31,STL!$V$26,$AD217=$AX$32,STL!$V$27,$AD217=$AX$33,STL!$V$28,$AD217=$AX$34,STL!$V$29,$AD217=$AX$35,STL!$V$30,$AD217=$AX$36,STL!$V$31,$AD217=$AX$37,STL!$V$32,$AD217=$AX$38,STL!$V$33,$AD217=$AX$39,STL!$V$34,$AD217=$AX$40,STL!$V$35,$AD217=$AX$41,STL!$V$36,$AD217=$AX$42,STL!$V$37,$AD217=$AX$43,STL!$V$38,$AD217=$AX$44,STL!$V$39,$AD217=$AX$45,STL!$V$40,$AD217=$AX$46,STL!$V$41,$AD217=$AX$47,STL!$V$42,$AD217=$AX$48,STL!$V$43,$AD217=$AX$49,STL!$V$44)</f>
        <v>246.11799999999999</v>
      </c>
      <c r="W217" s="2" t="s">
        <v>1537</v>
      </c>
      <c r="X217" s="2">
        <v>0.2</v>
      </c>
      <c r="Y217" s="2" t="s">
        <v>33</v>
      </c>
      <c r="Z217" s="2" t="s">
        <v>34</v>
      </c>
      <c r="AA217" s="2" t="s">
        <v>35</v>
      </c>
      <c r="AB217" s="2">
        <v>1760.8460560000001</v>
      </c>
      <c r="AC217" s="2">
        <v>1.7608459999999999</v>
      </c>
      <c r="AD217" s="2">
        <v>26</v>
      </c>
      <c r="AE217" s="10" t="s">
        <v>307</v>
      </c>
      <c r="AF217" s="2">
        <f t="shared" si="4"/>
        <v>55089.324857142856</v>
      </c>
      <c r="AG217" s="2" cm="1">
        <f t="array" ref="AG217">_xlfn.IFS(D217="I",MIN('Datos pp I Región'!$K$7:$K$9),D217="II",MIN('Datos pp II Región'!$K$7:$K$9),D217="III",MIN('Datos pp III Región'!$K$7:$K$9),D217="IV",MIN('Datos pp IV Región'!$K$7:$K$9),D217="V",MIN('Datos pp V Región'!$K$7:$K$9),D217="RM",MIN('Datos pp RM'!$K$7:$K$9),D217="VI",MIN('Datos pp VI Región'!$K$7:$K$9))</f>
        <v>22</v>
      </c>
      <c r="AH217" s="2" cm="1">
        <f t="array" ref="AH217">_xlfn.IFS(Z217="Pavimentado",1-(AG217/(4*365)),Z217="No Pavimentado",1-(AG217/365))</f>
        <v>0.98493150684931507</v>
      </c>
      <c r="AI217" s="2" cm="1">
        <f t="array" ref="AI217">_xlfn.IFS(Z217="Pavimentado",8,Z217="No Pavimentado",R217)</f>
        <v>8</v>
      </c>
      <c r="AJ217" s="2">
        <v>0.62</v>
      </c>
      <c r="AK217" s="2">
        <v>0.15</v>
      </c>
      <c r="AL217" s="2">
        <v>1.5</v>
      </c>
      <c r="AM217" s="2">
        <v>0.15</v>
      </c>
      <c r="AN217" s="2"/>
      <c r="AO217" s="2" cm="1">
        <f t="array" ref="AO217">_xlfn.IFS($Z217=$AU$3,AJ217*(($X217)^(0.91))*(AI217*1.1023)^(1.02),$Z217=$AU$4,AL217*281.9*((8.5/12)^0.9)*(AI217/2.72)^0.45)</f>
        <v>1.3201600184669013</v>
      </c>
      <c r="AP217" s="2" cm="1">
        <f t="array" ref="AP217">_xlfn.IFS($Z217=$AU$3,AK217*(($X217)^(0.91))*(AI217*1.1023)^1.02,$Z217=$AU$4,AM217*281.9*((8.5/12)^0.9)*(AI217/2.72)^0.45)</f>
        <v>0.31939355285489546</v>
      </c>
      <c r="AQ217" s="2" cm="1">
        <f t="array" ref="AQ217">_xlfn.IFS(Z217=$AU$3,(AF217*AO217*AH217)/1000000,Z217=$AU$4,(AF217*AH217*AO217*(1-AN217))/1000000)</f>
        <v>7.1630841976449797E-2</v>
      </c>
      <c r="AR217" s="2" cm="1">
        <f t="array" ref="AR217">_xlfn.IFS(Z217=$AU$3,(AF217*AP217*AH217)/1000000,Z217=$AU$4,(AF217*AH217*AP217*(1-AN217))/1000000)</f>
        <v>1.7330042413657206E-2</v>
      </c>
    </row>
    <row r="218" spans="1:44" x14ac:dyDescent="0.3">
      <c r="A218" s="2">
        <v>26</v>
      </c>
      <c r="B218" t="s">
        <v>228</v>
      </c>
      <c r="D218" t="s">
        <v>23</v>
      </c>
      <c r="F218" s="2" t="s">
        <v>231</v>
      </c>
      <c r="G218" s="2" t="s">
        <v>211</v>
      </c>
      <c r="H218" s="2" t="s">
        <v>220</v>
      </c>
      <c r="I218" s="2" t="s">
        <v>28</v>
      </c>
      <c r="J218" s="2">
        <v>1200</v>
      </c>
      <c r="K218" s="2" t="s">
        <v>232</v>
      </c>
      <c r="L218" s="2">
        <v>40</v>
      </c>
      <c r="M218" s="2" t="s">
        <v>233</v>
      </c>
      <c r="N218" s="2" t="s">
        <v>31</v>
      </c>
      <c r="O218" s="2">
        <v>438000</v>
      </c>
      <c r="P218" s="2" cm="1">
        <f t="array" ref="P218">_xlfn.IFS(AD218=$AT$8,STL!$P$3,AD218=$AT$9,STL!$P$4,AD218=$AT$10,STL!$P$5,AD218=$AT$11,STL!$P$6,AD218=$AT$12,STL!$P$7,AD218=$AT$13,STL!$P$8,AD218=$AT$14,STL!$P$9,AD218=$AT$15,STL!$P$10,AD218=$AT$16,STL!$P$11,AD218=$AT$17,STL!$P$12,AD218=$AT$18,STL!$P$13,AD218=$AT$19,STL!$P$14,AD218=$AT$20,STL!$P$15,AD218=$AT$21,STL!$P$16,AD218=$AT$22,STL!$P$17,AD218=$AT$23,STL!$P$18,AD218=$AT$24,STL!$P$19,AD218=$AT$25,STL!$P$20,AD218=$AT$26,STL!$P$21,AD218=$AT$27,STL!$P$22,AD218=$AT$28,STL!$P$23,AD218=$AT$29,STL!$P$24,AD218=$AT$30,STL!$P$25,AD218=$AT$31,STL!$P$26,AD218=$AT$32,STL!$P$27,AD218=$AT$33,STL!$P$28,AD218=$AT$34,STL!$P$29,AD218=$AT$35,STL!$P$30,AD218=$AT$36,STL!$P$31,AD218=$AT$37,STL!$P$32,AD218=$AT$38,STL!$P$33,AD218=$AT$39,STL!$P$34,AD218=$AT$40,STL!$P$35,AD218=$AT$41,STL!$P$36,AD218=$AT$42,STL!$P$37,AD218=$AT$43,STL!$P$38,AD218=$AT$44,STL!$P$39,AD218=$AT$45,STL!$P$40,AD218=$AT$46,STL!$P$41,AD218=$AT$47,STL!$P$42,AD218=$AT$48,STL!$P$43,AD218=$AT$49,STL!$P$44)</f>
        <v>8.3350000000000009</v>
      </c>
      <c r="Q218" s="2">
        <f>STL!$Q$3</f>
        <v>28</v>
      </c>
      <c r="R218" s="42">
        <f>STL!$R$3</f>
        <v>36.335000000000001</v>
      </c>
      <c r="S218" s="43" cm="1">
        <f t="array" ref="S218">_xlfn.IFS(A218=$AT$8,STL!$S$3,A218=$AT$9,STL!$S$4,A218=$AT$10,STL!$S$5,A218=$AT$11,STL!$S$6,A218=$AT$12,STL!$S$7,A218=$AT$13,STL!$S$8,A218=$AT$14,STL!$S$9,A218=$AT$15,STL!$S$10,A218=$AT$16,STL!$S$11,A218=$AT$17,STL!$S$12,A218=$AT$18,STL!$S$13,A218=$AT$19,STL!$S$14,A218=$AT$20,STL!$S$15,A218=$AT$21,STL!$S$16,A218=$AT$22,STL!$S$17,A218=$AT$23,STL!$S$18,A218=$AT$24,STL!$S$19,A218=$AT$25,STL!$S$20,A218=$AT$26,STL!$S$21,A218=$AT$27,STL!$S$22,A218=$AT$28,STL!$S$23,A218=$AT$29,STL!$S$24,A218=$AT$30,STL!$S$25,A218=$AT$31,STL!$S$26,A218=$AT$32,STL!$S$27,A218=$AT$33,STL!$S$28,A218=$AT$34,STL!$S$29,A218=$AT$35,STL!$S$30,A218=$AT$36,STL!$S$31,A218=$AT$37,STL!$S$32,A218=$AT$38,STL!$S$33,A218=$AT$39,STL!$S$34,A218=$AT$40,STL!$S$35,A218=$AT$41,STL!$S$36,A218=$AT$42,STL!$S$37,A218=$AT$43,STL!$S$38,A218=$AT$44,STL!$S$39,A218=$AT$45,STL!$S$40,A218=$AT$46,STL!$S$41,A218=$AT$47,STL!$S$42,A218=$AT$48,STL!$S$43,A218=$AT$49,STL!$S$44)</f>
        <v>15642.857142857143</v>
      </c>
      <c r="T218" s="2" cm="1">
        <f t="array" ref="T218">_xlfn.IFS(AD218=$AX$8,STL!$T$3,AD218=$AX$9,STL!$T$4,AD218=$AX$10,STL!$T$5,AD218=$AX$11,STL!$T$6,AD218=$AX$12,STL!$T$7,AD218=$AX$13,STL!$T$8,AD218=$AX$14,STL!$T$9,AD218=$AX$15,STL!$T$10,AD218=$AX$16,STL!$T$11,AD218=$AX$17,STL!$T$12,AD218=$AX$18,STL!$T$13,AD218=$AX$19,STL!$T$14,AD218=$AX$20,STL!$T$15,AD218=$AX$21,STL!$T$16,AD218=$AX$22,STL!$T$17,AD218=$AX$23,STL!$T$18,AD218=$AX$24,STL!$T$19,AD218=$AX$25,STL!$T$20,AD218=$AX$26,STL!$T$21,AD218=$AX$27,STL!$T$22,AD218=$AX$28,STL!$T$23,AD218=$AX$29,STL!$T$24,AD218=$AX$30,STL!$T$25,AD218=$AX$31,STL!$T$26,AD218=$AX$32,STL!$T$27,AD218=$AX$33,STL!$T$28,AD218=$AX$34,STL!$T$29,AD218=$AX$35,STL!$T$30,AD218=$AX$36,STL!$T$31,AD218=$AX$37,STL!$T$32,AD218=$AX$38,STL!$T$33,AD218=$AX$39,STL!$T$34,AD218=$AX$40,STL!$T$35,AD218=$AX$41,STL!$T$36,AD218=$AX$42,STL!$T$37,AD218=$AX$43,STL!$T$38,AD218=$AX$44,STL!$T$39,AD218=$AX$45,STL!$T$40,AD218=$AX$46,STL!$T$41,AD218=$AX$47,STL!$T$42,AD218=$AX$48,STL!$T$43,AD218=$AX$49,STL!$T$44)</f>
        <v>244.446</v>
      </c>
      <c r="U218" s="2" cm="1">
        <f t="array" ref="U218">_xlfn.IFS($AD218=$AX$8,STL!$U$3,$AD218=$AX$9,STL!$U$4,$AD218=$AX$10,STL!$U$5,$AD218=$AX$11,STL!$U$6,$AD218=$AX$12,STL!$U$7,$AD218=$AX$13,STL!$U$8,$AD218=$AX$14,STL!$U$9,$AD218=$AX$15,STL!$U$10,$AD218=$AX$16,STL!$U$11,$AD218=$AX$17,STL!$U$12,$AD218=$AX$18,STL!$U$13,$AD218=$AX$19,STL!$U$14,$AD218=$AX$20,STL!$U$15,$AD218=$AX$21,STL!$U$16,$AD218=$AX$22,STL!$U$17,$AD218=$AX$23,STL!$U$18,$AD218=$AX$24,STL!$U$19,$AD218=$AX$25,STL!$U$20,$AD218=$AX$26,STL!$U$21,$AD218=$AX$27,STL!$U$22,$AD218=$AX$28,STL!$U$23,$AD218=$AX$29,STL!$U$24,$AD218=$AX$30,STL!$U$25,$AD218=$AX$31,STL!$U$26,$AD218=$AX$32,STL!$U$27,$AD218=$AX$33,STL!$U$28,$AD218=$AX$34,STL!$U$29,$AD218=$AX$35,STL!$U$30,$AD218=$AX$36,STL!$U$31,$AD218=$AX$37,STL!$U$32,$AD218=$AX$38,STL!$U$33,$AD218=$AX$39,STL!$U$34,$AD218=$AX$40,STL!$U$35,$AD218=$AX$41,STL!$U$36,$AD218=$AX$42,STL!$U$37,$AD218=$AX$43,STL!$U$38,$AD218=$AX$44,STL!$U$39,$AD218=$AX$45,STL!$U$40,$AD218=$AX$46,STL!$U$41,$AD218=$AX$47,STL!$U$42,$AD218=$AX$48,STL!$U$43,$AD218=$AX$49,STL!$U$44)</f>
        <v>1.6719999999999999</v>
      </c>
      <c r="V218" s="2" cm="1">
        <f t="array" ref="V218">_xlfn.IFS($AD218=$AX$8,STL!$V$3,$AD218=$AX$9,STL!$V$4,$AD218=$AX$10,STL!$V$5,$AD218=$AX$11,STL!$V$6,$AD218=$AX$12,STL!$V$7,$AD218=$AX$13,STL!$V$8,$AD218=$AX$14,STL!$V$9,$AD218=$AX$15,STL!$V$10,$AD218=$AX$16,STL!$V$11,$AD218=$AX$17,STL!$V$12,$AD218=$AX$18,STL!$V$13,$AD218=$AX$19,STL!$V$14,$AD218=$AX$20,STL!$V$15,$AD218=$AX$21,STL!$V$16,$AD218=$AX$22,STL!$V$17,$AD218=$AX$23,STL!$V$18,$AD218=$AX$24,STL!$V$19,$AD218=$AX$25,STL!$V$20,$AD218=$AX$26,STL!$V$21,$AD218=$AX$27,STL!$V$22,$AD218=$AX$28,STL!$V$23,$AD218=$AX$29,STL!$V$24,$AD218=$AX$30,STL!$V$25,$AD218=$AX$31,STL!$V$26,$AD218=$AX$32,STL!$V$27,$AD218=$AX$33,STL!$V$28,$AD218=$AX$34,STL!$V$29,$AD218=$AX$35,STL!$V$30,$AD218=$AX$36,STL!$V$31,$AD218=$AX$37,STL!$V$32,$AD218=$AX$38,STL!$V$33,$AD218=$AX$39,STL!$V$34,$AD218=$AX$40,STL!$V$35,$AD218=$AX$41,STL!$V$36,$AD218=$AX$42,STL!$V$37,$AD218=$AX$43,STL!$V$38,$AD218=$AX$44,STL!$V$39,$AD218=$AX$45,STL!$V$40,$AD218=$AX$46,STL!$V$41,$AD218=$AX$47,STL!$V$42,$AD218=$AX$48,STL!$V$43,$AD218=$AX$49,STL!$V$44)</f>
        <v>246.11799999999999</v>
      </c>
      <c r="W218" s="2" t="s">
        <v>1538</v>
      </c>
      <c r="X218" s="2">
        <v>0.2</v>
      </c>
      <c r="Y218" s="2" t="s">
        <v>33</v>
      </c>
      <c r="Z218" s="2" t="s">
        <v>34</v>
      </c>
      <c r="AA218" s="2" t="s">
        <v>35</v>
      </c>
      <c r="AB218" s="2">
        <v>7354.4461709999996</v>
      </c>
      <c r="AC218" s="2">
        <v>7.3544460000000003</v>
      </c>
      <c r="AD218" s="2">
        <v>26</v>
      </c>
      <c r="AE218" s="10" t="s">
        <v>307</v>
      </c>
      <c r="AF218" s="2">
        <f t="shared" si="4"/>
        <v>230089.0962857143</v>
      </c>
      <c r="AG218" s="2" cm="1">
        <f t="array" ref="AG218">_xlfn.IFS(D218="I",MIN('Datos pp I Región'!$K$7:$K$9),D218="II",MIN('Datos pp II Región'!$K$7:$K$9),D218="III",MIN('Datos pp III Región'!$K$7:$K$9),D218="IV",MIN('Datos pp IV Región'!$K$7:$K$9),D218="V",MIN('Datos pp V Región'!$K$7:$K$9),D218="RM",MIN('Datos pp RM'!$K$7:$K$9),D218="VI",MIN('Datos pp VI Región'!$K$7:$K$9))</f>
        <v>22</v>
      </c>
      <c r="AH218" s="2" cm="1">
        <f t="array" ref="AH218">_xlfn.IFS(Z218="Pavimentado",1-(AG218/(4*365)),Z218="No Pavimentado",1-(AG218/365))</f>
        <v>0.98493150684931507</v>
      </c>
      <c r="AI218" s="2" cm="1">
        <f t="array" ref="AI218">_xlfn.IFS(Z218="Pavimentado",8,Z218="No Pavimentado",R218)</f>
        <v>8</v>
      </c>
      <c r="AJ218" s="2">
        <v>0.62</v>
      </c>
      <c r="AK218" s="2">
        <v>0.15</v>
      </c>
      <c r="AL218" s="2">
        <v>1.5</v>
      </c>
      <c r="AM218" s="2">
        <v>0.15</v>
      </c>
      <c r="AN218" s="2"/>
      <c r="AO218" s="2" cm="1">
        <f t="array" ref="AO218">_xlfn.IFS($Z218=$AU$3,AJ218*(($X218)^(0.91))*(AI218*1.1023)^(1.02),$Z218=$AU$4,AL218*281.9*((8.5/12)^0.9)*(AI218/2.72)^0.45)</f>
        <v>1.3201600184669013</v>
      </c>
      <c r="AP218" s="2" cm="1">
        <f t="array" ref="AP218">_xlfn.IFS($Z218=$AU$3,AK218*(($X218)^(0.91))*(AI218*1.1023)^1.02,$Z218=$AU$4,AM218*281.9*((8.5/12)^0.9)*(AI218/2.72)^0.45)</f>
        <v>0.31939355285489546</v>
      </c>
      <c r="AQ218" s="2" cm="1">
        <f t="array" ref="AQ218">_xlfn.IFS(Z218=$AU$3,(AF218*AO218*AH218)/1000000,Z218=$AU$4,(AF218*AH218*AO218*(1-AN218))/1000000)</f>
        <v>0.29917730411991356</v>
      </c>
      <c r="AR218" s="2" cm="1">
        <f t="array" ref="AR218">_xlfn.IFS(Z218=$AU$3,(AF218*AP218*AH218)/1000000,Z218=$AU$4,(AF218*AH218*AP218*(1-AN218))/1000000)</f>
        <v>7.238160583546295E-2</v>
      </c>
    </row>
    <row r="219" spans="1:44" x14ac:dyDescent="0.3">
      <c r="A219" s="2">
        <v>26</v>
      </c>
      <c r="B219" t="s">
        <v>228</v>
      </c>
      <c r="D219" t="s">
        <v>23</v>
      </c>
      <c r="F219" s="2" t="s">
        <v>231</v>
      </c>
      <c r="G219" s="2" t="s">
        <v>211</v>
      </c>
      <c r="H219" s="2" t="s">
        <v>220</v>
      </c>
      <c r="I219" s="2" t="s">
        <v>28</v>
      </c>
      <c r="J219" s="2">
        <v>1200</v>
      </c>
      <c r="K219" s="2" t="s">
        <v>232</v>
      </c>
      <c r="L219" s="2">
        <v>40</v>
      </c>
      <c r="M219" s="2" t="s">
        <v>233</v>
      </c>
      <c r="N219" s="2" t="s">
        <v>31</v>
      </c>
      <c r="O219" s="2">
        <v>438000</v>
      </c>
      <c r="P219" s="2" cm="1">
        <f t="array" ref="P219">_xlfn.IFS(AD219=$AT$8,STL!$P$3,AD219=$AT$9,STL!$P$4,AD219=$AT$10,STL!$P$5,AD219=$AT$11,STL!$P$6,AD219=$AT$12,STL!$P$7,AD219=$AT$13,STL!$P$8,AD219=$AT$14,STL!$P$9,AD219=$AT$15,STL!$P$10,AD219=$AT$16,STL!$P$11,AD219=$AT$17,STL!$P$12,AD219=$AT$18,STL!$P$13,AD219=$AT$19,STL!$P$14,AD219=$AT$20,STL!$P$15,AD219=$AT$21,STL!$P$16,AD219=$AT$22,STL!$P$17,AD219=$AT$23,STL!$P$18,AD219=$AT$24,STL!$P$19,AD219=$AT$25,STL!$P$20,AD219=$AT$26,STL!$P$21,AD219=$AT$27,STL!$P$22,AD219=$AT$28,STL!$P$23,AD219=$AT$29,STL!$P$24,AD219=$AT$30,STL!$P$25,AD219=$AT$31,STL!$P$26,AD219=$AT$32,STL!$P$27,AD219=$AT$33,STL!$P$28,AD219=$AT$34,STL!$P$29,AD219=$AT$35,STL!$P$30,AD219=$AT$36,STL!$P$31,AD219=$AT$37,STL!$P$32,AD219=$AT$38,STL!$P$33,AD219=$AT$39,STL!$P$34,AD219=$AT$40,STL!$P$35,AD219=$AT$41,STL!$P$36,AD219=$AT$42,STL!$P$37,AD219=$AT$43,STL!$P$38,AD219=$AT$44,STL!$P$39,AD219=$AT$45,STL!$P$40,AD219=$AT$46,STL!$P$41,AD219=$AT$47,STL!$P$42,AD219=$AT$48,STL!$P$43,AD219=$AT$49,STL!$P$44)</f>
        <v>8.3350000000000009</v>
      </c>
      <c r="Q219" s="2">
        <f>STL!$Q$3</f>
        <v>28</v>
      </c>
      <c r="R219" s="42">
        <f>STL!$R$3</f>
        <v>36.335000000000001</v>
      </c>
      <c r="S219" s="43" cm="1">
        <f t="array" ref="S219">_xlfn.IFS(A219=$AT$8,STL!$S$3,A219=$AT$9,STL!$S$4,A219=$AT$10,STL!$S$5,A219=$AT$11,STL!$S$6,A219=$AT$12,STL!$S$7,A219=$AT$13,STL!$S$8,A219=$AT$14,STL!$S$9,A219=$AT$15,STL!$S$10,A219=$AT$16,STL!$S$11,A219=$AT$17,STL!$S$12,A219=$AT$18,STL!$S$13,A219=$AT$19,STL!$S$14,A219=$AT$20,STL!$S$15,A219=$AT$21,STL!$S$16,A219=$AT$22,STL!$S$17,A219=$AT$23,STL!$S$18,A219=$AT$24,STL!$S$19,A219=$AT$25,STL!$S$20,A219=$AT$26,STL!$S$21,A219=$AT$27,STL!$S$22,A219=$AT$28,STL!$S$23,A219=$AT$29,STL!$S$24,A219=$AT$30,STL!$S$25,A219=$AT$31,STL!$S$26,A219=$AT$32,STL!$S$27,A219=$AT$33,STL!$S$28,A219=$AT$34,STL!$S$29,A219=$AT$35,STL!$S$30,A219=$AT$36,STL!$S$31,A219=$AT$37,STL!$S$32,A219=$AT$38,STL!$S$33,A219=$AT$39,STL!$S$34,A219=$AT$40,STL!$S$35,A219=$AT$41,STL!$S$36,A219=$AT$42,STL!$S$37,A219=$AT$43,STL!$S$38,A219=$AT$44,STL!$S$39,A219=$AT$45,STL!$S$40,A219=$AT$46,STL!$S$41,A219=$AT$47,STL!$S$42,A219=$AT$48,STL!$S$43,A219=$AT$49,STL!$S$44)</f>
        <v>15642.857142857143</v>
      </c>
      <c r="T219" s="2" cm="1">
        <f t="array" ref="T219">_xlfn.IFS(AD219=$AX$8,STL!$T$3,AD219=$AX$9,STL!$T$4,AD219=$AX$10,STL!$T$5,AD219=$AX$11,STL!$T$6,AD219=$AX$12,STL!$T$7,AD219=$AX$13,STL!$T$8,AD219=$AX$14,STL!$T$9,AD219=$AX$15,STL!$T$10,AD219=$AX$16,STL!$T$11,AD219=$AX$17,STL!$T$12,AD219=$AX$18,STL!$T$13,AD219=$AX$19,STL!$T$14,AD219=$AX$20,STL!$T$15,AD219=$AX$21,STL!$T$16,AD219=$AX$22,STL!$T$17,AD219=$AX$23,STL!$T$18,AD219=$AX$24,STL!$T$19,AD219=$AX$25,STL!$T$20,AD219=$AX$26,STL!$T$21,AD219=$AX$27,STL!$T$22,AD219=$AX$28,STL!$T$23,AD219=$AX$29,STL!$T$24,AD219=$AX$30,STL!$T$25,AD219=$AX$31,STL!$T$26,AD219=$AX$32,STL!$T$27,AD219=$AX$33,STL!$T$28,AD219=$AX$34,STL!$T$29,AD219=$AX$35,STL!$T$30,AD219=$AX$36,STL!$T$31,AD219=$AX$37,STL!$T$32,AD219=$AX$38,STL!$T$33,AD219=$AX$39,STL!$T$34,AD219=$AX$40,STL!$T$35,AD219=$AX$41,STL!$T$36,AD219=$AX$42,STL!$T$37,AD219=$AX$43,STL!$T$38,AD219=$AX$44,STL!$T$39,AD219=$AX$45,STL!$T$40,AD219=$AX$46,STL!$T$41,AD219=$AX$47,STL!$T$42,AD219=$AX$48,STL!$T$43,AD219=$AX$49,STL!$T$44)</f>
        <v>244.446</v>
      </c>
      <c r="U219" s="2" cm="1">
        <f t="array" ref="U219">_xlfn.IFS($AD219=$AX$8,STL!$U$3,$AD219=$AX$9,STL!$U$4,$AD219=$AX$10,STL!$U$5,$AD219=$AX$11,STL!$U$6,$AD219=$AX$12,STL!$U$7,$AD219=$AX$13,STL!$U$8,$AD219=$AX$14,STL!$U$9,$AD219=$AX$15,STL!$U$10,$AD219=$AX$16,STL!$U$11,$AD219=$AX$17,STL!$U$12,$AD219=$AX$18,STL!$U$13,$AD219=$AX$19,STL!$U$14,$AD219=$AX$20,STL!$U$15,$AD219=$AX$21,STL!$U$16,$AD219=$AX$22,STL!$U$17,$AD219=$AX$23,STL!$U$18,$AD219=$AX$24,STL!$U$19,$AD219=$AX$25,STL!$U$20,$AD219=$AX$26,STL!$U$21,$AD219=$AX$27,STL!$U$22,$AD219=$AX$28,STL!$U$23,$AD219=$AX$29,STL!$U$24,$AD219=$AX$30,STL!$U$25,$AD219=$AX$31,STL!$U$26,$AD219=$AX$32,STL!$U$27,$AD219=$AX$33,STL!$U$28,$AD219=$AX$34,STL!$U$29,$AD219=$AX$35,STL!$U$30,$AD219=$AX$36,STL!$U$31,$AD219=$AX$37,STL!$U$32,$AD219=$AX$38,STL!$U$33,$AD219=$AX$39,STL!$U$34,$AD219=$AX$40,STL!$U$35,$AD219=$AX$41,STL!$U$36,$AD219=$AX$42,STL!$U$37,$AD219=$AX$43,STL!$U$38,$AD219=$AX$44,STL!$U$39,$AD219=$AX$45,STL!$U$40,$AD219=$AX$46,STL!$U$41,$AD219=$AX$47,STL!$U$42,$AD219=$AX$48,STL!$U$43,$AD219=$AX$49,STL!$U$44)</f>
        <v>1.6719999999999999</v>
      </c>
      <c r="V219" s="2" cm="1">
        <f t="array" ref="V219">_xlfn.IFS($AD219=$AX$8,STL!$V$3,$AD219=$AX$9,STL!$V$4,$AD219=$AX$10,STL!$V$5,$AD219=$AX$11,STL!$V$6,$AD219=$AX$12,STL!$V$7,$AD219=$AX$13,STL!$V$8,$AD219=$AX$14,STL!$V$9,$AD219=$AX$15,STL!$V$10,$AD219=$AX$16,STL!$V$11,$AD219=$AX$17,STL!$V$12,$AD219=$AX$18,STL!$V$13,$AD219=$AX$19,STL!$V$14,$AD219=$AX$20,STL!$V$15,$AD219=$AX$21,STL!$V$16,$AD219=$AX$22,STL!$V$17,$AD219=$AX$23,STL!$V$18,$AD219=$AX$24,STL!$V$19,$AD219=$AX$25,STL!$V$20,$AD219=$AX$26,STL!$V$21,$AD219=$AX$27,STL!$V$22,$AD219=$AX$28,STL!$V$23,$AD219=$AX$29,STL!$V$24,$AD219=$AX$30,STL!$V$25,$AD219=$AX$31,STL!$V$26,$AD219=$AX$32,STL!$V$27,$AD219=$AX$33,STL!$V$28,$AD219=$AX$34,STL!$V$29,$AD219=$AX$35,STL!$V$30,$AD219=$AX$36,STL!$V$31,$AD219=$AX$37,STL!$V$32,$AD219=$AX$38,STL!$V$33,$AD219=$AX$39,STL!$V$34,$AD219=$AX$40,STL!$V$35,$AD219=$AX$41,STL!$V$36,$AD219=$AX$42,STL!$V$37,$AD219=$AX$43,STL!$V$38,$AD219=$AX$44,STL!$V$39,$AD219=$AX$45,STL!$V$40,$AD219=$AX$46,STL!$V$41,$AD219=$AX$47,STL!$V$42,$AD219=$AX$48,STL!$V$43,$AD219=$AX$49,STL!$V$44)</f>
        <v>246.11799999999999</v>
      </c>
      <c r="W219" s="2" t="s">
        <v>1539</v>
      </c>
      <c r="X219" s="2">
        <v>0.2</v>
      </c>
      <c r="Y219" s="2" t="s">
        <v>33</v>
      </c>
      <c r="Z219" s="2" t="s">
        <v>34</v>
      </c>
      <c r="AA219" s="2" t="s">
        <v>35</v>
      </c>
      <c r="AB219" s="2">
        <v>101190.136185</v>
      </c>
      <c r="AC219" s="2">
        <v>101.190136</v>
      </c>
      <c r="AD219" s="2">
        <v>26</v>
      </c>
      <c r="AE219" s="10" t="s">
        <v>307</v>
      </c>
      <c r="AF219" s="2">
        <f t="shared" si="4"/>
        <v>3165805.6834285716</v>
      </c>
      <c r="AG219" s="2" cm="1">
        <f t="array" ref="AG219">_xlfn.IFS(D219="I",MIN('Datos pp I Región'!$K$7:$K$9),D219="II",MIN('Datos pp II Región'!$K$7:$K$9),D219="III",MIN('Datos pp III Región'!$K$7:$K$9),D219="IV",MIN('Datos pp IV Región'!$K$7:$K$9),D219="V",MIN('Datos pp V Región'!$K$7:$K$9),D219="RM",MIN('Datos pp RM'!$K$7:$K$9),D219="VI",MIN('Datos pp VI Región'!$K$7:$K$9))</f>
        <v>22</v>
      </c>
      <c r="AH219" s="2" cm="1">
        <f t="array" ref="AH219">_xlfn.IFS(Z219="Pavimentado",1-(AG219/(4*365)),Z219="No Pavimentado",1-(AG219/365))</f>
        <v>0.98493150684931507</v>
      </c>
      <c r="AI219" s="2" cm="1">
        <f t="array" ref="AI219">_xlfn.IFS(Z219="Pavimentado",8,Z219="No Pavimentado",R219)</f>
        <v>8</v>
      </c>
      <c r="AJ219" s="2">
        <v>0.62</v>
      </c>
      <c r="AK219" s="2">
        <v>0.15</v>
      </c>
      <c r="AL219" s="2">
        <v>1.5</v>
      </c>
      <c r="AM219" s="2">
        <v>0.15</v>
      </c>
      <c r="AN219" s="2"/>
      <c r="AO219" s="2" cm="1">
        <f t="array" ref="AO219">_xlfn.IFS($Z219=$AU$3,AJ219*(($X219)^(0.91))*(AI219*1.1023)^(1.02),$Z219=$AU$4,AL219*281.9*((8.5/12)^0.9)*(AI219/2.72)^0.45)</f>
        <v>1.3201600184669013</v>
      </c>
      <c r="AP219" s="2" cm="1">
        <f t="array" ref="AP219">_xlfn.IFS($Z219=$AU$3,AK219*(($X219)^(0.91))*(AI219*1.1023)^1.02,$Z219=$AU$4,AM219*281.9*((8.5/12)^0.9)*(AI219/2.72)^0.45)</f>
        <v>0.31939355285489546</v>
      </c>
      <c r="AQ219" s="2" cm="1">
        <f t="array" ref="AQ219">_xlfn.IFS(Z219=$AU$3,(AF219*AO219*AH219)/1000000,Z219=$AU$4,(AF219*AH219*AO219*(1-AN219))/1000000)</f>
        <v>4.1163932799299108</v>
      </c>
      <c r="AR219" s="2" cm="1">
        <f t="array" ref="AR219">_xlfn.IFS(Z219=$AU$3,(AF219*AP219*AH219)/1000000,Z219=$AU$4,(AF219*AH219*AP219*(1-AN219))/1000000)</f>
        <v>0.99590159998304284</v>
      </c>
    </row>
    <row r="220" spans="1:44" x14ac:dyDescent="0.3">
      <c r="A220" s="2">
        <v>26</v>
      </c>
      <c r="B220" t="s">
        <v>228</v>
      </c>
      <c r="D220" t="s">
        <v>23</v>
      </c>
      <c r="F220" s="2" t="s">
        <v>231</v>
      </c>
      <c r="G220" s="2" t="s">
        <v>211</v>
      </c>
      <c r="H220" s="2" t="s">
        <v>220</v>
      </c>
      <c r="I220" s="2" t="s">
        <v>28</v>
      </c>
      <c r="J220" s="2">
        <v>1200</v>
      </c>
      <c r="K220" s="2" t="s">
        <v>232</v>
      </c>
      <c r="L220" s="2">
        <v>40</v>
      </c>
      <c r="M220" s="2" t="s">
        <v>233</v>
      </c>
      <c r="N220" s="2" t="s">
        <v>31</v>
      </c>
      <c r="O220" s="2">
        <v>438000</v>
      </c>
      <c r="P220" s="2" cm="1">
        <f t="array" ref="P220">_xlfn.IFS(AD220=$AT$8,STL!$P$3,AD220=$AT$9,STL!$P$4,AD220=$AT$10,STL!$P$5,AD220=$AT$11,STL!$P$6,AD220=$AT$12,STL!$P$7,AD220=$AT$13,STL!$P$8,AD220=$AT$14,STL!$P$9,AD220=$AT$15,STL!$P$10,AD220=$AT$16,STL!$P$11,AD220=$AT$17,STL!$P$12,AD220=$AT$18,STL!$P$13,AD220=$AT$19,STL!$P$14,AD220=$AT$20,STL!$P$15,AD220=$AT$21,STL!$P$16,AD220=$AT$22,STL!$P$17,AD220=$AT$23,STL!$P$18,AD220=$AT$24,STL!$P$19,AD220=$AT$25,STL!$P$20,AD220=$AT$26,STL!$P$21,AD220=$AT$27,STL!$P$22,AD220=$AT$28,STL!$P$23,AD220=$AT$29,STL!$P$24,AD220=$AT$30,STL!$P$25,AD220=$AT$31,STL!$P$26,AD220=$AT$32,STL!$P$27,AD220=$AT$33,STL!$P$28,AD220=$AT$34,STL!$P$29,AD220=$AT$35,STL!$P$30,AD220=$AT$36,STL!$P$31,AD220=$AT$37,STL!$P$32,AD220=$AT$38,STL!$P$33,AD220=$AT$39,STL!$P$34,AD220=$AT$40,STL!$P$35,AD220=$AT$41,STL!$P$36,AD220=$AT$42,STL!$P$37,AD220=$AT$43,STL!$P$38,AD220=$AT$44,STL!$P$39,AD220=$AT$45,STL!$P$40,AD220=$AT$46,STL!$P$41,AD220=$AT$47,STL!$P$42,AD220=$AT$48,STL!$P$43,AD220=$AT$49,STL!$P$44)</f>
        <v>8.3350000000000009</v>
      </c>
      <c r="Q220" s="2">
        <f>STL!$Q$3</f>
        <v>28</v>
      </c>
      <c r="R220" s="42">
        <f>STL!$R$3</f>
        <v>36.335000000000001</v>
      </c>
      <c r="S220" s="43" cm="1">
        <f t="array" ref="S220">_xlfn.IFS(A220=$AT$8,STL!$S$3,A220=$AT$9,STL!$S$4,A220=$AT$10,STL!$S$5,A220=$AT$11,STL!$S$6,A220=$AT$12,STL!$S$7,A220=$AT$13,STL!$S$8,A220=$AT$14,STL!$S$9,A220=$AT$15,STL!$S$10,A220=$AT$16,STL!$S$11,A220=$AT$17,STL!$S$12,A220=$AT$18,STL!$S$13,A220=$AT$19,STL!$S$14,A220=$AT$20,STL!$S$15,A220=$AT$21,STL!$S$16,A220=$AT$22,STL!$S$17,A220=$AT$23,STL!$S$18,A220=$AT$24,STL!$S$19,A220=$AT$25,STL!$S$20,A220=$AT$26,STL!$S$21,A220=$AT$27,STL!$S$22,A220=$AT$28,STL!$S$23,A220=$AT$29,STL!$S$24,A220=$AT$30,STL!$S$25,A220=$AT$31,STL!$S$26,A220=$AT$32,STL!$S$27,A220=$AT$33,STL!$S$28,A220=$AT$34,STL!$S$29,A220=$AT$35,STL!$S$30,A220=$AT$36,STL!$S$31,A220=$AT$37,STL!$S$32,A220=$AT$38,STL!$S$33,A220=$AT$39,STL!$S$34,A220=$AT$40,STL!$S$35,A220=$AT$41,STL!$S$36,A220=$AT$42,STL!$S$37,A220=$AT$43,STL!$S$38,A220=$AT$44,STL!$S$39,A220=$AT$45,STL!$S$40,A220=$AT$46,STL!$S$41,A220=$AT$47,STL!$S$42,A220=$AT$48,STL!$S$43,A220=$AT$49,STL!$S$44)</f>
        <v>15642.857142857143</v>
      </c>
      <c r="T220" s="2" cm="1">
        <f t="array" ref="T220">_xlfn.IFS(AD220=$AX$8,STL!$T$3,AD220=$AX$9,STL!$T$4,AD220=$AX$10,STL!$T$5,AD220=$AX$11,STL!$T$6,AD220=$AX$12,STL!$T$7,AD220=$AX$13,STL!$T$8,AD220=$AX$14,STL!$T$9,AD220=$AX$15,STL!$T$10,AD220=$AX$16,STL!$T$11,AD220=$AX$17,STL!$T$12,AD220=$AX$18,STL!$T$13,AD220=$AX$19,STL!$T$14,AD220=$AX$20,STL!$T$15,AD220=$AX$21,STL!$T$16,AD220=$AX$22,STL!$T$17,AD220=$AX$23,STL!$T$18,AD220=$AX$24,STL!$T$19,AD220=$AX$25,STL!$T$20,AD220=$AX$26,STL!$T$21,AD220=$AX$27,STL!$T$22,AD220=$AX$28,STL!$T$23,AD220=$AX$29,STL!$T$24,AD220=$AX$30,STL!$T$25,AD220=$AX$31,STL!$T$26,AD220=$AX$32,STL!$T$27,AD220=$AX$33,STL!$T$28,AD220=$AX$34,STL!$T$29,AD220=$AX$35,STL!$T$30,AD220=$AX$36,STL!$T$31,AD220=$AX$37,STL!$T$32,AD220=$AX$38,STL!$T$33,AD220=$AX$39,STL!$T$34,AD220=$AX$40,STL!$T$35,AD220=$AX$41,STL!$T$36,AD220=$AX$42,STL!$T$37,AD220=$AX$43,STL!$T$38,AD220=$AX$44,STL!$T$39,AD220=$AX$45,STL!$T$40,AD220=$AX$46,STL!$T$41,AD220=$AX$47,STL!$T$42,AD220=$AX$48,STL!$T$43,AD220=$AX$49,STL!$T$44)</f>
        <v>244.446</v>
      </c>
      <c r="U220" s="2" cm="1">
        <f t="array" ref="U220">_xlfn.IFS($AD220=$AX$8,STL!$U$3,$AD220=$AX$9,STL!$U$4,$AD220=$AX$10,STL!$U$5,$AD220=$AX$11,STL!$U$6,$AD220=$AX$12,STL!$U$7,$AD220=$AX$13,STL!$U$8,$AD220=$AX$14,STL!$U$9,$AD220=$AX$15,STL!$U$10,$AD220=$AX$16,STL!$U$11,$AD220=$AX$17,STL!$U$12,$AD220=$AX$18,STL!$U$13,$AD220=$AX$19,STL!$U$14,$AD220=$AX$20,STL!$U$15,$AD220=$AX$21,STL!$U$16,$AD220=$AX$22,STL!$U$17,$AD220=$AX$23,STL!$U$18,$AD220=$AX$24,STL!$U$19,$AD220=$AX$25,STL!$U$20,$AD220=$AX$26,STL!$U$21,$AD220=$AX$27,STL!$U$22,$AD220=$AX$28,STL!$U$23,$AD220=$AX$29,STL!$U$24,$AD220=$AX$30,STL!$U$25,$AD220=$AX$31,STL!$U$26,$AD220=$AX$32,STL!$U$27,$AD220=$AX$33,STL!$U$28,$AD220=$AX$34,STL!$U$29,$AD220=$AX$35,STL!$U$30,$AD220=$AX$36,STL!$U$31,$AD220=$AX$37,STL!$U$32,$AD220=$AX$38,STL!$U$33,$AD220=$AX$39,STL!$U$34,$AD220=$AX$40,STL!$U$35,$AD220=$AX$41,STL!$U$36,$AD220=$AX$42,STL!$U$37,$AD220=$AX$43,STL!$U$38,$AD220=$AX$44,STL!$U$39,$AD220=$AX$45,STL!$U$40,$AD220=$AX$46,STL!$U$41,$AD220=$AX$47,STL!$U$42,$AD220=$AX$48,STL!$U$43,$AD220=$AX$49,STL!$U$44)</f>
        <v>1.6719999999999999</v>
      </c>
      <c r="V220" s="2" cm="1">
        <f t="array" ref="V220">_xlfn.IFS($AD220=$AX$8,STL!$V$3,$AD220=$AX$9,STL!$V$4,$AD220=$AX$10,STL!$V$5,$AD220=$AX$11,STL!$V$6,$AD220=$AX$12,STL!$V$7,$AD220=$AX$13,STL!$V$8,$AD220=$AX$14,STL!$V$9,$AD220=$AX$15,STL!$V$10,$AD220=$AX$16,STL!$V$11,$AD220=$AX$17,STL!$V$12,$AD220=$AX$18,STL!$V$13,$AD220=$AX$19,STL!$V$14,$AD220=$AX$20,STL!$V$15,$AD220=$AX$21,STL!$V$16,$AD220=$AX$22,STL!$V$17,$AD220=$AX$23,STL!$V$18,$AD220=$AX$24,STL!$V$19,$AD220=$AX$25,STL!$V$20,$AD220=$AX$26,STL!$V$21,$AD220=$AX$27,STL!$V$22,$AD220=$AX$28,STL!$V$23,$AD220=$AX$29,STL!$V$24,$AD220=$AX$30,STL!$V$25,$AD220=$AX$31,STL!$V$26,$AD220=$AX$32,STL!$V$27,$AD220=$AX$33,STL!$V$28,$AD220=$AX$34,STL!$V$29,$AD220=$AX$35,STL!$V$30,$AD220=$AX$36,STL!$V$31,$AD220=$AX$37,STL!$V$32,$AD220=$AX$38,STL!$V$33,$AD220=$AX$39,STL!$V$34,$AD220=$AX$40,STL!$V$35,$AD220=$AX$41,STL!$V$36,$AD220=$AX$42,STL!$V$37,$AD220=$AX$43,STL!$V$38,$AD220=$AX$44,STL!$V$39,$AD220=$AX$45,STL!$V$40,$AD220=$AX$46,STL!$V$41,$AD220=$AX$47,STL!$V$42,$AD220=$AX$48,STL!$V$43,$AD220=$AX$49,STL!$V$44)</f>
        <v>246.11799999999999</v>
      </c>
      <c r="W220" s="2" t="s">
        <v>1540</v>
      </c>
      <c r="X220" s="2">
        <v>0.2</v>
      </c>
      <c r="Y220" s="2" t="s">
        <v>33</v>
      </c>
      <c r="Z220" s="2" t="s">
        <v>34</v>
      </c>
      <c r="AA220" s="2" t="s">
        <v>35</v>
      </c>
      <c r="AB220" s="2">
        <v>530.23311799999999</v>
      </c>
      <c r="AC220" s="2">
        <v>0.53023299999999995</v>
      </c>
      <c r="AD220" s="2">
        <v>26</v>
      </c>
      <c r="AE220" s="10" t="s">
        <v>307</v>
      </c>
      <c r="AF220" s="2">
        <f t="shared" si="4"/>
        <v>16588.718142857142</v>
      </c>
      <c r="AG220" s="2" cm="1">
        <f t="array" ref="AG220">_xlfn.IFS(D220="I",MIN('Datos pp I Región'!$K$7:$K$9),D220="II",MIN('Datos pp II Región'!$K$7:$K$9),D220="III",MIN('Datos pp III Región'!$K$7:$K$9),D220="IV",MIN('Datos pp IV Región'!$K$7:$K$9),D220="V",MIN('Datos pp V Región'!$K$7:$K$9),D220="RM",MIN('Datos pp RM'!$K$7:$K$9),D220="VI",MIN('Datos pp VI Región'!$K$7:$K$9))</f>
        <v>22</v>
      </c>
      <c r="AH220" s="2" cm="1">
        <f t="array" ref="AH220">_xlfn.IFS(Z220="Pavimentado",1-(AG220/(4*365)),Z220="No Pavimentado",1-(AG220/365))</f>
        <v>0.98493150684931507</v>
      </c>
      <c r="AI220" s="2" cm="1">
        <f t="array" ref="AI220">_xlfn.IFS(Z220="Pavimentado",8,Z220="No Pavimentado",R220)</f>
        <v>8</v>
      </c>
      <c r="AJ220" s="2">
        <v>0.62</v>
      </c>
      <c r="AK220" s="2">
        <v>0.15</v>
      </c>
      <c r="AL220" s="2">
        <v>1.5</v>
      </c>
      <c r="AM220" s="2">
        <v>0.15</v>
      </c>
      <c r="AN220" s="2"/>
      <c r="AO220" s="2" cm="1">
        <f t="array" ref="AO220">_xlfn.IFS($Z220=$AU$3,AJ220*(($X220)^(0.91))*(AI220*1.1023)^(1.02),$Z220=$AU$4,AL220*281.9*((8.5/12)^0.9)*(AI220/2.72)^0.45)</f>
        <v>1.3201600184669013</v>
      </c>
      <c r="AP220" s="2" cm="1">
        <f t="array" ref="AP220">_xlfn.IFS($Z220=$AU$3,AK220*(($X220)^(0.91))*(AI220*1.1023)^1.02,$Z220=$AU$4,AM220*281.9*((8.5/12)^0.9)*(AI220/2.72)^0.45)</f>
        <v>0.31939355285489546</v>
      </c>
      <c r="AQ220" s="2" cm="1">
        <f t="array" ref="AQ220">_xlfn.IFS(Z220=$AU$3,(AF220*AO220*AH220)/1000000,Z220=$AU$4,(AF220*AH220*AO220*(1-AN220))/1000000)</f>
        <v>2.1569766029339819E-2</v>
      </c>
      <c r="AR220" s="2" cm="1">
        <f t="array" ref="AR220">_xlfn.IFS(Z220=$AU$3,(AF220*AP220*AH220)/1000000,Z220=$AU$4,(AF220*AH220*AP220*(1-AN220))/1000000)</f>
        <v>5.218491781291891E-3</v>
      </c>
    </row>
    <row r="221" spans="1:44" x14ac:dyDescent="0.3">
      <c r="A221" s="2">
        <v>26</v>
      </c>
      <c r="B221" t="s">
        <v>228</v>
      </c>
      <c r="D221" t="s">
        <v>23</v>
      </c>
      <c r="F221" s="2" t="s">
        <v>231</v>
      </c>
      <c r="G221" s="2" t="s">
        <v>211</v>
      </c>
      <c r="H221" s="2" t="s">
        <v>220</v>
      </c>
      <c r="I221" s="2" t="s">
        <v>28</v>
      </c>
      <c r="J221" s="2">
        <v>1200</v>
      </c>
      <c r="K221" s="2" t="s">
        <v>232</v>
      </c>
      <c r="L221" s="2">
        <v>40</v>
      </c>
      <c r="M221" s="2" t="s">
        <v>233</v>
      </c>
      <c r="N221" s="2" t="s">
        <v>31</v>
      </c>
      <c r="O221" s="2">
        <v>438000</v>
      </c>
      <c r="P221" s="2" cm="1">
        <f t="array" ref="P221">_xlfn.IFS(AD221=$AT$8,STL!$P$3,AD221=$AT$9,STL!$P$4,AD221=$AT$10,STL!$P$5,AD221=$AT$11,STL!$P$6,AD221=$AT$12,STL!$P$7,AD221=$AT$13,STL!$P$8,AD221=$AT$14,STL!$P$9,AD221=$AT$15,STL!$P$10,AD221=$AT$16,STL!$P$11,AD221=$AT$17,STL!$P$12,AD221=$AT$18,STL!$P$13,AD221=$AT$19,STL!$P$14,AD221=$AT$20,STL!$P$15,AD221=$AT$21,STL!$P$16,AD221=$AT$22,STL!$P$17,AD221=$AT$23,STL!$P$18,AD221=$AT$24,STL!$P$19,AD221=$AT$25,STL!$P$20,AD221=$AT$26,STL!$P$21,AD221=$AT$27,STL!$P$22,AD221=$AT$28,STL!$P$23,AD221=$AT$29,STL!$P$24,AD221=$AT$30,STL!$P$25,AD221=$AT$31,STL!$P$26,AD221=$AT$32,STL!$P$27,AD221=$AT$33,STL!$P$28,AD221=$AT$34,STL!$P$29,AD221=$AT$35,STL!$P$30,AD221=$AT$36,STL!$P$31,AD221=$AT$37,STL!$P$32,AD221=$AT$38,STL!$P$33,AD221=$AT$39,STL!$P$34,AD221=$AT$40,STL!$P$35,AD221=$AT$41,STL!$P$36,AD221=$AT$42,STL!$P$37,AD221=$AT$43,STL!$P$38,AD221=$AT$44,STL!$P$39,AD221=$AT$45,STL!$P$40,AD221=$AT$46,STL!$P$41,AD221=$AT$47,STL!$P$42,AD221=$AT$48,STL!$P$43,AD221=$AT$49,STL!$P$44)</f>
        <v>8.3350000000000009</v>
      </c>
      <c r="Q221" s="2">
        <f>STL!$Q$3</f>
        <v>28</v>
      </c>
      <c r="R221" s="42">
        <f>STL!$R$3</f>
        <v>36.335000000000001</v>
      </c>
      <c r="S221" s="43" cm="1">
        <f t="array" ref="S221">_xlfn.IFS(A221=$AT$8,STL!$S$3,A221=$AT$9,STL!$S$4,A221=$AT$10,STL!$S$5,A221=$AT$11,STL!$S$6,A221=$AT$12,STL!$S$7,A221=$AT$13,STL!$S$8,A221=$AT$14,STL!$S$9,A221=$AT$15,STL!$S$10,A221=$AT$16,STL!$S$11,A221=$AT$17,STL!$S$12,A221=$AT$18,STL!$S$13,A221=$AT$19,STL!$S$14,A221=$AT$20,STL!$S$15,A221=$AT$21,STL!$S$16,A221=$AT$22,STL!$S$17,A221=$AT$23,STL!$S$18,A221=$AT$24,STL!$S$19,A221=$AT$25,STL!$S$20,A221=$AT$26,STL!$S$21,A221=$AT$27,STL!$S$22,A221=$AT$28,STL!$S$23,A221=$AT$29,STL!$S$24,A221=$AT$30,STL!$S$25,A221=$AT$31,STL!$S$26,A221=$AT$32,STL!$S$27,A221=$AT$33,STL!$S$28,A221=$AT$34,STL!$S$29,A221=$AT$35,STL!$S$30,A221=$AT$36,STL!$S$31,A221=$AT$37,STL!$S$32,A221=$AT$38,STL!$S$33,A221=$AT$39,STL!$S$34,A221=$AT$40,STL!$S$35,A221=$AT$41,STL!$S$36,A221=$AT$42,STL!$S$37,A221=$AT$43,STL!$S$38,A221=$AT$44,STL!$S$39,A221=$AT$45,STL!$S$40,A221=$AT$46,STL!$S$41,A221=$AT$47,STL!$S$42,A221=$AT$48,STL!$S$43,A221=$AT$49,STL!$S$44)</f>
        <v>15642.857142857143</v>
      </c>
      <c r="T221" s="2" cm="1">
        <f t="array" ref="T221">_xlfn.IFS(AD221=$AX$8,STL!$T$3,AD221=$AX$9,STL!$T$4,AD221=$AX$10,STL!$T$5,AD221=$AX$11,STL!$T$6,AD221=$AX$12,STL!$T$7,AD221=$AX$13,STL!$T$8,AD221=$AX$14,STL!$T$9,AD221=$AX$15,STL!$T$10,AD221=$AX$16,STL!$T$11,AD221=$AX$17,STL!$T$12,AD221=$AX$18,STL!$T$13,AD221=$AX$19,STL!$T$14,AD221=$AX$20,STL!$T$15,AD221=$AX$21,STL!$T$16,AD221=$AX$22,STL!$T$17,AD221=$AX$23,STL!$T$18,AD221=$AX$24,STL!$T$19,AD221=$AX$25,STL!$T$20,AD221=$AX$26,STL!$T$21,AD221=$AX$27,STL!$T$22,AD221=$AX$28,STL!$T$23,AD221=$AX$29,STL!$T$24,AD221=$AX$30,STL!$T$25,AD221=$AX$31,STL!$T$26,AD221=$AX$32,STL!$T$27,AD221=$AX$33,STL!$T$28,AD221=$AX$34,STL!$T$29,AD221=$AX$35,STL!$T$30,AD221=$AX$36,STL!$T$31,AD221=$AX$37,STL!$T$32,AD221=$AX$38,STL!$T$33,AD221=$AX$39,STL!$T$34,AD221=$AX$40,STL!$T$35,AD221=$AX$41,STL!$T$36,AD221=$AX$42,STL!$T$37,AD221=$AX$43,STL!$T$38,AD221=$AX$44,STL!$T$39,AD221=$AX$45,STL!$T$40,AD221=$AX$46,STL!$T$41,AD221=$AX$47,STL!$T$42,AD221=$AX$48,STL!$T$43,AD221=$AX$49,STL!$T$44)</f>
        <v>244.446</v>
      </c>
      <c r="U221" s="2" cm="1">
        <f t="array" ref="U221">_xlfn.IFS($AD221=$AX$8,STL!$U$3,$AD221=$AX$9,STL!$U$4,$AD221=$AX$10,STL!$U$5,$AD221=$AX$11,STL!$U$6,$AD221=$AX$12,STL!$U$7,$AD221=$AX$13,STL!$U$8,$AD221=$AX$14,STL!$U$9,$AD221=$AX$15,STL!$U$10,$AD221=$AX$16,STL!$U$11,$AD221=$AX$17,STL!$U$12,$AD221=$AX$18,STL!$U$13,$AD221=$AX$19,STL!$U$14,$AD221=$AX$20,STL!$U$15,$AD221=$AX$21,STL!$U$16,$AD221=$AX$22,STL!$U$17,$AD221=$AX$23,STL!$U$18,$AD221=$AX$24,STL!$U$19,$AD221=$AX$25,STL!$U$20,$AD221=$AX$26,STL!$U$21,$AD221=$AX$27,STL!$U$22,$AD221=$AX$28,STL!$U$23,$AD221=$AX$29,STL!$U$24,$AD221=$AX$30,STL!$U$25,$AD221=$AX$31,STL!$U$26,$AD221=$AX$32,STL!$U$27,$AD221=$AX$33,STL!$U$28,$AD221=$AX$34,STL!$U$29,$AD221=$AX$35,STL!$U$30,$AD221=$AX$36,STL!$U$31,$AD221=$AX$37,STL!$U$32,$AD221=$AX$38,STL!$U$33,$AD221=$AX$39,STL!$U$34,$AD221=$AX$40,STL!$U$35,$AD221=$AX$41,STL!$U$36,$AD221=$AX$42,STL!$U$37,$AD221=$AX$43,STL!$U$38,$AD221=$AX$44,STL!$U$39,$AD221=$AX$45,STL!$U$40,$AD221=$AX$46,STL!$U$41,$AD221=$AX$47,STL!$U$42,$AD221=$AX$48,STL!$U$43,$AD221=$AX$49,STL!$U$44)</f>
        <v>1.6719999999999999</v>
      </c>
      <c r="V221" s="2" cm="1">
        <f t="array" ref="V221">_xlfn.IFS($AD221=$AX$8,STL!$V$3,$AD221=$AX$9,STL!$V$4,$AD221=$AX$10,STL!$V$5,$AD221=$AX$11,STL!$V$6,$AD221=$AX$12,STL!$V$7,$AD221=$AX$13,STL!$V$8,$AD221=$AX$14,STL!$V$9,$AD221=$AX$15,STL!$V$10,$AD221=$AX$16,STL!$V$11,$AD221=$AX$17,STL!$V$12,$AD221=$AX$18,STL!$V$13,$AD221=$AX$19,STL!$V$14,$AD221=$AX$20,STL!$V$15,$AD221=$AX$21,STL!$V$16,$AD221=$AX$22,STL!$V$17,$AD221=$AX$23,STL!$V$18,$AD221=$AX$24,STL!$V$19,$AD221=$AX$25,STL!$V$20,$AD221=$AX$26,STL!$V$21,$AD221=$AX$27,STL!$V$22,$AD221=$AX$28,STL!$V$23,$AD221=$AX$29,STL!$V$24,$AD221=$AX$30,STL!$V$25,$AD221=$AX$31,STL!$V$26,$AD221=$AX$32,STL!$V$27,$AD221=$AX$33,STL!$V$28,$AD221=$AX$34,STL!$V$29,$AD221=$AX$35,STL!$V$30,$AD221=$AX$36,STL!$V$31,$AD221=$AX$37,STL!$V$32,$AD221=$AX$38,STL!$V$33,$AD221=$AX$39,STL!$V$34,$AD221=$AX$40,STL!$V$35,$AD221=$AX$41,STL!$V$36,$AD221=$AX$42,STL!$V$37,$AD221=$AX$43,STL!$V$38,$AD221=$AX$44,STL!$V$39,$AD221=$AX$45,STL!$V$40,$AD221=$AX$46,STL!$V$41,$AD221=$AX$47,STL!$V$42,$AD221=$AX$48,STL!$V$43,$AD221=$AX$49,STL!$V$44)</f>
        <v>246.11799999999999</v>
      </c>
      <c r="W221" s="2" t="s">
        <v>1541</v>
      </c>
      <c r="X221" s="2">
        <v>0.03</v>
      </c>
      <c r="Y221" s="2" t="s">
        <v>33</v>
      </c>
      <c r="Z221" s="2" t="s">
        <v>34</v>
      </c>
      <c r="AA221" s="2" t="s">
        <v>35</v>
      </c>
      <c r="AB221" s="2">
        <v>8578.0354530000004</v>
      </c>
      <c r="AC221" s="2">
        <v>8.5780349999999999</v>
      </c>
      <c r="AD221" s="2">
        <v>26</v>
      </c>
      <c r="AE221" s="10" t="s">
        <v>307</v>
      </c>
      <c r="AF221" s="2">
        <f t="shared" si="4"/>
        <v>268369.95214285713</v>
      </c>
      <c r="AG221" s="2" cm="1">
        <f t="array" ref="AG221">_xlfn.IFS(D221="I",MIN('Datos pp I Región'!$K$7:$K$9),D221="II",MIN('Datos pp II Región'!$K$7:$K$9),D221="III",MIN('Datos pp III Región'!$K$7:$K$9),D221="IV",MIN('Datos pp IV Región'!$K$7:$K$9),D221="V",MIN('Datos pp V Región'!$K$7:$K$9),D221="RM",MIN('Datos pp RM'!$K$7:$K$9),D221="VI",MIN('Datos pp VI Región'!$K$7:$K$9))</f>
        <v>22</v>
      </c>
      <c r="AH221" s="2" cm="1">
        <f t="array" ref="AH221">_xlfn.IFS(Z221="Pavimentado",1-(AG221/(4*365)),Z221="No Pavimentado",1-(AG221/365))</f>
        <v>0.98493150684931507</v>
      </c>
      <c r="AI221" s="2" cm="1">
        <f t="array" ref="AI221">_xlfn.IFS(Z221="Pavimentado",8,Z221="No Pavimentado",R221)</f>
        <v>8</v>
      </c>
      <c r="AJ221" s="2">
        <v>0.62</v>
      </c>
      <c r="AK221" s="2">
        <v>0.15</v>
      </c>
      <c r="AL221" s="2">
        <v>1.5</v>
      </c>
      <c r="AM221" s="2">
        <v>0.15</v>
      </c>
      <c r="AN221" s="2"/>
      <c r="AO221" s="2" cm="1">
        <f t="array" ref="AO221">_xlfn.IFS($Z221=$AU$3,AJ221*(($X221)^(0.91))*(AI221*1.1023)^(1.02),$Z221=$AU$4,AL221*281.9*((8.5/12)^0.9)*(AI221/2.72)^0.45)</f>
        <v>0.23489275495793649</v>
      </c>
      <c r="AP221" s="2" cm="1">
        <f t="array" ref="AP221">_xlfn.IFS($Z221=$AU$3,AK221*(($X221)^(0.91))*(AI221*1.1023)^1.02,$Z221=$AU$4,AM221*281.9*((8.5/12)^0.9)*(AI221/2.72)^0.45)</f>
        <v>5.6828892328533019E-2</v>
      </c>
      <c r="AQ221" s="2" cm="1">
        <f t="array" ref="AQ221">_xlfn.IFS(Z221=$AU$3,(AF221*AO221*AH221)/1000000,Z221=$AU$4,(AF221*AH221*AO221*(1-AN221))/1000000)</f>
        <v>6.2088267363649641E-2</v>
      </c>
      <c r="AR221" s="2" cm="1">
        <f t="array" ref="AR221">_xlfn.IFS(Z221=$AU$3,(AF221*AP221*AH221)/1000000,Z221=$AU$4,(AF221*AH221*AP221*(1-AN221))/1000000)</f>
        <v>1.502135500733459E-2</v>
      </c>
    </row>
    <row r="222" spans="1:44" x14ac:dyDescent="0.3">
      <c r="A222" s="2">
        <v>26</v>
      </c>
      <c r="B222" t="s">
        <v>228</v>
      </c>
      <c r="D222" t="s">
        <v>23</v>
      </c>
      <c r="F222" s="2" t="s">
        <v>231</v>
      </c>
      <c r="G222" s="2" t="s">
        <v>211</v>
      </c>
      <c r="H222" s="2" t="s">
        <v>220</v>
      </c>
      <c r="I222" s="2" t="s">
        <v>28</v>
      </c>
      <c r="J222" s="2">
        <v>1200</v>
      </c>
      <c r="K222" s="2" t="s">
        <v>232</v>
      </c>
      <c r="L222" s="2">
        <v>40</v>
      </c>
      <c r="M222" s="2" t="s">
        <v>233</v>
      </c>
      <c r="N222" s="2" t="s">
        <v>31</v>
      </c>
      <c r="O222" s="2">
        <v>438000</v>
      </c>
      <c r="P222" s="2" cm="1">
        <f t="array" ref="P222">_xlfn.IFS(AD222=$AT$8,STL!$P$3,AD222=$AT$9,STL!$P$4,AD222=$AT$10,STL!$P$5,AD222=$AT$11,STL!$P$6,AD222=$AT$12,STL!$P$7,AD222=$AT$13,STL!$P$8,AD222=$AT$14,STL!$P$9,AD222=$AT$15,STL!$P$10,AD222=$AT$16,STL!$P$11,AD222=$AT$17,STL!$P$12,AD222=$AT$18,STL!$P$13,AD222=$AT$19,STL!$P$14,AD222=$AT$20,STL!$P$15,AD222=$AT$21,STL!$P$16,AD222=$AT$22,STL!$P$17,AD222=$AT$23,STL!$P$18,AD222=$AT$24,STL!$P$19,AD222=$AT$25,STL!$P$20,AD222=$AT$26,STL!$P$21,AD222=$AT$27,STL!$P$22,AD222=$AT$28,STL!$P$23,AD222=$AT$29,STL!$P$24,AD222=$AT$30,STL!$P$25,AD222=$AT$31,STL!$P$26,AD222=$AT$32,STL!$P$27,AD222=$AT$33,STL!$P$28,AD222=$AT$34,STL!$P$29,AD222=$AT$35,STL!$P$30,AD222=$AT$36,STL!$P$31,AD222=$AT$37,STL!$P$32,AD222=$AT$38,STL!$P$33,AD222=$AT$39,STL!$P$34,AD222=$AT$40,STL!$P$35,AD222=$AT$41,STL!$P$36,AD222=$AT$42,STL!$P$37,AD222=$AT$43,STL!$P$38,AD222=$AT$44,STL!$P$39,AD222=$AT$45,STL!$P$40,AD222=$AT$46,STL!$P$41,AD222=$AT$47,STL!$P$42,AD222=$AT$48,STL!$P$43,AD222=$AT$49,STL!$P$44)</f>
        <v>8.3350000000000009</v>
      </c>
      <c r="Q222" s="2">
        <f>STL!$Q$3</f>
        <v>28</v>
      </c>
      <c r="R222" s="42">
        <f>STL!$R$3</f>
        <v>36.335000000000001</v>
      </c>
      <c r="S222" s="43" cm="1">
        <f t="array" ref="S222">_xlfn.IFS(A222=$AT$8,STL!$S$3,A222=$AT$9,STL!$S$4,A222=$AT$10,STL!$S$5,A222=$AT$11,STL!$S$6,A222=$AT$12,STL!$S$7,A222=$AT$13,STL!$S$8,A222=$AT$14,STL!$S$9,A222=$AT$15,STL!$S$10,A222=$AT$16,STL!$S$11,A222=$AT$17,STL!$S$12,A222=$AT$18,STL!$S$13,A222=$AT$19,STL!$S$14,A222=$AT$20,STL!$S$15,A222=$AT$21,STL!$S$16,A222=$AT$22,STL!$S$17,A222=$AT$23,STL!$S$18,A222=$AT$24,STL!$S$19,A222=$AT$25,STL!$S$20,A222=$AT$26,STL!$S$21,A222=$AT$27,STL!$S$22,A222=$AT$28,STL!$S$23,A222=$AT$29,STL!$S$24,A222=$AT$30,STL!$S$25,A222=$AT$31,STL!$S$26,A222=$AT$32,STL!$S$27,A222=$AT$33,STL!$S$28,A222=$AT$34,STL!$S$29,A222=$AT$35,STL!$S$30,A222=$AT$36,STL!$S$31,A222=$AT$37,STL!$S$32,A222=$AT$38,STL!$S$33,A222=$AT$39,STL!$S$34,A222=$AT$40,STL!$S$35,A222=$AT$41,STL!$S$36,A222=$AT$42,STL!$S$37,A222=$AT$43,STL!$S$38,A222=$AT$44,STL!$S$39,A222=$AT$45,STL!$S$40,A222=$AT$46,STL!$S$41,A222=$AT$47,STL!$S$42,A222=$AT$48,STL!$S$43,A222=$AT$49,STL!$S$44)</f>
        <v>15642.857142857143</v>
      </c>
      <c r="T222" s="2" cm="1">
        <f t="array" ref="T222">_xlfn.IFS(AD222=$AX$8,STL!$T$3,AD222=$AX$9,STL!$T$4,AD222=$AX$10,STL!$T$5,AD222=$AX$11,STL!$T$6,AD222=$AX$12,STL!$T$7,AD222=$AX$13,STL!$T$8,AD222=$AX$14,STL!$T$9,AD222=$AX$15,STL!$T$10,AD222=$AX$16,STL!$T$11,AD222=$AX$17,STL!$T$12,AD222=$AX$18,STL!$T$13,AD222=$AX$19,STL!$T$14,AD222=$AX$20,STL!$T$15,AD222=$AX$21,STL!$T$16,AD222=$AX$22,STL!$T$17,AD222=$AX$23,STL!$T$18,AD222=$AX$24,STL!$T$19,AD222=$AX$25,STL!$T$20,AD222=$AX$26,STL!$T$21,AD222=$AX$27,STL!$T$22,AD222=$AX$28,STL!$T$23,AD222=$AX$29,STL!$T$24,AD222=$AX$30,STL!$T$25,AD222=$AX$31,STL!$T$26,AD222=$AX$32,STL!$T$27,AD222=$AX$33,STL!$T$28,AD222=$AX$34,STL!$T$29,AD222=$AX$35,STL!$T$30,AD222=$AX$36,STL!$T$31,AD222=$AX$37,STL!$T$32,AD222=$AX$38,STL!$T$33,AD222=$AX$39,STL!$T$34,AD222=$AX$40,STL!$T$35,AD222=$AX$41,STL!$T$36,AD222=$AX$42,STL!$T$37,AD222=$AX$43,STL!$T$38,AD222=$AX$44,STL!$T$39,AD222=$AX$45,STL!$T$40,AD222=$AX$46,STL!$T$41,AD222=$AX$47,STL!$T$42,AD222=$AX$48,STL!$T$43,AD222=$AX$49,STL!$T$44)</f>
        <v>244.446</v>
      </c>
      <c r="U222" s="2" cm="1">
        <f t="array" ref="U222">_xlfn.IFS($AD222=$AX$8,STL!$U$3,$AD222=$AX$9,STL!$U$4,$AD222=$AX$10,STL!$U$5,$AD222=$AX$11,STL!$U$6,$AD222=$AX$12,STL!$U$7,$AD222=$AX$13,STL!$U$8,$AD222=$AX$14,STL!$U$9,$AD222=$AX$15,STL!$U$10,$AD222=$AX$16,STL!$U$11,$AD222=$AX$17,STL!$U$12,$AD222=$AX$18,STL!$U$13,$AD222=$AX$19,STL!$U$14,$AD222=$AX$20,STL!$U$15,$AD222=$AX$21,STL!$U$16,$AD222=$AX$22,STL!$U$17,$AD222=$AX$23,STL!$U$18,$AD222=$AX$24,STL!$U$19,$AD222=$AX$25,STL!$U$20,$AD222=$AX$26,STL!$U$21,$AD222=$AX$27,STL!$U$22,$AD222=$AX$28,STL!$U$23,$AD222=$AX$29,STL!$U$24,$AD222=$AX$30,STL!$U$25,$AD222=$AX$31,STL!$U$26,$AD222=$AX$32,STL!$U$27,$AD222=$AX$33,STL!$U$28,$AD222=$AX$34,STL!$U$29,$AD222=$AX$35,STL!$U$30,$AD222=$AX$36,STL!$U$31,$AD222=$AX$37,STL!$U$32,$AD222=$AX$38,STL!$U$33,$AD222=$AX$39,STL!$U$34,$AD222=$AX$40,STL!$U$35,$AD222=$AX$41,STL!$U$36,$AD222=$AX$42,STL!$U$37,$AD222=$AX$43,STL!$U$38,$AD222=$AX$44,STL!$U$39,$AD222=$AX$45,STL!$U$40,$AD222=$AX$46,STL!$U$41,$AD222=$AX$47,STL!$U$42,$AD222=$AX$48,STL!$U$43,$AD222=$AX$49,STL!$U$44)</f>
        <v>1.6719999999999999</v>
      </c>
      <c r="V222" s="2" cm="1">
        <f t="array" ref="V222">_xlfn.IFS($AD222=$AX$8,STL!$V$3,$AD222=$AX$9,STL!$V$4,$AD222=$AX$10,STL!$V$5,$AD222=$AX$11,STL!$V$6,$AD222=$AX$12,STL!$V$7,$AD222=$AX$13,STL!$V$8,$AD222=$AX$14,STL!$V$9,$AD222=$AX$15,STL!$V$10,$AD222=$AX$16,STL!$V$11,$AD222=$AX$17,STL!$V$12,$AD222=$AX$18,STL!$V$13,$AD222=$AX$19,STL!$V$14,$AD222=$AX$20,STL!$V$15,$AD222=$AX$21,STL!$V$16,$AD222=$AX$22,STL!$V$17,$AD222=$AX$23,STL!$V$18,$AD222=$AX$24,STL!$V$19,$AD222=$AX$25,STL!$V$20,$AD222=$AX$26,STL!$V$21,$AD222=$AX$27,STL!$V$22,$AD222=$AX$28,STL!$V$23,$AD222=$AX$29,STL!$V$24,$AD222=$AX$30,STL!$V$25,$AD222=$AX$31,STL!$V$26,$AD222=$AX$32,STL!$V$27,$AD222=$AX$33,STL!$V$28,$AD222=$AX$34,STL!$V$29,$AD222=$AX$35,STL!$V$30,$AD222=$AX$36,STL!$V$31,$AD222=$AX$37,STL!$V$32,$AD222=$AX$38,STL!$V$33,$AD222=$AX$39,STL!$V$34,$AD222=$AX$40,STL!$V$35,$AD222=$AX$41,STL!$V$36,$AD222=$AX$42,STL!$V$37,$AD222=$AX$43,STL!$V$38,$AD222=$AX$44,STL!$V$39,$AD222=$AX$45,STL!$V$40,$AD222=$AX$46,STL!$V$41,$AD222=$AX$47,STL!$V$42,$AD222=$AX$48,STL!$V$43,$AD222=$AX$49,STL!$V$44)</f>
        <v>246.11799999999999</v>
      </c>
      <c r="W222" s="2" t="s">
        <v>1542</v>
      </c>
      <c r="X222" s="2">
        <v>0.03</v>
      </c>
      <c r="Y222" s="2" t="s">
        <v>33</v>
      </c>
      <c r="Z222" s="2" t="s">
        <v>34</v>
      </c>
      <c r="AA222" s="2" t="s">
        <v>35</v>
      </c>
      <c r="AB222" s="2">
        <v>5943.0296079999998</v>
      </c>
      <c r="AC222" s="2">
        <v>5.9430300000000003</v>
      </c>
      <c r="AD222" s="2">
        <v>26</v>
      </c>
      <c r="AE222" s="10" t="s">
        <v>307</v>
      </c>
      <c r="AF222" s="2">
        <f t="shared" si="4"/>
        <v>185931.93857142859</v>
      </c>
      <c r="AG222" s="2" cm="1">
        <f t="array" ref="AG222">_xlfn.IFS(D222="I",MIN('Datos pp I Región'!$K$7:$K$9),D222="II",MIN('Datos pp II Región'!$K$7:$K$9),D222="III",MIN('Datos pp III Región'!$K$7:$K$9),D222="IV",MIN('Datos pp IV Región'!$K$7:$K$9),D222="V",MIN('Datos pp V Región'!$K$7:$K$9),D222="RM",MIN('Datos pp RM'!$K$7:$K$9),D222="VI",MIN('Datos pp VI Región'!$K$7:$K$9))</f>
        <v>22</v>
      </c>
      <c r="AH222" s="2" cm="1">
        <f t="array" ref="AH222">_xlfn.IFS(Z222="Pavimentado",1-(AG222/(4*365)),Z222="No Pavimentado",1-(AG222/365))</f>
        <v>0.98493150684931507</v>
      </c>
      <c r="AI222" s="2" cm="1">
        <f t="array" ref="AI222">_xlfn.IFS(Z222="Pavimentado",8,Z222="No Pavimentado",R222)</f>
        <v>8</v>
      </c>
      <c r="AJ222" s="2">
        <v>0.62</v>
      </c>
      <c r="AK222" s="2">
        <v>0.15</v>
      </c>
      <c r="AL222" s="2">
        <v>1.5</v>
      </c>
      <c r="AM222" s="2">
        <v>0.15</v>
      </c>
      <c r="AN222" s="2"/>
      <c r="AO222" s="2" cm="1">
        <f t="array" ref="AO222">_xlfn.IFS($Z222=$AU$3,AJ222*(($X222)^(0.91))*(AI222*1.1023)^(1.02),$Z222=$AU$4,AL222*281.9*((8.5/12)^0.9)*(AI222/2.72)^0.45)</f>
        <v>0.23489275495793649</v>
      </c>
      <c r="AP222" s="2" cm="1">
        <f t="array" ref="AP222">_xlfn.IFS($Z222=$AU$3,AK222*(($X222)^(0.91))*(AI222*1.1023)^1.02,$Z222=$AU$4,AM222*281.9*((8.5/12)^0.9)*(AI222/2.72)^0.45)</f>
        <v>5.6828892328533019E-2</v>
      </c>
      <c r="AQ222" s="2" cm="1">
        <f t="array" ref="AQ222">_xlfn.IFS(Z222=$AU$3,(AF222*AO222*AH222)/1000000,Z222=$AU$4,(AF222*AH222*AO222*(1-AN222))/1000000)</f>
        <v>4.3015962932092346E-2</v>
      </c>
      <c r="AR222" s="2" cm="1">
        <f t="array" ref="AR222">_xlfn.IFS(Z222=$AU$3,(AF222*AP222*AH222)/1000000,Z222=$AU$4,(AF222*AH222*AP222*(1-AN222))/1000000)</f>
        <v>1.0407087806151374E-2</v>
      </c>
    </row>
    <row r="223" spans="1:44" x14ac:dyDescent="0.3">
      <c r="A223" s="2">
        <v>26</v>
      </c>
      <c r="B223" t="s">
        <v>228</v>
      </c>
      <c r="D223" t="s">
        <v>23</v>
      </c>
      <c r="F223" s="2" t="s">
        <v>231</v>
      </c>
      <c r="G223" s="2" t="s">
        <v>211</v>
      </c>
      <c r="H223" s="2" t="s">
        <v>220</v>
      </c>
      <c r="I223" s="2" t="s">
        <v>28</v>
      </c>
      <c r="J223" s="2">
        <v>1200</v>
      </c>
      <c r="K223" s="2" t="s">
        <v>232</v>
      </c>
      <c r="L223" s="2">
        <v>40</v>
      </c>
      <c r="M223" s="2" t="s">
        <v>233</v>
      </c>
      <c r="N223" s="2" t="s">
        <v>31</v>
      </c>
      <c r="O223" s="2">
        <v>438000</v>
      </c>
      <c r="P223" s="2" cm="1">
        <f t="array" ref="P223">_xlfn.IFS(AD223=$AT$8,STL!$P$3,AD223=$AT$9,STL!$P$4,AD223=$AT$10,STL!$P$5,AD223=$AT$11,STL!$P$6,AD223=$AT$12,STL!$P$7,AD223=$AT$13,STL!$P$8,AD223=$AT$14,STL!$P$9,AD223=$AT$15,STL!$P$10,AD223=$AT$16,STL!$P$11,AD223=$AT$17,STL!$P$12,AD223=$AT$18,STL!$P$13,AD223=$AT$19,STL!$P$14,AD223=$AT$20,STL!$P$15,AD223=$AT$21,STL!$P$16,AD223=$AT$22,STL!$P$17,AD223=$AT$23,STL!$P$18,AD223=$AT$24,STL!$P$19,AD223=$AT$25,STL!$P$20,AD223=$AT$26,STL!$P$21,AD223=$AT$27,STL!$P$22,AD223=$AT$28,STL!$P$23,AD223=$AT$29,STL!$P$24,AD223=$AT$30,STL!$P$25,AD223=$AT$31,STL!$P$26,AD223=$AT$32,STL!$P$27,AD223=$AT$33,STL!$P$28,AD223=$AT$34,STL!$P$29,AD223=$AT$35,STL!$P$30,AD223=$AT$36,STL!$P$31,AD223=$AT$37,STL!$P$32,AD223=$AT$38,STL!$P$33,AD223=$AT$39,STL!$P$34,AD223=$AT$40,STL!$P$35,AD223=$AT$41,STL!$P$36,AD223=$AT$42,STL!$P$37,AD223=$AT$43,STL!$P$38,AD223=$AT$44,STL!$P$39,AD223=$AT$45,STL!$P$40,AD223=$AT$46,STL!$P$41,AD223=$AT$47,STL!$P$42,AD223=$AT$48,STL!$P$43,AD223=$AT$49,STL!$P$44)</f>
        <v>8.3350000000000009</v>
      </c>
      <c r="Q223" s="2">
        <f>STL!$Q$3</f>
        <v>28</v>
      </c>
      <c r="R223" s="42">
        <f>STL!$R$3</f>
        <v>36.335000000000001</v>
      </c>
      <c r="S223" s="43" cm="1">
        <f t="array" ref="S223">_xlfn.IFS(A223=$AT$8,STL!$S$3,A223=$AT$9,STL!$S$4,A223=$AT$10,STL!$S$5,A223=$AT$11,STL!$S$6,A223=$AT$12,STL!$S$7,A223=$AT$13,STL!$S$8,A223=$AT$14,STL!$S$9,A223=$AT$15,STL!$S$10,A223=$AT$16,STL!$S$11,A223=$AT$17,STL!$S$12,A223=$AT$18,STL!$S$13,A223=$AT$19,STL!$S$14,A223=$AT$20,STL!$S$15,A223=$AT$21,STL!$S$16,A223=$AT$22,STL!$S$17,A223=$AT$23,STL!$S$18,A223=$AT$24,STL!$S$19,A223=$AT$25,STL!$S$20,A223=$AT$26,STL!$S$21,A223=$AT$27,STL!$S$22,A223=$AT$28,STL!$S$23,A223=$AT$29,STL!$S$24,A223=$AT$30,STL!$S$25,A223=$AT$31,STL!$S$26,A223=$AT$32,STL!$S$27,A223=$AT$33,STL!$S$28,A223=$AT$34,STL!$S$29,A223=$AT$35,STL!$S$30,A223=$AT$36,STL!$S$31,A223=$AT$37,STL!$S$32,A223=$AT$38,STL!$S$33,A223=$AT$39,STL!$S$34,A223=$AT$40,STL!$S$35,A223=$AT$41,STL!$S$36,A223=$AT$42,STL!$S$37,A223=$AT$43,STL!$S$38,A223=$AT$44,STL!$S$39,A223=$AT$45,STL!$S$40,A223=$AT$46,STL!$S$41,A223=$AT$47,STL!$S$42,A223=$AT$48,STL!$S$43,A223=$AT$49,STL!$S$44)</f>
        <v>15642.857142857143</v>
      </c>
      <c r="T223" s="2" cm="1">
        <f t="array" ref="T223">_xlfn.IFS(AD223=$AX$8,STL!$T$3,AD223=$AX$9,STL!$T$4,AD223=$AX$10,STL!$T$5,AD223=$AX$11,STL!$T$6,AD223=$AX$12,STL!$T$7,AD223=$AX$13,STL!$T$8,AD223=$AX$14,STL!$T$9,AD223=$AX$15,STL!$T$10,AD223=$AX$16,STL!$T$11,AD223=$AX$17,STL!$T$12,AD223=$AX$18,STL!$T$13,AD223=$AX$19,STL!$T$14,AD223=$AX$20,STL!$T$15,AD223=$AX$21,STL!$T$16,AD223=$AX$22,STL!$T$17,AD223=$AX$23,STL!$T$18,AD223=$AX$24,STL!$T$19,AD223=$AX$25,STL!$T$20,AD223=$AX$26,STL!$T$21,AD223=$AX$27,STL!$T$22,AD223=$AX$28,STL!$T$23,AD223=$AX$29,STL!$T$24,AD223=$AX$30,STL!$T$25,AD223=$AX$31,STL!$T$26,AD223=$AX$32,STL!$T$27,AD223=$AX$33,STL!$T$28,AD223=$AX$34,STL!$T$29,AD223=$AX$35,STL!$T$30,AD223=$AX$36,STL!$T$31,AD223=$AX$37,STL!$T$32,AD223=$AX$38,STL!$T$33,AD223=$AX$39,STL!$T$34,AD223=$AX$40,STL!$T$35,AD223=$AX$41,STL!$T$36,AD223=$AX$42,STL!$T$37,AD223=$AX$43,STL!$T$38,AD223=$AX$44,STL!$T$39,AD223=$AX$45,STL!$T$40,AD223=$AX$46,STL!$T$41,AD223=$AX$47,STL!$T$42,AD223=$AX$48,STL!$T$43,AD223=$AX$49,STL!$T$44)</f>
        <v>244.446</v>
      </c>
      <c r="U223" s="2" cm="1">
        <f t="array" ref="U223">_xlfn.IFS($AD223=$AX$8,STL!$U$3,$AD223=$AX$9,STL!$U$4,$AD223=$AX$10,STL!$U$5,$AD223=$AX$11,STL!$U$6,$AD223=$AX$12,STL!$U$7,$AD223=$AX$13,STL!$U$8,$AD223=$AX$14,STL!$U$9,$AD223=$AX$15,STL!$U$10,$AD223=$AX$16,STL!$U$11,$AD223=$AX$17,STL!$U$12,$AD223=$AX$18,STL!$U$13,$AD223=$AX$19,STL!$U$14,$AD223=$AX$20,STL!$U$15,$AD223=$AX$21,STL!$U$16,$AD223=$AX$22,STL!$U$17,$AD223=$AX$23,STL!$U$18,$AD223=$AX$24,STL!$U$19,$AD223=$AX$25,STL!$U$20,$AD223=$AX$26,STL!$U$21,$AD223=$AX$27,STL!$U$22,$AD223=$AX$28,STL!$U$23,$AD223=$AX$29,STL!$U$24,$AD223=$AX$30,STL!$U$25,$AD223=$AX$31,STL!$U$26,$AD223=$AX$32,STL!$U$27,$AD223=$AX$33,STL!$U$28,$AD223=$AX$34,STL!$U$29,$AD223=$AX$35,STL!$U$30,$AD223=$AX$36,STL!$U$31,$AD223=$AX$37,STL!$U$32,$AD223=$AX$38,STL!$U$33,$AD223=$AX$39,STL!$U$34,$AD223=$AX$40,STL!$U$35,$AD223=$AX$41,STL!$U$36,$AD223=$AX$42,STL!$U$37,$AD223=$AX$43,STL!$U$38,$AD223=$AX$44,STL!$U$39,$AD223=$AX$45,STL!$U$40,$AD223=$AX$46,STL!$U$41,$AD223=$AX$47,STL!$U$42,$AD223=$AX$48,STL!$U$43,$AD223=$AX$49,STL!$U$44)</f>
        <v>1.6719999999999999</v>
      </c>
      <c r="V223" s="2" cm="1">
        <f t="array" ref="V223">_xlfn.IFS($AD223=$AX$8,STL!$V$3,$AD223=$AX$9,STL!$V$4,$AD223=$AX$10,STL!$V$5,$AD223=$AX$11,STL!$V$6,$AD223=$AX$12,STL!$V$7,$AD223=$AX$13,STL!$V$8,$AD223=$AX$14,STL!$V$9,$AD223=$AX$15,STL!$V$10,$AD223=$AX$16,STL!$V$11,$AD223=$AX$17,STL!$V$12,$AD223=$AX$18,STL!$V$13,$AD223=$AX$19,STL!$V$14,$AD223=$AX$20,STL!$V$15,$AD223=$AX$21,STL!$V$16,$AD223=$AX$22,STL!$V$17,$AD223=$AX$23,STL!$V$18,$AD223=$AX$24,STL!$V$19,$AD223=$AX$25,STL!$V$20,$AD223=$AX$26,STL!$V$21,$AD223=$AX$27,STL!$V$22,$AD223=$AX$28,STL!$V$23,$AD223=$AX$29,STL!$V$24,$AD223=$AX$30,STL!$V$25,$AD223=$AX$31,STL!$V$26,$AD223=$AX$32,STL!$V$27,$AD223=$AX$33,STL!$V$28,$AD223=$AX$34,STL!$V$29,$AD223=$AX$35,STL!$V$30,$AD223=$AX$36,STL!$V$31,$AD223=$AX$37,STL!$V$32,$AD223=$AX$38,STL!$V$33,$AD223=$AX$39,STL!$V$34,$AD223=$AX$40,STL!$V$35,$AD223=$AX$41,STL!$V$36,$AD223=$AX$42,STL!$V$37,$AD223=$AX$43,STL!$V$38,$AD223=$AX$44,STL!$V$39,$AD223=$AX$45,STL!$V$40,$AD223=$AX$46,STL!$V$41,$AD223=$AX$47,STL!$V$42,$AD223=$AX$48,STL!$V$43,$AD223=$AX$49,STL!$V$44)</f>
        <v>246.11799999999999</v>
      </c>
      <c r="W223" s="2" t="s">
        <v>1543</v>
      </c>
      <c r="X223" s="2">
        <v>0.03</v>
      </c>
      <c r="Y223" s="2" t="s">
        <v>33</v>
      </c>
      <c r="Z223" s="2" t="s">
        <v>34</v>
      </c>
      <c r="AA223" s="2" t="s">
        <v>35</v>
      </c>
      <c r="AB223" s="2">
        <v>1012.882638</v>
      </c>
      <c r="AC223" s="2">
        <v>1.012883</v>
      </c>
      <c r="AD223" s="2">
        <v>26</v>
      </c>
      <c r="AE223" s="10" t="s">
        <v>307</v>
      </c>
      <c r="AF223" s="2">
        <f t="shared" si="4"/>
        <v>31688.768142857141</v>
      </c>
      <c r="AG223" s="2" cm="1">
        <f t="array" ref="AG223">_xlfn.IFS(D223="I",MIN('Datos pp I Región'!$K$7:$K$9),D223="II",MIN('Datos pp II Región'!$K$7:$K$9),D223="III",MIN('Datos pp III Región'!$K$7:$K$9),D223="IV",MIN('Datos pp IV Región'!$K$7:$K$9),D223="V",MIN('Datos pp V Región'!$K$7:$K$9),D223="RM",MIN('Datos pp RM'!$K$7:$K$9),D223="VI",MIN('Datos pp VI Región'!$K$7:$K$9))</f>
        <v>22</v>
      </c>
      <c r="AH223" s="2" cm="1">
        <f t="array" ref="AH223">_xlfn.IFS(Z223="Pavimentado",1-(AG223/(4*365)),Z223="No Pavimentado",1-(AG223/365))</f>
        <v>0.98493150684931507</v>
      </c>
      <c r="AI223" s="2" cm="1">
        <f t="array" ref="AI223">_xlfn.IFS(Z223="Pavimentado",8,Z223="No Pavimentado",R223)</f>
        <v>8</v>
      </c>
      <c r="AJ223" s="2">
        <v>0.62</v>
      </c>
      <c r="AK223" s="2">
        <v>0.15</v>
      </c>
      <c r="AL223" s="2">
        <v>1.5</v>
      </c>
      <c r="AM223" s="2">
        <v>0.15</v>
      </c>
      <c r="AN223" s="2"/>
      <c r="AO223" s="2" cm="1">
        <f t="array" ref="AO223">_xlfn.IFS($Z223=$AU$3,AJ223*(($X223)^(0.91))*(AI223*1.1023)^(1.02),$Z223=$AU$4,AL223*281.9*((8.5/12)^0.9)*(AI223/2.72)^0.45)</f>
        <v>0.23489275495793649</v>
      </c>
      <c r="AP223" s="2" cm="1">
        <f t="array" ref="AP223">_xlfn.IFS($Z223=$AU$3,AK223*(($X223)^(0.91))*(AI223*1.1023)^1.02,$Z223=$AU$4,AM223*281.9*((8.5/12)^0.9)*(AI223/2.72)^0.45)</f>
        <v>5.6828892328533019E-2</v>
      </c>
      <c r="AQ223" s="2" cm="1">
        <f t="array" ref="AQ223">_xlfn.IFS(Z223=$AU$3,(AF223*AO223*AH223)/1000000,Z223=$AU$4,(AF223*AH223*AO223*(1-AN223))/1000000)</f>
        <v>7.3313002933766925E-3</v>
      </c>
      <c r="AR223" s="2" cm="1">
        <f t="array" ref="AR223">_xlfn.IFS(Z223=$AU$3,(AF223*AP223*AH223)/1000000,Z223=$AU$4,(AF223*AH223*AP223*(1-AN223))/1000000)</f>
        <v>1.7737016838814579E-3</v>
      </c>
    </row>
    <row r="224" spans="1:44" x14ac:dyDescent="0.3">
      <c r="A224" s="2">
        <v>26</v>
      </c>
      <c r="B224" t="s">
        <v>228</v>
      </c>
      <c r="D224" t="s">
        <v>23</v>
      </c>
      <c r="F224" s="2" t="s">
        <v>231</v>
      </c>
      <c r="G224" s="2" t="s">
        <v>211</v>
      </c>
      <c r="H224" s="2" t="s">
        <v>220</v>
      </c>
      <c r="I224" s="2" t="s">
        <v>28</v>
      </c>
      <c r="J224" s="2">
        <v>1200</v>
      </c>
      <c r="K224" s="2" t="s">
        <v>232</v>
      </c>
      <c r="L224" s="2">
        <v>40</v>
      </c>
      <c r="M224" s="2" t="s">
        <v>233</v>
      </c>
      <c r="N224" s="2" t="s">
        <v>31</v>
      </c>
      <c r="O224" s="2">
        <v>438000</v>
      </c>
      <c r="P224" s="2" cm="1">
        <f t="array" ref="P224">_xlfn.IFS(AD224=$AT$8,STL!$P$3,AD224=$AT$9,STL!$P$4,AD224=$AT$10,STL!$P$5,AD224=$AT$11,STL!$P$6,AD224=$AT$12,STL!$P$7,AD224=$AT$13,STL!$P$8,AD224=$AT$14,STL!$P$9,AD224=$AT$15,STL!$P$10,AD224=$AT$16,STL!$P$11,AD224=$AT$17,STL!$P$12,AD224=$AT$18,STL!$P$13,AD224=$AT$19,STL!$P$14,AD224=$AT$20,STL!$P$15,AD224=$AT$21,STL!$P$16,AD224=$AT$22,STL!$P$17,AD224=$AT$23,STL!$P$18,AD224=$AT$24,STL!$P$19,AD224=$AT$25,STL!$P$20,AD224=$AT$26,STL!$P$21,AD224=$AT$27,STL!$P$22,AD224=$AT$28,STL!$P$23,AD224=$AT$29,STL!$P$24,AD224=$AT$30,STL!$P$25,AD224=$AT$31,STL!$P$26,AD224=$AT$32,STL!$P$27,AD224=$AT$33,STL!$P$28,AD224=$AT$34,STL!$P$29,AD224=$AT$35,STL!$P$30,AD224=$AT$36,STL!$P$31,AD224=$AT$37,STL!$P$32,AD224=$AT$38,STL!$P$33,AD224=$AT$39,STL!$P$34,AD224=$AT$40,STL!$P$35,AD224=$AT$41,STL!$P$36,AD224=$AT$42,STL!$P$37,AD224=$AT$43,STL!$P$38,AD224=$AT$44,STL!$P$39,AD224=$AT$45,STL!$P$40,AD224=$AT$46,STL!$P$41,AD224=$AT$47,STL!$P$42,AD224=$AT$48,STL!$P$43,AD224=$AT$49,STL!$P$44)</f>
        <v>8.3350000000000009</v>
      </c>
      <c r="Q224" s="2">
        <f>STL!$Q$3</f>
        <v>28</v>
      </c>
      <c r="R224" s="42">
        <f>STL!$R$3</f>
        <v>36.335000000000001</v>
      </c>
      <c r="S224" s="43" cm="1">
        <f t="array" ref="S224">_xlfn.IFS(A224=$AT$8,STL!$S$3,A224=$AT$9,STL!$S$4,A224=$AT$10,STL!$S$5,A224=$AT$11,STL!$S$6,A224=$AT$12,STL!$S$7,A224=$AT$13,STL!$S$8,A224=$AT$14,STL!$S$9,A224=$AT$15,STL!$S$10,A224=$AT$16,STL!$S$11,A224=$AT$17,STL!$S$12,A224=$AT$18,STL!$S$13,A224=$AT$19,STL!$S$14,A224=$AT$20,STL!$S$15,A224=$AT$21,STL!$S$16,A224=$AT$22,STL!$S$17,A224=$AT$23,STL!$S$18,A224=$AT$24,STL!$S$19,A224=$AT$25,STL!$S$20,A224=$AT$26,STL!$S$21,A224=$AT$27,STL!$S$22,A224=$AT$28,STL!$S$23,A224=$AT$29,STL!$S$24,A224=$AT$30,STL!$S$25,A224=$AT$31,STL!$S$26,A224=$AT$32,STL!$S$27,A224=$AT$33,STL!$S$28,A224=$AT$34,STL!$S$29,A224=$AT$35,STL!$S$30,A224=$AT$36,STL!$S$31,A224=$AT$37,STL!$S$32,A224=$AT$38,STL!$S$33,A224=$AT$39,STL!$S$34,A224=$AT$40,STL!$S$35,A224=$AT$41,STL!$S$36,A224=$AT$42,STL!$S$37,A224=$AT$43,STL!$S$38,A224=$AT$44,STL!$S$39,A224=$AT$45,STL!$S$40,A224=$AT$46,STL!$S$41,A224=$AT$47,STL!$S$42,A224=$AT$48,STL!$S$43,A224=$AT$49,STL!$S$44)</f>
        <v>15642.857142857143</v>
      </c>
      <c r="T224" s="2" cm="1">
        <f t="array" ref="T224">_xlfn.IFS(AD224=$AX$8,STL!$T$3,AD224=$AX$9,STL!$T$4,AD224=$AX$10,STL!$T$5,AD224=$AX$11,STL!$T$6,AD224=$AX$12,STL!$T$7,AD224=$AX$13,STL!$T$8,AD224=$AX$14,STL!$T$9,AD224=$AX$15,STL!$T$10,AD224=$AX$16,STL!$T$11,AD224=$AX$17,STL!$T$12,AD224=$AX$18,STL!$T$13,AD224=$AX$19,STL!$T$14,AD224=$AX$20,STL!$T$15,AD224=$AX$21,STL!$T$16,AD224=$AX$22,STL!$T$17,AD224=$AX$23,STL!$T$18,AD224=$AX$24,STL!$T$19,AD224=$AX$25,STL!$T$20,AD224=$AX$26,STL!$T$21,AD224=$AX$27,STL!$T$22,AD224=$AX$28,STL!$T$23,AD224=$AX$29,STL!$T$24,AD224=$AX$30,STL!$T$25,AD224=$AX$31,STL!$T$26,AD224=$AX$32,STL!$T$27,AD224=$AX$33,STL!$T$28,AD224=$AX$34,STL!$T$29,AD224=$AX$35,STL!$T$30,AD224=$AX$36,STL!$T$31,AD224=$AX$37,STL!$T$32,AD224=$AX$38,STL!$T$33,AD224=$AX$39,STL!$T$34,AD224=$AX$40,STL!$T$35,AD224=$AX$41,STL!$T$36,AD224=$AX$42,STL!$T$37,AD224=$AX$43,STL!$T$38,AD224=$AX$44,STL!$T$39,AD224=$AX$45,STL!$T$40,AD224=$AX$46,STL!$T$41,AD224=$AX$47,STL!$T$42,AD224=$AX$48,STL!$T$43,AD224=$AX$49,STL!$T$44)</f>
        <v>244.446</v>
      </c>
      <c r="U224" s="2" cm="1">
        <f t="array" ref="U224">_xlfn.IFS($AD224=$AX$8,STL!$U$3,$AD224=$AX$9,STL!$U$4,$AD224=$AX$10,STL!$U$5,$AD224=$AX$11,STL!$U$6,$AD224=$AX$12,STL!$U$7,$AD224=$AX$13,STL!$U$8,$AD224=$AX$14,STL!$U$9,$AD224=$AX$15,STL!$U$10,$AD224=$AX$16,STL!$U$11,$AD224=$AX$17,STL!$U$12,$AD224=$AX$18,STL!$U$13,$AD224=$AX$19,STL!$U$14,$AD224=$AX$20,STL!$U$15,$AD224=$AX$21,STL!$U$16,$AD224=$AX$22,STL!$U$17,$AD224=$AX$23,STL!$U$18,$AD224=$AX$24,STL!$U$19,$AD224=$AX$25,STL!$U$20,$AD224=$AX$26,STL!$U$21,$AD224=$AX$27,STL!$U$22,$AD224=$AX$28,STL!$U$23,$AD224=$AX$29,STL!$U$24,$AD224=$AX$30,STL!$U$25,$AD224=$AX$31,STL!$U$26,$AD224=$AX$32,STL!$U$27,$AD224=$AX$33,STL!$U$28,$AD224=$AX$34,STL!$U$29,$AD224=$AX$35,STL!$U$30,$AD224=$AX$36,STL!$U$31,$AD224=$AX$37,STL!$U$32,$AD224=$AX$38,STL!$U$33,$AD224=$AX$39,STL!$U$34,$AD224=$AX$40,STL!$U$35,$AD224=$AX$41,STL!$U$36,$AD224=$AX$42,STL!$U$37,$AD224=$AX$43,STL!$U$38,$AD224=$AX$44,STL!$U$39,$AD224=$AX$45,STL!$U$40,$AD224=$AX$46,STL!$U$41,$AD224=$AX$47,STL!$U$42,$AD224=$AX$48,STL!$U$43,$AD224=$AX$49,STL!$U$44)</f>
        <v>1.6719999999999999</v>
      </c>
      <c r="V224" s="2" cm="1">
        <f t="array" ref="V224">_xlfn.IFS($AD224=$AX$8,STL!$V$3,$AD224=$AX$9,STL!$V$4,$AD224=$AX$10,STL!$V$5,$AD224=$AX$11,STL!$V$6,$AD224=$AX$12,STL!$V$7,$AD224=$AX$13,STL!$V$8,$AD224=$AX$14,STL!$V$9,$AD224=$AX$15,STL!$V$10,$AD224=$AX$16,STL!$V$11,$AD224=$AX$17,STL!$V$12,$AD224=$AX$18,STL!$V$13,$AD224=$AX$19,STL!$V$14,$AD224=$AX$20,STL!$V$15,$AD224=$AX$21,STL!$V$16,$AD224=$AX$22,STL!$V$17,$AD224=$AX$23,STL!$V$18,$AD224=$AX$24,STL!$V$19,$AD224=$AX$25,STL!$V$20,$AD224=$AX$26,STL!$V$21,$AD224=$AX$27,STL!$V$22,$AD224=$AX$28,STL!$V$23,$AD224=$AX$29,STL!$V$24,$AD224=$AX$30,STL!$V$25,$AD224=$AX$31,STL!$V$26,$AD224=$AX$32,STL!$V$27,$AD224=$AX$33,STL!$V$28,$AD224=$AX$34,STL!$V$29,$AD224=$AX$35,STL!$V$30,$AD224=$AX$36,STL!$V$31,$AD224=$AX$37,STL!$V$32,$AD224=$AX$38,STL!$V$33,$AD224=$AX$39,STL!$V$34,$AD224=$AX$40,STL!$V$35,$AD224=$AX$41,STL!$V$36,$AD224=$AX$42,STL!$V$37,$AD224=$AX$43,STL!$V$38,$AD224=$AX$44,STL!$V$39,$AD224=$AX$45,STL!$V$40,$AD224=$AX$46,STL!$V$41,$AD224=$AX$47,STL!$V$42,$AD224=$AX$48,STL!$V$43,$AD224=$AX$49,STL!$V$44)</f>
        <v>246.11799999999999</v>
      </c>
      <c r="W224" s="2" t="s">
        <v>1544</v>
      </c>
      <c r="X224" s="2">
        <v>0.2</v>
      </c>
      <c r="Y224" s="2" t="s">
        <v>33</v>
      </c>
      <c r="Z224" s="2" t="s">
        <v>34</v>
      </c>
      <c r="AA224" s="2" t="s">
        <v>35</v>
      </c>
      <c r="AB224" s="2">
        <v>8152.4824570000001</v>
      </c>
      <c r="AC224" s="2">
        <v>8.1524819999999991</v>
      </c>
      <c r="AD224" s="2">
        <v>26</v>
      </c>
      <c r="AE224" s="10" t="s">
        <v>307</v>
      </c>
      <c r="AF224" s="2">
        <f t="shared" si="4"/>
        <v>255056.22257142855</v>
      </c>
      <c r="AG224" s="2" cm="1">
        <f t="array" ref="AG224">_xlfn.IFS(D224="I",MIN('Datos pp I Región'!$K$7:$K$9),D224="II",MIN('Datos pp II Región'!$K$7:$K$9),D224="III",MIN('Datos pp III Región'!$K$7:$K$9),D224="IV",MIN('Datos pp IV Región'!$K$7:$K$9),D224="V",MIN('Datos pp V Región'!$K$7:$K$9),D224="RM",MIN('Datos pp RM'!$K$7:$K$9),D224="VI",MIN('Datos pp VI Región'!$K$7:$K$9))</f>
        <v>22</v>
      </c>
      <c r="AH224" s="2" cm="1">
        <f t="array" ref="AH224">_xlfn.IFS(Z224="Pavimentado",1-(AG224/(4*365)),Z224="No Pavimentado",1-(AG224/365))</f>
        <v>0.98493150684931507</v>
      </c>
      <c r="AI224" s="2" cm="1">
        <f t="array" ref="AI224">_xlfn.IFS(Z224="Pavimentado",8,Z224="No Pavimentado",R224)</f>
        <v>8</v>
      </c>
      <c r="AJ224" s="2">
        <v>0.62</v>
      </c>
      <c r="AK224" s="2">
        <v>0.15</v>
      </c>
      <c r="AL224" s="2">
        <v>1.5</v>
      </c>
      <c r="AM224" s="2">
        <v>0.15</v>
      </c>
      <c r="AN224" s="2"/>
      <c r="AO224" s="2" cm="1">
        <f t="array" ref="AO224">_xlfn.IFS($Z224=$AU$3,AJ224*(($X224)^(0.91))*(AI224*1.1023)^(1.02),$Z224=$AU$4,AL224*281.9*((8.5/12)^0.9)*(AI224/2.72)^0.45)</f>
        <v>1.3201600184669013</v>
      </c>
      <c r="AP224" s="2" cm="1">
        <f t="array" ref="AP224">_xlfn.IFS($Z224=$AU$3,AK224*(($X224)^(0.91))*(AI224*1.1023)^1.02,$Z224=$AU$4,AM224*281.9*((8.5/12)^0.9)*(AI224/2.72)^0.45)</f>
        <v>0.31939355285489546</v>
      </c>
      <c r="AQ224" s="2" cm="1">
        <f t="array" ref="AQ224">_xlfn.IFS(Z224=$AU$3,(AF224*AO224*AH224)/1000000,Z224=$AU$4,(AF224*AH224*AO224*(1-AN224))/1000000)</f>
        <v>0.33164123941437884</v>
      </c>
      <c r="AR224" s="2" cm="1">
        <f t="array" ref="AR224">_xlfn.IFS(Z224=$AU$3,(AF224*AP224*AH224)/1000000,Z224=$AU$4,(AF224*AH224*AP224*(1-AN224))/1000000)</f>
        <v>8.0235783729285193E-2</v>
      </c>
    </row>
    <row r="225" spans="1:44" x14ac:dyDescent="0.3">
      <c r="A225" s="2">
        <v>26</v>
      </c>
      <c r="B225" t="s">
        <v>228</v>
      </c>
      <c r="D225" t="s">
        <v>23</v>
      </c>
      <c r="F225" s="2" t="s">
        <v>231</v>
      </c>
      <c r="G225" s="2" t="s">
        <v>211</v>
      </c>
      <c r="H225" s="2" t="s">
        <v>220</v>
      </c>
      <c r="I225" s="2" t="s">
        <v>28</v>
      </c>
      <c r="J225" s="2">
        <v>1200</v>
      </c>
      <c r="K225" s="2" t="s">
        <v>232</v>
      </c>
      <c r="L225" s="2">
        <v>40</v>
      </c>
      <c r="M225" s="2" t="s">
        <v>233</v>
      </c>
      <c r="N225" s="2" t="s">
        <v>31</v>
      </c>
      <c r="O225" s="2">
        <v>438000</v>
      </c>
      <c r="P225" s="2" cm="1">
        <f t="array" ref="P225">_xlfn.IFS(AD225=$AT$8,STL!$P$3,AD225=$AT$9,STL!$P$4,AD225=$AT$10,STL!$P$5,AD225=$AT$11,STL!$P$6,AD225=$AT$12,STL!$P$7,AD225=$AT$13,STL!$P$8,AD225=$AT$14,STL!$P$9,AD225=$AT$15,STL!$P$10,AD225=$AT$16,STL!$P$11,AD225=$AT$17,STL!$P$12,AD225=$AT$18,STL!$P$13,AD225=$AT$19,STL!$P$14,AD225=$AT$20,STL!$P$15,AD225=$AT$21,STL!$P$16,AD225=$AT$22,STL!$P$17,AD225=$AT$23,STL!$P$18,AD225=$AT$24,STL!$P$19,AD225=$AT$25,STL!$P$20,AD225=$AT$26,STL!$P$21,AD225=$AT$27,STL!$P$22,AD225=$AT$28,STL!$P$23,AD225=$AT$29,STL!$P$24,AD225=$AT$30,STL!$P$25,AD225=$AT$31,STL!$P$26,AD225=$AT$32,STL!$P$27,AD225=$AT$33,STL!$P$28,AD225=$AT$34,STL!$P$29,AD225=$AT$35,STL!$P$30,AD225=$AT$36,STL!$P$31,AD225=$AT$37,STL!$P$32,AD225=$AT$38,STL!$P$33,AD225=$AT$39,STL!$P$34,AD225=$AT$40,STL!$P$35,AD225=$AT$41,STL!$P$36,AD225=$AT$42,STL!$P$37,AD225=$AT$43,STL!$P$38,AD225=$AT$44,STL!$P$39,AD225=$AT$45,STL!$P$40,AD225=$AT$46,STL!$P$41,AD225=$AT$47,STL!$P$42,AD225=$AT$48,STL!$P$43,AD225=$AT$49,STL!$P$44)</f>
        <v>8.3350000000000009</v>
      </c>
      <c r="Q225" s="2">
        <f>STL!$Q$3</f>
        <v>28</v>
      </c>
      <c r="R225" s="42">
        <f>STL!$R$3</f>
        <v>36.335000000000001</v>
      </c>
      <c r="S225" s="43" cm="1">
        <f t="array" ref="S225">_xlfn.IFS(A225=$AT$8,STL!$S$3,A225=$AT$9,STL!$S$4,A225=$AT$10,STL!$S$5,A225=$AT$11,STL!$S$6,A225=$AT$12,STL!$S$7,A225=$AT$13,STL!$S$8,A225=$AT$14,STL!$S$9,A225=$AT$15,STL!$S$10,A225=$AT$16,STL!$S$11,A225=$AT$17,STL!$S$12,A225=$AT$18,STL!$S$13,A225=$AT$19,STL!$S$14,A225=$AT$20,STL!$S$15,A225=$AT$21,STL!$S$16,A225=$AT$22,STL!$S$17,A225=$AT$23,STL!$S$18,A225=$AT$24,STL!$S$19,A225=$AT$25,STL!$S$20,A225=$AT$26,STL!$S$21,A225=$AT$27,STL!$S$22,A225=$AT$28,STL!$S$23,A225=$AT$29,STL!$S$24,A225=$AT$30,STL!$S$25,A225=$AT$31,STL!$S$26,A225=$AT$32,STL!$S$27,A225=$AT$33,STL!$S$28,A225=$AT$34,STL!$S$29,A225=$AT$35,STL!$S$30,A225=$AT$36,STL!$S$31,A225=$AT$37,STL!$S$32,A225=$AT$38,STL!$S$33,A225=$AT$39,STL!$S$34,A225=$AT$40,STL!$S$35,A225=$AT$41,STL!$S$36,A225=$AT$42,STL!$S$37,A225=$AT$43,STL!$S$38,A225=$AT$44,STL!$S$39,A225=$AT$45,STL!$S$40,A225=$AT$46,STL!$S$41,A225=$AT$47,STL!$S$42,A225=$AT$48,STL!$S$43,A225=$AT$49,STL!$S$44)</f>
        <v>15642.857142857143</v>
      </c>
      <c r="T225" s="2" cm="1">
        <f t="array" ref="T225">_xlfn.IFS(AD225=$AX$8,STL!$T$3,AD225=$AX$9,STL!$T$4,AD225=$AX$10,STL!$T$5,AD225=$AX$11,STL!$T$6,AD225=$AX$12,STL!$T$7,AD225=$AX$13,STL!$T$8,AD225=$AX$14,STL!$T$9,AD225=$AX$15,STL!$T$10,AD225=$AX$16,STL!$T$11,AD225=$AX$17,STL!$T$12,AD225=$AX$18,STL!$T$13,AD225=$AX$19,STL!$T$14,AD225=$AX$20,STL!$T$15,AD225=$AX$21,STL!$T$16,AD225=$AX$22,STL!$T$17,AD225=$AX$23,STL!$T$18,AD225=$AX$24,STL!$T$19,AD225=$AX$25,STL!$T$20,AD225=$AX$26,STL!$T$21,AD225=$AX$27,STL!$T$22,AD225=$AX$28,STL!$T$23,AD225=$AX$29,STL!$T$24,AD225=$AX$30,STL!$T$25,AD225=$AX$31,STL!$T$26,AD225=$AX$32,STL!$T$27,AD225=$AX$33,STL!$T$28,AD225=$AX$34,STL!$T$29,AD225=$AX$35,STL!$T$30,AD225=$AX$36,STL!$T$31,AD225=$AX$37,STL!$T$32,AD225=$AX$38,STL!$T$33,AD225=$AX$39,STL!$T$34,AD225=$AX$40,STL!$T$35,AD225=$AX$41,STL!$T$36,AD225=$AX$42,STL!$T$37,AD225=$AX$43,STL!$T$38,AD225=$AX$44,STL!$T$39,AD225=$AX$45,STL!$T$40,AD225=$AX$46,STL!$T$41,AD225=$AX$47,STL!$T$42,AD225=$AX$48,STL!$T$43,AD225=$AX$49,STL!$T$44)</f>
        <v>244.446</v>
      </c>
      <c r="U225" s="2" cm="1">
        <f t="array" ref="U225">_xlfn.IFS($AD225=$AX$8,STL!$U$3,$AD225=$AX$9,STL!$U$4,$AD225=$AX$10,STL!$U$5,$AD225=$AX$11,STL!$U$6,$AD225=$AX$12,STL!$U$7,$AD225=$AX$13,STL!$U$8,$AD225=$AX$14,STL!$U$9,$AD225=$AX$15,STL!$U$10,$AD225=$AX$16,STL!$U$11,$AD225=$AX$17,STL!$U$12,$AD225=$AX$18,STL!$U$13,$AD225=$AX$19,STL!$U$14,$AD225=$AX$20,STL!$U$15,$AD225=$AX$21,STL!$U$16,$AD225=$AX$22,STL!$U$17,$AD225=$AX$23,STL!$U$18,$AD225=$AX$24,STL!$U$19,$AD225=$AX$25,STL!$U$20,$AD225=$AX$26,STL!$U$21,$AD225=$AX$27,STL!$U$22,$AD225=$AX$28,STL!$U$23,$AD225=$AX$29,STL!$U$24,$AD225=$AX$30,STL!$U$25,$AD225=$AX$31,STL!$U$26,$AD225=$AX$32,STL!$U$27,$AD225=$AX$33,STL!$U$28,$AD225=$AX$34,STL!$U$29,$AD225=$AX$35,STL!$U$30,$AD225=$AX$36,STL!$U$31,$AD225=$AX$37,STL!$U$32,$AD225=$AX$38,STL!$U$33,$AD225=$AX$39,STL!$U$34,$AD225=$AX$40,STL!$U$35,$AD225=$AX$41,STL!$U$36,$AD225=$AX$42,STL!$U$37,$AD225=$AX$43,STL!$U$38,$AD225=$AX$44,STL!$U$39,$AD225=$AX$45,STL!$U$40,$AD225=$AX$46,STL!$U$41,$AD225=$AX$47,STL!$U$42,$AD225=$AX$48,STL!$U$43,$AD225=$AX$49,STL!$U$44)</f>
        <v>1.6719999999999999</v>
      </c>
      <c r="V225" s="2" cm="1">
        <f t="array" ref="V225">_xlfn.IFS($AD225=$AX$8,STL!$V$3,$AD225=$AX$9,STL!$V$4,$AD225=$AX$10,STL!$V$5,$AD225=$AX$11,STL!$V$6,$AD225=$AX$12,STL!$V$7,$AD225=$AX$13,STL!$V$8,$AD225=$AX$14,STL!$V$9,$AD225=$AX$15,STL!$V$10,$AD225=$AX$16,STL!$V$11,$AD225=$AX$17,STL!$V$12,$AD225=$AX$18,STL!$V$13,$AD225=$AX$19,STL!$V$14,$AD225=$AX$20,STL!$V$15,$AD225=$AX$21,STL!$V$16,$AD225=$AX$22,STL!$V$17,$AD225=$AX$23,STL!$V$18,$AD225=$AX$24,STL!$V$19,$AD225=$AX$25,STL!$V$20,$AD225=$AX$26,STL!$V$21,$AD225=$AX$27,STL!$V$22,$AD225=$AX$28,STL!$V$23,$AD225=$AX$29,STL!$V$24,$AD225=$AX$30,STL!$V$25,$AD225=$AX$31,STL!$V$26,$AD225=$AX$32,STL!$V$27,$AD225=$AX$33,STL!$V$28,$AD225=$AX$34,STL!$V$29,$AD225=$AX$35,STL!$V$30,$AD225=$AX$36,STL!$V$31,$AD225=$AX$37,STL!$V$32,$AD225=$AX$38,STL!$V$33,$AD225=$AX$39,STL!$V$34,$AD225=$AX$40,STL!$V$35,$AD225=$AX$41,STL!$V$36,$AD225=$AX$42,STL!$V$37,$AD225=$AX$43,STL!$V$38,$AD225=$AX$44,STL!$V$39,$AD225=$AX$45,STL!$V$40,$AD225=$AX$46,STL!$V$41,$AD225=$AX$47,STL!$V$42,$AD225=$AX$48,STL!$V$43,$AD225=$AX$49,STL!$V$44)</f>
        <v>246.11799999999999</v>
      </c>
      <c r="W225" s="2" t="s">
        <v>1545</v>
      </c>
      <c r="X225" s="2">
        <v>0.2</v>
      </c>
      <c r="Y225" s="2" t="s">
        <v>33</v>
      </c>
      <c r="Z225" s="2" t="s">
        <v>34</v>
      </c>
      <c r="AA225" s="2" t="s">
        <v>35</v>
      </c>
      <c r="AB225" s="2">
        <v>35066.324630000003</v>
      </c>
      <c r="AC225" s="2">
        <v>35.066324999999999</v>
      </c>
      <c r="AD225" s="2">
        <v>26</v>
      </c>
      <c r="AE225" s="10" t="s">
        <v>307</v>
      </c>
      <c r="AF225" s="2">
        <f t="shared" si="4"/>
        <v>1097075.0249999999</v>
      </c>
      <c r="AG225" s="2" cm="1">
        <f t="array" ref="AG225">_xlfn.IFS(D225="I",MIN('Datos pp I Región'!$K$7:$K$9),D225="II",MIN('Datos pp II Región'!$K$7:$K$9),D225="III",MIN('Datos pp III Región'!$K$7:$K$9),D225="IV",MIN('Datos pp IV Región'!$K$7:$K$9),D225="V",MIN('Datos pp V Región'!$K$7:$K$9),D225="RM",MIN('Datos pp RM'!$K$7:$K$9),D225="VI",MIN('Datos pp VI Región'!$K$7:$K$9))</f>
        <v>22</v>
      </c>
      <c r="AH225" s="2" cm="1">
        <f t="array" ref="AH225">_xlfn.IFS(Z225="Pavimentado",1-(AG225/(4*365)),Z225="No Pavimentado",1-(AG225/365))</f>
        <v>0.98493150684931507</v>
      </c>
      <c r="AI225" s="2" cm="1">
        <f t="array" ref="AI225">_xlfn.IFS(Z225="Pavimentado",8,Z225="No Pavimentado",R225)</f>
        <v>8</v>
      </c>
      <c r="AJ225" s="2">
        <v>0.62</v>
      </c>
      <c r="AK225" s="2">
        <v>0.15</v>
      </c>
      <c r="AL225" s="2">
        <v>1.5</v>
      </c>
      <c r="AM225" s="2">
        <v>0.15</v>
      </c>
      <c r="AN225" s="2"/>
      <c r="AO225" s="2" cm="1">
        <f t="array" ref="AO225">_xlfn.IFS($Z225=$AU$3,AJ225*(($X225)^(0.91))*(AI225*1.1023)^(1.02),$Z225=$AU$4,AL225*281.9*((8.5/12)^0.9)*(AI225/2.72)^0.45)</f>
        <v>1.3201600184669013</v>
      </c>
      <c r="AP225" s="2" cm="1">
        <f t="array" ref="AP225">_xlfn.IFS($Z225=$AU$3,AK225*(($X225)^(0.91))*(AI225*1.1023)^1.02,$Z225=$AU$4,AM225*281.9*((8.5/12)^0.9)*(AI225/2.72)^0.45)</f>
        <v>0.31939355285489546</v>
      </c>
      <c r="AQ225" s="2" cm="1">
        <f t="array" ref="AQ225">_xlfn.IFS(Z225=$AU$3,(AF225*AO225*AH225)/1000000,Z225=$AU$4,(AF225*AH225*AO225*(1-AN225))/1000000)</f>
        <v>1.4264906668554949</v>
      </c>
      <c r="AR225" s="2" cm="1">
        <f t="array" ref="AR225">_xlfn.IFS(Z225=$AU$3,(AF225*AP225*AH225)/1000000,Z225=$AU$4,(AF225*AH225*AP225*(1-AN225))/1000000)</f>
        <v>0.34511870972310354</v>
      </c>
    </row>
    <row r="226" spans="1:44" x14ac:dyDescent="0.3">
      <c r="A226" s="2">
        <v>26</v>
      </c>
      <c r="B226" t="s">
        <v>228</v>
      </c>
      <c r="D226" t="s">
        <v>23</v>
      </c>
      <c r="F226" s="2" t="s">
        <v>1666</v>
      </c>
      <c r="G226" s="2" t="s">
        <v>211</v>
      </c>
      <c r="H226" s="2" t="s">
        <v>220</v>
      </c>
      <c r="I226" s="2" t="s">
        <v>28</v>
      </c>
      <c r="J226" s="2">
        <v>1200</v>
      </c>
      <c r="K226" s="2" t="s">
        <v>232</v>
      </c>
      <c r="L226" s="2">
        <v>40</v>
      </c>
      <c r="M226" s="2" t="s">
        <v>233</v>
      </c>
      <c r="N226" s="2" t="s">
        <v>31</v>
      </c>
      <c r="O226" s="2">
        <v>438000</v>
      </c>
      <c r="P226" s="2" cm="1">
        <f t="array" ref="P226">_xlfn.IFS(AD226=$AT$8,STL!$P$3,AD226=$AT$9,STL!$P$4,AD226=$AT$10,STL!$P$5,AD226=$AT$11,STL!$P$6,AD226=$AT$12,STL!$P$7,AD226=$AT$13,STL!$P$8,AD226=$AT$14,STL!$P$9,AD226=$AT$15,STL!$P$10,AD226=$AT$16,STL!$P$11,AD226=$AT$17,STL!$P$12,AD226=$AT$18,STL!$P$13,AD226=$AT$19,STL!$P$14,AD226=$AT$20,STL!$P$15,AD226=$AT$21,STL!$P$16,AD226=$AT$22,STL!$P$17,AD226=$AT$23,STL!$P$18,AD226=$AT$24,STL!$P$19,AD226=$AT$25,STL!$P$20,AD226=$AT$26,STL!$P$21,AD226=$AT$27,STL!$P$22,AD226=$AT$28,STL!$P$23,AD226=$AT$29,STL!$P$24,AD226=$AT$30,STL!$P$25,AD226=$AT$31,STL!$P$26,AD226=$AT$32,STL!$P$27,AD226=$AT$33,STL!$P$28,AD226=$AT$34,STL!$P$29,AD226=$AT$35,STL!$P$30,AD226=$AT$36,STL!$P$31,AD226=$AT$37,STL!$P$32,AD226=$AT$38,STL!$P$33,AD226=$AT$39,STL!$P$34,AD226=$AT$40,STL!$P$35,AD226=$AT$41,STL!$P$36,AD226=$AT$42,STL!$P$37,AD226=$AT$43,STL!$P$38,AD226=$AT$44,STL!$P$39,AD226=$AT$45,STL!$P$40,AD226=$AT$46,STL!$P$41,AD226=$AT$47,STL!$P$42,AD226=$AT$48,STL!$P$43,AD226=$AT$49,STL!$P$44)</f>
        <v>8.3350000000000009</v>
      </c>
      <c r="Q226" s="2">
        <f>STL!$Q$3</f>
        <v>28</v>
      </c>
      <c r="R226" s="42">
        <f>STL!$R$3</f>
        <v>36.335000000000001</v>
      </c>
      <c r="S226" s="43" cm="1">
        <f t="array" ref="S226">_xlfn.IFS(A226=$AT$8,STL!$S$3,A226=$AT$9,STL!$S$4,A226=$AT$10,STL!$S$5,A226=$AT$11,STL!$S$6,A226=$AT$12,STL!$S$7,A226=$AT$13,STL!$S$8,A226=$AT$14,STL!$S$9,A226=$AT$15,STL!$S$10,A226=$AT$16,STL!$S$11,A226=$AT$17,STL!$S$12,A226=$AT$18,STL!$S$13,A226=$AT$19,STL!$S$14,A226=$AT$20,STL!$S$15,A226=$AT$21,STL!$S$16,A226=$AT$22,STL!$S$17,A226=$AT$23,STL!$S$18,A226=$AT$24,STL!$S$19,A226=$AT$25,STL!$S$20,A226=$AT$26,STL!$S$21,A226=$AT$27,STL!$S$22,A226=$AT$28,STL!$S$23,A226=$AT$29,STL!$S$24,A226=$AT$30,STL!$S$25,A226=$AT$31,STL!$S$26,A226=$AT$32,STL!$S$27,A226=$AT$33,STL!$S$28,A226=$AT$34,STL!$S$29,A226=$AT$35,STL!$S$30,A226=$AT$36,STL!$S$31,A226=$AT$37,STL!$S$32,A226=$AT$38,STL!$S$33,A226=$AT$39,STL!$S$34,A226=$AT$40,STL!$S$35,A226=$AT$41,STL!$S$36,A226=$AT$42,STL!$S$37,A226=$AT$43,STL!$S$38,A226=$AT$44,STL!$S$39,A226=$AT$45,STL!$S$40,A226=$AT$46,STL!$S$41,A226=$AT$47,STL!$S$42,A226=$AT$48,STL!$S$43,A226=$AT$49,STL!$S$44)</f>
        <v>15642.857142857143</v>
      </c>
      <c r="T226" s="2" cm="1">
        <f t="array" ref="T226">_xlfn.IFS(AD226=$AX$8,STL!$T$3,AD226=$AX$9,STL!$T$4,AD226=$AX$10,STL!$T$5,AD226=$AX$11,STL!$T$6,AD226=$AX$12,STL!$T$7,AD226=$AX$13,STL!$T$8,AD226=$AX$14,STL!$T$9,AD226=$AX$15,STL!$T$10,AD226=$AX$16,STL!$T$11,AD226=$AX$17,STL!$T$12,AD226=$AX$18,STL!$T$13,AD226=$AX$19,STL!$T$14,AD226=$AX$20,STL!$T$15,AD226=$AX$21,STL!$T$16,AD226=$AX$22,STL!$T$17,AD226=$AX$23,STL!$T$18,AD226=$AX$24,STL!$T$19,AD226=$AX$25,STL!$T$20,AD226=$AX$26,STL!$T$21,AD226=$AX$27,STL!$T$22,AD226=$AX$28,STL!$T$23,AD226=$AX$29,STL!$T$24,AD226=$AX$30,STL!$T$25,AD226=$AX$31,STL!$T$26,AD226=$AX$32,STL!$T$27,AD226=$AX$33,STL!$T$28,AD226=$AX$34,STL!$T$29,AD226=$AX$35,STL!$T$30,AD226=$AX$36,STL!$T$31,AD226=$AX$37,STL!$T$32,AD226=$AX$38,STL!$T$33,AD226=$AX$39,STL!$T$34,AD226=$AX$40,STL!$T$35,AD226=$AX$41,STL!$T$36,AD226=$AX$42,STL!$T$37,AD226=$AX$43,STL!$T$38,AD226=$AX$44,STL!$T$39,AD226=$AX$45,STL!$T$40,AD226=$AX$46,STL!$T$41,AD226=$AX$47,STL!$T$42,AD226=$AX$48,STL!$T$43,AD226=$AX$49,STL!$T$44)</f>
        <v>244.446</v>
      </c>
      <c r="U226" s="2" cm="1">
        <f t="array" ref="U226">_xlfn.IFS($AD226=$AX$8,STL!$U$3,$AD226=$AX$9,STL!$U$4,$AD226=$AX$10,STL!$U$5,$AD226=$AX$11,STL!$U$6,$AD226=$AX$12,STL!$U$7,$AD226=$AX$13,STL!$U$8,$AD226=$AX$14,STL!$U$9,$AD226=$AX$15,STL!$U$10,$AD226=$AX$16,STL!$U$11,$AD226=$AX$17,STL!$U$12,$AD226=$AX$18,STL!$U$13,$AD226=$AX$19,STL!$U$14,$AD226=$AX$20,STL!$U$15,$AD226=$AX$21,STL!$U$16,$AD226=$AX$22,STL!$U$17,$AD226=$AX$23,STL!$U$18,$AD226=$AX$24,STL!$U$19,$AD226=$AX$25,STL!$U$20,$AD226=$AX$26,STL!$U$21,$AD226=$AX$27,STL!$U$22,$AD226=$AX$28,STL!$U$23,$AD226=$AX$29,STL!$U$24,$AD226=$AX$30,STL!$U$25,$AD226=$AX$31,STL!$U$26,$AD226=$AX$32,STL!$U$27,$AD226=$AX$33,STL!$U$28,$AD226=$AX$34,STL!$U$29,$AD226=$AX$35,STL!$U$30,$AD226=$AX$36,STL!$U$31,$AD226=$AX$37,STL!$U$32,$AD226=$AX$38,STL!$U$33,$AD226=$AX$39,STL!$U$34,$AD226=$AX$40,STL!$U$35,$AD226=$AX$41,STL!$U$36,$AD226=$AX$42,STL!$U$37,$AD226=$AX$43,STL!$U$38,$AD226=$AX$44,STL!$U$39,$AD226=$AX$45,STL!$U$40,$AD226=$AX$46,STL!$U$41,$AD226=$AX$47,STL!$U$42,$AD226=$AX$48,STL!$U$43,$AD226=$AX$49,STL!$U$44)</f>
        <v>1.6719999999999999</v>
      </c>
      <c r="V226" s="2" cm="1">
        <f t="array" ref="V226">_xlfn.IFS($AD226=$AX$8,STL!$V$3,$AD226=$AX$9,STL!$V$4,$AD226=$AX$10,STL!$V$5,$AD226=$AX$11,STL!$V$6,$AD226=$AX$12,STL!$V$7,$AD226=$AX$13,STL!$V$8,$AD226=$AX$14,STL!$V$9,$AD226=$AX$15,STL!$V$10,$AD226=$AX$16,STL!$V$11,$AD226=$AX$17,STL!$V$12,$AD226=$AX$18,STL!$V$13,$AD226=$AX$19,STL!$V$14,$AD226=$AX$20,STL!$V$15,$AD226=$AX$21,STL!$V$16,$AD226=$AX$22,STL!$V$17,$AD226=$AX$23,STL!$V$18,$AD226=$AX$24,STL!$V$19,$AD226=$AX$25,STL!$V$20,$AD226=$AX$26,STL!$V$21,$AD226=$AX$27,STL!$V$22,$AD226=$AX$28,STL!$V$23,$AD226=$AX$29,STL!$V$24,$AD226=$AX$30,STL!$V$25,$AD226=$AX$31,STL!$V$26,$AD226=$AX$32,STL!$V$27,$AD226=$AX$33,STL!$V$28,$AD226=$AX$34,STL!$V$29,$AD226=$AX$35,STL!$V$30,$AD226=$AX$36,STL!$V$31,$AD226=$AX$37,STL!$V$32,$AD226=$AX$38,STL!$V$33,$AD226=$AX$39,STL!$V$34,$AD226=$AX$40,STL!$V$35,$AD226=$AX$41,STL!$V$36,$AD226=$AX$42,STL!$V$37,$AD226=$AX$43,STL!$V$38,$AD226=$AX$44,STL!$V$39,$AD226=$AX$45,STL!$V$40,$AD226=$AX$46,STL!$V$41,$AD226=$AX$47,STL!$V$42,$AD226=$AX$48,STL!$V$43,$AD226=$AX$49,STL!$V$44)</f>
        <v>246.11799999999999</v>
      </c>
      <c r="W226" s="2" t="s">
        <v>1546</v>
      </c>
      <c r="X226" s="2">
        <v>0.03</v>
      </c>
      <c r="Y226" s="2" t="s">
        <v>33</v>
      </c>
      <c r="Z226" s="2" t="s">
        <v>61</v>
      </c>
      <c r="AA226" s="2" t="s">
        <v>35</v>
      </c>
      <c r="AB226" s="2">
        <v>438.76202000000001</v>
      </c>
      <c r="AC226" s="2">
        <v>0.43876199999999999</v>
      </c>
      <c r="AD226" s="2">
        <v>26</v>
      </c>
      <c r="AE226" s="10" t="s">
        <v>307</v>
      </c>
      <c r="AF226" s="2">
        <f t="shared" si="4"/>
        <v>13726.982571428571</v>
      </c>
      <c r="AG226" s="2" cm="1">
        <f t="array" ref="AG226">_xlfn.IFS(D226="I",MIN('Datos pp I Región'!$K$7:$K$9),D226="II",MIN('Datos pp II Región'!$K$7:$K$9),D226="III",MIN('Datos pp III Región'!$K$7:$K$9),D226="IV",MIN('Datos pp IV Región'!$K$7:$K$9),D226="V",MIN('Datos pp V Región'!$K$7:$K$9),D226="RM",MIN('Datos pp RM'!$K$7:$K$9),D226="VI",MIN('Datos pp VI Región'!$K$7:$K$9))</f>
        <v>22</v>
      </c>
      <c r="AH226" s="2" cm="1">
        <f t="array" ref="AH226">_xlfn.IFS(Z226="Pavimentado",1-(AG226/(4*365)),Z226="No Pavimentado",1-(AG226/365))</f>
        <v>0.9397260273972603</v>
      </c>
      <c r="AI226" s="2" cm="1">
        <f t="array" ref="AI226">_xlfn.IFS(Z226="Pavimentado",8,Z226="No Pavimentado",R226)</f>
        <v>36.335000000000001</v>
      </c>
      <c r="AJ226" s="2">
        <v>0.62</v>
      </c>
      <c r="AK226" s="2">
        <v>0.15</v>
      </c>
      <c r="AL226" s="2">
        <v>1.5</v>
      </c>
      <c r="AM226" s="2">
        <v>0.15</v>
      </c>
      <c r="AN226" s="2"/>
      <c r="AO226" s="2" cm="1">
        <f t="array" ref="AO226">_xlfn.IFS($Z226=$AU$3,AJ226*(($X226)^(0.91))*(AI226*1.1023)^(1.02),$Z226=$AU$4,AL226*281.9*((8.5/12)^0.9)*(AI226/2.72)^0.45)</f>
        <v>995.38378987729118</v>
      </c>
      <c r="AP226" s="2" cm="1">
        <f t="array" ref="AP226">_xlfn.IFS($Z226=$AU$3,AK226*(($X226)^(0.91))*(AI226*1.1023)^1.02,$Z226=$AU$4,AM226*281.9*((8.5/12)^0.9)*(AI226/2.72)^0.45)</f>
        <v>99.538378987729104</v>
      </c>
      <c r="AQ226" s="2" cm="1">
        <f t="array" ref="AQ226">_xlfn.IFS(Z226=$AU$3,(AF226*AO226*AH226)/1000000,Z226=$AU$4,(AF226*AH226*AO226*(1-AN226))/1000000)</f>
        <v>12.840055522975717</v>
      </c>
      <c r="AR226" s="2" cm="1">
        <f t="array" ref="AR226">_xlfn.IFS(Z226=$AU$3,(AF226*AP226*AH226)/1000000,Z226=$AU$4,(AF226*AH226*AP226*(1-AN226))/1000000)</f>
        <v>1.2840055522975717</v>
      </c>
    </row>
    <row r="227" spans="1:44" x14ac:dyDescent="0.3">
      <c r="A227" s="2">
        <v>27</v>
      </c>
      <c r="B227" t="s">
        <v>228</v>
      </c>
      <c r="D227" t="s">
        <v>23</v>
      </c>
      <c r="F227" s="2" t="s">
        <v>236</v>
      </c>
      <c r="G227" s="2" t="s">
        <v>27</v>
      </c>
      <c r="H227" s="2" t="s">
        <v>43</v>
      </c>
      <c r="I227" s="2" t="s">
        <v>28</v>
      </c>
      <c r="J227" s="2">
        <v>1200</v>
      </c>
      <c r="K227" s="2" t="s">
        <v>232</v>
      </c>
      <c r="L227" s="2">
        <v>40</v>
      </c>
      <c r="M227" s="2" t="s">
        <v>233</v>
      </c>
      <c r="N227" s="2" t="s">
        <v>31</v>
      </c>
      <c r="O227" s="2">
        <v>438000</v>
      </c>
      <c r="P227" s="2" cm="1">
        <f t="array" ref="P227">_xlfn.IFS(AD227=$AT$8,STL!$P$3,AD227=$AT$9,STL!$P$4,AD227=$AT$10,STL!$P$5,AD227=$AT$11,STL!$P$6,AD227=$AT$12,STL!$P$7,AD227=$AT$13,STL!$P$8,AD227=$AT$14,STL!$P$9,AD227=$AT$15,STL!$P$10,AD227=$AT$16,STL!$P$11,AD227=$AT$17,STL!$P$12,AD227=$AT$18,STL!$P$13,AD227=$AT$19,STL!$P$14,AD227=$AT$20,STL!$P$15,AD227=$AT$21,STL!$P$16,AD227=$AT$22,STL!$P$17,AD227=$AT$23,STL!$P$18,AD227=$AT$24,STL!$P$19,AD227=$AT$25,STL!$P$20,AD227=$AT$26,STL!$P$21,AD227=$AT$27,STL!$P$22,AD227=$AT$28,STL!$P$23,AD227=$AT$29,STL!$P$24,AD227=$AT$30,STL!$P$25,AD227=$AT$31,STL!$P$26,AD227=$AT$32,STL!$P$27,AD227=$AT$33,STL!$P$28,AD227=$AT$34,STL!$P$29,AD227=$AT$35,STL!$P$30,AD227=$AT$36,STL!$P$31,AD227=$AT$37,STL!$P$32,AD227=$AT$38,STL!$P$33,AD227=$AT$39,STL!$P$34,AD227=$AT$40,STL!$P$35,AD227=$AT$41,STL!$P$36,AD227=$AT$42,STL!$P$37,AD227=$AT$43,STL!$P$38,AD227=$AT$44,STL!$P$39,AD227=$AT$45,STL!$P$40,AD227=$AT$46,STL!$P$41,AD227=$AT$47,STL!$P$42,AD227=$AT$48,STL!$P$43,AD227=$AT$49,STL!$P$44)</f>
        <v>8.3350000000000009</v>
      </c>
      <c r="Q227" s="2">
        <f>STL!$Q$3</f>
        <v>28</v>
      </c>
      <c r="R227" s="42">
        <f>STL!$R$3</f>
        <v>36.335000000000001</v>
      </c>
      <c r="S227" s="43" cm="1">
        <f t="array" ref="S227">_xlfn.IFS(A227=$AT$8,STL!$S$3,A227=$AT$9,STL!$S$4,A227=$AT$10,STL!$S$5,A227=$AT$11,STL!$S$6,A227=$AT$12,STL!$S$7,A227=$AT$13,STL!$S$8,A227=$AT$14,STL!$S$9,A227=$AT$15,STL!$S$10,A227=$AT$16,STL!$S$11,A227=$AT$17,STL!$S$12,A227=$AT$18,STL!$S$13,A227=$AT$19,STL!$S$14,A227=$AT$20,STL!$S$15,A227=$AT$21,STL!$S$16,A227=$AT$22,STL!$S$17,A227=$AT$23,STL!$S$18,A227=$AT$24,STL!$S$19,A227=$AT$25,STL!$S$20,A227=$AT$26,STL!$S$21,A227=$AT$27,STL!$S$22,A227=$AT$28,STL!$S$23,A227=$AT$29,STL!$S$24,A227=$AT$30,STL!$S$25,A227=$AT$31,STL!$S$26,A227=$AT$32,STL!$S$27,A227=$AT$33,STL!$S$28,A227=$AT$34,STL!$S$29,A227=$AT$35,STL!$S$30,A227=$AT$36,STL!$S$31,A227=$AT$37,STL!$S$32,A227=$AT$38,STL!$S$33,A227=$AT$39,STL!$S$34,A227=$AT$40,STL!$S$35,A227=$AT$41,STL!$S$36,A227=$AT$42,STL!$S$37,A227=$AT$43,STL!$S$38,A227=$AT$44,STL!$S$39,A227=$AT$45,STL!$S$40,A227=$AT$46,STL!$S$41,A227=$AT$47,STL!$S$42,A227=$AT$48,STL!$S$43,A227=$AT$49,STL!$S$44)</f>
        <v>15642.857142857143</v>
      </c>
      <c r="T227" s="2" cm="1">
        <f t="array" ref="T227">_xlfn.IFS(AD227=$AX$8,STL!$T$3,AD227=$AX$9,STL!$T$4,AD227=$AX$10,STL!$T$5,AD227=$AX$11,STL!$T$6,AD227=$AX$12,STL!$T$7,AD227=$AX$13,STL!$T$8,AD227=$AX$14,STL!$T$9,AD227=$AX$15,STL!$T$10,AD227=$AX$16,STL!$T$11,AD227=$AX$17,STL!$T$12,AD227=$AX$18,STL!$T$13,AD227=$AX$19,STL!$T$14,AD227=$AX$20,STL!$T$15,AD227=$AX$21,STL!$T$16,AD227=$AX$22,STL!$T$17,AD227=$AX$23,STL!$T$18,AD227=$AX$24,STL!$T$19,AD227=$AX$25,STL!$T$20,AD227=$AX$26,STL!$T$21,AD227=$AX$27,STL!$T$22,AD227=$AX$28,STL!$T$23,AD227=$AX$29,STL!$T$24,AD227=$AX$30,STL!$T$25,AD227=$AX$31,STL!$T$26,AD227=$AX$32,STL!$T$27,AD227=$AX$33,STL!$T$28,AD227=$AX$34,STL!$T$29,AD227=$AX$35,STL!$T$30,AD227=$AX$36,STL!$T$31,AD227=$AX$37,STL!$T$32,AD227=$AX$38,STL!$T$33,AD227=$AX$39,STL!$T$34,AD227=$AX$40,STL!$T$35,AD227=$AX$41,STL!$T$36,AD227=$AX$42,STL!$T$37,AD227=$AX$43,STL!$T$38,AD227=$AX$44,STL!$T$39,AD227=$AX$45,STL!$T$40,AD227=$AX$46,STL!$T$41,AD227=$AX$47,STL!$T$42,AD227=$AX$48,STL!$T$43,AD227=$AX$49,STL!$T$44)</f>
        <v>285.70499999999998</v>
      </c>
      <c r="U227" s="2" cm="1">
        <f t="array" ref="U227">_xlfn.IFS($AD227=$AX$8,STL!$U$3,$AD227=$AX$9,STL!$U$4,$AD227=$AX$10,STL!$U$5,$AD227=$AX$11,STL!$U$6,$AD227=$AX$12,STL!$U$7,$AD227=$AX$13,STL!$U$8,$AD227=$AX$14,STL!$U$9,$AD227=$AX$15,STL!$U$10,$AD227=$AX$16,STL!$U$11,$AD227=$AX$17,STL!$U$12,$AD227=$AX$18,STL!$U$13,$AD227=$AX$19,STL!$U$14,$AD227=$AX$20,STL!$U$15,$AD227=$AX$21,STL!$U$16,$AD227=$AX$22,STL!$U$17,$AD227=$AX$23,STL!$U$18,$AD227=$AX$24,STL!$U$19,$AD227=$AX$25,STL!$U$20,$AD227=$AX$26,STL!$U$21,$AD227=$AX$27,STL!$U$22,$AD227=$AX$28,STL!$U$23,$AD227=$AX$29,STL!$U$24,$AD227=$AX$30,STL!$U$25,$AD227=$AX$31,STL!$U$26,$AD227=$AX$32,STL!$U$27,$AD227=$AX$33,STL!$U$28,$AD227=$AX$34,STL!$U$29,$AD227=$AX$35,STL!$U$30,$AD227=$AX$36,STL!$U$31,$AD227=$AX$37,STL!$U$32,$AD227=$AX$38,STL!$U$33,$AD227=$AX$39,STL!$U$34,$AD227=$AX$40,STL!$U$35,$AD227=$AX$41,STL!$U$36,$AD227=$AX$42,STL!$U$37,$AD227=$AX$43,STL!$U$38,$AD227=$AX$44,STL!$U$39,$AD227=$AX$45,STL!$U$40,$AD227=$AX$46,STL!$U$41,$AD227=$AX$47,STL!$U$42,$AD227=$AX$48,STL!$U$43,$AD227=$AX$49,STL!$U$44)</f>
        <v>0</v>
      </c>
      <c r="V227" s="2" cm="1">
        <f t="array" ref="V227">_xlfn.IFS($AD227=$AX$8,STL!$V$3,$AD227=$AX$9,STL!$V$4,$AD227=$AX$10,STL!$V$5,$AD227=$AX$11,STL!$V$6,$AD227=$AX$12,STL!$V$7,$AD227=$AX$13,STL!$V$8,$AD227=$AX$14,STL!$V$9,$AD227=$AX$15,STL!$V$10,$AD227=$AX$16,STL!$V$11,$AD227=$AX$17,STL!$V$12,$AD227=$AX$18,STL!$V$13,$AD227=$AX$19,STL!$V$14,$AD227=$AX$20,STL!$V$15,$AD227=$AX$21,STL!$V$16,$AD227=$AX$22,STL!$V$17,$AD227=$AX$23,STL!$V$18,$AD227=$AX$24,STL!$V$19,$AD227=$AX$25,STL!$V$20,$AD227=$AX$26,STL!$V$21,$AD227=$AX$27,STL!$V$22,$AD227=$AX$28,STL!$V$23,$AD227=$AX$29,STL!$V$24,$AD227=$AX$30,STL!$V$25,$AD227=$AX$31,STL!$V$26,$AD227=$AX$32,STL!$V$27,$AD227=$AX$33,STL!$V$28,$AD227=$AX$34,STL!$V$29,$AD227=$AX$35,STL!$V$30,$AD227=$AX$36,STL!$V$31,$AD227=$AX$37,STL!$V$32,$AD227=$AX$38,STL!$V$33,$AD227=$AX$39,STL!$V$34,$AD227=$AX$40,STL!$V$35,$AD227=$AX$41,STL!$V$36,$AD227=$AX$42,STL!$V$37,$AD227=$AX$43,STL!$V$38,$AD227=$AX$44,STL!$V$39,$AD227=$AX$45,STL!$V$40,$AD227=$AX$46,STL!$V$41,$AD227=$AX$47,STL!$V$42,$AD227=$AX$48,STL!$V$43,$AD227=$AX$49,STL!$V$44)</f>
        <v>285.70499999999998</v>
      </c>
      <c r="W227" s="2" t="s">
        <v>1547</v>
      </c>
      <c r="X227" s="2">
        <v>0.03</v>
      </c>
      <c r="Y227" s="2" t="s">
        <v>33</v>
      </c>
      <c r="Z227" s="2" t="s">
        <v>34</v>
      </c>
      <c r="AA227" s="2" t="s">
        <v>35</v>
      </c>
      <c r="AB227" s="2">
        <v>512.48010599999998</v>
      </c>
      <c r="AC227" s="2">
        <v>0.51248000000000005</v>
      </c>
      <c r="AD227" s="2">
        <v>27</v>
      </c>
      <c r="AE227" s="10" t="s">
        <v>307</v>
      </c>
      <c r="AF227" s="2">
        <f t="shared" si="4"/>
        <v>16033.302857142859</v>
      </c>
      <c r="AG227" s="2" cm="1">
        <f t="array" ref="AG227">_xlfn.IFS(D227="I",MIN('Datos pp I Región'!$K$7:$K$9),D227="II",MIN('Datos pp II Región'!$K$7:$K$9),D227="III",MIN('Datos pp III Región'!$K$7:$K$9),D227="IV",MIN('Datos pp IV Región'!$K$7:$K$9),D227="V",MIN('Datos pp V Región'!$K$7:$K$9),D227="RM",MIN('Datos pp RM'!$K$7:$K$9),D227="VI",MIN('Datos pp VI Región'!$K$7:$K$9))</f>
        <v>22</v>
      </c>
      <c r="AH227" s="2" cm="1">
        <f t="array" ref="AH227">_xlfn.IFS(Z227="Pavimentado",1-(AG227/(4*365)),Z227="No Pavimentado",1-(AG227/365))</f>
        <v>0.98493150684931507</v>
      </c>
      <c r="AI227" s="2" cm="1">
        <f t="array" ref="AI227">_xlfn.IFS(Z227="Pavimentado",8,Z227="No Pavimentado",R227)</f>
        <v>8</v>
      </c>
      <c r="AJ227" s="2">
        <v>0.62</v>
      </c>
      <c r="AK227" s="2">
        <v>0.15</v>
      </c>
      <c r="AL227" s="2">
        <v>1.5</v>
      </c>
      <c r="AM227" s="2">
        <v>0.15</v>
      </c>
      <c r="AN227" s="2"/>
      <c r="AO227" s="2" cm="1">
        <f t="array" ref="AO227">_xlfn.IFS($Z227=$AU$3,AJ227*(($X227)^(0.91))*(AI227*1.1023)^(1.02),$Z227=$AU$4,AL227*281.9*((8.5/12)^0.9)*(AI227/2.72)^0.45)</f>
        <v>0.23489275495793649</v>
      </c>
      <c r="AP227" s="2" cm="1">
        <f t="array" ref="AP227">_xlfn.IFS($Z227=$AU$3,AK227*(($X227)^(0.91))*(AI227*1.1023)^1.02,$Z227=$AU$4,AM227*281.9*((8.5/12)^0.9)*(AI227/2.72)^0.45)</f>
        <v>5.6828892328533019E-2</v>
      </c>
      <c r="AQ227" s="2" cm="1">
        <f t="array" ref="AQ227">_xlfn.IFS(Z227=$AU$3,(AF227*AO227*AH227)/1000000,Z227=$AU$4,(AF227*AH227*AO227*(1-AN227))/1000000)</f>
        <v>3.7093571264891286E-3</v>
      </c>
      <c r="AR227" s="2" cm="1">
        <f t="array" ref="AR227">_xlfn.IFS(Z227=$AU$3,(AF227*AP227*AH227)/1000000,Z227=$AU$4,(AF227*AH227*AP227*(1-AN227))/1000000)</f>
        <v>8.974251112473698E-4</v>
      </c>
    </row>
    <row r="228" spans="1:44" x14ac:dyDescent="0.3">
      <c r="A228" s="2">
        <v>27</v>
      </c>
      <c r="B228" t="s">
        <v>228</v>
      </c>
      <c r="D228" t="s">
        <v>23</v>
      </c>
      <c r="F228" s="2" t="s">
        <v>236</v>
      </c>
      <c r="G228" s="2" t="s">
        <v>27</v>
      </c>
      <c r="H228" s="2" t="s">
        <v>43</v>
      </c>
      <c r="I228" s="2" t="s">
        <v>28</v>
      </c>
      <c r="J228" s="2">
        <v>1200</v>
      </c>
      <c r="K228" s="2" t="s">
        <v>232</v>
      </c>
      <c r="L228" s="2">
        <v>40</v>
      </c>
      <c r="M228" s="2" t="s">
        <v>233</v>
      </c>
      <c r="N228" s="2" t="s">
        <v>31</v>
      </c>
      <c r="O228" s="2">
        <v>438000</v>
      </c>
      <c r="P228" s="2" cm="1">
        <f t="array" ref="P228">_xlfn.IFS(AD228=$AT$8,STL!$P$3,AD228=$AT$9,STL!$P$4,AD228=$AT$10,STL!$P$5,AD228=$AT$11,STL!$P$6,AD228=$AT$12,STL!$P$7,AD228=$AT$13,STL!$P$8,AD228=$AT$14,STL!$P$9,AD228=$AT$15,STL!$P$10,AD228=$AT$16,STL!$P$11,AD228=$AT$17,STL!$P$12,AD228=$AT$18,STL!$P$13,AD228=$AT$19,STL!$P$14,AD228=$AT$20,STL!$P$15,AD228=$AT$21,STL!$P$16,AD228=$AT$22,STL!$P$17,AD228=$AT$23,STL!$P$18,AD228=$AT$24,STL!$P$19,AD228=$AT$25,STL!$P$20,AD228=$AT$26,STL!$P$21,AD228=$AT$27,STL!$P$22,AD228=$AT$28,STL!$P$23,AD228=$AT$29,STL!$P$24,AD228=$AT$30,STL!$P$25,AD228=$AT$31,STL!$P$26,AD228=$AT$32,STL!$P$27,AD228=$AT$33,STL!$P$28,AD228=$AT$34,STL!$P$29,AD228=$AT$35,STL!$P$30,AD228=$AT$36,STL!$P$31,AD228=$AT$37,STL!$P$32,AD228=$AT$38,STL!$P$33,AD228=$AT$39,STL!$P$34,AD228=$AT$40,STL!$P$35,AD228=$AT$41,STL!$P$36,AD228=$AT$42,STL!$P$37,AD228=$AT$43,STL!$P$38,AD228=$AT$44,STL!$P$39,AD228=$AT$45,STL!$P$40,AD228=$AT$46,STL!$P$41,AD228=$AT$47,STL!$P$42,AD228=$AT$48,STL!$P$43,AD228=$AT$49,STL!$P$44)</f>
        <v>8.3350000000000009</v>
      </c>
      <c r="Q228" s="2">
        <f>STL!$Q$3</f>
        <v>28</v>
      </c>
      <c r="R228" s="42">
        <f>STL!$R$3</f>
        <v>36.335000000000001</v>
      </c>
      <c r="S228" s="43" cm="1">
        <f t="array" ref="S228">_xlfn.IFS(A228=$AT$8,STL!$S$3,A228=$AT$9,STL!$S$4,A228=$AT$10,STL!$S$5,A228=$AT$11,STL!$S$6,A228=$AT$12,STL!$S$7,A228=$AT$13,STL!$S$8,A228=$AT$14,STL!$S$9,A228=$AT$15,STL!$S$10,A228=$AT$16,STL!$S$11,A228=$AT$17,STL!$S$12,A228=$AT$18,STL!$S$13,A228=$AT$19,STL!$S$14,A228=$AT$20,STL!$S$15,A228=$AT$21,STL!$S$16,A228=$AT$22,STL!$S$17,A228=$AT$23,STL!$S$18,A228=$AT$24,STL!$S$19,A228=$AT$25,STL!$S$20,A228=$AT$26,STL!$S$21,A228=$AT$27,STL!$S$22,A228=$AT$28,STL!$S$23,A228=$AT$29,STL!$S$24,A228=$AT$30,STL!$S$25,A228=$AT$31,STL!$S$26,A228=$AT$32,STL!$S$27,A228=$AT$33,STL!$S$28,A228=$AT$34,STL!$S$29,A228=$AT$35,STL!$S$30,A228=$AT$36,STL!$S$31,A228=$AT$37,STL!$S$32,A228=$AT$38,STL!$S$33,A228=$AT$39,STL!$S$34,A228=$AT$40,STL!$S$35,A228=$AT$41,STL!$S$36,A228=$AT$42,STL!$S$37,A228=$AT$43,STL!$S$38,A228=$AT$44,STL!$S$39,A228=$AT$45,STL!$S$40,A228=$AT$46,STL!$S$41,A228=$AT$47,STL!$S$42,A228=$AT$48,STL!$S$43,A228=$AT$49,STL!$S$44)</f>
        <v>15642.857142857143</v>
      </c>
      <c r="T228" s="2" cm="1">
        <f t="array" ref="T228">_xlfn.IFS(AD228=$AX$8,STL!$T$3,AD228=$AX$9,STL!$T$4,AD228=$AX$10,STL!$T$5,AD228=$AX$11,STL!$T$6,AD228=$AX$12,STL!$T$7,AD228=$AX$13,STL!$T$8,AD228=$AX$14,STL!$T$9,AD228=$AX$15,STL!$T$10,AD228=$AX$16,STL!$T$11,AD228=$AX$17,STL!$T$12,AD228=$AX$18,STL!$T$13,AD228=$AX$19,STL!$T$14,AD228=$AX$20,STL!$T$15,AD228=$AX$21,STL!$T$16,AD228=$AX$22,STL!$T$17,AD228=$AX$23,STL!$T$18,AD228=$AX$24,STL!$T$19,AD228=$AX$25,STL!$T$20,AD228=$AX$26,STL!$T$21,AD228=$AX$27,STL!$T$22,AD228=$AX$28,STL!$T$23,AD228=$AX$29,STL!$T$24,AD228=$AX$30,STL!$T$25,AD228=$AX$31,STL!$T$26,AD228=$AX$32,STL!$T$27,AD228=$AX$33,STL!$T$28,AD228=$AX$34,STL!$T$29,AD228=$AX$35,STL!$T$30,AD228=$AX$36,STL!$T$31,AD228=$AX$37,STL!$T$32,AD228=$AX$38,STL!$T$33,AD228=$AX$39,STL!$T$34,AD228=$AX$40,STL!$T$35,AD228=$AX$41,STL!$T$36,AD228=$AX$42,STL!$T$37,AD228=$AX$43,STL!$T$38,AD228=$AX$44,STL!$T$39,AD228=$AX$45,STL!$T$40,AD228=$AX$46,STL!$T$41,AD228=$AX$47,STL!$T$42,AD228=$AX$48,STL!$T$43,AD228=$AX$49,STL!$T$44)</f>
        <v>285.70499999999998</v>
      </c>
      <c r="U228" s="2" cm="1">
        <f t="array" ref="U228">_xlfn.IFS($AD228=$AX$8,STL!$U$3,$AD228=$AX$9,STL!$U$4,$AD228=$AX$10,STL!$U$5,$AD228=$AX$11,STL!$U$6,$AD228=$AX$12,STL!$U$7,$AD228=$AX$13,STL!$U$8,$AD228=$AX$14,STL!$U$9,$AD228=$AX$15,STL!$U$10,$AD228=$AX$16,STL!$U$11,$AD228=$AX$17,STL!$U$12,$AD228=$AX$18,STL!$U$13,$AD228=$AX$19,STL!$U$14,$AD228=$AX$20,STL!$U$15,$AD228=$AX$21,STL!$U$16,$AD228=$AX$22,STL!$U$17,$AD228=$AX$23,STL!$U$18,$AD228=$AX$24,STL!$U$19,$AD228=$AX$25,STL!$U$20,$AD228=$AX$26,STL!$U$21,$AD228=$AX$27,STL!$U$22,$AD228=$AX$28,STL!$U$23,$AD228=$AX$29,STL!$U$24,$AD228=$AX$30,STL!$U$25,$AD228=$AX$31,STL!$U$26,$AD228=$AX$32,STL!$U$27,$AD228=$AX$33,STL!$U$28,$AD228=$AX$34,STL!$U$29,$AD228=$AX$35,STL!$U$30,$AD228=$AX$36,STL!$U$31,$AD228=$AX$37,STL!$U$32,$AD228=$AX$38,STL!$U$33,$AD228=$AX$39,STL!$U$34,$AD228=$AX$40,STL!$U$35,$AD228=$AX$41,STL!$U$36,$AD228=$AX$42,STL!$U$37,$AD228=$AX$43,STL!$U$38,$AD228=$AX$44,STL!$U$39,$AD228=$AX$45,STL!$U$40,$AD228=$AX$46,STL!$U$41,$AD228=$AX$47,STL!$U$42,$AD228=$AX$48,STL!$U$43,$AD228=$AX$49,STL!$U$44)</f>
        <v>0</v>
      </c>
      <c r="V228" s="2" cm="1">
        <f t="array" ref="V228">_xlfn.IFS($AD228=$AX$8,STL!$V$3,$AD228=$AX$9,STL!$V$4,$AD228=$AX$10,STL!$V$5,$AD228=$AX$11,STL!$V$6,$AD228=$AX$12,STL!$V$7,$AD228=$AX$13,STL!$V$8,$AD228=$AX$14,STL!$V$9,$AD228=$AX$15,STL!$V$10,$AD228=$AX$16,STL!$V$11,$AD228=$AX$17,STL!$V$12,$AD228=$AX$18,STL!$V$13,$AD228=$AX$19,STL!$V$14,$AD228=$AX$20,STL!$V$15,$AD228=$AX$21,STL!$V$16,$AD228=$AX$22,STL!$V$17,$AD228=$AX$23,STL!$V$18,$AD228=$AX$24,STL!$V$19,$AD228=$AX$25,STL!$V$20,$AD228=$AX$26,STL!$V$21,$AD228=$AX$27,STL!$V$22,$AD228=$AX$28,STL!$V$23,$AD228=$AX$29,STL!$V$24,$AD228=$AX$30,STL!$V$25,$AD228=$AX$31,STL!$V$26,$AD228=$AX$32,STL!$V$27,$AD228=$AX$33,STL!$V$28,$AD228=$AX$34,STL!$V$29,$AD228=$AX$35,STL!$V$30,$AD228=$AX$36,STL!$V$31,$AD228=$AX$37,STL!$V$32,$AD228=$AX$38,STL!$V$33,$AD228=$AX$39,STL!$V$34,$AD228=$AX$40,STL!$V$35,$AD228=$AX$41,STL!$V$36,$AD228=$AX$42,STL!$V$37,$AD228=$AX$43,STL!$V$38,$AD228=$AX$44,STL!$V$39,$AD228=$AX$45,STL!$V$40,$AD228=$AX$46,STL!$V$41,$AD228=$AX$47,STL!$V$42,$AD228=$AX$48,STL!$V$43,$AD228=$AX$49,STL!$V$44)</f>
        <v>285.70499999999998</v>
      </c>
      <c r="W228" s="2" t="s">
        <v>1548</v>
      </c>
      <c r="X228" s="2">
        <v>0.03</v>
      </c>
      <c r="Y228" s="2" t="s">
        <v>33</v>
      </c>
      <c r="Z228" s="2" t="s">
        <v>34</v>
      </c>
      <c r="AA228" s="2" t="s">
        <v>35</v>
      </c>
      <c r="AB228" s="2">
        <v>26543.130362</v>
      </c>
      <c r="AC228" s="2">
        <v>26.543130000000001</v>
      </c>
      <c r="AD228" s="2">
        <v>27</v>
      </c>
      <c r="AE228" s="10" t="s">
        <v>307</v>
      </c>
      <c r="AF228" s="2">
        <f t="shared" si="4"/>
        <v>830420.78142857144</v>
      </c>
      <c r="AG228" s="2" cm="1">
        <f t="array" ref="AG228">_xlfn.IFS(D228="I",MIN('Datos pp I Región'!$K$7:$K$9),D228="II",MIN('Datos pp II Región'!$K$7:$K$9),D228="III",MIN('Datos pp III Región'!$K$7:$K$9),D228="IV",MIN('Datos pp IV Región'!$K$7:$K$9),D228="V",MIN('Datos pp V Región'!$K$7:$K$9),D228="RM",MIN('Datos pp RM'!$K$7:$K$9),D228="VI",MIN('Datos pp VI Región'!$K$7:$K$9))</f>
        <v>22</v>
      </c>
      <c r="AH228" s="2" cm="1">
        <f t="array" ref="AH228">_xlfn.IFS(Z228="Pavimentado",1-(AG228/(4*365)),Z228="No Pavimentado",1-(AG228/365))</f>
        <v>0.98493150684931507</v>
      </c>
      <c r="AI228" s="2" cm="1">
        <f t="array" ref="AI228">_xlfn.IFS(Z228="Pavimentado",8,Z228="No Pavimentado",R228)</f>
        <v>8</v>
      </c>
      <c r="AJ228" s="2">
        <v>0.62</v>
      </c>
      <c r="AK228" s="2">
        <v>0.15</v>
      </c>
      <c r="AL228" s="2">
        <v>1.5</v>
      </c>
      <c r="AM228" s="2">
        <v>0.15</v>
      </c>
      <c r="AN228" s="2"/>
      <c r="AO228" s="2" cm="1">
        <f t="array" ref="AO228">_xlfn.IFS($Z228=$AU$3,AJ228*(($X228)^(0.91))*(AI228*1.1023)^(1.02),$Z228=$AU$4,AL228*281.9*((8.5/12)^0.9)*(AI228/2.72)^0.45)</f>
        <v>0.23489275495793649</v>
      </c>
      <c r="AP228" s="2" cm="1">
        <f t="array" ref="AP228">_xlfn.IFS($Z228=$AU$3,AK228*(($X228)^(0.91))*(AI228*1.1023)^1.02,$Z228=$AU$4,AM228*281.9*((8.5/12)^0.9)*(AI228/2.72)^0.45)</f>
        <v>5.6828892328533019E-2</v>
      </c>
      <c r="AQ228" s="2" cm="1">
        <f t="array" ref="AQ228">_xlfn.IFS(Z228=$AU$3,(AF228*AO228*AH228)/1000000,Z228=$AU$4,(AF228*AH228*AO228*(1-AN228))/1000000)</f>
        <v>0.19212056748522358</v>
      </c>
      <c r="AR228" s="2" cm="1">
        <f t="array" ref="AR228">_xlfn.IFS(Z228=$AU$3,(AF228*AP228*AH228)/1000000,Z228=$AU$4,(AF228*AH228*AP228*(1-AN228))/1000000)</f>
        <v>4.6480782456102473E-2</v>
      </c>
    </row>
    <row r="229" spans="1:44" x14ac:dyDescent="0.3">
      <c r="A229" s="2">
        <v>27</v>
      </c>
      <c r="B229" t="s">
        <v>228</v>
      </c>
      <c r="D229" t="s">
        <v>23</v>
      </c>
      <c r="F229" s="2" t="s">
        <v>236</v>
      </c>
      <c r="G229" s="2" t="s">
        <v>27</v>
      </c>
      <c r="H229" s="2" t="s">
        <v>43</v>
      </c>
      <c r="I229" s="2" t="s">
        <v>28</v>
      </c>
      <c r="J229" s="2">
        <v>1200</v>
      </c>
      <c r="K229" s="2" t="s">
        <v>232</v>
      </c>
      <c r="L229" s="2">
        <v>40</v>
      </c>
      <c r="M229" s="2" t="s">
        <v>233</v>
      </c>
      <c r="N229" s="2" t="s">
        <v>31</v>
      </c>
      <c r="O229" s="2">
        <v>438000</v>
      </c>
      <c r="P229" s="2" cm="1">
        <f t="array" ref="P229">_xlfn.IFS(AD229=$AT$8,STL!$P$3,AD229=$AT$9,STL!$P$4,AD229=$AT$10,STL!$P$5,AD229=$AT$11,STL!$P$6,AD229=$AT$12,STL!$P$7,AD229=$AT$13,STL!$P$8,AD229=$AT$14,STL!$P$9,AD229=$AT$15,STL!$P$10,AD229=$AT$16,STL!$P$11,AD229=$AT$17,STL!$P$12,AD229=$AT$18,STL!$P$13,AD229=$AT$19,STL!$P$14,AD229=$AT$20,STL!$P$15,AD229=$AT$21,STL!$P$16,AD229=$AT$22,STL!$P$17,AD229=$AT$23,STL!$P$18,AD229=$AT$24,STL!$P$19,AD229=$AT$25,STL!$P$20,AD229=$AT$26,STL!$P$21,AD229=$AT$27,STL!$P$22,AD229=$AT$28,STL!$P$23,AD229=$AT$29,STL!$P$24,AD229=$AT$30,STL!$P$25,AD229=$AT$31,STL!$P$26,AD229=$AT$32,STL!$P$27,AD229=$AT$33,STL!$P$28,AD229=$AT$34,STL!$P$29,AD229=$AT$35,STL!$P$30,AD229=$AT$36,STL!$P$31,AD229=$AT$37,STL!$P$32,AD229=$AT$38,STL!$P$33,AD229=$AT$39,STL!$P$34,AD229=$AT$40,STL!$P$35,AD229=$AT$41,STL!$P$36,AD229=$AT$42,STL!$P$37,AD229=$AT$43,STL!$P$38,AD229=$AT$44,STL!$P$39,AD229=$AT$45,STL!$P$40,AD229=$AT$46,STL!$P$41,AD229=$AT$47,STL!$P$42,AD229=$AT$48,STL!$P$43,AD229=$AT$49,STL!$P$44)</f>
        <v>8.3350000000000009</v>
      </c>
      <c r="Q229" s="2">
        <f>STL!$Q$3</f>
        <v>28</v>
      </c>
      <c r="R229" s="42">
        <f>STL!$R$3</f>
        <v>36.335000000000001</v>
      </c>
      <c r="S229" s="43" cm="1">
        <f t="array" ref="S229">_xlfn.IFS(A229=$AT$8,STL!$S$3,A229=$AT$9,STL!$S$4,A229=$AT$10,STL!$S$5,A229=$AT$11,STL!$S$6,A229=$AT$12,STL!$S$7,A229=$AT$13,STL!$S$8,A229=$AT$14,STL!$S$9,A229=$AT$15,STL!$S$10,A229=$AT$16,STL!$S$11,A229=$AT$17,STL!$S$12,A229=$AT$18,STL!$S$13,A229=$AT$19,STL!$S$14,A229=$AT$20,STL!$S$15,A229=$AT$21,STL!$S$16,A229=$AT$22,STL!$S$17,A229=$AT$23,STL!$S$18,A229=$AT$24,STL!$S$19,A229=$AT$25,STL!$S$20,A229=$AT$26,STL!$S$21,A229=$AT$27,STL!$S$22,A229=$AT$28,STL!$S$23,A229=$AT$29,STL!$S$24,A229=$AT$30,STL!$S$25,A229=$AT$31,STL!$S$26,A229=$AT$32,STL!$S$27,A229=$AT$33,STL!$S$28,A229=$AT$34,STL!$S$29,A229=$AT$35,STL!$S$30,A229=$AT$36,STL!$S$31,A229=$AT$37,STL!$S$32,A229=$AT$38,STL!$S$33,A229=$AT$39,STL!$S$34,A229=$AT$40,STL!$S$35,A229=$AT$41,STL!$S$36,A229=$AT$42,STL!$S$37,A229=$AT$43,STL!$S$38,A229=$AT$44,STL!$S$39,A229=$AT$45,STL!$S$40,A229=$AT$46,STL!$S$41,A229=$AT$47,STL!$S$42,A229=$AT$48,STL!$S$43,A229=$AT$49,STL!$S$44)</f>
        <v>15642.857142857143</v>
      </c>
      <c r="T229" s="2" cm="1">
        <f t="array" ref="T229">_xlfn.IFS(AD229=$AX$8,STL!$T$3,AD229=$AX$9,STL!$T$4,AD229=$AX$10,STL!$T$5,AD229=$AX$11,STL!$T$6,AD229=$AX$12,STL!$T$7,AD229=$AX$13,STL!$T$8,AD229=$AX$14,STL!$T$9,AD229=$AX$15,STL!$T$10,AD229=$AX$16,STL!$T$11,AD229=$AX$17,STL!$T$12,AD229=$AX$18,STL!$T$13,AD229=$AX$19,STL!$T$14,AD229=$AX$20,STL!$T$15,AD229=$AX$21,STL!$T$16,AD229=$AX$22,STL!$T$17,AD229=$AX$23,STL!$T$18,AD229=$AX$24,STL!$T$19,AD229=$AX$25,STL!$T$20,AD229=$AX$26,STL!$T$21,AD229=$AX$27,STL!$T$22,AD229=$AX$28,STL!$T$23,AD229=$AX$29,STL!$T$24,AD229=$AX$30,STL!$T$25,AD229=$AX$31,STL!$T$26,AD229=$AX$32,STL!$T$27,AD229=$AX$33,STL!$T$28,AD229=$AX$34,STL!$T$29,AD229=$AX$35,STL!$T$30,AD229=$AX$36,STL!$T$31,AD229=$AX$37,STL!$T$32,AD229=$AX$38,STL!$T$33,AD229=$AX$39,STL!$T$34,AD229=$AX$40,STL!$T$35,AD229=$AX$41,STL!$T$36,AD229=$AX$42,STL!$T$37,AD229=$AX$43,STL!$T$38,AD229=$AX$44,STL!$T$39,AD229=$AX$45,STL!$T$40,AD229=$AX$46,STL!$T$41,AD229=$AX$47,STL!$T$42,AD229=$AX$48,STL!$T$43,AD229=$AX$49,STL!$T$44)</f>
        <v>285.70499999999998</v>
      </c>
      <c r="U229" s="2" cm="1">
        <f t="array" ref="U229">_xlfn.IFS($AD229=$AX$8,STL!$U$3,$AD229=$AX$9,STL!$U$4,$AD229=$AX$10,STL!$U$5,$AD229=$AX$11,STL!$U$6,$AD229=$AX$12,STL!$U$7,$AD229=$AX$13,STL!$U$8,$AD229=$AX$14,STL!$U$9,$AD229=$AX$15,STL!$U$10,$AD229=$AX$16,STL!$U$11,$AD229=$AX$17,STL!$U$12,$AD229=$AX$18,STL!$U$13,$AD229=$AX$19,STL!$U$14,$AD229=$AX$20,STL!$U$15,$AD229=$AX$21,STL!$U$16,$AD229=$AX$22,STL!$U$17,$AD229=$AX$23,STL!$U$18,$AD229=$AX$24,STL!$U$19,$AD229=$AX$25,STL!$U$20,$AD229=$AX$26,STL!$U$21,$AD229=$AX$27,STL!$U$22,$AD229=$AX$28,STL!$U$23,$AD229=$AX$29,STL!$U$24,$AD229=$AX$30,STL!$U$25,$AD229=$AX$31,STL!$U$26,$AD229=$AX$32,STL!$U$27,$AD229=$AX$33,STL!$U$28,$AD229=$AX$34,STL!$U$29,$AD229=$AX$35,STL!$U$30,$AD229=$AX$36,STL!$U$31,$AD229=$AX$37,STL!$U$32,$AD229=$AX$38,STL!$U$33,$AD229=$AX$39,STL!$U$34,$AD229=$AX$40,STL!$U$35,$AD229=$AX$41,STL!$U$36,$AD229=$AX$42,STL!$U$37,$AD229=$AX$43,STL!$U$38,$AD229=$AX$44,STL!$U$39,$AD229=$AX$45,STL!$U$40,$AD229=$AX$46,STL!$U$41,$AD229=$AX$47,STL!$U$42,$AD229=$AX$48,STL!$U$43,$AD229=$AX$49,STL!$U$44)</f>
        <v>0</v>
      </c>
      <c r="V229" s="2" cm="1">
        <f t="array" ref="V229">_xlfn.IFS($AD229=$AX$8,STL!$V$3,$AD229=$AX$9,STL!$V$4,$AD229=$AX$10,STL!$V$5,$AD229=$AX$11,STL!$V$6,$AD229=$AX$12,STL!$V$7,$AD229=$AX$13,STL!$V$8,$AD229=$AX$14,STL!$V$9,$AD229=$AX$15,STL!$V$10,$AD229=$AX$16,STL!$V$11,$AD229=$AX$17,STL!$V$12,$AD229=$AX$18,STL!$V$13,$AD229=$AX$19,STL!$V$14,$AD229=$AX$20,STL!$V$15,$AD229=$AX$21,STL!$V$16,$AD229=$AX$22,STL!$V$17,$AD229=$AX$23,STL!$V$18,$AD229=$AX$24,STL!$V$19,$AD229=$AX$25,STL!$V$20,$AD229=$AX$26,STL!$V$21,$AD229=$AX$27,STL!$V$22,$AD229=$AX$28,STL!$V$23,$AD229=$AX$29,STL!$V$24,$AD229=$AX$30,STL!$V$25,$AD229=$AX$31,STL!$V$26,$AD229=$AX$32,STL!$V$27,$AD229=$AX$33,STL!$V$28,$AD229=$AX$34,STL!$V$29,$AD229=$AX$35,STL!$V$30,$AD229=$AX$36,STL!$V$31,$AD229=$AX$37,STL!$V$32,$AD229=$AX$38,STL!$V$33,$AD229=$AX$39,STL!$V$34,$AD229=$AX$40,STL!$V$35,$AD229=$AX$41,STL!$V$36,$AD229=$AX$42,STL!$V$37,$AD229=$AX$43,STL!$V$38,$AD229=$AX$44,STL!$V$39,$AD229=$AX$45,STL!$V$40,$AD229=$AX$46,STL!$V$41,$AD229=$AX$47,STL!$V$42,$AD229=$AX$48,STL!$V$43,$AD229=$AX$49,STL!$V$44)</f>
        <v>285.70499999999998</v>
      </c>
      <c r="W229" s="2" t="s">
        <v>1549</v>
      </c>
      <c r="X229" s="2">
        <v>0.03</v>
      </c>
      <c r="Y229" s="2" t="s">
        <v>33</v>
      </c>
      <c r="Z229" s="2" t="s">
        <v>34</v>
      </c>
      <c r="AA229" s="2" t="s">
        <v>35</v>
      </c>
      <c r="AB229" s="2">
        <v>4548.9839389999997</v>
      </c>
      <c r="AC229" s="2">
        <v>4.5489839999999999</v>
      </c>
      <c r="AD229" s="2">
        <v>27</v>
      </c>
      <c r="AE229" s="10" t="s">
        <v>307</v>
      </c>
      <c r="AF229" s="2">
        <f t="shared" si="4"/>
        <v>142318.21371428572</v>
      </c>
      <c r="AG229" s="2" cm="1">
        <f t="array" ref="AG229">_xlfn.IFS(D229="I",MIN('Datos pp I Región'!$K$7:$K$9),D229="II",MIN('Datos pp II Región'!$K$7:$K$9),D229="III",MIN('Datos pp III Región'!$K$7:$K$9),D229="IV",MIN('Datos pp IV Región'!$K$7:$K$9),D229="V",MIN('Datos pp V Región'!$K$7:$K$9),D229="RM",MIN('Datos pp RM'!$K$7:$K$9),D229="VI",MIN('Datos pp VI Región'!$K$7:$K$9))</f>
        <v>22</v>
      </c>
      <c r="AH229" s="2" cm="1">
        <f t="array" ref="AH229">_xlfn.IFS(Z229="Pavimentado",1-(AG229/(4*365)),Z229="No Pavimentado",1-(AG229/365))</f>
        <v>0.98493150684931507</v>
      </c>
      <c r="AI229" s="2" cm="1">
        <f t="array" ref="AI229">_xlfn.IFS(Z229="Pavimentado",8,Z229="No Pavimentado",R229)</f>
        <v>8</v>
      </c>
      <c r="AJ229" s="2">
        <v>0.62</v>
      </c>
      <c r="AK229" s="2">
        <v>0.15</v>
      </c>
      <c r="AL229" s="2">
        <v>1.5</v>
      </c>
      <c r="AM229" s="2">
        <v>0.15</v>
      </c>
      <c r="AN229" s="2"/>
      <c r="AO229" s="2" cm="1">
        <f t="array" ref="AO229">_xlfn.IFS($Z229=$AU$3,AJ229*(($X229)^(0.91))*(AI229*1.1023)^(1.02),$Z229=$AU$4,AL229*281.9*((8.5/12)^0.9)*(AI229/2.72)^0.45)</f>
        <v>0.23489275495793649</v>
      </c>
      <c r="AP229" s="2" cm="1">
        <f t="array" ref="AP229">_xlfn.IFS($Z229=$AU$3,AK229*(($X229)^(0.91))*(AI229*1.1023)^1.02,$Z229=$AU$4,AM229*281.9*((8.5/12)^0.9)*(AI229/2.72)^0.45)</f>
        <v>5.6828892328533019E-2</v>
      </c>
      <c r="AQ229" s="2" cm="1">
        <f t="array" ref="AQ229">_xlfn.IFS(Z229=$AU$3,(AF229*AO229*AH229)/1000000,Z229=$AU$4,(AF229*AH229*AO229*(1-AN229))/1000000)</f>
        <v>3.2925784847574587E-2</v>
      </c>
      <c r="AR229" s="2" cm="1">
        <f t="array" ref="AR229">_xlfn.IFS(Z229=$AU$3,(AF229*AP229*AH229)/1000000,Z229=$AU$4,(AF229*AH229*AP229*(1-AN229))/1000000)</f>
        <v>7.9659156889293342E-3</v>
      </c>
    </row>
    <row r="230" spans="1:44" x14ac:dyDescent="0.3">
      <c r="A230" s="2">
        <v>27</v>
      </c>
      <c r="B230" t="s">
        <v>228</v>
      </c>
      <c r="D230" t="s">
        <v>23</v>
      </c>
      <c r="F230" s="2" t="s">
        <v>236</v>
      </c>
      <c r="G230" s="2" t="s">
        <v>27</v>
      </c>
      <c r="H230" s="2" t="s">
        <v>43</v>
      </c>
      <c r="I230" s="2" t="s">
        <v>28</v>
      </c>
      <c r="J230" s="2">
        <v>1200</v>
      </c>
      <c r="K230" s="2" t="s">
        <v>232</v>
      </c>
      <c r="L230" s="2">
        <v>40</v>
      </c>
      <c r="M230" s="2" t="s">
        <v>233</v>
      </c>
      <c r="N230" s="2" t="s">
        <v>31</v>
      </c>
      <c r="O230" s="2">
        <v>438000</v>
      </c>
      <c r="P230" s="2" cm="1">
        <f t="array" ref="P230">_xlfn.IFS(AD230=$AT$8,STL!$P$3,AD230=$AT$9,STL!$P$4,AD230=$AT$10,STL!$P$5,AD230=$AT$11,STL!$P$6,AD230=$AT$12,STL!$P$7,AD230=$AT$13,STL!$P$8,AD230=$AT$14,STL!$P$9,AD230=$AT$15,STL!$P$10,AD230=$AT$16,STL!$P$11,AD230=$AT$17,STL!$P$12,AD230=$AT$18,STL!$P$13,AD230=$AT$19,STL!$P$14,AD230=$AT$20,STL!$P$15,AD230=$AT$21,STL!$P$16,AD230=$AT$22,STL!$P$17,AD230=$AT$23,STL!$P$18,AD230=$AT$24,STL!$P$19,AD230=$AT$25,STL!$P$20,AD230=$AT$26,STL!$P$21,AD230=$AT$27,STL!$P$22,AD230=$AT$28,STL!$P$23,AD230=$AT$29,STL!$P$24,AD230=$AT$30,STL!$P$25,AD230=$AT$31,STL!$P$26,AD230=$AT$32,STL!$P$27,AD230=$AT$33,STL!$P$28,AD230=$AT$34,STL!$P$29,AD230=$AT$35,STL!$P$30,AD230=$AT$36,STL!$P$31,AD230=$AT$37,STL!$P$32,AD230=$AT$38,STL!$P$33,AD230=$AT$39,STL!$P$34,AD230=$AT$40,STL!$P$35,AD230=$AT$41,STL!$P$36,AD230=$AT$42,STL!$P$37,AD230=$AT$43,STL!$P$38,AD230=$AT$44,STL!$P$39,AD230=$AT$45,STL!$P$40,AD230=$AT$46,STL!$P$41,AD230=$AT$47,STL!$P$42,AD230=$AT$48,STL!$P$43,AD230=$AT$49,STL!$P$44)</f>
        <v>8.3350000000000009</v>
      </c>
      <c r="Q230" s="2">
        <f>STL!$Q$3</f>
        <v>28</v>
      </c>
      <c r="R230" s="42">
        <f>STL!$R$3</f>
        <v>36.335000000000001</v>
      </c>
      <c r="S230" s="43" cm="1">
        <f t="array" ref="S230">_xlfn.IFS(A230=$AT$8,STL!$S$3,A230=$AT$9,STL!$S$4,A230=$AT$10,STL!$S$5,A230=$AT$11,STL!$S$6,A230=$AT$12,STL!$S$7,A230=$AT$13,STL!$S$8,A230=$AT$14,STL!$S$9,A230=$AT$15,STL!$S$10,A230=$AT$16,STL!$S$11,A230=$AT$17,STL!$S$12,A230=$AT$18,STL!$S$13,A230=$AT$19,STL!$S$14,A230=$AT$20,STL!$S$15,A230=$AT$21,STL!$S$16,A230=$AT$22,STL!$S$17,A230=$AT$23,STL!$S$18,A230=$AT$24,STL!$S$19,A230=$AT$25,STL!$S$20,A230=$AT$26,STL!$S$21,A230=$AT$27,STL!$S$22,A230=$AT$28,STL!$S$23,A230=$AT$29,STL!$S$24,A230=$AT$30,STL!$S$25,A230=$AT$31,STL!$S$26,A230=$AT$32,STL!$S$27,A230=$AT$33,STL!$S$28,A230=$AT$34,STL!$S$29,A230=$AT$35,STL!$S$30,A230=$AT$36,STL!$S$31,A230=$AT$37,STL!$S$32,A230=$AT$38,STL!$S$33,A230=$AT$39,STL!$S$34,A230=$AT$40,STL!$S$35,A230=$AT$41,STL!$S$36,A230=$AT$42,STL!$S$37,A230=$AT$43,STL!$S$38,A230=$AT$44,STL!$S$39,A230=$AT$45,STL!$S$40,A230=$AT$46,STL!$S$41,A230=$AT$47,STL!$S$42,A230=$AT$48,STL!$S$43,A230=$AT$49,STL!$S$44)</f>
        <v>15642.857142857143</v>
      </c>
      <c r="T230" s="2" cm="1">
        <f t="array" ref="T230">_xlfn.IFS(AD230=$AX$8,STL!$T$3,AD230=$AX$9,STL!$T$4,AD230=$AX$10,STL!$T$5,AD230=$AX$11,STL!$T$6,AD230=$AX$12,STL!$T$7,AD230=$AX$13,STL!$T$8,AD230=$AX$14,STL!$T$9,AD230=$AX$15,STL!$T$10,AD230=$AX$16,STL!$T$11,AD230=$AX$17,STL!$T$12,AD230=$AX$18,STL!$T$13,AD230=$AX$19,STL!$T$14,AD230=$AX$20,STL!$T$15,AD230=$AX$21,STL!$T$16,AD230=$AX$22,STL!$T$17,AD230=$AX$23,STL!$T$18,AD230=$AX$24,STL!$T$19,AD230=$AX$25,STL!$T$20,AD230=$AX$26,STL!$T$21,AD230=$AX$27,STL!$T$22,AD230=$AX$28,STL!$T$23,AD230=$AX$29,STL!$T$24,AD230=$AX$30,STL!$T$25,AD230=$AX$31,STL!$T$26,AD230=$AX$32,STL!$T$27,AD230=$AX$33,STL!$T$28,AD230=$AX$34,STL!$T$29,AD230=$AX$35,STL!$T$30,AD230=$AX$36,STL!$T$31,AD230=$AX$37,STL!$T$32,AD230=$AX$38,STL!$T$33,AD230=$AX$39,STL!$T$34,AD230=$AX$40,STL!$T$35,AD230=$AX$41,STL!$T$36,AD230=$AX$42,STL!$T$37,AD230=$AX$43,STL!$T$38,AD230=$AX$44,STL!$T$39,AD230=$AX$45,STL!$T$40,AD230=$AX$46,STL!$T$41,AD230=$AX$47,STL!$T$42,AD230=$AX$48,STL!$T$43,AD230=$AX$49,STL!$T$44)</f>
        <v>285.70499999999998</v>
      </c>
      <c r="U230" s="2" cm="1">
        <f t="array" ref="U230">_xlfn.IFS($AD230=$AX$8,STL!$U$3,$AD230=$AX$9,STL!$U$4,$AD230=$AX$10,STL!$U$5,$AD230=$AX$11,STL!$U$6,$AD230=$AX$12,STL!$U$7,$AD230=$AX$13,STL!$U$8,$AD230=$AX$14,STL!$U$9,$AD230=$AX$15,STL!$U$10,$AD230=$AX$16,STL!$U$11,$AD230=$AX$17,STL!$U$12,$AD230=$AX$18,STL!$U$13,$AD230=$AX$19,STL!$U$14,$AD230=$AX$20,STL!$U$15,$AD230=$AX$21,STL!$U$16,$AD230=$AX$22,STL!$U$17,$AD230=$AX$23,STL!$U$18,$AD230=$AX$24,STL!$U$19,$AD230=$AX$25,STL!$U$20,$AD230=$AX$26,STL!$U$21,$AD230=$AX$27,STL!$U$22,$AD230=$AX$28,STL!$U$23,$AD230=$AX$29,STL!$U$24,$AD230=$AX$30,STL!$U$25,$AD230=$AX$31,STL!$U$26,$AD230=$AX$32,STL!$U$27,$AD230=$AX$33,STL!$U$28,$AD230=$AX$34,STL!$U$29,$AD230=$AX$35,STL!$U$30,$AD230=$AX$36,STL!$U$31,$AD230=$AX$37,STL!$U$32,$AD230=$AX$38,STL!$U$33,$AD230=$AX$39,STL!$U$34,$AD230=$AX$40,STL!$U$35,$AD230=$AX$41,STL!$U$36,$AD230=$AX$42,STL!$U$37,$AD230=$AX$43,STL!$U$38,$AD230=$AX$44,STL!$U$39,$AD230=$AX$45,STL!$U$40,$AD230=$AX$46,STL!$U$41,$AD230=$AX$47,STL!$U$42,$AD230=$AX$48,STL!$U$43,$AD230=$AX$49,STL!$U$44)</f>
        <v>0</v>
      </c>
      <c r="V230" s="2" cm="1">
        <f t="array" ref="V230">_xlfn.IFS($AD230=$AX$8,STL!$V$3,$AD230=$AX$9,STL!$V$4,$AD230=$AX$10,STL!$V$5,$AD230=$AX$11,STL!$V$6,$AD230=$AX$12,STL!$V$7,$AD230=$AX$13,STL!$V$8,$AD230=$AX$14,STL!$V$9,$AD230=$AX$15,STL!$V$10,$AD230=$AX$16,STL!$V$11,$AD230=$AX$17,STL!$V$12,$AD230=$AX$18,STL!$V$13,$AD230=$AX$19,STL!$V$14,$AD230=$AX$20,STL!$V$15,$AD230=$AX$21,STL!$V$16,$AD230=$AX$22,STL!$V$17,$AD230=$AX$23,STL!$V$18,$AD230=$AX$24,STL!$V$19,$AD230=$AX$25,STL!$V$20,$AD230=$AX$26,STL!$V$21,$AD230=$AX$27,STL!$V$22,$AD230=$AX$28,STL!$V$23,$AD230=$AX$29,STL!$V$24,$AD230=$AX$30,STL!$V$25,$AD230=$AX$31,STL!$V$26,$AD230=$AX$32,STL!$V$27,$AD230=$AX$33,STL!$V$28,$AD230=$AX$34,STL!$V$29,$AD230=$AX$35,STL!$V$30,$AD230=$AX$36,STL!$V$31,$AD230=$AX$37,STL!$V$32,$AD230=$AX$38,STL!$V$33,$AD230=$AX$39,STL!$V$34,$AD230=$AX$40,STL!$V$35,$AD230=$AX$41,STL!$V$36,$AD230=$AX$42,STL!$V$37,$AD230=$AX$43,STL!$V$38,$AD230=$AX$44,STL!$V$39,$AD230=$AX$45,STL!$V$40,$AD230=$AX$46,STL!$V$41,$AD230=$AX$47,STL!$V$42,$AD230=$AX$48,STL!$V$43,$AD230=$AX$49,STL!$V$44)</f>
        <v>285.70499999999998</v>
      </c>
      <c r="W230" s="2" t="s">
        <v>1550</v>
      </c>
      <c r="X230" s="2">
        <v>0.2</v>
      </c>
      <c r="Y230" s="2" t="s">
        <v>33</v>
      </c>
      <c r="Z230" s="2" t="s">
        <v>34</v>
      </c>
      <c r="AA230" s="2" t="s">
        <v>35</v>
      </c>
      <c r="AB230" s="2">
        <v>108945.55024500001</v>
      </c>
      <c r="AC230" s="2">
        <v>108.94555</v>
      </c>
      <c r="AD230" s="2">
        <v>27</v>
      </c>
      <c r="AE230" s="10" t="s">
        <v>307</v>
      </c>
      <c r="AF230" s="2">
        <f t="shared" si="4"/>
        <v>3408439.35</v>
      </c>
      <c r="AG230" s="2" cm="1">
        <f t="array" ref="AG230">_xlfn.IFS(D230="I",MIN('Datos pp I Región'!$K$7:$K$9),D230="II",MIN('Datos pp II Región'!$K$7:$K$9),D230="III",MIN('Datos pp III Región'!$K$7:$K$9),D230="IV",MIN('Datos pp IV Región'!$K$7:$K$9),D230="V",MIN('Datos pp V Región'!$K$7:$K$9),D230="RM",MIN('Datos pp RM'!$K$7:$K$9),D230="VI",MIN('Datos pp VI Región'!$K$7:$K$9))</f>
        <v>22</v>
      </c>
      <c r="AH230" s="2" cm="1">
        <f t="array" ref="AH230">_xlfn.IFS(Z230="Pavimentado",1-(AG230/(4*365)),Z230="No Pavimentado",1-(AG230/365))</f>
        <v>0.98493150684931507</v>
      </c>
      <c r="AI230" s="2" cm="1">
        <f t="array" ref="AI230">_xlfn.IFS(Z230="Pavimentado",8,Z230="No Pavimentado",R230)</f>
        <v>8</v>
      </c>
      <c r="AJ230" s="2">
        <v>0.62</v>
      </c>
      <c r="AK230" s="2">
        <v>0.15</v>
      </c>
      <c r="AL230" s="2">
        <v>1.5</v>
      </c>
      <c r="AM230" s="2">
        <v>0.15</v>
      </c>
      <c r="AN230" s="2"/>
      <c r="AO230" s="2" cm="1">
        <f t="array" ref="AO230">_xlfn.IFS($Z230=$AU$3,AJ230*(($X230)^(0.91))*(AI230*1.1023)^(1.02),$Z230=$AU$4,AL230*281.9*((8.5/12)^0.9)*(AI230/2.72)^0.45)</f>
        <v>1.3201600184669013</v>
      </c>
      <c r="AP230" s="2" cm="1">
        <f t="array" ref="AP230">_xlfn.IFS($Z230=$AU$3,AK230*(($X230)^(0.91))*(AI230*1.1023)^1.02,$Z230=$AU$4,AM230*281.9*((8.5/12)^0.9)*(AI230/2.72)^0.45)</f>
        <v>0.31939355285489546</v>
      </c>
      <c r="AQ230" s="2" cm="1">
        <f t="array" ref="AQ230">_xlfn.IFS(Z230=$AU$3,(AF230*AO230*AH230)/1000000,Z230=$AU$4,(AF230*AH230*AO230*(1-AN230))/1000000)</f>
        <v>4.4318818772836526</v>
      </c>
      <c r="AR230" s="2" cm="1">
        <f t="array" ref="AR230">_xlfn.IFS(Z230=$AU$3,(AF230*AP230*AH230)/1000000,Z230=$AU$4,(AF230*AH230*AP230*(1-AN230))/1000000)</f>
        <v>1.0722294864395934</v>
      </c>
    </row>
    <row r="231" spans="1:44" x14ac:dyDescent="0.3">
      <c r="A231" s="2">
        <v>27</v>
      </c>
      <c r="B231" t="s">
        <v>228</v>
      </c>
      <c r="D231" t="s">
        <v>23</v>
      </c>
      <c r="F231" s="2" t="s">
        <v>236</v>
      </c>
      <c r="G231" s="2" t="s">
        <v>27</v>
      </c>
      <c r="H231" s="2" t="s">
        <v>43</v>
      </c>
      <c r="I231" s="2" t="s">
        <v>28</v>
      </c>
      <c r="J231" s="2">
        <v>1200</v>
      </c>
      <c r="K231" s="2" t="s">
        <v>232</v>
      </c>
      <c r="L231" s="2">
        <v>40</v>
      </c>
      <c r="M231" s="2" t="s">
        <v>233</v>
      </c>
      <c r="N231" s="2" t="s">
        <v>31</v>
      </c>
      <c r="O231" s="2">
        <v>438000</v>
      </c>
      <c r="P231" s="2" cm="1">
        <f t="array" ref="P231">_xlfn.IFS(AD231=$AT$8,STL!$P$3,AD231=$AT$9,STL!$P$4,AD231=$AT$10,STL!$P$5,AD231=$AT$11,STL!$P$6,AD231=$AT$12,STL!$P$7,AD231=$AT$13,STL!$P$8,AD231=$AT$14,STL!$P$9,AD231=$AT$15,STL!$P$10,AD231=$AT$16,STL!$P$11,AD231=$AT$17,STL!$P$12,AD231=$AT$18,STL!$P$13,AD231=$AT$19,STL!$P$14,AD231=$AT$20,STL!$P$15,AD231=$AT$21,STL!$P$16,AD231=$AT$22,STL!$P$17,AD231=$AT$23,STL!$P$18,AD231=$AT$24,STL!$P$19,AD231=$AT$25,STL!$P$20,AD231=$AT$26,STL!$P$21,AD231=$AT$27,STL!$P$22,AD231=$AT$28,STL!$P$23,AD231=$AT$29,STL!$P$24,AD231=$AT$30,STL!$P$25,AD231=$AT$31,STL!$P$26,AD231=$AT$32,STL!$P$27,AD231=$AT$33,STL!$P$28,AD231=$AT$34,STL!$P$29,AD231=$AT$35,STL!$P$30,AD231=$AT$36,STL!$P$31,AD231=$AT$37,STL!$P$32,AD231=$AT$38,STL!$P$33,AD231=$AT$39,STL!$P$34,AD231=$AT$40,STL!$P$35,AD231=$AT$41,STL!$P$36,AD231=$AT$42,STL!$P$37,AD231=$AT$43,STL!$P$38,AD231=$AT$44,STL!$P$39,AD231=$AT$45,STL!$P$40,AD231=$AT$46,STL!$P$41,AD231=$AT$47,STL!$P$42,AD231=$AT$48,STL!$P$43,AD231=$AT$49,STL!$P$44)</f>
        <v>8.3350000000000009</v>
      </c>
      <c r="Q231" s="2">
        <f>STL!$Q$3</f>
        <v>28</v>
      </c>
      <c r="R231" s="42">
        <f>STL!$R$3</f>
        <v>36.335000000000001</v>
      </c>
      <c r="S231" s="43" cm="1">
        <f t="array" ref="S231">_xlfn.IFS(A231=$AT$8,STL!$S$3,A231=$AT$9,STL!$S$4,A231=$AT$10,STL!$S$5,A231=$AT$11,STL!$S$6,A231=$AT$12,STL!$S$7,A231=$AT$13,STL!$S$8,A231=$AT$14,STL!$S$9,A231=$AT$15,STL!$S$10,A231=$AT$16,STL!$S$11,A231=$AT$17,STL!$S$12,A231=$AT$18,STL!$S$13,A231=$AT$19,STL!$S$14,A231=$AT$20,STL!$S$15,A231=$AT$21,STL!$S$16,A231=$AT$22,STL!$S$17,A231=$AT$23,STL!$S$18,A231=$AT$24,STL!$S$19,A231=$AT$25,STL!$S$20,A231=$AT$26,STL!$S$21,A231=$AT$27,STL!$S$22,A231=$AT$28,STL!$S$23,A231=$AT$29,STL!$S$24,A231=$AT$30,STL!$S$25,A231=$AT$31,STL!$S$26,A231=$AT$32,STL!$S$27,A231=$AT$33,STL!$S$28,A231=$AT$34,STL!$S$29,A231=$AT$35,STL!$S$30,A231=$AT$36,STL!$S$31,A231=$AT$37,STL!$S$32,A231=$AT$38,STL!$S$33,A231=$AT$39,STL!$S$34,A231=$AT$40,STL!$S$35,A231=$AT$41,STL!$S$36,A231=$AT$42,STL!$S$37,A231=$AT$43,STL!$S$38,A231=$AT$44,STL!$S$39,A231=$AT$45,STL!$S$40,A231=$AT$46,STL!$S$41,A231=$AT$47,STL!$S$42,A231=$AT$48,STL!$S$43,A231=$AT$49,STL!$S$44)</f>
        <v>15642.857142857143</v>
      </c>
      <c r="T231" s="2" cm="1">
        <f t="array" ref="T231">_xlfn.IFS(AD231=$AX$8,STL!$T$3,AD231=$AX$9,STL!$T$4,AD231=$AX$10,STL!$T$5,AD231=$AX$11,STL!$T$6,AD231=$AX$12,STL!$T$7,AD231=$AX$13,STL!$T$8,AD231=$AX$14,STL!$T$9,AD231=$AX$15,STL!$T$10,AD231=$AX$16,STL!$T$11,AD231=$AX$17,STL!$T$12,AD231=$AX$18,STL!$T$13,AD231=$AX$19,STL!$T$14,AD231=$AX$20,STL!$T$15,AD231=$AX$21,STL!$T$16,AD231=$AX$22,STL!$T$17,AD231=$AX$23,STL!$T$18,AD231=$AX$24,STL!$T$19,AD231=$AX$25,STL!$T$20,AD231=$AX$26,STL!$T$21,AD231=$AX$27,STL!$T$22,AD231=$AX$28,STL!$T$23,AD231=$AX$29,STL!$T$24,AD231=$AX$30,STL!$T$25,AD231=$AX$31,STL!$T$26,AD231=$AX$32,STL!$T$27,AD231=$AX$33,STL!$T$28,AD231=$AX$34,STL!$T$29,AD231=$AX$35,STL!$T$30,AD231=$AX$36,STL!$T$31,AD231=$AX$37,STL!$T$32,AD231=$AX$38,STL!$T$33,AD231=$AX$39,STL!$T$34,AD231=$AX$40,STL!$T$35,AD231=$AX$41,STL!$T$36,AD231=$AX$42,STL!$T$37,AD231=$AX$43,STL!$T$38,AD231=$AX$44,STL!$T$39,AD231=$AX$45,STL!$T$40,AD231=$AX$46,STL!$T$41,AD231=$AX$47,STL!$T$42,AD231=$AX$48,STL!$T$43,AD231=$AX$49,STL!$T$44)</f>
        <v>285.70499999999998</v>
      </c>
      <c r="U231" s="2" cm="1">
        <f t="array" ref="U231">_xlfn.IFS($AD231=$AX$8,STL!$U$3,$AD231=$AX$9,STL!$U$4,$AD231=$AX$10,STL!$U$5,$AD231=$AX$11,STL!$U$6,$AD231=$AX$12,STL!$U$7,$AD231=$AX$13,STL!$U$8,$AD231=$AX$14,STL!$U$9,$AD231=$AX$15,STL!$U$10,$AD231=$AX$16,STL!$U$11,$AD231=$AX$17,STL!$U$12,$AD231=$AX$18,STL!$U$13,$AD231=$AX$19,STL!$U$14,$AD231=$AX$20,STL!$U$15,$AD231=$AX$21,STL!$U$16,$AD231=$AX$22,STL!$U$17,$AD231=$AX$23,STL!$U$18,$AD231=$AX$24,STL!$U$19,$AD231=$AX$25,STL!$U$20,$AD231=$AX$26,STL!$U$21,$AD231=$AX$27,STL!$U$22,$AD231=$AX$28,STL!$U$23,$AD231=$AX$29,STL!$U$24,$AD231=$AX$30,STL!$U$25,$AD231=$AX$31,STL!$U$26,$AD231=$AX$32,STL!$U$27,$AD231=$AX$33,STL!$U$28,$AD231=$AX$34,STL!$U$29,$AD231=$AX$35,STL!$U$30,$AD231=$AX$36,STL!$U$31,$AD231=$AX$37,STL!$U$32,$AD231=$AX$38,STL!$U$33,$AD231=$AX$39,STL!$U$34,$AD231=$AX$40,STL!$U$35,$AD231=$AX$41,STL!$U$36,$AD231=$AX$42,STL!$U$37,$AD231=$AX$43,STL!$U$38,$AD231=$AX$44,STL!$U$39,$AD231=$AX$45,STL!$U$40,$AD231=$AX$46,STL!$U$41,$AD231=$AX$47,STL!$U$42,$AD231=$AX$48,STL!$U$43,$AD231=$AX$49,STL!$U$44)</f>
        <v>0</v>
      </c>
      <c r="V231" s="2" cm="1">
        <f t="array" ref="V231">_xlfn.IFS($AD231=$AX$8,STL!$V$3,$AD231=$AX$9,STL!$V$4,$AD231=$AX$10,STL!$V$5,$AD231=$AX$11,STL!$V$6,$AD231=$AX$12,STL!$V$7,$AD231=$AX$13,STL!$V$8,$AD231=$AX$14,STL!$V$9,$AD231=$AX$15,STL!$V$10,$AD231=$AX$16,STL!$V$11,$AD231=$AX$17,STL!$V$12,$AD231=$AX$18,STL!$V$13,$AD231=$AX$19,STL!$V$14,$AD231=$AX$20,STL!$V$15,$AD231=$AX$21,STL!$V$16,$AD231=$AX$22,STL!$V$17,$AD231=$AX$23,STL!$V$18,$AD231=$AX$24,STL!$V$19,$AD231=$AX$25,STL!$V$20,$AD231=$AX$26,STL!$V$21,$AD231=$AX$27,STL!$V$22,$AD231=$AX$28,STL!$V$23,$AD231=$AX$29,STL!$V$24,$AD231=$AX$30,STL!$V$25,$AD231=$AX$31,STL!$V$26,$AD231=$AX$32,STL!$V$27,$AD231=$AX$33,STL!$V$28,$AD231=$AX$34,STL!$V$29,$AD231=$AX$35,STL!$V$30,$AD231=$AX$36,STL!$V$31,$AD231=$AX$37,STL!$V$32,$AD231=$AX$38,STL!$V$33,$AD231=$AX$39,STL!$V$34,$AD231=$AX$40,STL!$V$35,$AD231=$AX$41,STL!$V$36,$AD231=$AX$42,STL!$V$37,$AD231=$AX$43,STL!$V$38,$AD231=$AX$44,STL!$V$39,$AD231=$AX$45,STL!$V$40,$AD231=$AX$46,STL!$V$41,$AD231=$AX$47,STL!$V$42,$AD231=$AX$48,STL!$V$43,$AD231=$AX$49,STL!$V$44)</f>
        <v>285.70499999999998</v>
      </c>
      <c r="W231" s="2" t="s">
        <v>1551</v>
      </c>
      <c r="X231" s="2">
        <v>0.2</v>
      </c>
      <c r="Y231" s="2" t="s">
        <v>33</v>
      </c>
      <c r="Z231" s="2" t="s">
        <v>34</v>
      </c>
      <c r="AA231" s="2" t="s">
        <v>35</v>
      </c>
      <c r="AB231" s="2">
        <v>12478.534194</v>
      </c>
      <c r="AC231" s="2">
        <v>12.478534</v>
      </c>
      <c r="AD231" s="2">
        <v>27</v>
      </c>
      <c r="AE231" s="10" t="s">
        <v>307</v>
      </c>
      <c r="AF231" s="2">
        <f t="shared" si="4"/>
        <v>390399.84942857141</v>
      </c>
      <c r="AG231" s="2" cm="1">
        <f t="array" ref="AG231">_xlfn.IFS(D231="I",MIN('Datos pp I Región'!$K$7:$K$9),D231="II",MIN('Datos pp II Región'!$K$7:$K$9),D231="III",MIN('Datos pp III Región'!$K$7:$K$9),D231="IV",MIN('Datos pp IV Región'!$K$7:$K$9),D231="V",MIN('Datos pp V Región'!$K$7:$K$9),D231="RM",MIN('Datos pp RM'!$K$7:$K$9),D231="VI",MIN('Datos pp VI Región'!$K$7:$K$9))</f>
        <v>22</v>
      </c>
      <c r="AH231" s="2" cm="1">
        <f t="array" ref="AH231">_xlfn.IFS(Z231="Pavimentado",1-(AG231/(4*365)),Z231="No Pavimentado",1-(AG231/365))</f>
        <v>0.98493150684931507</v>
      </c>
      <c r="AI231" s="2" cm="1">
        <f t="array" ref="AI231">_xlfn.IFS(Z231="Pavimentado",8,Z231="No Pavimentado",R231)</f>
        <v>8</v>
      </c>
      <c r="AJ231" s="2">
        <v>0.62</v>
      </c>
      <c r="AK231" s="2">
        <v>0.15</v>
      </c>
      <c r="AL231" s="2">
        <v>1.5</v>
      </c>
      <c r="AM231" s="2">
        <v>0.15</v>
      </c>
      <c r="AN231" s="2"/>
      <c r="AO231" s="2" cm="1">
        <f t="array" ref="AO231">_xlfn.IFS($Z231=$AU$3,AJ231*(($X231)^(0.91))*(AI231*1.1023)^(1.02),$Z231=$AU$4,AL231*281.9*((8.5/12)^0.9)*(AI231/2.72)^0.45)</f>
        <v>1.3201600184669013</v>
      </c>
      <c r="AP231" s="2" cm="1">
        <f t="array" ref="AP231">_xlfn.IFS($Z231=$AU$3,AK231*(($X231)^(0.91))*(AI231*1.1023)^1.02,$Z231=$AU$4,AM231*281.9*((8.5/12)^0.9)*(AI231/2.72)^0.45)</f>
        <v>0.31939355285489546</v>
      </c>
      <c r="AQ231" s="2" cm="1">
        <f t="array" ref="AQ231">_xlfn.IFS(Z231=$AU$3,(AF231*AO231*AH231)/1000000,Z231=$AU$4,(AF231*AH231*AO231*(1-AN231))/1000000)</f>
        <v>0.50762411764104065</v>
      </c>
      <c r="AR231" s="2" cm="1">
        <f t="array" ref="AR231">_xlfn.IFS(Z231=$AU$3,(AF231*AP231*AH231)/1000000,Z231=$AU$4,(AF231*AH231*AP231*(1-AN231))/1000000)</f>
        <v>0.12281228652605822</v>
      </c>
    </row>
    <row r="232" spans="1:44" x14ac:dyDescent="0.3">
      <c r="A232" s="2">
        <v>27</v>
      </c>
      <c r="B232" t="s">
        <v>228</v>
      </c>
      <c r="D232" t="s">
        <v>23</v>
      </c>
      <c r="F232" s="2" t="s">
        <v>236</v>
      </c>
      <c r="G232" s="2" t="s">
        <v>27</v>
      </c>
      <c r="H232" s="2" t="s">
        <v>43</v>
      </c>
      <c r="I232" s="2" t="s">
        <v>28</v>
      </c>
      <c r="J232" s="2">
        <v>1200</v>
      </c>
      <c r="K232" s="2" t="s">
        <v>232</v>
      </c>
      <c r="L232" s="2">
        <v>40</v>
      </c>
      <c r="M232" s="2" t="s">
        <v>233</v>
      </c>
      <c r="N232" s="2" t="s">
        <v>31</v>
      </c>
      <c r="O232" s="2">
        <v>438000</v>
      </c>
      <c r="P232" s="2" cm="1">
        <f t="array" ref="P232">_xlfn.IFS(AD232=$AT$8,STL!$P$3,AD232=$AT$9,STL!$P$4,AD232=$AT$10,STL!$P$5,AD232=$AT$11,STL!$P$6,AD232=$AT$12,STL!$P$7,AD232=$AT$13,STL!$P$8,AD232=$AT$14,STL!$P$9,AD232=$AT$15,STL!$P$10,AD232=$AT$16,STL!$P$11,AD232=$AT$17,STL!$P$12,AD232=$AT$18,STL!$P$13,AD232=$AT$19,STL!$P$14,AD232=$AT$20,STL!$P$15,AD232=$AT$21,STL!$P$16,AD232=$AT$22,STL!$P$17,AD232=$AT$23,STL!$P$18,AD232=$AT$24,STL!$P$19,AD232=$AT$25,STL!$P$20,AD232=$AT$26,STL!$P$21,AD232=$AT$27,STL!$P$22,AD232=$AT$28,STL!$P$23,AD232=$AT$29,STL!$P$24,AD232=$AT$30,STL!$P$25,AD232=$AT$31,STL!$P$26,AD232=$AT$32,STL!$P$27,AD232=$AT$33,STL!$P$28,AD232=$AT$34,STL!$P$29,AD232=$AT$35,STL!$P$30,AD232=$AT$36,STL!$P$31,AD232=$AT$37,STL!$P$32,AD232=$AT$38,STL!$P$33,AD232=$AT$39,STL!$P$34,AD232=$AT$40,STL!$P$35,AD232=$AT$41,STL!$P$36,AD232=$AT$42,STL!$P$37,AD232=$AT$43,STL!$P$38,AD232=$AT$44,STL!$P$39,AD232=$AT$45,STL!$P$40,AD232=$AT$46,STL!$P$41,AD232=$AT$47,STL!$P$42,AD232=$AT$48,STL!$P$43,AD232=$AT$49,STL!$P$44)</f>
        <v>8.3350000000000009</v>
      </c>
      <c r="Q232" s="2">
        <f>STL!$Q$3</f>
        <v>28</v>
      </c>
      <c r="R232" s="42">
        <f>STL!$R$3</f>
        <v>36.335000000000001</v>
      </c>
      <c r="S232" s="43" cm="1">
        <f t="array" ref="S232">_xlfn.IFS(A232=$AT$8,STL!$S$3,A232=$AT$9,STL!$S$4,A232=$AT$10,STL!$S$5,A232=$AT$11,STL!$S$6,A232=$AT$12,STL!$S$7,A232=$AT$13,STL!$S$8,A232=$AT$14,STL!$S$9,A232=$AT$15,STL!$S$10,A232=$AT$16,STL!$S$11,A232=$AT$17,STL!$S$12,A232=$AT$18,STL!$S$13,A232=$AT$19,STL!$S$14,A232=$AT$20,STL!$S$15,A232=$AT$21,STL!$S$16,A232=$AT$22,STL!$S$17,A232=$AT$23,STL!$S$18,A232=$AT$24,STL!$S$19,A232=$AT$25,STL!$S$20,A232=$AT$26,STL!$S$21,A232=$AT$27,STL!$S$22,A232=$AT$28,STL!$S$23,A232=$AT$29,STL!$S$24,A232=$AT$30,STL!$S$25,A232=$AT$31,STL!$S$26,A232=$AT$32,STL!$S$27,A232=$AT$33,STL!$S$28,A232=$AT$34,STL!$S$29,A232=$AT$35,STL!$S$30,A232=$AT$36,STL!$S$31,A232=$AT$37,STL!$S$32,A232=$AT$38,STL!$S$33,A232=$AT$39,STL!$S$34,A232=$AT$40,STL!$S$35,A232=$AT$41,STL!$S$36,A232=$AT$42,STL!$S$37,A232=$AT$43,STL!$S$38,A232=$AT$44,STL!$S$39,A232=$AT$45,STL!$S$40,A232=$AT$46,STL!$S$41,A232=$AT$47,STL!$S$42,A232=$AT$48,STL!$S$43,A232=$AT$49,STL!$S$44)</f>
        <v>15642.857142857143</v>
      </c>
      <c r="T232" s="2" cm="1">
        <f t="array" ref="T232">_xlfn.IFS(AD232=$AX$8,STL!$T$3,AD232=$AX$9,STL!$T$4,AD232=$AX$10,STL!$T$5,AD232=$AX$11,STL!$T$6,AD232=$AX$12,STL!$T$7,AD232=$AX$13,STL!$T$8,AD232=$AX$14,STL!$T$9,AD232=$AX$15,STL!$T$10,AD232=$AX$16,STL!$T$11,AD232=$AX$17,STL!$T$12,AD232=$AX$18,STL!$T$13,AD232=$AX$19,STL!$T$14,AD232=$AX$20,STL!$T$15,AD232=$AX$21,STL!$T$16,AD232=$AX$22,STL!$T$17,AD232=$AX$23,STL!$T$18,AD232=$AX$24,STL!$T$19,AD232=$AX$25,STL!$T$20,AD232=$AX$26,STL!$T$21,AD232=$AX$27,STL!$T$22,AD232=$AX$28,STL!$T$23,AD232=$AX$29,STL!$T$24,AD232=$AX$30,STL!$T$25,AD232=$AX$31,STL!$T$26,AD232=$AX$32,STL!$T$27,AD232=$AX$33,STL!$T$28,AD232=$AX$34,STL!$T$29,AD232=$AX$35,STL!$T$30,AD232=$AX$36,STL!$T$31,AD232=$AX$37,STL!$T$32,AD232=$AX$38,STL!$T$33,AD232=$AX$39,STL!$T$34,AD232=$AX$40,STL!$T$35,AD232=$AX$41,STL!$T$36,AD232=$AX$42,STL!$T$37,AD232=$AX$43,STL!$T$38,AD232=$AX$44,STL!$T$39,AD232=$AX$45,STL!$T$40,AD232=$AX$46,STL!$T$41,AD232=$AX$47,STL!$T$42,AD232=$AX$48,STL!$T$43,AD232=$AX$49,STL!$T$44)</f>
        <v>285.70499999999998</v>
      </c>
      <c r="U232" s="2" cm="1">
        <f t="array" ref="U232">_xlfn.IFS($AD232=$AX$8,STL!$U$3,$AD232=$AX$9,STL!$U$4,$AD232=$AX$10,STL!$U$5,$AD232=$AX$11,STL!$U$6,$AD232=$AX$12,STL!$U$7,$AD232=$AX$13,STL!$U$8,$AD232=$AX$14,STL!$U$9,$AD232=$AX$15,STL!$U$10,$AD232=$AX$16,STL!$U$11,$AD232=$AX$17,STL!$U$12,$AD232=$AX$18,STL!$U$13,$AD232=$AX$19,STL!$U$14,$AD232=$AX$20,STL!$U$15,$AD232=$AX$21,STL!$U$16,$AD232=$AX$22,STL!$U$17,$AD232=$AX$23,STL!$U$18,$AD232=$AX$24,STL!$U$19,$AD232=$AX$25,STL!$U$20,$AD232=$AX$26,STL!$U$21,$AD232=$AX$27,STL!$U$22,$AD232=$AX$28,STL!$U$23,$AD232=$AX$29,STL!$U$24,$AD232=$AX$30,STL!$U$25,$AD232=$AX$31,STL!$U$26,$AD232=$AX$32,STL!$U$27,$AD232=$AX$33,STL!$U$28,$AD232=$AX$34,STL!$U$29,$AD232=$AX$35,STL!$U$30,$AD232=$AX$36,STL!$U$31,$AD232=$AX$37,STL!$U$32,$AD232=$AX$38,STL!$U$33,$AD232=$AX$39,STL!$U$34,$AD232=$AX$40,STL!$U$35,$AD232=$AX$41,STL!$U$36,$AD232=$AX$42,STL!$U$37,$AD232=$AX$43,STL!$U$38,$AD232=$AX$44,STL!$U$39,$AD232=$AX$45,STL!$U$40,$AD232=$AX$46,STL!$U$41,$AD232=$AX$47,STL!$U$42,$AD232=$AX$48,STL!$U$43,$AD232=$AX$49,STL!$U$44)</f>
        <v>0</v>
      </c>
      <c r="V232" s="2" cm="1">
        <f t="array" ref="V232">_xlfn.IFS($AD232=$AX$8,STL!$V$3,$AD232=$AX$9,STL!$V$4,$AD232=$AX$10,STL!$V$5,$AD232=$AX$11,STL!$V$6,$AD232=$AX$12,STL!$V$7,$AD232=$AX$13,STL!$V$8,$AD232=$AX$14,STL!$V$9,$AD232=$AX$15,STL!$V$10,$AD232=$AX$16,STL!$V$11,$AD232=$AX$17,STL!$V$12,$AD232=$AX$18,STL!$V$13,$AD232=$AX$19,STL!$V$14,$AD232=$AX$20,STL!$V$15,$AD232=$AX$21,STL!$V$16,$AD232=$AX$22,STL!$V$17,$AD232=$AX$23,STL!$V$18,$AD232=$AX$24,STL!$V$19,$AD232=$AX$25,STL!$V$20,$AD232=$AX$26,STL!$V$21,$AD232=$AX$27,STL!$V$22,$AD232=$AX$28,STL!$V$23,$AD232=$AX$29,STL!$V$24,$AD232=$AX$30,STL!$V$25,$AD232=$AX$31,STL!$V$26,$AD232=$AX$32,STL!$V$27,$AD232=$AX$33,STL!$V$28,$AD232=$AX$34,STL!$V$29,$AD232=$AX$35,STL!$V$30,$AD232=$AX$36,STL!$V$31,$AD232=$AX$37,STL!$V$32,$AD232=$AX$38,STL!$V$33,$AD232=$AX$39,STL!$V$34,$AD232=$AX$40,STL!$V$35,$AD232=$AX$41,STL!$V$36,$AD232=$AX$42,STL!$V$37,$AD232=$AX$43,STL!$V$38,$AD232=$AX$44,STL!$V$39,$AD232=$AX$45,STL!$V$40,$AD232=$AX$46,STL!$V$41,$AD232=$AX$47,STL!$V$42,$AD232=$AX$48,STL!$V$43,$AD232=$AX$49,STL!$V$44)</f>
        <v>285.70499999999998</v>
      </c>
      <c r="W232" s="2" t="s">
        <v>1552</v>
      </c>
      <c r="X232" s="2">
        <v>0.2</v>
      </c>
      <c r="Y232" s="2" t="s">
        <v>33</v>
      </c>
      <c r="Z232" s="2" t="s">
        <v>34</v>
      </c>
      <c r="AA232" s="2" t="s">
        <v>35</v>
      </c>
      <c r="AB232" s="2">
        <v>36241.131495000001</v>
      </c>
      <c r="AC232" s="2">
        <v>36.241131000000003</v>
      </c>
      <c r="AD232" s="2">
        <v>27</v>
      </c>
      <c r="AE232" s="10" t="s">
        <v>307</v>
      </c>
      <c r="AF232" s="2">
        <f t="shared" si="4"/>
        <v>1133829.669857143</v>
      </c>
      <c r="AG232" s="2" cm="1">
        <f t="array" ref="AG232">_xlfn.IFS(D232="I",MIN('Datos pp I Región'!$K$7:$K$9),D232="II",MIN('Datos pp II Región'!$K$7:$K$9),D232="III",MIN('Datos pp III Región'!$K$7:$K$9),D232="IV",MIN('Datos pp IV Región'!$K$7:$K$9),D232="V",MIN('Datos pp V Región'!$K$7:$K$9),D232="RM",MIN('Datos pp RM'!$K$7:$K$9),D232="VI",MIN('Datos pp VI Región'!$K$7:$K$9))</f>
        <v>22</v>
      </c>
      <c r="AH232" s="2" cm="1">
        <f t="array" ref="AH232">_xlfn.IFS(Z232="Pavimentado",1-(AG232/(4*365)),Z232="No Pavimentado",1-(AG232/365))</f>
        <v>0.98493150684931507</v>
      </c>
      <c r="AI232" s="2" cm="1">
        <f t="array" ref="AI232">_xlfn.IFS(Z232="Pavimentado",8,Z232="No Pavimentado",R232)</f>
        <v>8</v>
      </c>
      <c r="AJ232" s="2">
        <v>0.62</v>
      </c>
      <c r="AK232" s="2">
        <v>0.15</v>
      </c>
      <c r="AL232" s="2">
        <v>1.5</v>
      </c>
      <c r="AM232" s="2">
        <v>0.15</v>
      </c>
      <c r="AN232" s="2"/>
      <c r="AO232" s="2" cm="1">
        <f t="array" ref="AO232">_xlfn.IFS($Z232=$AU$3,AJ232*(($X232)^(0.91))*(AI232*1.1023)^(1.02),$Z232=$AU$4,AL232*281.9*((8.5/12)^0.9)*(AI232/2.72)^0.45)</f>
        <v>1.3201600184669013</v>
      </c>
      <c r="AP232" s="2" cm="1">
        <f t="array" ref="AP232">_xlfn.IFS($Z232=$AU$3,AK232*(($X232)^(0.91))*(AI232*1.1023)^1.02,$Z232=$AU$4,AM232*281.9*((8.5/12)^0.9)*(AI232/2.72)^0.45)</f>
        <v>0.31939355285489546</v>
      </c>
      <c r="AQ232" s="2" cm="1">
        <f t="array" ref="AQ232">_xlfn.IFS(Z232=$AU$3,(AF232*AO232*AH232)/1000000,Z232=$AU$4,(AF232*AH232*AO232*(1-AN232))/1000000)</f>
        <v>1.4742815258738222</v>
      </c>
      <c r="AR232" s="2" cm="1">
        <f t="array" ref="AR232">_xlfn.IFS(Z232=$AU$3,(AF232*AP232*AH232)/1000000,Z232=$AU$4,(AF232*AH232*AP232*(1-AN232))/1000000)</f>
        <v>0.35668101432431176</v>
      </c>
    </row>
    <row r="233" spans="1:44" x14ac:dyDescent="0.3">
      <c r="A233" s="2">
        <v>27</v>
      </c>
      <c r="B233" t="s">
        <v>228</v>
      </c>
      <c r="D233" t="s">
        <v>23</v>
      </c>
      <c r="F233" s="2" t="s">
        <v>236</v>
      </c>
      <c r="G233" s="2" t="s">
        <v>27</v>
      </c>
      <c r="H233" s="2" t="s">
        <v>43</v>
      </c>
      <c r="I233" s="2" t="s">
        <v>28</v>
      </c>
      <c r="J233" s="2">
        <v>1200</v>
      </c>
      <c r="K233" s="2" t="s">
        <v>232</v>
      </c>
      <c r="L233" s="2">
        <v>40</v>
      </c>
      <c r="M233" s="2" t="s">
        <v>233</v>
      </c>
      <c r="N233" s="2" t="s">
        <v>31</v>
      </c>
      <c r="O233" s="2">
        <v>438000</v>
      </c>
      <c r="P233" s="2" cm="1">
        <f t="array" ref="P233">_xlfn.IFS(AD233=$AT$8,STL!$P$3,AD233=$AT$9,STL!$P$4,AD233=$AT$10,STL!$P$5,AD233=$AT$11,STL!$P$6,AD233=$AT$12,STL!$P$7,AD233=$AT$13,STL!$P$8,AD233=$AT$14,STL!$P$9,AD233=$AT$15,STL!$P$10,AD233=$AT$16,STL!$P$11,AD233=$AT$17,STL!$P$12,AD233=$AT$18,STL!$P$13,AD233=$AT$19,STL!$P$14,AD233=$AT$20,STL!$P$15,AD233=$AT$21,STL!$P$16,AD233=$AT$22,STL!$P$17,AD233=$AT$23,STL!$P$18,AD233=$AT$24,STL!$P$19,AD233=$AT$25,STL!$P$20,AD233=$AT$26,STL!$P$21,AD233=$AT$27,STL!$P$22,AD233=$AT$28,STL!$P$23,AD233=$AT$29,STL!$P$24,AD233=$AT$30,STL!$P$25,AD233=$AT$31,STL!$P$26,AD233=$AT$32,STL!$P$27,AD233=$AT$33,STL!$P$28,AD233=$AT$34,STL!$P$29,AD233=$AT$35,STL!$P$30,AD233=$AT$36,STL!$P$31,AD233=$AT$37,STL!$P$32,AD233=$AT$38,STL!$P$33,AD233=$AT$39,STL!$P$34,AD233=$AT$40,STL!$P$35,AD233=$AT$41,STL!$P$36,AD233=$AT$42,STL!$P$37,AD233=$AT$43,STL!$P$38,AD233=$AT$44,STL!$P$39,AD233=$AT$45,STL!$P$40,AD233=$AT$46,STL!$P$41,AD233=$AT$47,STL!$P$42,AD233=$AT$48,STL!$P$43,AD233=$AT$49,STL!$P$44)</f>
        <v>8.3350000000000009</v>
      </c>
      <c r="Q233" s="2">
        <f>STL!$Q$3</f>
        <v>28</v>
      </c>
      <c r="R233" s="42">
        <f>STL!$R$3</f>
        <v>36.335000000000001</v>
      </c>
      <c r="S233" s="43" cm="1">
        <f t="array" ref="S233">_xlfn.IFS(A233=$AT$8,STL!$S$3,A233=$AT$9,STL!$S$4,A233=$AT$10,STL!$S$5,A233=$AT$11,STL!$S$6,A233=$AT$12,STL!$S$7,A233=$AT$13,STL!$S$8,A233=$AT$14,STL!$S$9,A233=$AT$15,STL!$S$10,A233=$AT$16,STL!$S$11,A233=$AT$17,STL!$S$12,A233=$AT$18,STL!$S$13,A233=$AT$19,STL!$S$14,A233=$AT$20,STL!$S$15,A233=$AT$21,STL!$S$16,A233=$AT$22,STL!$S$17,A233=$AT$23,STL!$S$18,A233=$AT$24,STL!$S$19,A233=$AT$25,STL!$S$20,A233=$AT$26,STL!$S$21,A233=$AT$27,STL!$S$22,A233=$AT$28,STL!$S$23,A233=$AT$29,STL!$S$24,A233=$AT$30,STL!$S$25,A233=$AT$31,STL!$S$26,A233=$AT$32,STL!$S$27,A233=$AT$33,STL!$S$28,A233=$AT$34,STL!$S$29,A233=$AT$35,STL!$S$30,A233=$AT$36,STL!$S$31,A233=$AT$37,STL!$S$32,A233=$AT$38,STL!$S$33,A233=$AT$39,STL!$S$34,A233=$AT$40,STL!$S$35,A233=$AT$41,STL!$S$36,A233=$AT$42,STL!$S$37,A233=$AT$43,STL!$S$38,A233=$AT$44,STL!$S$39,A233=$AT$45,STL!$S$40,A233=$AT$46,STL!$S$41,A233=$AT$47,STL!$S$42,A233=$AT$48,STL!$S$43,A233=$AT$49,STL!$S$44)</f>
        <v>15642.857142857143</v>
      </c>
      <c r="T233" s="2" cm="1">
        <f t="array" ref="T233">_xlfn.IFS(AD233=$AX$8,STL!$T$3,AD233=$AX$9,STL!$T$4,AD233=$AX$10,STL!$T$5,AD233=$AX$11,STL!$T$6,AD233=$AX$12,STL!$T$7,AD233=$AX$13,STL!$T$8,AD233=$AX$14,STL!$T$9,AD233=$AX$15,STL!$T$10,AD233=$AX$16,STL!$T$11,AD233=$AX$17,STL!$T$12,AD233=$AX$18,STL!$T$13,AD233=$AX$19,STL!$T$14,AD233=$AX$20,STL!$T$15,AD233=$AX$21,STL!$T$16,AD233=$AX$22,STL!$T$17,AD233=$AX$23,STL!$T$18,AD233=$AX$24,STL!$T$19,AD233=$AX$25,STL!$T$20,AD233=$AX$26,STL!$T$21,AD233=$AX$27,STL!$T$22,AD233=$AX$28,STL!$T$23,AD233=$AX$29,STL!$T$24,AD233=$AX$30,STL!$T$25,AD233=$AX$31,STL!$T$26,AD233=$AX$32,STL!$T$27,AD233=$AX$33,STL!$T$28,AD233=$AX$34,STL!$T$29,AD233=$AX$35,STL!$T$30,AD233=$AX$36,STL!$T$31,AD233=$AX$37,STL!$T$32,AD233=$AX$38,STL!$T$33,AD233=$AX$39,STL!$T$34,AD233=$AX$40,STL!$T$35,AD233=$AX$41,STL!$T$36,AD233=$AX$42,STL!$T$37,AD233=$AX$43,STL!$T$38,AD233=$AX$44,STL!$T$39,AD233=$AX$45,STL!$T$40,AD233=$AX$46,STL!$T$41,AD233=$AX$47,STL!$T$42,AD233=$AX$48,STL!$T$43,AD233=$AX$49,STL!$T$44)</f>
        <v>285.70499999999998</v>
      </c>
      <c r="U233" s="2" cm="1">
        <f t="array" ref="U233">_xlfn.IFS($AD233=$AX$8,STL!$U$3,$AD233=$AX$9,STL!$U$4,$AD233=$AX$10,STL!$U$5,$AD233=$AX$11,STL!$U$6,$AD233=$AX$12,STL!$U$7,$AD233=$AX$13,STL!$U$8,$AD233=$AX$14,STL!$U$9,$AD233=$AX$15,STL!$U$10,$AD233=$AX$16,STL!$U$11,$AD233=$AX$17,STL!$U$12,$AD233=$AX$18,STL!$U$13,$AD233=$AX$19,STL!$U$14,$AD233=$AX$20,STL!$U$15,$AD233=$AX$21,STL!$U$16,$AD233=$AX$22,STL!$U$17,$AD233=$AX$23,STL!$U$18,$AD233=$AX$24,STL!$U$19,$AD233=$AX$25,STL!$U$20,$AD233=$AX$26,STL!$U$21,$AD233=$AX$27,STL!$U$22,$AD233=$AX$28,STL!$U$23,$AD233=$AX$29,STL!$U$24,$AD233=$AX$30,STL!$U$25,$AD233=$AX$31,STL!$U$26,$AD233=$AX$32,STL!$U$27,$AD233=$AX$33,STL!$U$28,$AD233=$AX$34,STL!$U$29,$AD233=$AX$35,STL!$U$30,$AD233=$AX$36,STL!$U$31,$AD233=$AX$37,STL!$U$32,$AD233=$AX$38,STL!$U$33,$AD233=$AX$39,STL!$U$34,$AD233=$AX$40,STL!$U$35,$AD233=$AX$41,STL!$U$36,$AD233=$AX$42,STL!$U$37,$AD233=$AX$43,STL!$U$38,$AD233=$AX$44,STL!$U$39,$AD233=$AX$45,STL!$U$40,$AD233=$AX$46,STL!$U$41,$AD233=$AX$47,STL!$U$42,$AD233=$AX$48,STL!$U$43,$AD233=$AX$49,STL!$U$44)</f>
        <v>0</v>
      </c>
      <c r="V233" s="2" cm="1">
        <f t="array" ref="V233">_xlfn.IFS($AD233=$AX$8,STL!$V$3,$AD233=$AX$9,STL!$V$4,$AD233=$AX$10,STL!$V$5,$AD233=$AX$11,STL!$V$6,$AD233=$AX$12,STL!$V$7,$AD233=$AX$13,STL!$V$8,$AD233=$AX$14,STL!$V$9,$AD233=$AX$15,STL!$V$10,$AD233=$AX$16,STL!$V$11,$AD233=$AX$17,STL!$V$12,$AD233=$AX$18,STL!$V$13,$AD233=$AX$19,STL!$V$14,$AD233=$AX$20,STL!$V$15,$AD233=$AX$21,STL!$V$16,$AD233=$AX$22,STL!$V$17,$AD233=$AX$23,STL!$V$18,$AD233=$AX$24,STL!$V$19,$AD233=$AX$25,STL!$V$20,$AD233=$AX$26,STL!$V$21,$AD233=$AX$27,STL!$V$22,$AD233=$AX$28,STL!$V$23,$AD233=$AX$29,STL!$V$24,$AD233=$AX$30,STL!$V$25,$AD233=$AX$31,STL!$V$26,$AD233=$AX$32,STL!$V$27,$AD233=$AX$33,STL!$V$28,$AD233=$AX$34,STL!$V$29,$AD233=$AX$35,STL!$V$30,$AD233=$AX$36,STL!$V$31,$AD233=$AX$37,STL!$V$32,$AD233=$AX$38,STL!$V$33,$AD233=$AX$39,STL!$V$34,$AD233=$AX$40,STL!$V$35,$AD233=$AX$41,STL!$V$36,$AD233=$AX$42,STL!$V$37,$AD233=$AX$43,STL!$V$38,$AD233=$AX$44,STL!$V$39,$AD233=$AX$45,STL!$V$40,$AD233=$AX$46,STL!$V$41,$AD233=$AX$47,STL!$V$42,$AD233=$AX$48,STL!$V$43,$AD233=$AX$49,STL!$V$44)</f>
        <v>285.70499999999998</v>
      </c>
      <c r="W233" s="2" t="s">
        <v>1553</v>
      </c>
      <c r="X233" s="2">
        <v>0.2</v>
      </c>
      <c r="Y233" s="2" t="s">
        <v>33</v>
      </c>
      <c r="Z233" s="2" t="s">
        <v>34</v>
      </c>
      <c r="AA233" s="2" t="s">
        <v>35</v>
      </c>
      <c r="AB233" s="2">
        <v>6287.6091130000004</v>
      </c>
      <c r="AC233" s="2">
        <v>6.2876089999999998</v>
      </c>
      <c r="AD233" s="2">
        <v>27</v>
      </c>
      <c r="AE233" s="10" t="s">
        <v>307</v>
      </c>
      <c r="AF233" s="2">
        <f t="shared" si="4"/>
        <v>196712.33871428572</v>
      </c>
      <c r="AG233" s="2" cm="1">
        <f t="array" ref="AG233">_xlfn.IFS(D233="I",MIN('Datos pp I Región'!$K$7:$K$9),D233="II",MIN('Datos pp II Región'!$K$7:$K$9),D233="III",MIN('Datos pp III Región'!$K$7:$K$9),D233="IV",MIN('Datos pp IV Región'!$K$7:$K$9),D233="V",MIN('Datos pp V Región'!$K$7:$K$9),D233="RM",MIN('Datos pp RM'!$K$7:$K$9),D233="VI",MIN('Datos pp VI Región'!$K$7:$K$9))</f>
        <v>22</v>
      </c>
      <c r="AH233" s="2" cm="1">
        <f t="array" ref="AH233">_xlfn.IFS(Z233="Pavimentado",1-(AG233/(4*365)),Z233="No Pavimentado",1-(AG233/365))</f>
        <v>0.98493150684931507</v>
      </c>
      <c r="AI233" s="2" cm="1">
        <f t="array" ref="AI233">_xlfn.IFS(Z233="Pavimentado",8,Z233="No Pavimentado",R233)</f>
        <v>8</v>
      </c>
      <c r="AJ233" s="2">
        <v>0.62</v>
      </c>
      <c r="AK233" s="2">
        <v>0.15</v>
      </c>
      <c r="AL233" s="2">
        <v>1.5</v>
      </c>
      <c r="AM233" s="2">
        <v>0.15</v>
      </c>
      <c r="AN233" s="2"/>
      <c r="AO233" s="2" cm="1">
        <f t="array" ref="AO233">_xlfn.IFS($Z233=$AU$3,AJ233*(($X233)^(0.91))*(AI233*1.1023)^(1.02),$Z233=$AU$4,AL233*281.9*((8.5/12)^0.9)*(AI233/2.72)^0.45)</f>
        <v>1.3201600184669013</v>
      </c>
      <c r="AP233" s="2" cm="1">
        <f t="array" ref="AP233">_xlfn.IFS($Z233=$AU$3,AK233*(($X233)^(0.91))*(AI233*1.1023)^1.02,$Z233=$AU$4,AM233*281.9*((8.5/12)^0.9)*(AI233/2.72)^0.45)</f>
        <v>0.31939355285489546</v>
      </c>
      <c r="AQ233" s="2" cm="1">
        <f t="array" ref="AQ233">_xlfn.IFS(Z233=$AU$3,(AF233*AO233*AH233)/1000000,Z233=$AU$4,(AF233*AH233*AO233*(1-AN233))/1000000)</f>
        <v>0.2557786011319011</v>
      </c>
      <c r="AR233" s="2" cm="1">
        <f t="array" ref="AR233">_xlfn.IFS(Z233=$AU$3,(AF233*AP233*AH233)/1000000,Z233=$AU$4,(AF233*AH233*AP233*(1-AN233))/1000000)</f>
        <v>6.188191962868575E-2</v>
      </c>
    </row>
    <row r="234" spans="1:44" x14ac:dyDescent="0.3">
      <c r="A234" s="2">
        <v>27</v>
      </c>
      <c r="B234" t="s">
        <v>228</v>
      </c>
      <c r="D234" t="s">
        <v>23</v>
      </c>
      <c r="F234" s="2" t="s">
        <v>236</v>
      </c>
      <c r="G234" s="2" t="s">
        <v>27</v>
      </c>
      <c r="H234" s="2" t="s">
        <v>43</v>
      </c>
      <c r="I234" s="2" t="s">
        <v>28</v>
      </c>
      <c r="J234" s="2">
        <v>1200</v>
      </c>
      <c r="K234" s="2" t="s">
        <v>232</v>
      </c>
      <c r="L234" s="2">
        <v>40</v>
      </c>
      <c r="M234" s="2" t="s">
        <v>233</v>
      </c>
      <c r="N234" s="2" t="s">
        <v>31</v>
      </c>
      <c r="O234" s="2">
        <v>438000</v>
      </c>
      <c r="P234" s="2" cm="1">
        <f t="array" ref="P234">_xlfn.IFS(AD234=$AT$8,STL!$P$3,AD234=$AT$9,STL!$P$4,AD234=$AT$10,STL!$P$5,AD234=$AT$11,STL!$P$6,AD234=$AT$12,STL!$P$7,AD234=$AT$13,STL!$P$8,AD234=$AT$14,STL!$P$9,AD234=$AT$15,STL!$P$10,AD234=$AT$16,STL!$P$11,AD234=$AT$17,STL!$P$12,AD234=$AT$18,STL!$P$13,AD234=$AT$19,STL!$P$14,AD234=$AT$20,STL!$P$15,AD234=$AT$21,STL!$P$16,AD234=$AT$22,STL!$P$17,AD234=$AT$23,STL!$P$18,AD234=$AT$24,STL!$P$19,AD234=$AT$25,STL!$P$20,AD234=$AT$26,STL!$P$21,AD234=$AT$27,STL!$P$22,AD234=$AT$28,STL!$P$23,AD234=$AT$29,STL!$P$24,AD234=$AT$30,STL!$P$25,AD234=$AT$31,STL!$P$26,AD234=$AT$32,STL!$P$27,AD234=$AT$33,STL!$P$28,AD234=$AT$34,STL!$P$29,AD234=$AT$35,STL!$P$30,AD234=$AT$36,STL!$P$31,AD234=$AT$37,STL!$P$32,AD234=$AT$38,STL!$P$33,AD234=$AT$39,STL!$P$34,AD234=$AT$40,STL!$P$35,AD234=$AT$41,STL!$P$36,AD234=$AT$42,STL!$P$37,AD234=$AT$43,STL!$P$38,AD234=$AT$44,STL!$P$39,AD234=$AT$45,STL!$P$40,AD234=$AT$46,STL!$P$41,AD234=$AT$47,STL!$P$42,AD234=$AT$48,STL!$P$43,AD234=$AT$49,STL!$P$44)</f>
        <v>8.3350000000000009</v>
      </c>
      <c r="Q234" s="2">
        <f>STL!$Q$3</f>
        <v>28</v>
      </c>
      <c r="R234" s="42">
        <f>STL!$R$3</f>
        <v>36.335000000000001</v>
      </c>
      <c r="S234" s="43" cm="1">
        <f t="array" ref="S234">_xlfn.IFS(A234=$AT$8,STL!$S$3,A234=$AT$9,STL!$S$4,A234=$AT$10,STL!$S$5,A234=$AT$11,STL!$S$6,A234=$AT$12,STL!$S$7,A234=$AT$13,STL!$S$8,A234=$AT$14,STL!$S$9,A234=$AT$15,STL!$S$10,A234=$AT$16,STL!$S$11,A234=$AT$17,STL!$S$12,A234=$AT$18,STL!$S$13,A234=$AT$19,STL!$S$14,A234=$AT$20,STL!$S$15,A234=$AT$21,STL!$S$16,A234=$AT$22,STL!$S$17,A234=$AT$23,STL!$S$18,A234=$AT$24,STL!$S$19,A234=$AT$25,STL!$S$20,A234=$AT$26,STL!$S$21,A234=$AT$27,STL!$S$22,A234=$AT$28,STL!$S$23,A234=$AT$29,STL!$S$24,A234=$AT$30,STL!$S$25,A234=$AT$31,STL!$S$26,A234=$AT$32,STL!$S$27,A234=$AT$33,STL!$S$28,A234=$AT$34,STL!$S$29,A234=$AT$35,STL!$S$30,A234=$AT$36,STL!$S$31,A234=$AT$37,STL!$S$32,A234=$AT$38,STL!$S$33,A234=$AT$39,STL!$S$34,A234=$AT$40,STL!$S$35,A234=$AT$41,STL!$S$36,A234=$AT$42,STL!$S$37,A234=$AT$43,STL!$S$38,A234=$AT$44,STL!$S$39,A234=$AT$45,STL!$S$40,A234=$AT$46,STL!$S$41,A234=$AT$47,STL!$S$42,A234=$AT$48,STL!$S$43,A234=$AT$49,STL!$S$44)</f>
        <v>15642.857142857143</v>
      </c>
      <c r="T234" s="2" cm="1">
        <f t="array" ref="T234">_xlfn.IFS(AD234=$AX$8,STL!$T$3,AD234=$AX$9,STL!$T$4,AD234=$AX$10,STL!$T$5,AD234=$AX$11,STL!$T$6,AD234=$AX$12,STL!$T$7,AD234=$AX$13,STL!$T$8,AD234=$AX$14,STL!$T$9,AD234=$AX$15,STL!$T$10,AD234=$AX$16,STL!$T$11,AD234=$AX$17,STL!$T$12,AD234=$AX$18,STL!$T$13,AD234=$AX$19,STL!$T$14,AD234=$AX$20,STL!$T$15,AD234=$AX$21,STL!$T$16,AD234=$AX$22,STL!$T$17,AD234=$AX$23,STL!$T$18,AD234=$AX$24,STL!$T$19,AD234=$AX$25,STL!$T$20,AD234=$AX$26,STL!$T$21,AD234=$AX$27,STL!$T$22,AD234=$AX$28,STL!$T$23,AD234=$AX$29,STL!$T$24,AD234=$AX$30,STL!$T$25,AD234=$AX$31,STL!$T$26,AD234=$AX$32,STL!$T$27,AD234=$AX$33,STL!$T$28,AD234=$AX$34,STL!$T$29,AD234=$AX$35,STL!$T$30,AD234=$AX$36,STL!$T$31,AD234=$AX$37,STL!$T$32,AD234=$AX$38,STL!$T$33,AD234=$AX$39,STL!$T$34,AD234=$AX$40,STL!$T$35,AD234=$AX$41,STL!$T$36,AD234=$AX$42,STL!$T$37,AD234=$AX$43,STL!$T$38,AD234=$AX$44,STL!$T$39,AD234=$AX$45,STL!$T$40,AD234=$AX$46,STL!$T$41,AD234=$AX$47,STL!$T$42,AD234=$AX$48,STL!$T$43,AD234=$AX$49,STL!$T$44)</f>
        <v>285.70499999999998</v>
      </c>
      <c r="U234" s="2" cm="1">
        <f t="array" ref="U234">_xlfn.IFS($AD234=$AX$8,STL!$U$3,$AD234=$AX$9,STL!$U$4,$AD234=$AX$10,STL!$U$5,$AD234=$AX$11,STL!$U$6,$AD234=$AX$12,STL!$U$7,$AD234=$AX$13,STL!$U$8,$AD234=$AX$14,STL!$U$9,$AD234=$AX$15,STL!$U$10,$AD234=$AX$16,STL!$U$11,$AD234=$AX$17,STL!$U$12,$AD234=$AX$18,STL!$U$13,$AD234=$AX$19,STL!$U$14,$AD234=$AX$20,STL!$U$15,$AD234=$AX$21,STL!$U$16,$AD234=$AX$22,STL!$U$17,$AD234=$AX$23,STL!$U$18,$AD234=$AX$24,STL!$U$19,$AD234=$AX$25,STL!$U$20,$AD234=$AX$26,STL!$U$21,$AD234=$AX$27,STL!$U$22,$AD234=$AX$28,STL!$U$23,$AD234=$AX$29,STL!$U$24,$AD234=$AX$30,STL!$U$25,$AD234=$AX$31,STL!$U$26,$AD234=$AX$32,STL!$U$27,$AD234=$AX$33,STL!$U$28,$AD234=$AX$34,STL!$U$29,$AD234=$AX$35,STL!$U$30,$AD234=$AX$36,STL!$U$31,$AD234=$AX$37,STL!$U$32,$AD234=$AX$38,STL!$U$33,$AD234=$AX$39,STL!$U$34,$AD234=$AX$40,STL!$U$35,$AD234=$AX$41,STL!$U$36,$AD234=$AX$42,STL!$U$37,$AD234=$AX$43,STL!$U$38,$AD234=$AX$44,STL!$U$39,$AD234=$AX$45,STL!$U$40,$AD234=$AX$46,STL!$U$41,$AD234=$AX$47,STL!$U$42,$AD234=$AX$48,STL!$U$43,$AD234=$AX$49,STL!$U$44)</f>
        <v>0</v>
      </c>
      <c r="V234" s="2" cm="1">
        <f t="array" ref="V234">_xlfn.IFS($AD234=$AX$8,STL!$V$3,$AD234=$AX$9,STL!$V$4,$AD234=$AX$10,STL!$V$5,$AD234=$AX$11,STL!$V$6,$AD234=$AX$12,STL!$V$7,$AD234=$AX$13,STL!$V$8,$AD234=$AX$14,STL!$V$9,$AD234=$AX$15,STL!$V$10,$AD234=$AX$16,STL!$V$11,$AD234=$AX$17,STL!$V$12,$AD234=$AX$18,STL!$V$13,$AD234=$AX$19,STL!$V$14,$AD234=$AX$20,STL!$V$15,$AD234=$AX$21,STL!$V$16,$AD234=$AX$22,STL!$V$17,$AD234=$AX$23,STL!$V$18,$AD234=$AX$24,STL!$V$19,$AD234=$AX$25,STL!$V$20,$AD234=$AX$26,STL!$V$21,$AD234=$AX$27,STL!$V$22,$AD234=$AX$28,STL!$V$23,$AD234=$AX$29,STL!$V$24,$AD234=$AX$30,STL!$V$25,$AD234=$AX$31,STL!$V$26,$AD234=$AX$32,STL!$V$27,$AD234=$AX$33,STL!$V$28,$AD234=$AX$34,STL!$V$29,$AD234=$AX$35,STL!$V$30,$AD234=$AX$36,STL!$V$31,$AD234=$AX$37,STL!$V$32,$AD234=$AX$38,STL!$V$33,$AD234=$AX$39,STL!$V$34,$AD234=$AX$40,STL!$V$35,$AD234=$AX$41,STL!$V$36,$AD234=$AX$42,STL!$V$37,$AD234=$AX$43,STL!$V$38,$AD234=$AX$44,STL!$V$39,$AD234=$AX$45,STL!$V$40,$AD234=$AX$46,STL!$V$41,$AD234=$AX$47,STL!$V$42,$AD234=$AX$48,STL!$V$43,$AD234=$AX$49,STL!$V$44)</f>
        <v>285.70499999999998</v>
      </c>
      <c r="W234" s="2" t="s">
        <v>1554</v>
      </c>
      <c r="X234" s="2">
        <v>0.2</v>
      </c>
      <c r="Y234" s="2" t="s">
        <v>33</v>
      </c>
      <c r="Z234" s="2" t="s">
        <v>34</v>
      </c>
      <c r="AA234" s="2" t="s">
        <v>35</v>
      </c>
      <c r="AB234" s="2">
        <v>19460.022212</v>
      </c>
      <c r="AC234" s="2">
        <v>19.460021999999999</v>
      </c>
      <c r="AD234" s="2">
        <v>27</v>
      </c>
      <c r="AE234" s="10" t="s">
        <v>307</v>
      </c>
      <c r="AF234" s="2">
        <f t="shared" si="4"/>
        <v>608820.68828571425</v>
      </c>
      <c r="AG234" s="2" cm="1">
        <f t="array" ref="AG234">_xlfn.IFS(D234="I",MIN('Datos pp I Región'!$K$7:$K$9),D234="II",MIN('Datos pp II Región'!$K$7:$K$9),D234="III",MIN('Datos pp III Región'!$K$7:$K$9),D234="IV",MIN('Datos pp IV Región'!$K$7:$K$9),D234="V",MIN('Datos pp V Región'!$K$7:$K$9),D234="RM",MIN('Datos pp RM'!$K$7:$K$9),D234="VI",MIN('Datos pp VI Región'!$K$7:$K$9))</f>
        <v>22</v>
      </c>
      <c r="AH234" s="2" cm="1">
        <f t="array" ref="AH234">_xlfn.IFS(Z234="Pavimentado",1-(AG234/(4*365)),Z234="No Pavimentado",1-(AG234/365))</f>
        <v>0.98493150684931507</v>
      </c>
      <c r="AI234" s="2" cm="1">
        <f t="array" ref="AI234">_xlfn.IFS(Z234="Pavimentado",8,Z234="No Pavimentado",R234)</f>
        <v>8</v>
      </c>
      <c r="AJ234" s="2">
        <v>0.62</v>
      </c>
      <c r="AK234" s="2">
        <v>0.15</v>
      </c>
      <c r="AL234" s="2">
        <v>1.5</v>
      </c>
      <c r="AM234" s="2">
        <v>0.15</v>
      </c>
      <c r="AN234" s="2"/>
      <c r="AO234" s="2" cm="1">
        <f t="array" ref="AO234">_xlfn.IFS($Z234=$AU$3,AJ234*(($X234)^(0.91))*(AI234*1.1023)^(1.02),$Z234=$AU$4,AL234*281.9*((8.5/12)^0.9)*(AI234/2.72)^0.45)</f>
        <v>1.3201600184669013</v>
      </c>
      <c r="AP234" s="2" cm="1">
        <f t="array" ref="AP234">_xlfn.IFS($Z234=$AU$3,AK234*(($X234)^(0.91))*(AI234*1.1023)^1.02,$Z234=$AU$4,AM234*281.9*((8.5/12)^0.9)*(AI234/2.72)^0.45)</f>
        <v>0.31939355285489546</v>
      </c>
      <c r="AQ234" s="2" cm="1">
        <f t="array" ref="AQ234">_xlfn.IFS(Z234=$AU$3,(AF234*AO234*AH234)/1000000,Z234=$AU$4,(AF234*AH234*AO234*(1-AN234))/1000000)</f>
        <v>0.79162956938893947</v>
      </c>
      <c r="AR234" s="2" cm="1">
        <f t="array" ref="AR234">_xlfn.IFS(Z234=$AU$3,(AF234*AP234*AH234)/1000000,Z234=$AU$4,(AF234*AH234*AP234*(1-AN234))/1000000)</f>
        <v>0.19152328291667886</v>
      </c>
    </row>
    <row r="235" spans="1:44" x14ac:dyDescent="0.3">
      <c r="A235" s="2">
        <v>27</v>
      </c>
      <c r="B235" t="s">
        <v>228</v>
      </c>
      <c r="D235" t="s">
        <v>23</v>
      </c>
      <c r="F235" s="2" t="s">
        <v>236</v>
      </c>
      <c r="G235" s="2" t="s">
        <v>27</v>
      </c>
      <c r="H235" s="2" t="s">
        <v>43</v>
      </c>
      <c r="I235" s="2" t="s">
        <v>28</v>
      </c>
      <c r="J235" s="2">
        <v>1200</v>
      </c>
      <c r="K235" s="2" t="s">
        <v>232</v>
      </c>
      <c r="L235" s="2">
        <v>40</v>
      </c>
      <c r="M235" s="2" t="s">
        <v>233</v>
      </c>
      <c r="N235" s="2" t="s">
        <v>31</v>
      </c>
      <c r="O235" s="2">
        <v>438000</v>
      </c>
      <c r="P235" s="2" cm="1">
        <f t="array" ref="P235">_xlfn.IFS(AD235=$AT$8,STL!$P$3,AD235=$AT$9,STL!$P$4,AD235=$AT$10,STL!$P$5,AD235=$AT$11,STL!$P$6,AD235=$AT$12,STL!$P$7,AD235=$AT$13,STL!$P$8,AD235=$AT$14,STL!$P$9,AD235=$AT$15,STL!$P$10,AD235=$AT$16,STL!$P$11,AD235=$AT$17,STL!$P$12,AD235=$AT$18,STL!$P$13,AD235=$AT$19,STL!$P$14,AD235=$AT$20,STL!$P$15,AD235=$AT$21,STL!$P$16,AD235=$AT$22,STL!$P$17,AD235=$AT$23,STL!$P$18,AD235=$AT$24,STL!$P$19,AD235=$AT$25,STL!$P$20,AD235=$AT$26,STL!$P$21,AD235=$AT$27,STL!$P$22,AD235=$AT$28,STL!$P$23,AD235=$AT$29,STL!$P$24,AD235=$AT$30,STL!$P$25,AD235=$AT$31,STL!$P$26,AD235=$AT$32,STL!$P$27,AD235=$AT$33,STL!$P$28,AD235=$AT$34,STL!$P$29,AD235=$AT$35,STL!$P$30,AD235=$AT$36,STL!$P$31,AD235=$AT$37,STL!$P$32,AD235=$AT$38,STL!$P$33,AD235=$AT$39,STL!$P$34,AD235=$AT$40,STL!$P$35,AD235=$AT$41,STL!$P$36,AD235=$AT$42,STL!$P$37,AD235=$AT$43,STL!$P$38,AD235=$AT$44,STL!$P$39,AD235=$AT$45,STL!$P$40,AD235=$AT$46,STL!$P$41,AD235=$AT$47,STL!$P$42,AD235=$AT$48,STL!$P$43,AD235=$AT$49,STL!$P$44)</f>
        <v>8.3350000000000009</v>
      </c>
      <c r="Q235" s="2">
        <f>STL!$Q$3</f>
        <v>28</v>
      </c>
      <c r="R235" s="42">
        <f>STL!$R$3</f>
        <v>36.335000000000001</v>
      </c>
      <c r="S235" s="43" cm="1">
        <f t="array" ref="S235">_xlfn.IFS(A235=$AT$8,STL!$S$3,A235=$AT$9,STL!$S$4,A235=$AT$10,STL!$S$5,A235=$AT$11,STL!$S$6,A235=$AT$12,STL!$S$7,A235=$AT$13,STL!$S$8,A235=$AT$14,STL!$S$9,A235=$AT$15,STL!$S$10,A235=$AT$16,STL!$S$11,A235=$AT$17,STL!$S$12,A235=$AT$18,STL!$S$13,A235=$AT$19,STL!$S$14,A235=$AT$20,STL!$S$15,A235=$AT$21,STL!$S$16,A235=$AT$22,STL!$S$17,A235=$AT$23,STL!$S$18,A235=$AT$24,STL!$S$19,A235=$AT$25,STL!$S$20,A235=$AT$26,STL!$S$21,A235=$AT$27,STL!$S$22,A235=$AT$28,STL!$S$23,A235=$AT$29,STL!$S$24,A235=$AT$30,STL!$S$25,A235=$AT$31,STL!$S$26,A235=$AT$32,STL!$S$27,A235=$AT$33,STL!$S$28,A235=$AT$34,STL!$S$29,A235=$AT$35,STL!$S$30,A235=$AT$36,STL!$S$31,A235=$AT$37,STL!$S$32,A235=$AT$38,STL!$S$33,A235=$AT$39,STL!$S$34,A235=$AT$40,STL!$S$35,A235=$AT$41,STL!$S$36,A235=$AT$42,STL!$S$37,A235=$AT$43,STL!$S$38,A235=$AT$44,STL!$S$39,A235=$AT$45,STL!$S$40,A235=$AT$46,STL!$S$41,A235=$AT$47,STL!$S$42,A235=$AT$48,STL!$S$43,A235=$AT$49,STL!$S$44)</f>
        <v>15642.857142857143</v>
      </c>
      <c r="T235" s="2" cm="1">
        <f t="array" ref="T235">_xlfn.IFS(AD235=$AX$8,STL!$T$3,AD235=$AX$9,STL!$T$4,AD235=$AX$10,STL!$T$5,AD235=$AX$11,STL!$T$6,AD235=$AX$12,STL!$T$7,AD235=$AX$13,STL!$T$8,AD235=$AX$14,STL!$T$9,AD235=$AX$15,STL!$T$10,AD235=$AX$16,STL!$T$11,AD235=$AX$17,STL!$T$12,AD235=$AX$18,STL!$T$13,AD235=$AX$19,STL!$T$14,AD235=$AX$20,STL!$T$15,AD235=$AX$21,STL!$T$16,AD235=$AX$22,STL!$T$17,AD235=$AX$23,STL!$T$18,AD235=$AX$24,STL!$T$19,AD235=$AX$25,STL!$T$20,AD235=$AX$26,STL!$T$21,AD235=$AX$27,STL!$T$22,AD235=$AX$28,STL!$T$23,AD235=$AX$29,STL!$T$24,AD235=$AX$30,STL!$T$25,AD235=$AX$31,STL!$T$26,AD235=$AX$32,STL!$T$27,AD235=$AX$33,STL!$T$28,AD235=$AX$34,STL!$T$29,AD235=$AX$35,STL!$T$30,AD235=$AX$36,STL!$T$31,AD235=$AX$37,STL!$T$32,AD235=$AX$38,STL!$T$33,AD235=$AX$39,STL!$T$34,AD235=$AX$40,STL!$T$35,AD235=$AX$41,STL!$T$36,AD235=$AX$42,STL!$T$37,AD235=$AX$43,STL!$T$38,AD235=$AX$44,STL!$T$39,AD235=$AX$45,STL!$T$40,AD235=$AX$46,STL!$T$41,AD235=$AX$47,STL!$T$42,AD235=$AX$48,STL!$T$43,AD235=$AX$49,STL!$T$44)</f>
        <v>285.70499999999998</v>
      </c>
      <c r="U235" s="2" cm="1">
        <f t="array" ref="U235">_xlfn.IFS($AD235=$AX$8,STL!$U$3,$AD235=$AX$9,STL!$U$4,$AD235=$AX$10,STL!$U$5,$AD235=$AX$11,STL!$U$6,$AD235=$AX$12,STL!$U$7,$AD235=$AX$13,STL!$U$8,$AD235=$AX$14,STL!$U$9,$AD235=$AX$15,STL!$U$10,$AD235=$AX$16,STL!$U$11,$AD235=$AX$17,STL!$U$12,$AD235=$AX$18,STL!$U$13,$AD235=$AX$19,STL!$U$14,$AD235=$AX$20,STL!$U$15,$AD235=$AX$21,STL!$U$16,$AD235=$AX$22,STL!$U$17,$AD235=$AX$23,STL!$U$18,$AD235=$AX$24,STL!$U$19,$AD235=$AX$25,STL!$U$20,$AD235=$AX$26,STL!$U$21,$AD235=$AX$27,STL!$U$22,$AD235=$AX$28,STL!$U$23,$AD235=$AX$29,STL!$U$24,$AD235=$AX$30,STL!$U$25,$AD235=$AX$31,STL!$U$26,$AD235=$AX$32,STL!$U$27,$AD235=$AX$33,STL!$U$28,$AD235=$AX$34,STL!$U$29,$AD235=$AX$35,STL!$U$30,$AD235=$AX$36,STL!$U$31,$AD235=$AX$37,STL!$U$32,$AD235=$AX$38,STL!$U$33,$AD235=$AX$39,STL!$U$34,$AD235=$AX$40,STL!$U$35,$AD235=$AX$41,STL!$U$36,$AD235=$AX$42,STL!$U$37,$AD235=$AX$43,STL!$U$38,$AD235=$AX$44,STL!$U$39,$AD235=$AX$45,STL!$U$40,$AD235=$AX$46,STL!$U$41,$AD235=$AX$47,STL!$U$42,$AD235=$AX$48,STL!$U$43,$AD235=$AX$49,STL!$U$44)</f>
        <v>0</v>
      </c>
      <c r="V235" s="2" cm="1">
        <f t="array" ref="V235">_xlfn.IFS($AD235=$AX$8,STL!$V$3,$AD235=$AX$9,STL!$V$4,$AD235=$AX$10,STL!$V$5,$AD235=$AX$11,STL!$V$6,$AD235=$AX$12,STL!$V$7,$AD235=$AX$13,STL!$V$8,$AD235=$AX$14,STL!$V$9,$AD235=$AX$15,STL!$V$10,$AD235=$AX$16,STL!$V$11,$AD235=$AX$17,STL!$V$12,$AD235=$AX$18,STL!$V$13,$AD235=$AX$19,STL!$V$14,$AD235=$AX$20,STL!$V$15,$AD235=$AX$21,STL!$V$16,$AD235=$AX$22,STL!$V$17,$AD235=$AX$23,STL!$V$18,$AD235=$AX$24,STL!$V$19,$AD235=$AX$25,STL!$V$20,$AD235=$AX$26,STL!$V$21,$AD235=$AX$27,STL!$V$22,$AD235=$AX$28,STL!$V$23,$AD235=$AX$29,STL!$V$24,$AD235=$AX$30,STL!$V$25,$AD235=$AX$31,STL!$V$26,$AD235=$AX$32,STL!$V$27,$AD235=$AX$33,STL!$V$28,$AD235=$AX$34,STL!$V$29,$AD235=$AX$35,STL!$V$30,$AD235=$AX$36,STL!$V$31,$AD235=$AX$37,STL!$V$32,$AD235=$AX$38,STL!$V$33,$AD235=$AX$39,STL!$V$34,$AD235=$AX$40,STL!$V$35,$AD235=$AX$41,STL!$V$36,$AD235=$AX$42,STL!$V$37,$AD235=$AX$43,STL!$V$38,$AD235=$AX$44,STL!$V$39,$AD235=$AX$45,STL!$V$40,$AD235=$AX$46,STL!$V$41,$AD235=$AX$47,STL!$V$42,$AD235=$AX$48,STL!$V$43,$AD235=$AX$49,STL!$V$44)</f>
        <v>285.70499999999998</v>
      </c>
      <c r="W235" s="2" t="s">
        <v>1555</v>
      </c>
      <c r="X235" s="2">
        <v>0.2</v>
      </c>
      <c r="Y235" s="2" t="s">
        <v>33</v>
      </c>
      <c r="Z235" s="2" t="s">
        <v>34</v>
      </c>
      <c r="AA235" s="2" t="s">
        <v>35</v>
      </c>
      <c r="AB235" s="2">
        <v>562.55824700000005</v>
      </c>
      <c r="AC235" s="2">
        <v>0.562558</v>
      </c>
      <c r="AD235" s="2">
        <v>27</v>
      </c>
      <c r="AE235" s="10" t="s">
        <v>307</v>
      </c>
      <c r="AF235" s="2">
        <f t="shared" si="4"/>
        <v>17600.028857142857</v>
      </c>
      <c r="AG235" s="2" cm="1">
        <f t="array" ref="AG235">_xlfn.IFS(D235="I",MIN('Datos pp I Región'!$K$7:$K$9),D235="II",MIN('Datos pp II Región'!$K$7:$K$9),D235="III",MIN('Datos pp III Región'!$K$7:$K$9),D235="IV",MIN('Datos pp IV Región'!$K$7:$K$9),D235="V",MIN('Datos pp V Región'!$K$7:$K$9),D235="RM",MIN('Datos pp RM'!$K$7:$K$9),D235="VI",MIN('Datos pp VI Región'!$K$7:$K$9))</f>
        <v>22</v>
      </c>
      <c r="AH235" s="2" cm="1">
        <f t="array" ref="AH235">_xlfn.IFS(Z235="Pavimentado",1-(AG235/(4*365)),Z235="No Pavimentado",1-(AG235/365))</f>
        <v>0.98493150684931507</v>
      </c>
      <c r="AI235" s="2" cm="1">
        <f t="array" ref="AI235">_xlfn.IFS(Z235="Pavimentado",8,Z235="No Pavimentado",R235)</f>
        <v>8</v>
      </c>
      <c r="AJ235" s="2">
        <v>0.62</v>
      </c>
      <c r="AK235" s="2">
        <v>0.15</v>
      </c>
      <c r="AL235" s="2">
        <v>1.5</v>
      </c>
      <c r="AM235" s="2">
        <v>0.15</v>
      </c>
      <c r="AN235" s="2"/>
      <c r="AO235" s="2" cm="1">
        <f t="array" ref="AO235">_xlfn.IFS($Z235=$AU$3,AJ235*(($X235)^(0.91))*(AI235*1.1023)^(1.02),$Z235=$AU$4,AL235*281.9*((8.5/12)^0.9)*(AI235/2.72)^0.45)</f>
        <v>1.3201600184669013</v>
      </c>
      <c r="AP235" s="2" cm="1">
        <f t="array" ref="AP235">_xlfn.IFS($Z235=$AU$3,AK235*(($X235)^(0.91))*(AI235*1.1023)^1.02,$Z235=$AU$4,AM235*281.9*((8.5/12)^0.9)*(AI235/2.72)^0.45)</f>
        <v>0.31939355285489546</v>
      </c>
      <c r="AQ235" s="2" cm="1">
        <f t="array" ref="AQ235">_xlfn.IFS(Z235=$AU$3,(AF235*AO235*AH235)/1000000,Z235=$AU$4,(AF235*AH235*AO235*(1-AN235))/1000000)</f>
        <v>2.2884740176362751E-2</v>
      </c>
      <c r="AR235" s="2" cm="1">
        <f t="array" ref="AR235">_xlfn.IFS(Z235=$AU$3,(AF235*AP235*AH235)/1000000,Z235=$AU$4,(AF235*AH235*AP235*(1-AN235))/1000000)</f>
        <v>5.5366306878296976E-3</v>
      </c>
    </row>
    <row r="236" spans="1:44" x14ac:dyDescent="0.3">
      <c r="A236" s="2">
        <v>27</v>
      </c>
      <c r="B236" t="s">
        <v>228</v>
      </c>
      <c r="D236" t="s">
        <v>23</v>
      </c>
      <c r="F236" s="2" t="s">
        <v>236</v>
      </c>
      <c r="G236" s="2" t="s">
        <v>27</v>
      </c>
      <c r="H236" s="2" t="s">
        <v>43</v>
      </c>
      <c r="I236" s="2" t="s">
        <v>28</v>
      </c>
      <c r="J236" s="2">
        <v>1200</v>
      </c>
      <c r="K236" s="2" t="s">
        <v>232</v>
      </c>
      <c r="L236" s="2">
        <v>40</v>
      </c>
      <c r="M236" s="2" t="s">
        <v>233</v>
      </c>
      <c r="N236" s="2" t="s">
        <v>31</v>
      </c>
      <c r="O236" s="2">
        <v>438000</v>
      </c>
      <c r="P236" s="2" cm="1">
        <f t="array" ref="P236">_xlfn.IFS(AD236=$AT$8,STL!$P$3,AD236=$AT$9,STL!$P$4,AD236=$AT$10,STL!$P$5,AD236=$AT$11,STL!$P$6,AD236=$AT$12,STL!$P$7,AD236=$AT$13,STL!$P$8,AD236=$AT$14,STL!$P$9,AD236=$AT$15,STL!$P$10,AD236=$AT$16,STL!$P$11,AD236=$AT$17,STL!$P$12,AD236=$AT$18,STL!$P$13,AD236=$AT$19,STL!$P$14,AD236=$AT$20,STL!$P$15,AD236=$AT$21,STL!$P$16,AD236=$AT$22,STL!$P$17,AD236=$AT$23,STL!$P$18,AD236=$AT$24,STL!$P$19,AD236=$AT$25,STL!$P$20,AD236=$AT$26,STL!$P$21,AD236=$AT$27,STL!$P$22,AD236=$AT$28,STL!$P$23,AD236=$AT$29,STL!$P$24,AD236=$AT$30,STL!$P$25,AD236=$AT$31,STL!$P$26,AD236=$AT$32,STL!$P$27,AD236=$AT$33,STL!$P$28,AD236=$AT$34,STL!$P$29,AD236=$AT$35,STL!$P$30,AD236=$AT$36,STL!$P$31,AD236=$AT$37,STL!$P$32,AD236=$AT$38,STL!$P$33,AD236=$AT$39,STL!$P$34,AD236=$AT$40,STL!$P$35,AD236=$AT$41,STL!$P$36,AD236=$AT$42,STL!$P$37,AD236=$AT$43,STL!$P$38,AD236=$AT$44,STL!$P$39,AD236=$AT$45,STL!$P$40,AD236=$AT$46,STL!$P$41,AD236=$AT$47,STL!$P$42,AD236=$AT$48,STL!$P$43,AD236=$AT$49,STL!$P$44)</f>
        <v>8.3350000000000009</v>
      </c>
      <c r="Q236" s="2">
        <f>STL!$Q$3</f>
        <v>28</v>
      </c>
      <c r="R236" s="42">
        <f>STL!$R$3</f>
        <v>36.335000000000001</v>
      </c>
      <c r="S236" s="43" cm="1">
        <f t="array" ref="S236">_xlfn.IFS(A236=$AT$8,STL!$S$3,A236=$AT$9,STL!$S$4,A236=$AT$10,STL!$S$5,A236=$AT$11,STL!$S$6,A236=$AT$12,STL!$S$7,A236=$AT$13,STL!$S$8,A236=$AT$14,STL!$S$9,A236=$AT$15,STL!$S$10,A236=$AT$16,STL!$S$11,A236=$AT$17,STL!$S$12,A236=$AT$18,STL!$S$13,A236=$AT$19,STL!$S$14,A236=$AT$20,STL!$S$15,A236=$AT$21,STL!$S$16,A236=$AT$22,STL!$S$17,A236=$AT$23,STL!$S$18,A236=$AT$24,STL!$S$19,A236=$AT$25,STL!$S$20,A236=$AT$26,STL!$S$21,A236=$AT$27,STL!$S$22,A236=$AT$28,STL!$S$23,A236=$AT$29,STL!$S$24,A236=$AT$30,STL!$S$25,A236=$AT$31,STL!$S$26,A236=$AT$32,STL!$S$27,A236=$AT$33,STL!$S$28,A236=$AT$34,STL!$S$29,A236=$AT$35,STL!$S$30,A236=$AT$36,STL!$S$31,A236=$AT$37,STL!$S$32,A236=$AT$38,STL!$S$33,A236=$AT$39,STL!$S$34,A236=$AT$40,STL!$S$35,A236=$AT$41,STL!$S$36,A236=$AT$42,STL!$S$37,A236=$AT$43,STL!$S$38,A236=$AT$44,STL!$S$39,A236=$AT$45,STL!$S$40,A236=$AT$46,STL!$S$41,A236=$AT$47,STL!$S$42,A236=$AT$48,STL!$S$43,A236=$AT$49,STL!$S$44)</f>
        <v>15642.857142857143</v>
      </c>
      <c r="T236" s="2" cm="1">
        <f t="array" ref="T236">_xlfn.IFS(AD236=$AX$8,STL!$T$3,AD236=$AX$9,STL!$T$4,AD236=$AX$10,STL!$T$5,AD236=$AX$11,STL!$T$6,AD236=$AX$12,STL!$T$7,AD236=$AX$13,STL!$T$8,AD236=$AX$14,STL!$T$9,AD236=$AX$15,STL!$T$10,AD236=$AX$16,STL!$T$11,AD236=$AX$17,STL!$T$12,AD236=$AX$18,STL!$T$13,AD236=$AX$19,STL!$T$14,AD236=$AX$20,STL!$T$15,AD236=$AX$21,STL!$T$16,AD236=$AX$22,STL!$T$17,AD236=$AX$23,STL!$T$18,AD236=$AX$24,STL!$T$19,AD236=$AX$25,STL!$T$20,AD236=$AX$26,STL!$T$21,AD236=$AX$27,STL!$T$22,AD236=$AX$28,STL!$T$23,AD236=$AX$29,STL!$T$24,AD236=$AX$30,STL!$T$25,AD236=$AX$31,STL!$T$26,AD236=$AX$32,STL!$T$27,AD236=$AX$33,STL!$T$28,AD236=$AX$34,STL!$T$29,AD236=$AX$35,STL!$T$30,AD236=$AX$36,STL!$T$31,AD236=$AX$37,STL!$T$32,AD236=$AX$38,STL!$T$33,AD236=$AX$39,STL!$T$34,AD236=$AX$40,STL!$T$35,AD236=$AX$41,STL!$T$36,AD236=$AX$42,STL!$T$37,AD236=$AX$43,STL!$T$38,AD236=$AX$44,STL!$T$39,AD236=$AX$45,STL!$T$40,AD236=$AX$46,STL!$T$41,AD236=$AX$47,STL!$T$42,AD236=$AX$48,STL!$T$43,AD236=$AX$49,STL!$T$44)</f>
        <v>285.70499999999998</v>
      </c>
      <c r="U236" s="2" cm="1">
        <f t="array" ref="U236">_xlfn.IFS($AD236=$AX$8,STL!$U$3,$AD236=$AX$9,STL!$U$4,$AD236=$AX$10,STL!$U$5,$AD236=$AX$11,STL!$U$6,$AD236=$AX$12,STL!$U$7,$AD236=$AX$13,STL!$U$8,$AD236=$AX$14,STL!$U$9,$AD236=$AX$15,STL!$U$10,$AD236=$AX$16,STL!$U$11,$AD236=$AX$17,STL!$U$12,$AD236=$AX$18,STL!$U$13,$AD236=$AX$19,STL!$U$14,$AD236=$AX$20,STL!$U$15,$AD236=$AX$21,STL!$U$16,$AD236=$AX$22,STL!$U$17,$AD236=$AX$23,STL!$U$18,$AD236=$AX$24,STL!$U$19,$AD236=$AX$25,STL!$U$20,$AD236=$AX$26,STL!$U$21,$AD236=$AX$27,STL!$U$22,$AD236=$AX$28,STL!$U$23,$AD236=$AX$29,STL!$U$24,$AD236=$AX$30,STL!$U$25,$AD236=$AX$31,STL!$U$26,$AD236=$AX$32,STL!$U$27,$AD236=$AX$33,STL!$U$28,$AD236=$AX$34,STL!$U$29,$AD236=$AX$35,STL!$U$30,$AD236=$AX$36,STL!$U$31,$AD236=$AX$37,STL!$U$32,$AD236=$AX$38,STL!$U$33,$AD236=$AX$39,STL!$U$34,$AD236=$AX$40,STL!$U$35,$AD236=$AX$41,STL!$U$36,$AD236=$AX$42,STL!$U$37,$AD236=$AX$43,STL!$U$38,$AD236=$AX$44,STL!$U$39,$AD236=$AX$45,STL!$U$40,$AD236=$AX$46,STL!$U$41,$AD236=$AX$47,STL!$U$42,$AD236=$AX$48,STL!$U$43,$AD236=$AX$49,STL!$U$44)</f>
        <v>0</v>
      </c>
      <c r="V236" s="2" cm="1">
        <f t="array" ref="V236">_xlfn.IFS($AD236=$AX$8,STL!$V$3,$AD236=$AX$9,STL!$V$4,$AD236=$AX$10,STL!$V$5,$AD236=$AX$11,STL!$V$6,$AD236=$AX$12,STL!$V$7,$AD236=$AX$13,STL!$V$8,$AD236=$AX$14,STL!$V$9,$AD236=$AX$15,STL!$V$10,$AD236=$AX$16,STL!$V$11,$AD236=$AX$17,STL!$V$12,$AD236=$AX$18,STL!$V$13,$AD236=$AX$19,STL!$V$14,$AD236=$AX$20,STL!$V$15,$AD236=$AX$21,STL!$V$16,$AD236=$AX$22,STL!$V$17,$AD236=$AX$23,STL!$V$18,$AD236=$AX$24,STL!$V$19,$AD236=$AX$25,STL!$V$20,$AD236=$AX$26,STL!$V$21,$AD236=$AX$27,STL!$V$22,$AD236=$AX$28,STL!$V$23,$AD236=$AX$29,STL!$V$24,$AD236=$AX$30,STL!$V$25,$AD236=$AX$31,STL!$V$26,$AD236=$AX$32,STL!$V$27,$AD236=$AX$33,STL!$V$28,$AD236=$AX$34,STL!$V$29,$AD236=$AX$35,STL!$V$30,$AD236=$AX$36,STL!$V$31,$AD236=$AX$37,STL!$V$32,$AD236=$AX$38,STL!$V$33,$AD236=$AX$39,STL!$V$34,$AD236=$AX$40,STL!$V$35,$AD236=$AX$41,STL!$V$36,$AD236=$AX$42,STL!$V$37,$AD236=$AX$43,STL!$V$38,$AD236=$AX$44,STL!$V$39,$AD236=$AX$45,STL!$V$40,$AD236=$AX$46,STL!$V$41,$AD236=$AX$47,STL!$V$42,$AD236=$AX$48,STL!$V$43,$AD236=$AX$49,STL!$V$44)</f>
        <v>285.70499999999998</v>
      </c>
      <c r="W236" s="2" t="s">
        <v>1556</v>
      </c>
      <c r="X236" s="2">
        <v>0.2</v>
      </c>
      <c r="Y236" s="2" t="s">
        <v>33</v>
      </c>
      <c r="Z236" s="2" t="s">
        <v>34</v>
      </c>
      <c r="AA236" s="2" t="s">
        <v>35</v>
      </c>
      <c r="AB236" s="2">
        <v>33715.495203999999</v>
      </c>
      <c r="AC236" s="2">
        <v>33.715494999999997</v>
      </c>
      <c r="AD236" s="2">
        <v>27</v>
      </c>
      <c r="AE236" s="10" t="s">
        <v>307</v>
      </c>
      <c r="AF236" s="2">
        <f t="shared" si="4"/>
        <v>1054813.3435714284</v>
      </c>
      <c r="AG236" s="2" cm="1">
        <f t="array" ref="AG236">_xlfn.IFS(D236="I",MIN('Datos pp I Región'!$K$7:$K$9),D236="II",MIN('Datos pp II Región'!$K$7:$K$9),D236="III",MIN('Datos pp III Región'!$K$7:$K$9),D236="IV",MIN('Datos pp IV Región'!$K$7:$K$9),D236="V",MIN('Datos pp V Región'!$K$7:$K$9),D236="RM",MIN('Datos pp RM'!$K$7:$K$9),D236="VI",MIN('Datos pp VI Región'!$K$7:$K$9))</f>
        <v>22</v>
      </c>
      <c r="AH236" s="2" cm="1">
        <f t="array" ref="AH236">_xlfn.IFS(Z236="Pavimentado",1-(AG236/(4*365)),Z236="No Pavimentado",1-(AG236/365))</f>
        <v>0.98493150684931507</v>
      </c>
      <c r="AI236" s="2" cm="1">
        <f t="array" ref="AI236">_xlfn.IFS(Z236="Pavimentado",8,Z236="No Pavimentado",R236)</f>
        <v>8</v>
      </c>
      <c r="AJ236" s="2">
        <v>0.62</v>
      </c>
      <c r="AK236" s="2">
        <v>0.15</v>
      </c>
      <c r="AL236" s="2">
        <v>1.5</v>
      </c>
      <c r="AM236" s="2">
        <v>0.15</v>
      </c>
      <c r="AN236" s="2"/>
      <c r="AO236" s="2" cm="1">
        <f t="array" ref="AO236">_xlfn.IFS($Z236=$AU$3,AJ236*(($X236)^(0.91))*(AI236*1.1023)^(1.02),$Z236=$AU$4,AL236*281.9*((8.5/12)^0.9)*(AI236/2.72)^0.45)</f>
        <v>1.3201600184669013</v>
      </c>
      <c r="AP236" s="2" cm="1">
        <f t="array" ref="AP236">_xlfn.IFS($Z236=$AU$3,AK236*(($X236)^(0.91))*(AI236*1.1023)^1.02,$Z236=$AU$4,AM236*281.9*((8.5/12)^0.9)*(AI236/2.72)^0.45)</f>
        <v>0.31939355285489546</v>
      </c>
      <c r="AQ236" s="2" cm="1">
        <f t="array" ref="AQ236">_xlfn.IFS(Z236=$AU$3,(AF236*AO236*AH236)/1000000,Z236=$AU$4,(AF236*AH236*AO236*(1-AN236))/1000000)</f>
        <v>1.3715391888346753</v>
      </c>
      <c r="AR236" s="2" cm="1">
        <f t="array" ref="AR236">_xlfn.IFS(Z236=$AU$3,(AF236*AP236*AH236)/1000000,Z236=$AU$4,(AF236*AH236*AP236*(1-AN236))/1000000)</f>
        <v>0.33182399729871176</v>
      </c>
    </row>
    <row r="237" spans="1:44" x14ac:dyDescent="0.3">
      <c r="A237" s="2">
        <v>27</v>
      </c>
      <c r="B237" t="s">
        <v>228</v>
      </c>
      <c r="D237" t="s">
        <v>23</v>
      </c>
      <c r="F237" s="2" t="s">
        <v>1667</v>
      </c>
      <c r="G237" s="2" t="s">
        <v>27</v>
      </c>
      <c r="H237" s="2" t="s">
        <v>43</v>
      </c>
      <c r="I237" s="2" t="s">
        <v>28</v>
      </c>
      <c r="J237" s="2">
        <v>1200</v>
      </c>
      <c r="K237" s="2" t="s">
        <v>232</v>
      </c>
      <c r="L237" s="2">
        <v>40</v>
      </c>
      <c r="M237" s="2" t="s">
        <v>233</v>
      </c>
      <c r="N237" s="2" t="s">
        <v>31</v>
      </c>
      <c r="O237" s="2">
        <v>438000</v>
      </c>
      <c r="P237" s="2" cm="1">
        <f t="array" ref="P237">_xlfn.IFS(AD237=$AT$8,STL!$P$3,AD237=$AT$9,STL!$P$4,AD237=$AT$10,STL!$P$5,AD237=$AT$11,STL!$P$6,AD237=$AT$12,STL!$P$7,AD237=$AT$13,STL!$P$8,AD237=$AT$14,STL!$P$9,AD237=$AT$15,STL!$P$10,AD237=$AT$16,STL!$P$11,AD237=$AT$17,STL!$P$12,AD237=$AT$18,STL!$P$13,AD237=$AT$19,STL!$P$14,AD237=$AT$20,STL!$P$15,AD237=$AT$21,STL!$P$16,AD237=$AT$22,STL!$P$17,AD237=$AT$23,STL!$P$18,AD237=$AT$24,STL!$P$19,AD237=$AT$25,STL!$P$20,AD237=$AT$26,STL!$P$21,AD237=$AT$27,STL!$P$22,AD237=$AT$28,STL!$P$23,AD237=$AT$29,STL!$P$24,AD237=$AT$30,STL!$P$25,AD237=$AT$31,STL!$P$26,AD237=$AT$32,STL!$P$27,AD237=$AT$33,STL!$P$28,AD237=$AT$34,STL!$P$29,AD237=$AT$35,STL!$P$30,AD237=$AT$36,STL!$P$31,AD237=$AT$37,STL!$P$32,AD237=$AT$38,STL!$P$33,AD237=$AT$39,STL!$P$34,AD237=$AT$40,STL!$P$35,AD237=$AT$41,STL!$P$36,AD237=$AT$42,STL!$P$37,AD237=$AT$43,STL!$P$38,AD237=$AT$44,STL!$P$39,AD237=$AT$45,STL!$P$40,AD237=$AT$46,STL!$P$41,AD237=$AT$47,STL!$P$42,AD237=$AT$48,STL!$P$43,AD237=$AT$49,STL!$P$44)</f>
        <v>8.3350000000000009</v>
      </c>
      <c r="Q237" s="2">
        <f>STL!$Q$3</f>
        <v>28</v>
      </c>
      <c r="R237" s="42">
        <f>STL!$R$3</f>
        <v>36.335000000000001</v>
      </c>
      <c r="S237" s="43" cm="1">
        <f t="array" ref="S237">_xlfn.IFS(A237=$AT$8,STL!$S$3,A237=$AT$9,STL!$S$4,A237=$AT$10,STL!$S$5,A237=$AT$11,STL!$S$6,A237=$AT$12,STL!$S$7,A237=$AT$13,STL!$S$8,A237=$AT$14,STL!$S$9,A237=$AT$15,STL!$S$10,A237=$AT$16,STL!$S$11,A237=$AT$17,STL!$S$12,A237=$AT$18,STL!$S$13,A237=$AT$19,STL!$S$14,A237=$AT$20,STL!$S$15,A237=$AT$21,STL!$S$16,A237=$AT$22,STL!$S$17,A237=$AT$23,STL!$S$18,A237=$AT$24,STL!$S$19,A237=$AT$25,STL!$S$20,A237=$AT$26,STL!$S$21,A237=$AT$27,STL!$S$22,A237=$AT$28,STL!$S$23,A237=$AT$29,STL!$S$24,A237=$AT$30,STL!$S$25,A237=$AT$31,STL!$S$26,A237=$AT$32,STL!$S$27,A237=$AT$33,STL!$S$28,A237=$AT$34,STL!$S$29,A237=$AT$35,STL!$S$30,A237=$AT$36,STL!$S$31,A237=$AT$37,STL!$S$32,A237=$AT$38,STL!$S$33,A237=$AT$39,STL!$S$34,A237=$AT$40,STL!$S$35,A237=$AT$41,STL!$S$36,A237=$AT$42,STL!$S$37,A237=$AT$43,STL!$S$38,A237=$AT$44,STL!$S$39,A237=$AT$45,STL!$S$40,A237=$AT$46,STL!$S$41,A237=$AT$47,STL!$S$42,A237=$AT$48,STL!$S$43,A237=$AT$49,STL!$S$44)</f>
        <v>15642.857142857143</v>
      </c>
      <c r="T237" s="2" cm="1">
        <f t="array" ref="T237">_xlfn.IFS(AD237=$AX$8,STL!$T$3,AD237=$AX$9,STL!$T$4,AD237=$AX$10,STL!$T$5,AD237=$AX$11,STL!$T$6,AD237=$AX$12,STL!$T$7,AD237=$AX$13,STL!$T$8,AD237=$AX$14,STL!$T$9,AD237=$AX$15,STL!$T$10,AD237=$AX$16,STL!$T$11,AD237=$AX$17,STL!$T$12,AD237=$AX$18,STL!$T$13,AD237=$AX$19,STL!$T$14,AD237=$AX$20,STL!$T$15,AD237=$AX$21,STL!$T$16,AD237=$AX$22,STL!$T$17,AD237=$AX$23,STL!$T$18,AD237=$AX$24,STL!$T$19,AD237=$AX$25,STL!$T$20,AD237=$AX$26,STL!$T$21,AD237=$AX$27,STL!$T$22,AD237=$AX$28,STL!$T$23,AD237=$AX$29,STL!$T$24,AD237=$AX$30,STL!$T$25,AD237=$AX$31,STL!$T$26,AD237=$AX$32,STL!$T$27,AD237=$AX$33,STL!$T$28,AD237=$AX$34,STL!$T$29,AD237=$AX$35,STL!$T$30,AD237=$AX$36,STL!$T$31,AD237=$AX$37,STL!$T$32,AD237=$AX$38,STL!$T$33,AD237=$AX$39,STL!$T$34,AD237=$AX$40,STL!$T$35,AD237=$AX$41,STL!$T$36,AD237=$AX$42,STL!$T$37,AD237=$AX$43,STL!$T$38,AD237=$AX$44,STL!$T$39,AD237=$AX$45,STL!$T$40,AD237=$AX$46,STL!$T$41,AD237=$AX$47,STL!$T$42,AD237=$AX$48,STL!$T$43,AD237=$AX$49,STL!$T$44)</f>
        <v>285.70499999999998</v>
      </c>
      <c r="U237" s="2" cm="1">
        <f t="array" ref="U237">_xlfn.IFS($AD237=$AX$8,STL!$U$3,$AD237=$AX$9,STL!$U$4,$AD237=$AX$10,STL!$U$5,$AD237=$AX$11,STL!$U$6,$AD237=$AX$12,STL!$U$7,$AD237=$AX$13,STL!$U$8,$AD237=$AX$14,STL!$U$9,$AD237=$AX$15,STL!$U$10,$AD237=$AX$16,STL!$U$11,$AD237=$AX$17,STL!$U$12,$AD237=$AX$18,STL!$U$13,$AD237=$AX$19,STL!$U$14,$AD237=$AX$20,STL!$U$15,$AD237=$AX$21,STL!$U$16,$AD237=$AX$22,STL!$U$17,$AD237=$AX$23,STL!$U$18,$AD237=$AX$24,STL!$U$19,$AD237=$AX$25,STL!$U$20,$AD237=$AX$26,STL!$U$21,$AD237=$AX$27,STL!$U$22,$AD237=$AX$28,STL!$U$23,$AD237=$AX$29,STL!$U$24,$AD237=$AX$30,STL!$U$25,$AD237=$AX$31,STL!$U$26,$AD237=$AX$32,STL!$U$27,$AD237=$AX$33,STL!$U$28,$AD237=$AX$34,STL!$U$29,$AD237=$AX$35,STL!$U$30,$AD237=$AX$36,STL!$U$31,$AD237=$AX$37,STL!$U$32,$AD237=$AX$38,STL!$U$33,$AD237=$AX$39,STL!$U$34,$AD237=$AX$40,STL!$U$35,$AD237=$AX$41,STL!$U$36,$AD237=$AX$42,STL!$U$37,$AD237=$AX$43,STL!$U$38,$AD237=$AX$44,STL!$U$39,$AD237=$AX$45,STL!$U$40,$AD237=$AX$46,STL!$U$41,$AD237=$AX$47,STL!$U$42,$AD237=$AX$48,STL!$U$43,$AD237=$AX$49,STL!$U$44)</f>
        <v>0</v>
      </c>
      <c r="V237" s="2" cm="1">
        <f t="array" ref="V237">_xlfn.IFS($AD237=$AX$8,STL!$V$3,$AD237=$AX$9,STL!$V$4,$AD237=$AX$10,STL!$V$5,$AD237=$AX$11,STL!$V$6,$AD237=$AX$12,STL!$V$7,$AD237=$AX$13,STL!$V$8,$AD237=$AX$14,STL!$V$9,$AD237=$AX$15,STL!$V$10,$AD237=$AX$16,STL!$V$11,$AD237=$AX$17,STL!$V$12,$AD237=$AX$18,STL!$V$13,$AD237=$AX$19,STL!$V$14,$AD237=$AX$20,STL!$V$15,$AD237=$AX$21,STL!$V$16,$AD237=$AX$22,STL!$V$17,$AD237=$AX$23,STL!$V$18,$AD237=$AX$24,STL!$V$19,$AD237=$AX$25,STL!$V$20,$AD237=$AX$26,STL!$V$21,$AD237=$AX$27,STL!$V$22,$AD237=$AX$28,STL!$V$23,$AD237=$AX$29,STL!$V$24,$AD237=$AX$30,STL!$V$25,$AD237=$AX$31,STL!$V$26,$AD237=$AX$32,STL!$V$27,$AD237=$AX$33,STL!$V$28,$AD237=$AX$34,STL!$V$29,$AD237=$AX$35,STL!$V$30,$AD237=$AX$36,STL!$V$31,$AD237=$AX$37,STL!$V$32,$AD237=$AX$38,STL!$V$33,$AD237=$AX$39,STL!$V$34,$AD237=$AX$40,STL!$V$35,$AD237=$AX$41,STL!$V$36,$AD237=$AX$42,STL!$V$37,$AD237=$AX$43,STL!$V$38,$AD237=$AX$44,STL!$V$39,$AD237=$AX$45,STL!$V$40,$AD237=$AX$46,STL!$V$41,$AD237=$AX$47,STL!$V$42,$AD237=$AX$48,STL!$V$43,$AD237=$AX$49,STL!$V$44)</f>
        <v>285.70499999999998</v>
      </c>
      <c r="W237" s="2" t="s">
        <v>1557</v>
      </c>
      <c r="X237" s="2">
        <v>0</v>
      </c>
      <c r="Y237" s="2" t="s">
        <v>33</v>
      </c>
      <c r="Z237" s="2" t="s">
        <v>61</v>
      </c>
      <c r="AA237" s="2" t="s">
        <v>35</v>
      </c>
      <c r="AB237" s="2">
        <v>3505.1563919999999</v>
      </c>
      <c r="AC237" s="2">
        <v>3.5051559999999999</v>
      </c>
      <c r="AD237" s="2">
        <v>27</v>
      </c>
      <c r="AE237" s="10" t="s">
        <v>307</v>
      </c>
      <c r="AF237" s="2">
        <f t="shared" si="4"/>
        <v>109661.30914285715</v>
      </c>
      <c r="AG237" s="2" cm="1">
        <f t="array" ref="AG237">_xlfn.IFS(D237="I",MIN('Datos pp I Región'!$K$7:$K$9),D237="II",MIN('Datos pp II Región'!$K$7:$K$9),D237="III",MIN('Datos pp III Región'!$K$7:$K$9),D237="IV",MIN('Datos pp IV Región'!$K$7:$K$9),D237="V",MIN('Datos pp V Región'!$K$7:$K$9),D237="RM",MIN('Datos pp RM'!$K$7:$K$9),D237="VI",MIN('Datos pp VI Región'!$K$7:$K$9))</f>
        <v>22</v>
      </c>
      <c r="AH237" s="2" cm="1">
        <f t="array" ref="AH237">_xlfn.IFS(Z237="Pavimentado",1-(AG237/(4*365)),Z237="No Pavimentado",1-(AG237/365))</f>
        <v>0.9397260273972603</v>
      </c>
      <c r="AI237" s="2" cm="1">
        <f t="array" ref="AI237">_xlfn.IFS(Z237="Pavimentado",8,Z237="No Pavimentado",R237)</f>
        <v>36.335000000000001</v>
      </c>
      <c r="AJ237" s="2">
        <v>0.62</v>
      </c>
      <c r="AK237" s="2">
        <v>0.15</v>
      </c>
      <c r="AL237" s="2">
        <v>1.5</v>
      </c>
      <c r="AM237" s="2">
        <v>0.15</v>
      </c>
      <c r="AN237" s="2"/>
      <c r="AO237" s="2" cm="1">
        <f t="array" ref="AO237">_xlfn.IFS($Z237=$AU$3,AJ237*(($X237)^(0.91))*(AI237*1.1023)^(1.02),$Z237=$AU$4,AL237*281.9*((8.5/12)^0.9)*(AI237/2.72)^0.45)</f>
        <v>995.38378987729118</v>
      </c>
      <c r="AP237" s="2" cm="1">
        <f t="array" ref="AP237">_xlfn.IFS($Z237=$AU$3,AK237*(($X237)^(0.91))*(AI237*1.1023)^1.02,$Z237=$AU$4,AM237*281.9*((8.5/12)^0.9)*(AI237/2.72)^0.45)</f>
        <v>99.538378987729104</v>
      </c>
      <c r="AQ237" s="2" cm="1">
        <f t="array" ref="AQ237">_xlfn.IFS(Z237=$AU$3,(AF237*AO237*AH237)/1000000,Z237=$AU$4,(AF237*AH237*AO237*(1-AN237))/1000000)</f>
        <v>102.57587862369913</v>
      </c>
      <c r="AR237" s="2" cm="1">
        <f t="array" ref="AR237">_xlfn.IFS(Z237=$AU$3,(AF237*AP237*AH237)/1000000,Z237=$AU$4,(AF237*AH237*AP237*(1-AN237))/1000000)</f>
        <v>10.257587862369911</v>
      </c>
    </row>
    <row r="238" spans="1:44" x14ac:dyDescent="0.3">
      <c r="A238" s="2">
        <v>27</v>
      </c>
      <c r="B238" t="s">
        <v>228</v>
      </c>
      <c r="D238" t="s">
        <v>23</v>
      </c>
      <c r="F238" s="2" t="s">
        <v>236</v>
      </c>
      <c r="G238" s="2" t="s">
        <v>27</v>
      </c>
      <c r="H238" s="2" t="s">
        <v>43</v>
      </c>
      <c r="I238" s="2" t="s">
        <v>28</v>
      </c>
      <c r="J238" s="2">
        <v>1200</v>
      </c>
      <c r="K238" s="2" t="s">
        <v>232</v>
      </c>
      <c r="L238" s="2">
        <v>40</v>
      </c>
      <c r="M238" s="2" t="s">
        <v>233</v>
      </c>
      <c r="N238" s="2" t="s">
        <v>31</v>
      </c>
      <c r="O238" s="2">
        <v>438000</v>
      </c>
      <c r="P238" s="2" cm="1">
        <f t="array" ref="P238">_xlfn.IFS(AD238=$AT$8,STL!$P$3,AD238=$AT$9,STL!$P$4,AD238=$AT$10,STL!$P$5,AD238=$AT$11,STL!$P$6,AD238=$AT$12,STL!$P$7,AD238=$AT$13,STL!$P$8,AD238=$AT$14,STL!$P$9,AD238=$AT$15,STL!$P$10,AD238=$AT$16,STL!$P$11,AD238=$AT$17,STL!$P$12,AD238=$AT$18,STL!$P$13,AD238=$AT$19,STL!$P$14,AD238=$AT$20,STL!$P$15,AD238=$AT$21,STL!$P$16,AD238=$AT$22,STL!$P$17,AD238=$AT$23,STL!$P$18,AD238=$AT$24,STL!$P$19,AD238=$AT$25,STL!$P$20,AD238=$AT$26,STL!$P$21,AD238=$AT$27,STL!$P$22,AD238=$AT$28,STL!$P$23,AD238=$AT$29,STL!$P$24,AD238=$AT$30,STL!$P$25,AD238=$AT$31,STL!$P$26,AD238=$AT$32,STL!$P$27,AD238=$AT$33,STL!$P$28,AD238=$AT$34,STL!$P$29,AD238=$AT$35,STL!$P$30,AD238=$AT$36,STL!$P$31,AD238=$AT$37,STL!$P$32,AD238=$AT$38,STL!$P$33,AD238=$AT$39,STL!$P$34,AD238=$AT$40,STL!$P$35,AD238=$AT$41,STL!$P$36,AD238=$AT$42,STL!$P$37,AD238=$AT$43,STL!$P$38,AD238=$AT$44,STL!$P$39,AD238=$AT$45,STL!$P$40,AD238=$AT$46,STL!$P$41,AD238=$AT$47,STL!$P$42,AD238=$AT$48,STL!$P$43,AD238=$AT$49,STL!$P$44)</f>
        <v>8.3350000000000009</v>
      </c>
      <c r="Q238" s="2">
        <f>STL!$Q$3</f>
        <v>28</v>
      </c>
      <c r="R238" s="42">
        <f>STL!$R$3</f>
        <v>36.335000000000001</v>
      </c>
      <c r="S238" s="43" cm="1">
        <f t="array" ref="S238">_xlfn.IFS(A238=$AT$8,STL!$S$3,A238=$AT$9,STL!$S$4,A238=$AT$10,STL!$S$5,A238=$AT$11,STL!$S$6,A238=$AT$12,STL!$S$7,A238=$AT$13,STL!$S$8,A238=$AT$14,STL!$S$9,A238=$AT$15,STL!$S$10,A238=$AT$16,STL!$S$11,A238=$AT$17,STL!$S$12,A238=$AT$18,STL!$S$13,A238=$AT$19,STL!$S$14,A238=$AT$20,STL!$S$15,A238=$AT$21,STL!$S$16,A238=$AT$22,STL!$S$17,A238=$AT$23,STL!$S$18,A238=$AT$24,STL!$S$19,A238=$AT$25,STL!$S$20,A238=$AT$26,STL!$S$21,A238=$AT$27,STL!$S$22,A238=$AT$28,STL!$S$23,A238=$AT$29,STL!$S$24,A238=$AT$30,STL!$S$25,A238=$AT$31,STL!$S$26,A238=$AT$32,STL!$S$27,A238=$AT$33,STL!$S$28,A238=$AT$34,STL!$S$29,A238=$AT$35,STL!$S$30,A238=$AT$36,STL!$S$31,A238=$AT$37,STL!$S$32,A238=$AT$38,STL!$S$33,A238=$AT$39,STL!$S$34,A238=$AT$40,STL!$S$35,A238=$AT$41,STL!$S$36,A238=$AT$42,STL!$S$37,A238=$AT$43,STL!$S$38,A238=$AT$44,STL!$S$39,A238=$AT$45,STL!$S$40,A238=$AT$46,STL!$S$41,A238=$AT$47,STL!$S$42,A238=$AT$48,STL!$S$43,A238=$AT$49,STL!$S$44)</f>
        <v>15642.857142857143</v>
      </c>
      <c r="T238" s="2" cm="1">
        <f t="array" ref="T238">_xlfn.IFS(AD238=$AX$8,STL!$T$3,AD238=$AX$9,STL!$T$4,AD238=$AX$10,STL!$T$5,AD238=$AX$11,STL!$T$6,AD238=$AX$12,STL!$T$7,AD238=$AX$13,STL!$T$8,AD238=$AX$14,STL!$T$9,AD238=$AX$15,STL!$T$10,AD238=$AX$16,STL!$T$11,AD238=$AX$17,STL!$T$12,AD238=$AX$18,STL!$T$13,AD238=$AX$19,STL!$T$14,AD238=$AX$20,STL!$T$15,AD238=$AX$21,STL!$T$16,AD238=$AX$22,STL!$T$17,AD238=$AX$23,STL!$T$18,AD238=$AX$24,STL!$T$19,AD238=$AX$25,STL!$T$20,AD238=$AX$26,STL!$T$21,AD238=$AX$27,STL!$T$22,AD238=$AX$28,STL!$T$23,AD238=$AX$29,STL!$T$24,AD238=$AX$30,STL!$T$25,AD238=$AX$31,STL!$T$26,AD238=$AX$32,STL!$T$27,AD238=$AX$33,STL!$T$28,AD238=$AX$34,STL!$T$29,AD238=$AX$35,STL!$T$30,AD238=$AX$36,STL!$T$31,AD238=$AX$37,STL!$T$32,AD238=$AX$38,STL!$T$33,AD238=$AX$39,STL!$T$34,AD238=$AX$40,STL!$T$35,AD238=$AX$41,STL!$T$36,AD238=$AX$42,STL!$T$37,AD238=$AX$43,STL!$T$38,AD238=$AX$44,STL!$T$39,AD238=$AX$45,STL!$T$40,AD238=$AX$46,STL!$T$41,AD238=$AX$47,STL!$T$42,AD238=$AX$48,STL!$T$43,AD238=$AX$49,STL!$T$44)</f>
        <v>285.70499999999998</v>
      </c>
      <c r="U238" s="2" cm="1">
        <f t="array" ref="U238">_xlfn.IFS($AD238=$AX$8,STL!$U$3,$AD238=$AX$9,STL!$U$4,$AD238=$AX$10,STL!$U$5,$AD238=$AX$11,STL!$U$6,$AD238=$AX$12,STL!$U$7,$AD238=$AX$13,STL!$U$8,$AD238=$AX$14,STL!$U$9,$AD238=$AX$15,STL!$U$10,$AD238=$AX$16,STL!$U$11,$AD238=$AX$17,STL!$U$12,$AD238=$AX$18,STL!$U$13,$AD238=$AX$19,STL!$U$14,$AD238=$AX$20,STL!$U$15,$AD238=$AX$21,STL!$U$16,$AD238=$AX$22,STL!$U$17,$AD238=$AX$23,STL!$U$18,$AD238=$AX$24,STL!$U$19,$AD238=$AX$25,STL!$U$20,$AD238=$AX$26,STL!$U$21,$AD238=$AX$27,STL!$U$22,$AD238=$AX$28,STL!$U$23,$AD238=$AX$29,STL!$U$24,$AD238=$AX$30,STL!$U$25,$AD238=$AX$31,STL!$U$26,$AD238=$AX$32,STL!$U$27,$AD238=$AX$33,STL!$U$28,$AD238=$AX$34,STL!$U$29,$AD238=$AX$35,STL!$U$30,$AD238=$AX$36,STL!$U$31,$AD238=$AX$37,STL!$U$32,$AD238=$AX$38,STL!$U$33,$AD238=$AX$39,STL!$U$34,$AD238=$AX$40,STL!$U$35,$AD238=$AX$41,STL!$U$36,$AD238=$AX$42,STL!$U$37,$AD238=$AX$43,STL!$U$38,$AD238=$AX$44,STL!$U$39,$AD238=$AX$45,STL!$U$40,$AD238=$AX$46,STL!$U$41,$AD238=$AX$47,STL!$U$42,$AD238=$AX$48,STL!$U$43,$AD238=$AX$49,STL!$U$44)</f>
        <v>0</v>
      </c>
      <c r="V238" s="2" cm="1">
        <f t="array" ref="V238">_xlfn.IFS($AD238=$AX$8,STL!$V$3,$AD238=$AX$9,STL!$V$4,$AD238=$AX$10,STL!$V$5,$AD238=$AX$11,STL!$V$6,$AD238=$AX$12,STL!$V$7,$AD238=$AX$13,STL!$V$8,$AD238=$AX$14,STL!$V$9,$AD238=$AX$15,STL!$V$10,$AD238=$AX$16,STL!$V$11,$AD238=$AX$17,STL!$V$12,$AD238=$AX$18,STL!$V$13,$AD238=$AX$19,STL!$V$14,$AD238=$AX$20,STL!$V$15,$AD238=$AX$21,STL!$V$16,$AD238=$AX$22,STL!$V$17,$AD238=$AX$23,STL!$V$18,$AD238=$AX$24,STL!$V$19,$AD238=$AX$25,STL!$V$20,$AD238=$AX$26,STL!$V$21,$AD238=$AX$27,STL!$V$22,$AD238=$AX$28,STL!$V$23,$AD238=$AX$29,STL!$V$24,$AD238=$AX$30,STL!$V$25,$AD238=$AX$31,STL!$V$26,$AD238=$AX$32,STL!$V$27,$AD238=$AX$33,STL!$V$28,$AD238=$AX$34,STL!$V$29,$AD238=$AX$35,STL!$V$30,$AD238=$AX$36,STL!$V$31,$AD238=$AX$37,STL!$V$32,$AD238=$AX$38,STL!$V$33,$AD238=$AX$39,STL!$V$34,$AD238=$AX$40,STL!$V$35,$AD238=$AX$41,STL!$V$36,$AD238=$AX$42,STL!$V$37,$AD238=$AX$43,STL!$V$38,$AD238=$AX$44,STL!$V$39,$AD238=$AX$45,STL!$V$40,$AD238=$AX$46,STL!$V$41,$AD238=$AX$47,STL!$V$42,$AD238=$AX$48,STL!$V$43,$AD238=$AX$49,STL!$V$44)</f>
        <v>285.70499999999998</v>
      </c>
      <c r="W238" s="2" t="s">
        <v>1558</v>
      </c>
      <c r="X238" s="2">
        <v>0.2</v>
      </c>
      <c r="Y238" s="2" t="s">
        <v>33</v>
      </c>
      <c r="Z238" s="2" t="s">
        <v>34</v>
      </c>
      <c r="AA238" s="2" t="s">
        <v>35</v>
      </c>
      <c r="AB238" s="2">
        <v>3755.1572930000002</v>
      </c>
      <c r="AC238" s="2">
        <v>3.7551570000000001</v>
      </c>
      <c r="AD238" s="2">
        <v>27</v>
      </c>
      <c r="AE238" s="10" t="s">
        <v>307</v>
      </c>
      <c r="AF238" s="2">
        <f t="shared" si="4"/>
        <v>117482.769</v>
      </c>
      <c r="AG238" s="2" cm="1">
        <f t="array" ref="AG238">_xlfn.IFS(D238="I",MIN('Datos pp I Región'!$K$7:$K$9),D238="II",MIN('Datos pp II Región'!$K$7:$K$9),D238="III",MIN('Datos pp III Región'!$K$7:$K$9),D238="IV",MIN('Datos pp IV Región'!$K$7:$K$9),D238="V",MIN('Datos pp V Región'!$K$7:$K$9),D238="RM",MIN('Datos pp RM'!$K$7:$K$9),D238="VI",MIN('Datos pp VI Región'!$K$7:$K$9))</f>
        <v>22</v>
      </c>
      <c r="AH238" s="2" cm="1">
        <f t="array" ref="AH238">_xlfn.IFS(Z238="Pavimentado",1-(AG238/(4*365)),Z238="No Pavimentado",1-(AG238/365))</f>
        <v>0.98493150684931507</v>
      </c>
      <c r="AI238" s="2" cm="1">
        <f t="array" ref="AI238">_xlfn.IFS(Z238="Pavimentado",8,Z238="No Pavimentado",R238)</f>
        <v>8</v>
      </c>
      <c r="AJ238" s="2">
        <v>0.62</v>
      </c>
      <c r="AK238" s="2">
        <v>0.15</v>
      </c>
      <c r="AL238" s="2">
        <v>1.5</v>
      </c>
      <c r="AM238" s="2">
        <v>0.15</v>
      </c>
      <c r="AN238" s="2"/>
      <c r="AO238" s="2" cm="1">
        <f t="array" ref="AO238">_xlfn.IFS($Z238=$AU$3,AJ238*(($X238)^(0.91))*(AI238*1.1023)^(1.02),$Z238=$AU$4,AL238*281.9*((8.5/12)^0.9)*(AI238/2.72)^0.45)</f>
        <v>1.3201600184669013</v>
      </c>
      <c r="AP238" s="2" cm="1">
        <f t="array" ref="AP238">_xlfn.IFS($Z238=$AU$3,AK238*(($X238)^(0.91))*(AI238*1.1023)^1.02,$Z238=$AU$4,AM238*281.9*((8.5/12)^0.9)*(AI238/2.72)^0.45)</f>
        <v>0.31939355285489546</v>
      </c>
      <c r="AQ238" s="2" cm="1">
        <f t="array" ref="AQ238">_xlfn.IFS(Z238=$AU$3,(AF238*AO238*AH238)/1000000,Z238=$AU$4,(AF238*AH238*AO238*(1-AN238))/1000000)</f>
        <v>0.15275899065776297</v>
      </c>
      <c r="AR238" s="2" cm="1">
        <f t="array" ref="AR238">_xlfn.IFS(Z238=$AU$3,(AF238*AP238*AH238)/1000000,Z238=$AU$4,(AF238*AH238*AP238*(1-AN238))/1000000)</f>
        <v>3.6957820320426521E-2</v>
      </c>
    </row>
    <row r="239" spans="1:44" x14ac:dyDescent="0.3">
      <c r="A239" s="2">
        <v>27</v>
      </c>
      <c r="B239" t="s">
        <v>228</v>
      </c>
      <c r="D239" t="s">
        <v>23</v>
      </c>
      <c r="F239" s="2" t="s">
        <v>1667</v>
      </c>
      <c r="G239" s="2" t="s">
        <v>27</v>
      </c>
      <c r="H239" s="2" t="s">
        <v>43</v>
      </c>
      <c r="I239" s="2" t="s">
        <v>28</v>
      </c>
      <c r="J239" s="2">
        <v>1200</v>
      </c>
      <c r="K239" s="2" t="s">
        <v>232</v>
      </c>
      <c r="L239" s="2">
        <v>40</v>
      </c>
      <c r="M239" s="2" t="s">
        <v>233</v>
      </c>
      <c r="N239" s="2" t="s">
        <v>31</v>
      </c>
      <c r="O239" s="2">
        <v>438000</v>
      </c>
      <c r="P239" s="2" cm="1">
        <f t="array" ref="P239">_xlfn.IFS(AD239=$AT$8,STL!$P$3,AD239=$AT$9,STL!$P$4,AD239=$AT$10,STL!$P$5,AD239=$AT$11,STL!$P$6,AD239=$AT$12,STL!$P$7,AD239=$AT$13,STL!$P$8,AD239=$AT$14,STL!$P$9,AD239=$AT$15,STL!$P$10,AD239=$AT$16,STL!$P$11,AD239=$AT$17,STL!$P$12,AD239=$AT$18,STL!$P$13,AD239=$AT$19,STL!$P$14,AD239=$AT$20,STL!$P$15,AD239=$AT$21,STL!$P$16,AD239=$AT$22,STL!$P$17,AD239=$AT$23,STL!$P$18,AD239=$AT$24,STL!$P$19,AD239=$AT$25,STL!$P$20,AD239=$AT$26,STL!$P$21,AD239=$AT$27,STL!$P$22,AD239=$AT$28,STL!$P$23,AD239=$AT$29,STL!$P$24,AD239=$AT$30,STL!$P$25,AD239=$AT$31,STL!$P$26,AD239=$AT$32,STL!$P$27,AD239=$AT$33,STL!$P$28,AD239=$AT$34,STL!$P$29,AD239=$AT$35,STL!$P$30,AD239=$AT$36,STL!$P$31,AD239=$AT$37,STL!$P$32,AD239=$AT$38,STL!$P$33,AD239=$AT$39,STL!$P$34,AD239=$AT$40,STL!$P$35,AD239=$AT$41,STL!$P$36,AD239=$AT$42,STL!$P$37,AD239=$AT$43,STL!$P$38,AD239=$AT$44,STL!$P$39,AD239=$AT$45,STL!$P$40,AD239=$AT$46,STL!$P$41,AD239=$AT$47,STL!$P$42,AD239=$AT$48,STL!$P$43,AD239=$AT$49,STL!$P$44)</f>
        <v>8.3350000000000009</v>
      </c>
      <c r="Q239" s="2">
        <f>STL!$Q$3</f>
        <v>28</v>
      </c>
      <c r="R239" s="42">
        <f>STL!$R$3</f>
        <v>36.335000000000001</v>
      </c>
      <c r="S239" s="43" cm="1">
        <f t="array" ref="S239">_xlfn.IFS(A239=$AT$8,STL!$S$3,A239=$AT$9,STL!$S$4,A239=$AT$10,STL!$S$5,A239=$AT$11,STL!$S$6,A239=$AT$12,STL!$S$7,A239=$AT$13,STL!$S$8,A239=$AT$14,STL!$S$9,A239=$AT$15,STL!$S$10,A239=$AT$16,STL!$S$11,A239=$AT$17,STL!$S$12,A239=$AT$18,STL!$S$13,A239=$AT$19,STL!$S$14,A239=$AT$20,STL!$S$15,A239=$AT$21,STL!$S$16,A239=$AT$22,STL!$S$17,A239=$AT$23,STL!$S$18,A239=$AT$24,STL!$S$19,A239=$AT$25,STL!$S$20,A239=$AT$26,STL!$S$21,A239=$AT$27,STL!$S$22,A239=$AT$28,STL!$S$23,A239=$AT$29,STL!$S$24,A239=$AT$30,STL!$S$25,A239=$AT$31,STL!$S$26,A239=$AT$32,STL!$S$27,A239=$AT$33,STL!$S$28,A239=$AT$34,STL!$S$29,A239=$AT$35,STL!$S$30,A239=$AT$36,STL!$S$31,A239=$AT$37,STL!$S$32,A239=$AT$38,STL!$S$33,A239=$AT$39,STL!$S$34,A239=$AT$40,STL!$S$35,A239=$AT$41,STL!$S$36,A239=$AT$42,STL!$S$37,A239=$AT$43,STL!$S$38,A239=$AT$44,STL!$S$39,A239=$AT$45,STL!$S$40,A239=$AT$46,STL!$S$41,A239=$AT$47,STL!$S$42,A239=$AT$48,STL!$S$43,A239=$AT$49,STL!$S$44)</f>
        <v>15642.857142857143</v>
      </c>
      <c r="T239" s="2" cm="1">
        <f t="array" ref="T239">_xlfn.IFS(AD239=$AX$8,STL!$T$3,AD239=$AX$9,STL!$T$4,AD239=$AX$10,STL!$T$5,AD239=$AX$11,STL!$T$6,AD239=$AX$12,STL!$T$7,AD239=$AX$13,STL!$T$8,AD239=$AX$14,STL!$T$9,AD239=$AX$15,STL!$T$10,AD239=$AX$16,STL!$T$11,AD239=$AX$17,STL!$T$12,AD239=$AX$18,STL!$T$13,AD239=$AX$19,STL!$T$14,AD239=$AX$20,STL!$T$15,AD239=$AX$21,STL!$T$16,AD239=$AX$22,STL!$T$17,AD239=$AX$23,STL!$T$18,AD239=$AX$24,STL!$T$19,AD239=$AX$25,STL!$T$20,AD239=$AX$26,STL!$T$21,AD239=$AX$27,STL!$T$22,AD239=$AX$28,STL!$T$23,AD239=$AX$29,STL!$T$24,AD239=$AX$30,STL!$T$25,AD239=$AX$31,STL!$T$26,AD239=$AX$32,STL!$T$27,AD239=$AX$33,STL!$T$28,AD239=$AX$34,STL!$T$29,AD239=$AX$35,STL!$T$30,AD239=$AX$36,STL!$T$31,AD239=$AX$37,STL!$T$32,AD239=$AX$38,STL!$T$33,AD239=$AX$39,STL!$T$34,AD239=$AX$40,STL!$T$35,AD239=$AX$41,STL!$T$36,AD239=$AX$42,STL!$T$37,AD239=$AX$43,STL!$T$38,AD239=$AX$44,STL!$T$39,AD239=$AX$45,STL!$T$40,AD239=$AX$46,STL!$T$41,AD239=$AX$47,STL!$T$42,AD239=$AX$48,STL!$T$43,AD239=$AX$49,STL!$T$44)</f>
        <v>285.70499999999998</v>
      </c>
      <c r="U239" s="2" cm="1">
        <f t="array" ref="U239">_xlfn.IFS($AD239=$AX$8,STL!$U$3,$AD239=$AX$9,STL!$U$4,$AD239=$AX$10,STL!$U$5,$AD239=$AX$11,STL!$U$6,$AD239=$AX$12,STL!$U$7,$AD239=$AX$13,STL!$U$8,$AD239=$AX$14,STL!$U$9,$AD239=$AX$15,STL!$U$10,$AD239=$AX$16,STL!$U$11,$AD239=$AX$17,STL!$U$12,$AD239=$AX$18,STL!$U$13,$AD239=$AX$19,STL!$U$14,$AD239=$AX$20,STL!$U$15,$AD239=$AX$21,STL!$U$16,$AD239=$AX$22,STL!$U$17,$AD239=$AX$23,STL!$U$18,$AD239=$AX$24,STL!$U$19,$AD239=$AX$25,STL!$U$20,$AD239=$AX$26,STL!$U$21,$AD239=$AX$27,STL!$U$22,$AD239=$AX$28,STL!$U$23,$AD239=$AX$29,STL!$U$24,$AD239=$AX$30,STL!$U$25,$AD239=$AX$31,STL!$U$26,$AD239=$AX$32,STL!$U$27,$AD239=$AX$33,STL!$U$28,$AD239=$AX$34,STL!$U$29,$AD239=$AX$35,STL!$U$30,$AD239=$AX$36,STL!$U$31,$AD239=$AX$37,STL!$U$32,$AD239=$AX$38,STL!$U$33,$AD239=$AX$39,STL!$U$34,$AD239=$AX$40,STL!$U$35,$AD239=$AX$41,STL!$U$36,$AD239=$AX$42,STL!$U$37,$AD239=$AX$43,STL!$U$38,$AD239=$AX$44,STL!$U$39,$AD239=$AX$45,STL!$U$40,$AD239=$AX$46,STL!$U$41,$AD239=$AX$47,STL!$U$42,$AD239=$AX$48,STL!$U$43,$AD239=$AX$49,STL!$U$44)</f>
        <v>0</v>
      </c>
      <c r="V239" s="2" cm="1">
        <f t="array" ref="V239">_xlfn.IFS($AD239=$AX$8,STL!$V$3,$AD239=$AX$9,STL!$V$4,$AD239=$AX$10,STL!$V$5,$AD239=$AX$11,STL!$V$6,$AD239=$AX$12,STL!$V$7,$AD239=$AX$13,STL!$V$8,$AD239=$AX$14,STL!$V$9,$AD239=$AX$15,STL!$V$10,$AD239=$AX$16,STL!$V$11,$AD239=$AX$17,STL!$V$12,$AD239=$AX$18,STL!$V$13,$AD239=$AX$19,STL!$V$14,$AD239=$AX$20,STL!$V$15,$AD239=$AX$21,STL!$V$16,$AD239=$AX$22,STL!$V$17,$AD239=$AX$23,STL!$V$18,$AD239=$AX$24,STL!$V$19,$AD239=$AX$25,STL!$V$20,$AD239=$AX$26,STL!$V$21,$AD239=$AX$27,STL!$V$22,$AD239=$AX$28,STL!$V$23,$AD239=$AX$29,STL!$V$24,$AD239=$AX$30,STL!$V$25,$AD239=$AX$31,STL!$V$26,$AD239=$AX$32,STL!$V$27,$AD239=$AX$33,STL!$V$28,$AD239=$AX$34,STL!$V$29,$AD239=$AX$35,STL!$V$30,$AD239=$AX$36,STL!$V$31,$AD239=$AX$37,STL!$V$32,$AD239=$AX$38,STL!$V$33,$AD239=$AX$39,STL!$V$34,$AD239=$AX$40,STL!$V$35,$AD239=$AX$41,STL!$V$36,$AD239=$AX$42,STL!$V$37,$AD239=$AX$43,STL!$V$38,$AD239=$AX$44,STL!$V$39,$AD239=$AX$45,STL!$V$40,$AD239=$AX$46,STL!$V$41,$AD239=$AX$47,STL!$V$42,$AD239=$AX$48,STL!$V$43,$AD239=$AX$49,STL!$V$44)</f>
        <v>285.70499999999998</v>
      </c>
      <c r="W239" s="2" t="s">
        <v>1557</v>
      </c>
      <c r="X239" s="2">
        <v>0</v>
      </c>
      <c r="Y239" s="2" t="s">
        <v>33</v>
      </c>
      <c r="Z239" s="2" t="s">
        <v>61</v>
      </c>
      <c r="AA239" s="2" t="s">
        <v>35</v>
      </c>
      <c r="AB239" s="2">
        <v>2262.763062</v>
      </c>
      <c r="AC239" s="2">
        <v>2.2627630000000001</v>
      </c>
      <c r="AD239" s="2">
        <v>27</v>
      </c>
      <c r="AE239" s="10" t="s">
        <v>307</v>
      </c>
      <c r="AF239" s="2">
        <f t="shared" si="4"/>
        <v>70792.156714285724</v>
      </c>
      <c r="AG239" s="2" cm="1">
        <f t="array" ref="AG239">_xlfn.IFS(D239="I",MIN('Datos pp I Región'!$K$7:$K$9),D239="II",MIN('Datos pp II Región'!$K$7:$K$9),D239="III",MIN('Datos pp III Región'!$K$7:$K$9),D239="IV",MIN('Datos pp IV Región'!$K$7:$K$9),D239="V",MIN('Datos pp V Región'!$K$7:$K$9),D239="RM",MIN('Datos pp RM'!$K$7:$K$9),D239="VI",MIN('Datos pp VI Región'!$K$7:$K$9))</f>
        <v>22</v>
      </c>
      <c r="AH239" s="2" cm="1">
        <f t="array" ref="AH239">_xlfn.IFS(Z239="Pavimentado",1-(AG239/(4*365)),Z239="No Pavimentado",1-(AG239/365))</f>
        <v>0.9397260273972603</v>
      </c>
      <c r="AI239" s="2" cm="1">
        <f t="array" ref="AI239">_xlfn.IFS(Z239="Pavimentado",8,Z239="No Pavimentado",R239)</f>
        <v>36.335000000000001</v>
      </c>
      <c r="AJ239" s="2">
        <v>0.62</v>
      </c>
      <c r="AK239" s="2">
        <v>0.15</v>
      </c>
      <c r="AL239" s="2">
        <v>1.5</v>
      </c>
      <c r="AM239" s="2">
        <v>0.15</v>
      </c>
      <c r="AN239" s="2"/>
      <c r="AO239" s="2" cm="1">
        <f t="array" ref="AO239">_xlfn.IFS($Z239=$AU$3,AJ239*(($X239)^(0.91))*(AI239*1.1023)^(1.02),$Z239=$AU$4,AL239*281.9*((8.5/12)^0.9)*(AI239/2.72)^0.45)</f>
        <v>995.38378987729118</v>
      </c>
      <c r="AP239" s="2" cm="1">
        <f t="array" ref="AP239">_xlfn.IFS($Z239=$AU$3,AK239*(($X239)^(0.91))*(AI239*1.1023)^1.02,$Z239=$AU$4,AM239*281.9*((8.5/12)^0.9)*(AI239/2.72)^0.45)</f>
        <v>99.538378987729104</v>
      </c>
      <c r="AQ239" s="2" cm="1">
        <f t="array" ref="AQ239">_xlfn.IFS(Z239=$AU$3,(AF239*AO239*AH239)/1000000,Z239=$AU$4,(AF239*AH239*AO239*(1-AN239))/1000000)</f>
        <v>66.218137749702819</v>
      </c>
      <c r="AR239" s="2" cm="1">
        <f t="array" ref="AR239">_xlfn.IFS(Z239=$AU$3,(AF239*AP239*AH239)/1000000,Z239=$AU$4,(AF239*AH239*AP239*(1-AN239))/1000000)</f>
        <v>6.6218137749702812</v>
      </c>
    </row>
    <row r="240" spans="1:44" x14ac:dyDescent="0.3">
      <c r="A240" s="2">
        <v>27</v>
      </c>
      <c r="B240" t="s">
        <v>228</v>
      </c>
      <c r="D240" t="s">
        <v>23</v>
      </c>
      <c r="F240" s="2" t="s">
        <v>236</v>
      </c>
      <c r="G240" s="2" t="s">
        <v>27</v>
      </c>
      <c r="H240" s="2" t="s">
        <v>43</v>
      </c>
      <c r="I240" s="2" t="s">
        <v>28</v>
      </c>
      <c r="J240" s="2">
        <v>1200</v>
      </c>
      <c r="K240" s="2" t="s">
        <v>232</v>
      </c>
      <c r="L240" s="2">
        <v>40</v>
      </c>
      <c r="M240" s="2" t="s">
        <v>233</v>
      </c>
      <c r="N240" s="2" t="s">
        <v>31</v>
      </c>
      <c r="O240" s="2">
        <v>438000</v>
      </c>
      <c r="P240" s="2" cm="1">
        <f t="array" ref="P240">_xlfn.IFS(AD240=$AT$8,STL!$P$3,AD240=$AT$9,STL!$P$4,AD240=$AT$10,STL!$P$5,AD240=$AT$11,STL!$P$6,AD240=$AT$12,STL!$P$7,AD240=$AT$13,STL!$P$8,AD240=$AT$14,STL!$P$9,AD240=$AT$15,STL!$P$10,AD240=$AT$16,STL!$P$11,AD240=$AT$17,STL!$P$12,AD240=$AT$18,STL!$P$13,AD240=$AT$19,STL!$P$14,AD240=$AT$20,STL!$P$15,AD240=$AT$21,STL!$P$16,AD240=$AT$22,STL!$P$17,AD240=$AT$23,STL!$P$18,AD240=$AT$24,STL!$P$19,AD240=$AT$25,STL!$P$20,AD240=$AT$26,STL!$P$21,AD240=$AT$27,STL!$P$22,AD240=$AT$28,STL!$P$23,AD240=$AT$29,STL!$P$24,AD240=$AT$30,STL!$P$25,AD240=$AT$31,STL!$P$26,AD240=$AT$32,STL!$P$27,AD240=$AT$33,STL!$P$28,AD240=$AT$34,STL!$P$29,AD240=$AT$35,STL!$P$30,AD240=$AT$36,STL!$P$31,AD240=$AT$37,STL!$P$32,AD240=$AT$38,STL!$P$33,AD240=$AT$39,STL!$P$34,AD240=$AT$40,STL!$P$35,AD240=$AT$41,STL!$P$36,AD240=$AT$42,STL!$P$37,AD240=$AT$43,STL!$P$38,AD240=$AT$44,STL!$P$39,AD240=$AT$45,STL!$P$40,AD240=$AT$46,STL!$P$41,AD240=$AT$47,STL!$P$42,AD240=$AT$48,STL!$P$43,AD240=$AT$49,STL!$P$44)</f>
        <v>8.3350000000000009</v>
      </c>
      <c r="Q240" s="2">
        <f>STL!$Q$3</f>
        <v>28</v>
      </c>
      <c r="R240" s="42">
        <f>STL!$R$3</f>
        <v>36.335000000000001</v>
      </c>
      <c r="S240" s="43" cm="1">
        <f t="array" ref="S240">_xlfn.IFS(A240=$AT$8,STL!$S$3,A240=$AT$9,STL!$S$4,A240=$AT$10,STL!$S$5,A240=$AT$11,STL!$S$6,A240=$AT$12,STL!$S$7,A240=$AT$13,STL!$S$8,A240=$AT$14,STL!$S$9,A240=$AT$15,STL!$S$10,A240=$AT$16,STL!$S$11,A240=$AT$17,STL!$S$12,A240=$AT$18,STL!$S$13,A240=$AT$19,STL!$S$14,A240=$AT$20,STL!$S$15,A240=$AT$21,STL!$S$16,A240=$AT$22,STL!$S$17,A240=$AT$23,STL!$S$18,A240=$AT$24,STL!$S$19,A240=$AT$25,STL!$S$20,A240=$AT$26,STL!$S$21,A240=$AT$27,STL!$S$22,A240=$AT$28,STL!$S$23,A240=$AT$29,STL!$S$24,A240=$AT$30,STL!$S$25,A240=$AT$31,STL!$S$26,A240=$AT$32,STL!$S$27,A240=$AT$33,STL!$S$28,A240=$AT$34,STL!$S$29,A240=$AT$35,STL!$S$30,A240=$AT$36,STL!$S$31,A240=$AT$37,STL!$S$32,A240=$AT$38,STL!$S$33,A240=$AT$39,STL!$S$34,A240=$AT$40,STL!$S$35,A240=$AT$41,STL!$S$36,A240=$AT$42,STL!$S$37,A240=$AT$43,STL!$S$38,A240=$AT$44,STL!$S$39,A240=$AT$45,STL!$S$40,A240=$AT$46,STL!$S$41,A240=$AT$47,STL!$S$42,A240=$AT$48,STL!$S$43,A240=$AT$49,STL!$S$44)</f>
        <v>15642.857142857143</v>
      </c>
      <c r="T240" s="2" cm="1">
        <f t="array" ref="T240">_xlfn.IFS(AD240=$AX$8,STL!$T$3,AD240=$AX$9,STL!$T$4,AD240=$AX$10,STL!$T$5,AD240=$AX$11,STL!$T$6,AD240=$AX$12,STL!$T$7,AD240=$AX$13,STL!$T$8,AD240=$AX$14,STL!$T$9,AD240=$AX$15,STL!$T$10,AD240=$AX$16,STL!$T$11,AD240=$AX$17,STL!$T$12,AD240=$AX$18,STL!$T$13,AD240=$AX$19,STL!$T$14,AD240=$AX$20,STL!$T$15,AD240=$AX$21,STL!$T$16,AD240=$AX$22,STL!$T$17,AD240=$AX$23,STL!$T$18,AD240=$AX$24,STL!$T$19,AD240=$AX$25,STL!$T$20,AD240=$AX$26,STL!$T$21,AD240=$AX$27,STL!$T$22,AD240=$AX$28,STL!$T$23,AD240=$AX$29,STL!$T$24,AD240=$AX$30,STL!$T$25,AD240=$AX$31,STL!$T$26,AD240=$AX$32,STL!$T$27,AD240=$AX$33,STL!$T$28,AD240=$AX$34,STL!$T$29,AD240=$AX$35,STL!$T$30,AD240=$AX$36,STL!$T$31,AD240=$AX$37,STL!$T$32,AD240=$AX$38,STL!$T$33,AD240=$AX$39,STL!$T$34,AD240=$AX$40,STL!$T$35,AD240=$AX$41,STL!$T$36,AD240=$AX$42,STL!$T$37,AD240=$AX$43,STL!$T$38,AD240=$AX$44,STL!$T$39,AD240=$AX$45,STL!$T$40,AD240=$AX$46,STL!$T$41,AD240=$AX$47,STL!$T$42,AD240=$AX$48,STL!$T$43,AD240=$AX$49,STL!$T$44)</f>
        <v>285.70499999999998</v>
      </c>
      <c r="U240" s="2" cm="1">
        <f t="array" ref="U240">_xlfn.IFS($AD240=$AX$8,STL!$U$3,$AD240=$AX$9,STL!$U$4,$AD240=$AX$10,STL!$U$5,$AD240=$AX$11,STL!$U$6,$AD240=$AX$12,STL!$U$7,$AD240=$AX$13,STL!$U$8,$AD240=$AX$14,STL!$U$9,$AD240=$AX$15,STL!$U$10,$AD240=$AX$16,STL!$U$11,$AD240=$AX$17,STL!$U$12,$AD240=$AX$18,STL!$U$13,$AD240=$AX$19,STL!$U$14,$AD240=$AX$20,STL!$U$15,$AD240=$AX$21,STL!$U$16,$AD240=$AX$22,STL!$U$17,$AD240=$AX$23,STL!$U$18,$AD240=$AX$24,STL!$U$19,$AD240=$AX$25,STL!$U$20,$AD240=$AX$26,STL!$U$21,$AD240=$AX$27,STL!$U$22,$AD240=$AX$28,STL!$U$23,$AD240=$AX$29,STL!$U$24,$AD240=$AX$30,STL!$U$25,$AD240=$AX$31,STL!$U$26,$AD240=$AX$32,STL!$U$27,$AD240=$AX$33,STL!$U$28,$AD240=$AX$34,STL!$U$29,$AD240=$AX$35,STL!$U$30,$AD240=$AX$36,STL!$U$31,$AD240=$AX$37,STL!$U$32,$AD240=$AX$38,STL!$U$33,$AD240=$AX$39,STL!$U$34,$AD240=$AX$40,STL!$U$35,$AD240=$AX$41,STL!$U$36,$AD240=$AX$42,STL!$U$37,$AD240=$AX$43,STL!$U$38,$AD240=$AX$44,STL!$U$39,$AD240=$AX$45,STL!$U$40,$AD240=$AX$46,STL!$U$41,$AD240=$AX$47,STL!$U$42,$AD240=$AX$48,STL!$U$43,$AD240=$AX$49,STL!$U$44)</f>
        <v>0</v>
      </c>
      <c r="V240" s="2" cm="1">
        <f t="array" ref="V240">_xlfn.IFS($AD240=$AX$8,STL!$V$3,$AD240=$AX$9,STL!$V$4,$AD240=$AX$10,STL!$V$5,$AD240=$AX$11,STL!$V$6,$AD240=$AX$12,STL!$V$7,$AD240=$AX$13,STL!$V$8,$AD240=$AX$14,STL!$V$9,$AD240=$AX$15,STL!$V$10,$AD240=$AX$16,STL!$V$11,$AD240=$AX$17,STL!$V$12,$AD240=$AX$18,STL!$V$13,$AD240=$AX$19,STL!$V$14,$AD240=$AX$20,STL!$V$15,$AD240=$AX$21,STL!$V$16,$AD240=$AX$22,STL!$V$17,$AD240=$AX$23,STL!$V$18,$AD240=$AX$24,STL!$V$19,$AD240=$AX$25,STL!$V$20,$AD240=$AX$26,STL!$V$21,$AD240=$AX$27,STL!$V$22,$AD240=$AX$28,STL!$V$23,$AD240=$AX$29,STL!$V$24,$AD240=$AX$30,STL!$V$25,$AD240=$AX$31,STL!$V$26,$AD240=$AX$32,STL!$V$27,$AD240=$AX$33,STL!$V$28,$AD240=$AX$34,STL!$V$29,$AD240=$AX$35,STL!$V$30,$AD240=$AX$36,STL!$V$31,$AD240=$AX$37,STL!$V$32,$AD240=$AX$38,STL!$V$33,$AD240=$AX$39,STL!$V$34,$AD240=$AX$40,STL!$V$35,$AD240=$AX$41,STL!$V$36,$AD240=$AX$42,STL!$V$37,$AD240=$AX$43,STL!$V$38,$AD240=$AX$44,STL!$V$39,$AD240=$AX$45,STL!$V$40,$AD240=$AX$46,STL!$V$41,$AD240=$AX$47,STL!$V$42,$AD240=$AX$48,STL!$V$43,$AD240=$AX$49,STL!$V$44)</f>
        <v>285.70499999999998</v>
      </c>
      <c r="W240" s="2" t="s">
        <v>1559</v>
      </c>
      <c r="X240" s="2">
        <v>0.2</v>
      </c>
      <c r="Y240" s="2" t="s">
        <v>33</v>
      </c>
      <c r="Z240" s="2" t="s">
        <v>34</v>
      </c>
      <c r="AA240" s="2" t="s">
        <v>35</v>
      </c>
      <c r="AB240" s="2">
        <v>20042.914175000002</v>
      </c>
      <c r="AC240" s="2">
        <v>20.042914</v>
      </c>
      <c r="AD240" s="2">
        <v>27</v>
      </c>
      <c r="AE240" s="10" t="s">
        <v>307</v>
      </c>
      <c r="AF240" s="2">
        <f t="shared" si="4"/>
        <v>627056.88085714285</v>
      </c>
      <c r="AG240" s="2" cm="1">
        <f t="array" ref="AG240">_xlfn.IFS(D240="I",MIN('Datos pp I Región'!$K$7:$K$9),D240="II",MIN('Datos pp II Región'!$K$7:$K$9),D240="III",MIN('Datos pp III Región'!$K$7:$K$9),D240="IV",MIN('Datos pp IV Región'!$K$7:$K$9),D240="V",MIN('Datos pp V Región'!$K$7:$K$9),D240="RM",MIN('Datos pp RM'!$K$7:$K$9),D240="VI",MIN('Datos pp VI Región'!$K$7:$K$9))</f>
        <v>22</v>
      </c>
      <c r="AH240" s="2" cm="1">
        <f t="array" ref="AH240">_xlfn.IFS(Z240="Pavimentado",1-(AG240/(4*365)),Z240="No Pavimentado",1-(AG240/365))</f>
        <v>0.98493150684931507</v>
      </c>
      <c r="AI240" s="2" cm="1">
        <f t="array" ref="AI240">_xlfn.IFS(Z240="Pavimentado",8,Z240="No Pavimentado",R240)</f>
        <v>8</v>
      </c>
      <c r="AJ240" s="2">
        <v>0.62</v>
      </c>
      <c r="AK240" s="2">
        <v>0.15</v>
      </c>
      <c r="AL240" s="2">
        <v>1.5</v>
      </c>
      <c r="AM240" s="2">
        <v>0.15</v>
      </c>
      <c r="AN240" s="2"/>
      <c r="AO240" s="2" cm="1">
        <f t="array" ref="AO240">_xlfn.IFS($Z240=$AU$3,AJ240*(($X240)^(0.91))*(AI240*1.1023)^(1.02),$Z240=$AU$4,AL240*281.9*((8.5/12)^0.9)*(AI240/2.72)^0.45)</f>
        <v>1.3201600184669013</v>
      </c>
      <c r="AP240" s="2" cm="1">
        <f t="array" ref="AP240">_xlfn.IFS($Z240=$AU$3,AK240*(($X240)^(0.91))*(AI240*1.1023)^1.02,$Z240=$AU$4,AM240*281.9*((8.5/12)^0.9)*(AI240/2.72)^0.45)</f>
        <v>0.31939355285489546</v>
      </c>
      <c r="AQ240" s="2" cm="1">
        <f t="array" ref="AQ240">_xlfn.IFS(Z240=$AU$3,(AF240*AO240*AH240)/1000000,Z240=$AU$4,(AF240*AH240*AO240*(1-AN240))/1000000)</f>
        <v>0.81534149237444575</v>
      </c>
      <c r="AR240" s="2" cm="1">
        <f t="array" ref="AR240">_xlfn.IFS(Z240=$AU$3,(AF240*AP240*AH240)/1000000,Z240=$AU$4,(AF240*AH240*AP240*(1-AN240))/1000000)</f>
        <v>0.19726003847768844</v>
      </c>
    </row>
    <row r="241" spans="1:44" x14ac:dyDescent="0.3">
      <c r="A241" s="2">
        <v>27</v>
      </c>
      <c r="B241" t="s">
        <v>228</v>
      </c>
      <c r="D241" t="s">
        <v>23</v>
      </c>
      <c r="F241" s="2" t="s">
        <v>236</v>
      </c>
      <c r="G241" s="2" t="s">
        <v>27</v>
      </c>
      <c r="H241" s="2" t="s">
        <v>43</v>
      </c>
      <c r="I241" s="2" t="s">
        <v>28</v>
      </c>
      <c r="J241" s="2">
        <v>1200</v>
      </c>
      <c r="K241" s="2" t="s">
        <v>232</v>
      </c>
      <c r="L241" s="2">
        <v>40</v>
      </c>
      <c r="M241" s="2" t="s">
        <v>233</v>
      </c>
      <c r="N241" s="2" t="s">
        <v>31</v>
      </c>
      <c r="O241" s="2">
        <v>438000</v>
      </c>
      <c r="P241" s="2" cm="1">
        <f t="array" ref="P241">_xlfn.IFS(AD241=$AT$8,STL!$P$3,AD241=$AT$9,STL!$P$4,AD241=$AT$10,STL!$P$5,AD241=$AT$11,STL!$P$6,AD241=$AT$12,STL!$P$7,AD241=$AT$13,STL!$P$8,AD241=$AT$14,STL!$P$9,AD241=$AT$15,STL!$P$10,AD241=$AT$16,STL!$P$11,AD241=$AT$17,STL!$P$12,AD241=$AT$18,STL!$P$13,AD241=$AT$19,STL!$P$14,AD241=$AT$20,STL!$P$15,AD241=$AT$21,STL!$P$16,AD241=$AT$22,STL!$P$17,AD241=$AT$23,STL!$P$18,AD241=$AT$24,STL!$P$19,AD241=$AT$25,STL!$P$20,AD241=$AT$26,STL!$P$21,AD241=$AT$27,STL!$P$22,AD241=$AT$28,STL!$P$23,AD241=$AT$29,STL!$P$24,AD241=$AT$30,STL!$P$25,AD241=$AT$31,STL!$P$26,AD241=$AT$32,STL!$P$27,AD241=$AT$33,STL!$P$28,AD241=$AT$34,STL!$P$29,AD241=$AT$35,STL!$P$30,AD241=$AT$36,STL!$P$31,AD241=$AT$37,STL!$P$32,AD241=$AT$38,STL!$P$33,AD241=$AT$39,STL!$P$34,AD241=$AT$40,STL!$P$35,AD241=$AT$41,STL!$P$36,AD241=$AT$42,STL!$P$37,AD241=$AT$43,STL!$P$38,AD241=$AT$44,STL!$P$39,AD241=$AT$45,STL!$P$40,AD241=$AT$46,STL!$P$41,AD241=$AT$47,STL!$P$42,AD241=$AT$48,STL!$P$43,AD241=$AT$49,STL!$P$44)</f>
        <v>8.3350000000000009</v>
      </c>
      <c r="Q241" s="2">
        <f>STL!$Q$3</f>
        <v>28</v>
      </c>
      <c r="R241" s="42">
        <f>STL!$R$3</f>
        <v>36.335000000000001</v>
      </c>
      <c r="S241" s="43" cm="1">
        <f t="array" ref="S241">_xlfn.IFS(A241=$AT$8,STL!$S$3,A241=$AT$9,STL!$S$4,A241=$AT$10,STL!$S$5,A241=$AT$11,STL!$S$6,A241=$AT$12,STL!$S$7,A241=$AT$13,STL!$S$8,A241=$AT$14,STL!$S$9,A241=$AT$15,STL!$S$10,A241=$AT$16,STL!$S$11,A241=$AT$17,STL!$S$12,A241=$AT$18,STL!$S$13,A241=$AT$19,STL!$S$14,A241=$AT$20,STL!$S$15,A241=$AT$21,STL!$S$16,A241=$AT$22,STL!$S$17,A241=$AT$23,STL!$S$18,A241=$AT$24,STL!$S$19,A241=$AT$25,STL!$S$20,A241=$AT$26,STL!$S$21,A241=$AT$27,STL!$S$22,A241=$AT$28,STL!$S$23,A241=$AT$29,STL!$S$24,A241=$AT$30,STL!$S$25,A241=$AT$31,STL!$S$26,A241=$AT$32,STL!$S$27,A241=$AT$33,STL!$S$28,A241=$AT$34,STL!$S$29,A241=$AT$35,STL!$S$30,A241=$AT$36,STL!$S$31,A241=$AT$37,STL!$S$32,A241=$AT$38,STL!$S$33,A241=$AT$39,STL!$S$34,A241=$AT$40,STL!$S$35,A241=$AT$41,STL!$S$36,A241=$AT$42,STL!$S$37,A241=$AT$43,STL!$S$38,A241=$AT$44,STL!$S$39,A241=$AT$45,STL!$S$40,A241=$AT$46,STL!$S$41,A241=$AT$47,STL!$S$42,A241=$AT$48,STL!$S$43,A241=$AT$49,STL!$S$44)</f>
        <v>15642.857142857143</v>
      </c>
      <c r="T241" s="2" cm="1">
        <f t="array" ref="T241">_xlfn.IFS(AD241=$AX$8,STL!$T$3,AD241=$AX$9,STL!$T$4,AD241=$AX$10,STL!$T$5,AD241=$AX$11,STL!$T$6,AD241=$AX$12,STL!$T$7,AD241=$AX$13,STL!$T$8,AD241=$AX$14,STL!$T$9,AD241=$AX$15,STL!$T$10,AD241=$AX$16,STL!$T$11,AD241=$AX$17,STL!$T$12,AD241=$AX$18,STL!$T$13,AD241=$AX$19,STL!$T$14,AD241=$AX$20,STL!$T$15,AD241=$AX$21,STL!$T$16,AD241=$AX$22,STL!$T$17,AD241=$AX$23,STL!$T$18,AD241=$AX$24,STL!$T$19,AD241=$AX$25,STL!$T$20,AD241=$AX$26,STL!$T$21,AD241=$AX$27,STL!$T$22,AD241=$AX$28,STL!$T$23,AD241=$AX$29,STL!$T$24,AD241=$AX$30,STL!$T$25,AD241=$AX$31,STL!$T$26,AD241=$AX$32,STL!$T$27,AD241=$AX$33,STL!$T$28,AD241=$AX$34,STL!$T$29,AD241=$AX$35,STL!$T$30,AD241=$AX$36,STL!$T$31,AD241=$AX$37,STL!$T$32,AD241=$AX$38,STL!$T$33,AD241=$AX$39,STL!$T$34,AD241=$AX$40,STL!$T$35,AD241=$AX$41,STL!$T$36,AD241=$AX$42,STL!$T$37,AD241=$AX$43,STL!$T$38,AD241=$AX$44,STL!$T$39,AD241=$AX$45,STL!$T$40,AD241=$AX$46,STL!$T$41,AD241=$AX$47,STL!$T$42,AD241=$AX$48,STL!$T$43,AD241=$AX$49,STL!$T$44)</f>
        <v>285.70499999999998</v>
      </c>
      <c r="U241" s="2" cm="1">
        <f t="array" ref="U241">_xlfn.IFS($AD241=$AX$8,STL!$U$3,$AD241=$AX$9,STL!$U$4,$AD241=$AX$10,STL!$U$5,$AD241=$AX$11,STL!$U$6,$AD241=$AX$12,STL!$U$7,$AD241=$AX$13,STL!$U$8,$AD241=$AX$14,STL!$U$9,$AD241=$AX$15,STL!$U$10,$AD241=$AX$16,STL!$U$11,$AD241=$AX$17,STL!$U$12,$AD241=$AX$18,STL!$U$13,$AD241=$AX$19,STL!$U$14,$AD241=$AX$20,STL!$U$15,$AD241=$AX$21,STL!$U$16,$AD241=$AX$22,STL!$U$17,$AD241=$AX$23,STL!$U$18,$AD241=$AX$24,STL!$U$19,$AD241=$AX$25,STL!$U$20,$AD241=$AX$26,STL!$U$21,$AD241=$AX$27,STL!$U$22,$AD241=$AX$28,STL!$U$23,$AD241=$AX$29,STL!$U$24,$AD241=$AX$30,STL!$U$25,$AD241=$AX$31,STL!$U$26,$AD241=$AX$32,STL!$U$27,$AD241=$AX$33,STL!$U$28,$AD241=$AX$34,STL!$U$29,$AD241=$AX$35,STL!$U$30,$AD241=$AX$36,STL!$U$31,$AD241=$AX$37,STL!$U$32,$AD241=$AX$38,STL!$U$33,$AD241=$AX$39,STL!$U$34,$AD241=$AX$40,STL!$U$35,$AD241=$AX$41,STL!$U$36,$AD241=$AX$42,STL!$U$37,$AD241=$AX$43,STL!$U$38,$AD241=$AX$44,STL!$U$39,$AD241=$AX$45,STL!$U$40,$AD241=$AX$46,STL!$U$41,$AD241=$AX$47,STL!$U$42,$AD241=$AX$48,STL!$U$43,$AD241=$AX$49,STL!$U$44)</f>
        <v>0</v>
      </c>
      <c r="V241" s="2" cm="1">
        <f t="array" ref="V241">_xlfn.IFS($AD241=$AX$8,STL!$V$3,$AD241=$AX$9,STL!$V$4,$AD241=$AX$10,STL!$V$5,$AD241=$AX$11,STL!$V$6,$AD241=$AX$12,STL!$V$7,$AD241=$AX$13,STL!$V$8,$AD241=$AX$14,STL!$V$9,$AD241=$AX$15,STL!$V$10,$AD241=$AX$16,STL!$V$11,$AD241=$AX$17,STL!$V$12,$AD241=$AX$18,STL!$V$13,$AD241=$AX$19,STL!$V$14,$AD241=$AX$20,STL!$V$15,$AD241=$AX$21,STL!$V$16,$AD241=$AX$22,STL!$V$17,$AD241=$AX$23,STL!$V$18,$AD241=$AX$24,STL!$V$19,$AD241=$AX$25,STL!$V$20,$AD241=$AX$26,STL!$V$21,$AD241=$AX$27,STL!$V$22,$AD241=$AX$28,STL!$V$23,$AD241=$AX$29,STL!$V$24,$AD241=$AX$30,STL!$V$25,$AD241=$AX$31,STL!$V$26,$AD241=$AX$32,STL!$V$27,$AD241=$AX$33,STL!$V$28,$AD241=$AX$34,STL!$V$29,$AD241=$AX$35,STL!$V$30,$AD241=$AX$36,STL!$V$31,$AD241=$AX$37,STL!$V$32,$AD241=$AX$38,STL!$V$33,$AD241=$AX$39,STL!$V$34,$AD241=$AX$40,STL!$V$35,$AD241=$AX$41,STL!$V$36,$AD241=$AX$42,STL!$V$37,$AD241=$AX$43,STL!$V$38,$AD241=$AX$44,STL!$V$39,$AD241=$AX$45,STL!$V$40,$AD241=$AX$46,STL!$V$41,$AD241=$AX$47,STL!$V$42,$AD241=$AX$48,STL!$V$43,$AD241=$AX$49,STL!$V$44)</f>
        <v>285.70499999999998</v>
      </c>
      <c r="W241" s="2" t="s">
        <v>1560</v>
      </c>
      <c r="X241" s="2">
        <v>0.2</v>
      </c>
      <c r="Y241" s="2" t="s">
        <v>33</v>
      </c>
      <c r="Z241" s="2" t="s">
        <v>34</v>
      </c>
      <c r="AA241" s="2" t="s">
        <v>35</v>
      </c>
      <c r="AB241" s="2">
        <v>6740.5300690000004</v>
      </c>
      <c r="AC241" s="2">
        <v>6.7405299999999997</v>
      </c>
      <c r="AD241" s="2">
        <v>27</v>
      </c>
      <c r="AE241" s="10" t="s">
        <v>307</v>
      </c>
      <c r="AF241" s="2">
        <f t="shared" si="4"/>
        <v>210882.29571428572</v>
      </c>
      <c r="AG241" s="2" cm="1">
        <f t="array" ref="AG241">_xlfn.IFS(D241="I",MIN('Datos pp I Región'!$K$7:$K$9),D241="II",MIN('Datos pp II Región'!$K$7:$K$9),D241="III",MIN('Datos pp III Región'!$K$7:$K$9),D241="IV",MIN('Datos pp IV Región'!$K$7:$K$9),D241="V",MIN('Datos pp V Región'!$K$7:$K$9),D241="RM",MIN('Datos pp RM'!$K$7:$K$9),D241="VI",MIN('Datos pp VI Región'!$K$7:$K$9))</f>
        <v>22</v>
      </c>
      <c r="AH241" s="2" cm="1">
        <f t="array" ref="AH241">_xlfn.IFS(Z241="Pavimentado",1-(AG241/(4*365)),Z241="No Pavimentado",1-(AG241/365))</f>
        <v>0.98493150684931507</v>
      </c>
      <c r="AI241" s="2" cm="1">
        <f t="array" ref="AI241">_xlfn.IFS(Z241="Pavimentado",8,Z241="No Pavimentado",R241)</f>
        <v>8</v>
      </c>
      <c r="AJ241" s="2">
        <v>0.62</v>
      </c>
      <c r="AK241" s="2">
        <v>0.15</v>
      </c>
      <c r="AL241" s="2">
        <v>1.5</v>
      </c>
      <c r="AM241" s="2">
        <v>0.15</v>
      </c>
      <c r="AN241" s="2"/>
      <c r="AO241" s="2" cm="1">
        <f t="array" ref="AO241">_xlfn.IFS($Z241=$AU$3,AJ241*(($X241)^(0.91))*(AI241*1.1023)^(1.02),$Z241=$AU$4,AL241*281.9*((8.5/12)^0.9)*(AI241/2.72)^0.45)</f>
        <v>1.3201600184669013</v>
      </c>
      <c r="AP241" s="2" cm="1">
        <f t="array" ref="AP241">_xlfn.IFS($Z241=$AU$3,AK241*(($X241)^(0.91))*(AI241*1.1023)^1.02,$Z241=$AU$4,AM241*281.9*((8.5/12)^0.9)*(AI241/2.72)^0.45)</f>
        <v>0.31939355285489546</v>
      </c>
      <c r="AQ241" s="2" cm="1">
        <f t="array" ref="AQ241">_xlfn.IFS(Z241=$AU$3,(AF241*AO241*AH241)/1000000,Z241=$AU$4,(AF241*AH241*AO241*(1-AN241))/1000000)</f>
        <v>0.27420333139156922</v>
      </c>
      <c r="AR241" s="2" cm="1">
        <f t="array" ref="AR241">_xlfn.IFS(Z241=$AU$3,(AF241*AP241*AH241)/1000000,Z241=$AU$4,(AF241*AH241*AP241*(1-AN241))/1000000)</f>
        <v>6.6339515659250628E-2</v>
      </c>
    </row>
    <row r="242" spans="1:44" x14ac:dyDescent="0.3">
      <c r="A242" s="2">
        <v>28</v>
      </c>
      <c r="B242" t="s">
        <v>228</v>
      </c>
      <c r="D242" t="s">
        <v>23</v>
      </c>
      <c r="F242" s="2" t="s">
        <v>238</v>
      </c>
      <c r="G242" s="2" t="s">
        <v>27</v>
      </c>
      <c r="H242" s="2" t="s">
        <v>239</v>
      </c>
      <c r="I242" s="2" t="s">
        <v>28</v>
      </c>
      <c r="J242" s="2">
        <v>1200</v>
      </c>
      <c r="K242" s="2" t="s">
        <v>232</v>
      </c>
      <c r="L242" s="2">
        <v>40</v>
      </c>
      <c r="M242" s="2" t="s">
        <v>233</v>
      </c>
      <c r="N242" s="2" t="s">
        <v>31</v>
      </c>
      <c r="O242" s="2">
        <v>438000</v>
      </c>
      <c r="P242" s="2" cm="1">
        <f t="array" ref="P242">_xlfn.IFS(AD242=$AT$8,STL!$P$3,AD242=$AT$9,STL!$P$4,AD242=$AT$10,STL!$P$5,AD242=$AT$11,STL!$P$6,AD242=$AT$12,STL!$P$7,AD242=$AT$13,STL!$P$8,AD242=$AT$14,STL!$P$9,AD242=$AT$15,STL!$P$10,AD242=$AT$16,STL!$P$11,AD242=$AT$17,STL!$P$12,AD242=$AT$18,STL!$P$13,AD242=$AT$19,STL!$P$14,AD242=$AT$20,STL!$P$15,AD242=$AT$21,STL!$P$16,AD242=$AT$22,STL!$P$17,AD242=$AT$23,STL!$P$18,AD242=$AT$24,STL!$P$19,AD242=$AT$25,STL!$P$20,AD242=$AT$26,STL!$P$21,AD242=$AT$27,STL!$P$22,AD242=$AT$28,STL!$P$23,AD242=$AT$29,STL!$P$24,AD242=$AT$30,STL!$P$25,AD242=$AT$31,STL!$P$26,AD242=$AT$32,STL!$P$27,AD242=$AT$33,STL!$P$28,AD242=$AT$34,STL!$P$29,AD242=$AT$35,STL!$P$30,AD242=$AT$36,STL!$P$31,AD242=$AT$37,STL!$P$32,AD242=$AT$38,STL!$P$33,AD242=$AT$39,STL!$P$34,AD242=$AT$40,STL!$P$35,AD242=$AT$41,STL!$P$36,AD242=$AT$42,STL!$P$37,AD242=$AT$43,STL!$P$38,AD242=$AT$44,STL!$P$39,AD242=$AT$45,STL!$P$40,AD242=$AT$46,STL!$P$41,AD242=$AT$47,STL!$P$42,AD242=$AT$48,STL!$P$43,AD242=$AT$49,STL!$P$44)</f>
        <v>8.3350000000000009</v>
      </c>
      <c r="Q242" s="2">
        <f>STL!$Q$3</f>
        <v>28</v>
      </c>
      <c r="R242" s="42">
        <f>STL!$R$3</f>
        <v>36.335000000000001</v>
      </c>
      <c r="S242" s="43" cm="1">
        <f t="array" ref="S242">_xlfn.IFS(A242=$AT$8,STL!$S$3,A242=$AT$9,STL!$S$4,A242=$AT$10,STL!$S$5,A242=$AT$11,STL!$S$6,A242=$AT$12,STL!$S$7,A242=$AT$13,STL!$S$8,A242=$AT$14,STL!$S$9,A242=$AT$15,STL!$S$10,A242=$AT$16,STL!$S$11,A242=$AT$17,STL!$S$12,A242=$AT$18,STL!$S$13,A242=$AT$19,STL!$S$14,A242=$AT$20,STL!$S$15,A242=$AT$21,STL!$S$16,A242=$AT$22,STL!$S$17,A242=$AT$23,STL!$S$18,A242=$AT$24,STL!$S$19,A242=$AT$25,STL!$S$20,A242=$AT$26,STL!$S$21,A242=$AT$27,STL!$S$22,A242=$AT$28,STL!$S$23,A242=$AT$29,STL!$S$24,A242=$AT$30,STL!$S$25,A242=$AT$31,STL!$S$26,A242=$AT$32,STL!$S$27,A242=$AT$33,STL!$S$28,A242=$AT$34,STL!$S$29,A242=$AT$35,STL!$S$30,A242=$AT$36,STL!$S$31,A242=$AT$37,STL!$S$32,A242=$AT$38,STL!$S$33,A242=$AT$39,STL!$S$34,A242=$AT$40,STL!$S$35,A242=$AT$41,STL!$S$36,A242=$AT$42,STL!$S$37,A242=$AT$43,STL!$S$38,A242=$AT$44,STL!$S$39,A242=$AT$45,STL!$S$40,A242=$AT$46,STL!$S$41,A242=$AT$47,STL!$S$42,A242=$AT$48,STL!$S$43,A242=$AT$49,STL!$S$44)</f>
        <v>15642.857142857143</v>
      </c>
      <c r="T242" s="2" cm="1">
        <f t="array" ref="T242">_xlfn.IFS(AD242=$AX$8,STL!$T$3,AD242=$AX$9,STL!$T$4,AD242=$AX$10,STL!$T$5,AD242=$AX$11,STL!$T$6,AD242=$AX$12,STL!$T$7,AD242=$AX$13,STL!$T$8,AD242=$AX$14,STL!$T$9,AD242=$AX$15,STL!$T$10,AD242=$AX$16,STL!$T$11,AD242=$AX$17,STL!$T$12,AD242=$AX$18,STL!$T$13,AD242=$AX$19,STL!$T$14,AD242=$AX$20,STL!$T$15,AD242=$AX$21,STL!$T$16,AD242=$AX$22,STL!$T$17,AD242=$AX$23,STL!$T$18,AD242=$AX$24,STL!$T$19,AD242=$AX$25,STL!$T$20,AD242=$AX$26,STL!$T$21,AD242=$AX$27,STL!$T$22,AD242=$AX$28,STL!$T$23,AD242=$AX$29,STL!$T$24,AD242=$AX$30,STL!$T$25,AD242=$AX$31,STL!$T$26,AD242=$AX$32,STL!$T$27,AD242=$AX$33,STL!$T$28,AD242=$AX$34,STL!$T$29,AD242=$AX$35,STL!$T$30,AD242=$AX$36,STL!$T$31,AD242=$AX$37,STL!$T$32,AD242=$AX$38,STL!$T$33,AD242=$AX$39,STL!$T$34,AD242=$AX$40,STL!$T$35,AD242=$AX$41,STL!$T$36,AD242=$AX$42,STL!$T$37,AD242=$AX$43,STL!$T$38,AD242=$AX$44,STL!$T$39,AD242=$AX$45,STL!$T$40,AD242=$AX$46,STL!$T$41,AD242=$AX$47,STL!$T$42,AD242=$AX$48,STL!$T$43,AD242=$AX$49,STL!$T$44)</f>
        <v>206.27099999999999</v>
      </c>
      <c r="U242" s="2" cm="1">
        <f t="array" ref="U242">_xlfn.IFS($AD242=$AX$8,STL!$U$3,$AD242=$AX$9,STL!$U$4,$AD242=$AX$10,STL!$U$5,$AD242=$AX$11,STL!$U$6,$AD242=$AX$12,STL!$U$7,$AD242=$AX$13,STL!$U$8,$AD242=$AX$14,STL!$U$9,$AD242=$AX$15,STL!$U$10,$AD242=$AX$16,STL!$U$11,$AD242=$AX$17,STL!$U$12,$AD242=$AX$18,STL!$U$13,$AD242=$AX$19,STL!$U$14,$AD242=$AX$20,STL!$U$15,$AD242=$AX$21,STL!$U$16,$AD242=$AX$22,STL!$U$17,$AD242=$AX$23,STL!$U$18,$AD242=$AX$24,STL!$U$19,$AD242=$AX$25,STL!$U$20,$AD242=$AX$26,STL!$U$21,$AD242=$AX$27,STL!$U$22,$AD242=$AX$28,STL!$U$23,$AD242=$AX$29,STL!$U$24,$AD242=$AX$30,STL!$U$25,$AD242=$AX$31,STL!$U$26,$AD242=$AX$32,STL!$U$27,$AD242=$AX$33,STL!$U$28,$AD242=$AX$34,STL!$U$29,$AD242=$AX$35,STL!$U$30,$AD242=$AX$36,STL!$U$31,$AD242=$AX$37,STL!$U$32,$AD242=$AX$38,STL!$U$33,$AD242=$AX$39,STL!$U$34,$AD242=$AX$40,STL!$U$35,$AD242=$AX$41,STL!$U$36,$AD242=$AX$42,STL!$U$37,$AD242=$AX$43,STL!$U$38,$AD242=$AX$44,STL!$U$39,$AD242=$AX$45,STL!$U$40,$AD242=$AX$46,STL!$U$41,$AD242=$AX$47,STL!$U$42,$AD242=$AX$48,STL!$U$43,$AD242=$AX$49,STL!$U$44)</f>
        <v>3.5230000000000001</v>
      </c>
      <c r="V242" s="2" cm="1">
        <f t="array" ref="V242">_xlfn.IFS($AD242=$AX$8,STL!$V$3,$AD242=$AX$9,STL!$V$4,$AD242=$AX$10,STL!$V$5,$AD242=$AX$11,STL!$V$6,$AD242=$AX$12,STL!$V$7,$AD242=$AX$13,STL!$V$8,$AD242=$AX$14,STL!$V$9,$AD242=$AX$15,STL!$V$10,$AD242=$AX$16,STL!$V$11,$AD242=$AX$17,STL!$V$12,$AD242=$AX$18,STL!$V$13,$AD242=$AX$19,STL!$V$14,$AD242=$AX$20,STL!$V$15,$AD242=$AX$21,STL!$V$16,$AD242=$AX$22,STL!$V$17,$AD242=$AX$23,STL!$V$18,$AD242=$AX$24,STL!$V$19,$AD242=$AX$25,STL!$V$20,$AD242=$AX$26,STL!$V$21,$AD242=$AX$27,STL!$V$22,$AD242=$AX$28,STL!$V$23,$AD242=$AX$29,STL!$V$24,$AD242=$AX$30,STL!$V$25,$AD242=$AX$31,STL!$V$26,$AD242=$AX$32,STL!$V$27,$AD242=$AX$33,STL!$V$28,$AD242=$AX$34,STL!$V$29,$AD242=$AX$35,STL!$V$30,$AD242=$AX$36,STL!$V$31,$AD242=$AX$37,STL!$V$32,$AD242=$AX$38,STL!$V$33,$AD242=$AX$39,STL!$V$34,$AD242=$AX$40,STL!$V$35,$AD242=$AX$41,STL!$V$36,$AD242=$AX$42,STL!$V$37,$AD242=$AX$43,STL!$V$38,$AD242=$AX$44,STL!$V$39,$AD242=$AX$45,STL!$V$40,$AD242=$AX$46,STL!$V$41,$AD242=$AX$47,STL!$V$42,$AD242=$AX$48,STL!$V$43,$AD242=$AX$49,STL!$V$44)</f>
        <v>209.79399999999998</v>
      </c>
      <c r="W242" s="2" t="s">
        <v>1561</v>
      </c>
      <c r="X242" s="2">
        <v>0.2</v>
      </c>
      <c r="Y242" s="2" t="s">
        <v>33</v>
      </c>
      <c r="Z242" s="2" t="s">
        <v>34</v>
      </c>
      <c r="AA242" s="2" t="s">
        <v>35</v>
      </c>
      <c r="AB242" s="2">
        <v>108952.327192</v>
      </c>
      <c r="AC242" s="2">
        <v>108.952327</v>
      </c>
      <c r="AD242" s="2">
        <v>28</v>
      </c>
      <c r="AE242" s="10" t="s">
        <v>307</v>
      </c>
      <c r="AF242" s="2">
        <f t="shared" si="4"/>
        <v>3408651.3732857141</v>
      </c>
      <c r="AG242" s="2" cm="1">
        <f t="array" ref="AG242">_xlfn.IFS(D242="I",MIN('Datos pp I Región'!$K$7:$K$9),D242="II",MIN('Datos pp II Región'!$K$7:$K$9),D242="III",MIN('Datos pp III Región'!$K$7:$K$9),D242="IV",MIN('Datos pp IV Región'!$K$7:$K$9),D242="V",MIN('Datos pp V Región'!$K$7:$K$9),D242="RM",MIN('Datos pp RM'!$K$7:$K$9),D242="VI",MIN('Datos pp VI Región'!$K$7:$K$9))</f>
        <v>22</v>
      </c>
      <c r="AH242" s="2" cm="1">
        <f t="array" ref="AH242">_xlfn.IFS(Z242="Pavimentado",1-(AG242/(4*365)),Z242="No Pavimentado",1-(AG242/365))</f>
        <v>0.98493150684931507</v>
      </c>
      <c r="AI242" s="2" cm="1">
        <f t="array" ref="AI242">_xlfn.IFS(Z242="Pavimentado",8,Z242="No Pavimentado",R242)</f>
        <v>8</v>
      </c>
      <c r="AJ242" s="2">
        <v>0.62</v>
      </c>
      <c r="AK242" s="2">
        <v>0.15</v>
      </c>
      <c r="AL242" s="2">
        <v>1.5</v>
      </c>
      <c r="AM242" s="2">
        <v>0.15</v>
      </c>
      <c r="AN242" s="2"/>
      <c r="AO242" s="2" cm="1">
        <f t="array" ref="AO242">_xlfn.IFS($Z242=$AU$3,AJ242*(($X242)^(0.91))*(AI242*1.1023)^(1.02),$Z242=$AU$4,AL242*281.9*((8.5/12)^0.9)*(AI242/2.72)^0.45)</f>
        <v>1.3201600184669013</v>
      </c>
      <c r="AP242" s="2" cm="1">
        <f t="array" ref="AP242">_xlfn.IFS($Z242=$AU$3,AK242*(($X242)^(0.91))*(AI242*1.1023)^1.02,$Z242=$AU$4,AM242*281.9*((8.5/12)^0.9)*(AI242/2.72)^0.45)</f>
        <v>0.31939355285489546</v>
      </c>
      <c r="AQ242" s="2" cm="1">
        <f t="array" ref="AQ242">_xlfn.IFS(Z242=$AU$3,(AF242*AO242*AH242)/1000000,Z242=$AU$4,(AF242*AH242*AO242*(1-AN242))/1000000)</f>
        <v>4.4321575642069124</v>
      </c>
      <c r="AR242" s="2" cm="1">
        <f t="array" ref="AR242">_xlfn.IFS(Z242=$AU$3,(AF242*AP242*AH242)/1000000,Z242=$AU$4,(AF242*AH242*AP242*(1-AN242))/1000000)</f>
        <v>1.0722961848887689</v>
      </c>
    </row>
    <row r="243" spans="1:44" x14ac:dyDescent="0.3">
      <c r="A243" s="2">
        <v>28</v>
      </c>
      <c r="B243" t="s">
        <v>228</v>
      </c>
      <c r="D243" t="s">
        <v>23</v>
      </c>
      <c r="F243" s="2" t="s">
        <v>240</v>
      </c>
      <c r="G243" s="2" t="s">
        <v>27</v>
      </c>
      <c r="H243" s="2" t="s">
        <v>239</v>
      </c>
      <c r="I243" s="2" t="s">
        <v>28</v>
      </c>
      <c r="J243" s="2">
        <v>1200</v>
      </c>
      <c r="K243" s="2" t="s">
        <v>232</v>
      </c>
      <c r="L243" s="2">
        <v>40</v>
      </c>
      <c r="M243" s="2" t="s">
        <v>233</v>
      </c>
      <c r="N243" s="2" t="s">
        <v>31</v>
      </c>
      <c r="O243" s="2">
        <v>438000</v>
      </c>
      <c r="P243" s="2" cm="1">
        <f t="array" ref="P243">_xlfn.IFS(AD243=$AT$8,STL!$P$3,AD243=$AT$9,STL!$P$4,AD243=$AT$10,STL!$P$5,AD243=$AT$11,STL!$P$6,AD243=$AT$12,STL!$P$7,AD243=$AT$13,STL!$P$8,AD243=$AT$14,STL!$P$9,AD243=$AT$15,STL!$P$10,AD243=$AT$16,STL!$P$11,AD243=$AT$17,STL!$P$12,AD243=$AT$18,STL!$P$13,AD243=$AT$19,STL!$P$14,AD243=$AT$20,STL!$P$15,AD243=$AT$21,STL!$P$16,AD243=$AT$22,STL!$P$17,AD243=$AT$23,STL!$P$18,AD243=$AT$24,STL!$P$19,AD243=$AT$25,STL!$P$20,AD243=$AT$26,STL!$P$21,AD243=$AT$27,STL!$P$22,AD243=$AT$28,STL!$P$23,AD243=$AT$29,STL!$P$24,AD243=$AT$30,STL!$P$25,AD243=$AT$31,STL!$P$26,AD243=$AT$32,STL!$P$27,AD243=$AT$33,STL!$P$28,AD243=$AT$34,STL!$P$29,AD243=$AT$35,STL!$P$30,AD243=$AT$36,STL!$P$31,AD243=$AT$37,STL!$P$32,AD243=$AT$38,STL!$P$33,AD243=$AT$39,STL!$P$34,AD243=$AT$40,STL!$P$35,AD243=$AT$41,STL!$P$36,AD243=$AT$42,STL!$P$37,AD243=$AT$43,STL!$P$38,AD243=$AT$44,STL!$P$39,AD243=$AT$45,STL!$P$40,AD243=$AT$46,STL!$P$41,AD243=$AT$47,STL!$P$42,AD243=$AT$48,STL!$P$43,AD243=$AT$49,STL!$P$44)</f>
        <v>8.3350000000000009</v>
      </c>
      <c r="Q243" s="2">
        <f>STL!$Q$3</f>
        <v>28</v>
      </c>
      <c r="R243" s="42">
        <f>STL!$R$3</f>
        <v>36.335000000000001</v>
      </c>
      <c r="S243" s="43" cm="1">
        <f t="array" ref="S243">_xlfn.IFS(A243=$AT$8,STL!$S$3,A243=$AT$9,STL!$S$4,A243=$AT$10,STL!$S$5,A243=$AT$11,STL!$S$6,A243=$AT$12,STL!$S$7,A243=$AT$13,STL!$S$8,A243=$AT$14,STL!$S$9,A243=$AT$15,STL!$S$10,A243=$AT$16,STL!$S$11,A243=$AT$17,STL!$S$12,A243=$AT$18,STL!$S$13,A243=$AT$19,STL!$S$14,A243=$AT$20,STL!$S$15,A243=$AT$21,STL!$S$16,A243=$AT$22,STL!$S$17,A243=$AT$23,STL!$S$18,A243=$AT$24,STL!$S$19,A243=$AT$25,STL!$S$20,A243=$AT$26,STL!$S$21,A243=$AT$27,STL!$S$22,A243=$AT$28,STL!$S$23,A243=$AT$29,STL!$S$24,A243=$AT$30,STL!$S$25,A243=$AT$31,STL!$S$26,A243=$AT$32,STL!$S$27,A243=$AT$33,STL!$S$28,A243=$AT$34,STL!$S$29,A243=$AT$35,STL!$S$30,A243=$AT$36,STL!$S$31,A243=$AT$37,STL!$S$32,A243=$AT$38,STL!$S$33,A243=$AT$39,STL!$S$34,A243=$AT$40,STL!$S$35,A243=$AT$41,STL!$S$36,A243=$AT$42,STL!$S$37,A243=$AT$43,STL!$S$38,A243=$AT$44,STL!$S$39,A243=$AT$45,STL!$S$40,A243=$AT$46,STL!$S$41,A243=$AT$47,STL!$S$42,A243=$AT$48,STL!$S$43,A243=$AT$49,STL!$S$44)</f>
        <v>15642.857142857143</v>
      </c>
      <c r="T243" s="2" cm="1">
        <f t="array" ref="T243">_xlfn.IFS(AD243=$AX$8,STL!$T$3,AD243=$AX$9,STL!$T$4,AD243=$AX$10,STL!$T$5,AD243=$AX$11,STL!$T$6,AD243=$AX$12,STL!$T$7,AD243=$AX$13,STL!$T$8,AD243=$AX$14,STL!$T$9,AD243=$AX$15,STL!$T$10,AD243=$AX$16,STL!$T$11,AD243=$AX$17,STL!$T$12,AD243=$AX$18,STL!$T$13,AD243=$AX$19,STL!$T$14,AD243=$AX$20,STL!$T$15,AD243=$AX$21,STL!$T$16,AD243=$AX$22,STL!$T$17,AD243=$AX$23,STL!$T$18,AD243=$AX$24,STL!$T$19,AD243=$AX$25,STL!$T$20,AD243=$AX$26,STL!$T$21,AD243=$AX$27,STL!$T$22,AD243=$AX$28,STL!$T$23,AD243=$AX$29,STL!$T$24,AD243=$AX$30,STL!$T$25,AD243=$AX$31,STL!$T$26,AD243=$AX$32,STL!$T$27,AD243=$AX$33,STL!$T$28,AD243=$AX$34,STL!$T$29,AD243=$AX$35,STL!$T$30,AD243=$AX$36,STL!$T$31,AD243=$AX$37,STL!$T$32,AD243=$AX$38,STL!$T$33,AD243=$AX$39,STL!$T$34,AD243=$AX$40,STL!$T$35,AD243=$AX$41,STL!$T$36,AD243=$AX$42,STL!$T$37,AD243=$AX$43,STL!$T$38,AD243=$AX$44,STL!$T$39,AD243=$AX$45,STL!$T$40,AD243=$AX$46,STL!$T$41,AD243=$AX$47,STL!$T$42,AD243=$AX$48,STL!$T$43,AD243=$AX$49,STL!$T$44)</f>
        <v>206.27099999999999</v>
      </c>
      <c r="U243" s="2" cm="1">
        <f t="array" ref="U243">_xlfn.IFS($AD243=$AX$8,STL!$U$3,$AD243=$AX$9,STL!$U$4,$AD243=$AX$10,STL!$U$5,$AD243=$AX$11,STL!$U$6,$AD243=$AX$12,STL!$U$7,$AD243=$AX$13,STL!$U$8,$AD243=$AX$14,STL!$U$9,$AD243=$AX$15,STL!$U$10,$AD243=$AX$16,STL!$U$11,$AD243=$AX$17,STL!$U$12,$AD243=$AX$18,STL!$U$13,$AD243=$AX$19,STL!$U$14,$AD243=$AX$20,STL!$U$15,$AD243=$AX$21,STL!$U$16,$AD243=$AX$22,STL!$U$17,$AD243=$AX$23,STL!$U$18,$AD243=$AX$24,STL!$U$19,$AD243=$AX$25,STL!$U$20,$AD243=$AX$26,STL!$U$21,$AD243=$AX$27,STL!$U$22,$AD243=$AX$28,STL!$U$23,$AD243=$AX$29,STL!$U$24,$AD243=$AX$30,STL!$U$25,$AD243=$AX$31,STL!$U$26,$AD243=$AX$32,STL!$U$27,$AD243=$AX$33,STL!$U$28,$AD243=$AX$34,STL!$U$29,$AD243=$AX$35,STL!$U$30,$AD243=$AX$36,STL!$U$31,$AD243=$AX$37,STL!$U$32,$AD243=$AX$38,STL!$U$33,$AD243=$AX$39,STL!$U$34,$AD243=$AX$40,STL!$U$35,$AD243=$AX$41,STL!$U$36,$AD243=$AX$42,STL!$U$37,$AD243=$AX$43,STL!$U$38,$AD243=$AX$44,STL!$U$39,$AD243=$AX$45,STL!$U$40,$AD243=$AX$46,STL!$U$41,$AD243=$AX$47,STL!$U$42,$AD243=$AX$48,STL!$U$43,$AD243=$AX$49,STL!$U$44)</f>
        <v>3.5230000000000001</v>
      </c>
      <c r="V243" s="2" cm="1">
        <f t="array" ref="V243">_xlfn.IFS($AD243=$AX$8,STL!$V$3,$AD243=$AX$9,STL!$V$4,$AD243=$AX$10,STL!$V$5,$AD243=$AX$11,STL!$V$6,$AD243=$AX$12,STL!$V$7,$AD243=$AX$13,STL!$V$8,$AD243=$AX$14,STL!$V$9,$AD243=$AX$15,STL!$V$10,$AD243=$AX$16,STL!$V$11,$AD243=$AX$17,STL!$V$12,$AD243=$AX$18,STL!$V$13,$AD243=$AX$19,STL!$V$14,$AD243=$AX$20,STL!$V$15,$AD243=$AX$21,STL!$V$16,$AD243=$AX$22,STL!$V$17,$AD243=$AX$23,STL!$V$18,$AD243=$AX$24,STL!$V$19,$AD243=$AX$25,STL!$V$20,$AD243=$AX$26,STL!$V$21,$AD243=$AX$27,STL!$V$22,$AD243=$AX$28,STL!$V$23,$AD243=$AX$29,STL!$V$24,$AD243=$AX$30,STL!$V$25,$AD243=$AX$31,STL!$V$26,$AD243=$AX$32,STL!$V$27,$AD243=$AX$33,STL!$V$28,$AD243=$AX$34,STL!$V$29,$AD243=$AX$35,STL!$V$30,$AD243=$AX$36,STL!$V$31,$AD243=$AX$37,STL!$V$32,$AD243=$AX$38,STL!$V$33,$AD243=$AX$39,STL!$V$34,$AD243=$AX$40,STL!$V$35,$AD243=$AX$41,STL!$V$36,$AD243=$AX$42,STL!$V$37,$AD243=$AX$43,STL!$V$38,$AD243=$AX$44,STL!$V$39,$AD243=$AX$45,STL!$V$40,$AD243=$AX$46,STL!$V$41,$AD243=$AX$47,STL!$V$42,$AD243=$AX$48,STL!$V$43,$AD243=$AX$49,STL!$V$44)</f>
        <v>209.79399999999998</v>
      </c>
      <c r="W243" s="2" t="s">
        <v>1562</v>
      </c>
      <c r="X243" s="2">
        <v>0</v>
      </c>
      <c r="Y243" s="2" t="s">
        <v>33</v>
      </c>
      <c r="Z243" s="2" t="s">
        <v>61</v>
      </c>
      <c r="AA243" s="2" t="s">
        <v>35</v>
      </c>
      <c r="AB243" s="2">
        <v>3521.2074029999999</v>
      </c>
      <c r="AC243" s="2">
        <v>3.521207</v>
      </c>
      <c r="AD243" s="2">
        <v>28</v>
      </c>
      <c r="AE243" s="10" t="s">
        <v>307</v>
      </c>
      <c r="AF243" s="2">
        <f t="shared" si="4"/>
        <v>110163.47614285715</v>
      </c>
      <c r="AG243" s="2" cm="1">
        <f t="array" ref="AG243">_xlfn.IFS(D243="I",MIN('Datos pp I Región'!$K$7:$K$9),D243="II",MIN('Datos pp II Región'!$K$7:$K$9),D243="III",MIN('Datos pp III Región'!$K$7:$K$9),D243="IV",MIN('Datos pp IV Región'!$K$7:$K$9),D243="V",MIN('Datos pp V Región'!$K$7:$K$9),D243="RM",MIN('Datos pp RM'!$K$7:$K$9),D243="VI",MIN('Datos pp VI Región'!$K$7:$K$9))</f>
        <v>22</v>
      </c>
      <c r="AH243" s="2" cm="1">
        <f t="array" ref="AH243">_xlfn.IFS(Z243="Pavimentado",1-(AG243/(4*365)),Z243="No Pavimentado",1-(AG243/365))</f>
        <v>0.9397260273972603</v>
      </c>
      <c r="AI243" s="2" cm="1">
        <f t="array" ref="AI243">_xlfn.IFS(Z243="Pavimentado",8,Z243="No Pavimentado",R243)</f>
        <v>36.335000000000001</v>
      </c>
      <c r="AJ243" s="2">
        <v>0.62</v>
      </c>
      <c r="AK243" s="2">
        <v>0.15</v>
      </c>
      <c r="AL243" s="2">
        <v>1.5</v>
      </c>
      <c r="AM243" s="2">
        <v>0.15</v>
      </c>
      <c r="AN243" s="2"/>
      <c r="AO243" s="2" cm="1">
        <f t="array" ref="AO243">_xlfn.IFS($Z243=$AU$3,AJ243*(($X243)^(0.91))*(AI243*1.1023)^(1.02),$Z243=$AU$4,AL243*281.9*((8.5/12)^0.9)*(AI243/2.72)^0.45)</f>
        <v>995.38378987729118</v>
      </c>
      <c r="AP243" s="2" cm="1">
        <f t="array" ref="AP243">_xlfn.IFS($Z243=$AU$3,AK243*(($X243)^(0.91))*(AI243*1.1023)^1.02,$Z243=$AU$4,AM243*281.9*((8.5/12)^0.9)*(AI243/2.72)^0.45)</f>
        <v>99.538378987729104</v>
      </c>
      <c r="AQ243" s="2" cm="1">
        <f t="array" ref="AQ243">_xlfn.IFS(Z243=$AU$3,(AF243*AO243*AH243)/1000000,Z243=$AU$4,(AF243*AH243*AO243*(1-AN243))/1000000)</f>
        <v>103.04559963691194</v>
      </c>
      <c r="AR243" s="2" cm="1">
        <f t="array" ref="AR243">_xlfn.IFS(Z243=$AU$3,(AF243*AP243*AH243)/1000000,Z243=$AU$4,(AF243*AH243*AP243*(1-AN243))/1000000)</f>
        <v>10.304559963691194</v>
      </c>
    </row>
    <row r="244" spans="1:44" x14ac:dyDescent="0.3">
      <c r="A244" s="2">
        <v>28</v>
      </c>
      <c r="B244" t="s">
        <v>228</v>
      </c>
      <c r="D244" t="s">
        <v>23</v>
      </c>
      <c r="F244" s="2" t="s">
        <v>238</v>
      </c>
      <c r="G244" s="2" t="s">
        <v>27</v>
      </c>
      <c r="H244" s="2" t="s">
        <v>239</v>
      </c>
      <c r="I244" s="2" t="s">
        <v>28</v>
      </c>
      <c r="J244" s="2">
        <v>1200</v>
      </c>
      <c r="K244" s="2" t="s">
        <v>232</v>
      </c>
      <c r="L244" s="2">
        <v>40</v>
      </c>
      <c r="M244" s="2" t="s">
        <v>233</v>
      </c>
      <c r="N244" s="2" t="s">
        <v>31</v>
      </c>
      <c r="O244" s="2">
        <v>438000</v>
      </c>
      <c r="P244" s="2" cm="1">
        <f t="array" ref="P244">_xlfn.IFS(AD244=$AT$8,STL!$P$3,AD244=$AT$9,STL!$P$4,AD244=$AT$10,STL!$P$5,AD244=$AT$11,STL!$P$6,AD244=$AT$12,STL!$P$7,AD244=$AT$13,STL!$P$8,AD244=$AT$14,STL!$P$9,AD244=$AT$15,STL!$P$10,AD244=$AT$16,STL!$P$11,AD244=$AT$17,STL!$P$12,AD244=$AT$18,STL!$P$13,AD244=$AT$19,STL!$P$14,AD244=$AT$20,STL!$P$15,AD244=$AT$21,STL!$P$16,AD244=$AT$22,STL!$P$17,AD244=$AT$23,STL!$P$18,AD244=$AT$24,STL!$P$19,AD244=$AT$25,STL!$P$20,AD244=$AT$26,STL!$P$21,AD244=$AT$27,STL!$P$22,AD244=$AT$28,STL!$P$23,AD244=$AT$29,STL!$P$24,AD244=$AT$30,STL!$P$25,AD244=$AT$31,STL!$P$26,AD244=$AT$32,STL!$P$27,AD244=$AT$33,STL!$P$28,AD244=$AT$34,STL!$P$29,AD244=$AT$35,STL!$P$30,AD244=$AT$36,STL!$P$31,AD244=$AT$37,STL!$P$32,AD244=$AT$38,STL!$P$33,AD244=$AT$39,STL!$P$34,AD244=$AT$40,STL!$P$35,AD244=$AT$41,STL!$P$36,AD244=$AT$42,STL!$P$37,AD244=$AT$43,STL!$P$38,AD244=$AT$44,STL!$P$39,AD244=$AT$45,STL!$P$40,AD244=$AT$46,STL!$P$41,AD244=$AT$47,STL!$P$42,AD244=$AT$48,STL!$P$43,AD244=$AT$49,STL!$P$44)</f>
        <v>8.3350000000000009</v>
      </c>
      <c r="Q244" s="2">
        <f>STL!$Q$3</f>
        <v>28</v>
      </c>
      <c r="R244" s="42">
        <f>STL!$R$3</f>
        <v>36.335000000000001</v>
      </c>
      <c r="S244" s="43" cm="1">
        <f t="array" ref="S244">_xlfn.IFS(A244=$AT$8,STL!$S$3,A244=$AT$9,STL!$S$4,A244=$AT$10,STL!$S$5,A244=$AT$11,STL!$S$6,A244=$AT$12,STL!$S$7,A244=$AT$13,STL!$S$8,A244=$AT$14,STL!$S$9,A244=$AT$15,STL!$S$10,A244=$AT$16,STL!$S$11,A244=$AT$17,STL!$S$12,A244=$AT$18,STL!$S$13,A244=$AT$19,STL!$S$14,A244=$AT$20,STL!$S$15,A244=$AT$21,STL!$S$16,A244=$AT$22,STL!$S$17,A244=$AT$23,STL!$S$18,A244=$AT$24,STL!$S$19,A244=$AT$25,STL!$S$20,A244=$AT$26,STL!$S$21,A244=$AT$27,STL!$S$22,A244=$AT$28,STL!$S$23,A244=$AT$29,STL!$S$24,A244=$AT$30,STL!$S$25,A244=$AT$31,STL!$S$26,A244=$AT$32,STL!$S$27,A244=$AT$33,STL!$S$28,A244=$AT$34,STL!$S$29,A244=$AT$35,STL!$S$30,A244=$AT$36,STL!$S$31,A244=$AT$37,STL!$S$32,A244=$AT$38,STL!$S$33,A244=$AT$39,STL!$S$34,A244=$AT$40,STL!$S$35,A244=$AT$41,STL!$S$36,A244=$AT$42,STL!$S$37,A244=$AT$43,STL!$S$38,A244=$AT$44,STL!$S$39,A244=$AT$45,STL!$S$40,A244=$AT$46,STL!$S$41,A244=$AT$47,STL!$S$42,A244=$AT$48,STL!$S$43,A244=$AT$49,STL!$S$44)</f>
        <v>15642.857142857143</v>
      </c>
      <c r="T244" s="2" cm="1">
        <f t="array" ref="T244">_xlfn.IFS(AD244=$AX$8,STL!$T$3,AD244=$AX$9,STL!$T$4,AD244=$AX$10,STL!$T$5,AD244=$AX$11,STL!$T$6,AD244=$AX$12,STL!$T$7,AD244=$AX$13,STL!$T$8,AD244=$AX$14,STL!$T$9,AD244=$AX$15,STL!$T$10,AD244=$AX$16,STL!$T$11,AD244=$AX$17,STL!$T$12,AD244=$AX$18,STL!$T$13,AD244=$AX$19,STL!$T$14,AD244=$AX$20,STL!$T$15,AD244=$AX$21,STL!$T$16,AD244=$AX$22,STL!$T$17,AD244=$AX$23,STL!$T$18,AD244=$AX$24,STL!$T$19,AD244=$AX$25,STL!$T$20,AD244=$AX$26,STL!$T$21,AD244=$AX$27,STL!$T$22,AD244=$AX$28,STL!$T$23,AD244=$AX$29,STL!$T$24,AD244=$AX$30,STL!$T$25,AD244=$AX$31,STL!$T$26,AD244=$AX$32,STL!$T$27,AD244=$AX$33,STL!$T$28,AD244=$AX$34,STL!$T$29,AD244=$AX$35,STL!$T$30,AD244=$AX$36,STL!$T$31,AD244=$AX$37,STL!$T$32,AD244=$AX$38,STL!$T$33,AD244=$AX$39,STL!$T$34,AD244=$AX$40,STL!$T$35,AD244=$AX$41,STL!$T$36,AD244=$AX$42,STL!$T$37,AD244=$AX$43,STL!$T$38,AD244=$AX$44,STL!$T$39,AD244=$AX$45,STL!$T$40,AD244=$AX$46,STL!$T$41,AD244=$AX$47,STL!$T$42,AD244=$AX$48,STL!$T$43,AD244=$AX$49,STL!$T$44)</f>
        <v>206.27099999999999</v>
      </c>
      <c r="U244" s="2" cm="1">
        <f t="array" ref="U244">_xlfn.IFS($AD244=$AX$8,STL!$U$3,$AD244=$AX$9,STL!$U$4,$AD244=$AX$10,STL!$U$5,$AD244=$AX$11,STL!$U$6,$AD244=$AX$12,STL!$U$7,$AD244=$AX$13,STL!$U$8,$AD244=$AX$14,STL!$U$9,$AD244=$AX$15,STL!$U$10,$AD244=$AX$16,STL!$U$11,$AD244=$AX$17,STL!$U$12,$AD244=$AX$18,STL!$U$13,$AD244=$AX$19,STL!$U$14,$AD244=$AX$20,STL!$U$15,$AD244=$AX$21,STL!$U$16,$AD244=$AX$22,STL!$U$17,$AD244=$AX$23,STL!$U$18,$AD244=$AX$24,STL!$U$19,$AD244=$AX$25,STL!$U$20,$AD244=$AX$26,STL!$U$21,$AD244=$AX$27,STL!$U$22,$AD244=$AX$28,STL!$U$23,$AD244=$AX$29,STL!$U$24,$AD244=$AX$30,STL!$U$25,$AD244=$AX$31,STL!$U$26,$AD244=$AX$32,STL!$U$27,$AD244=$AX$33,STL!$U$28,$AD244=$AX$34,STL!$U$29,$AD244=$AX$35,STL!$U$30,$AD244=$AX$36,STL!$U$31,$AD244=$AX$37,STL!$U$32,$AD244=$AX$38,STL!$U$33,$AD244=$AX$39,STL!$U$34,$AD244=$AX$40,STL!$U$35,$AD244=$AX$41,STL!$U$36,$AD244=$AX$42,STL!$U$37,$AD244=$AX$43,STL!$U$38,$AD244=$AX$44,STL!$U$39,$AD244=$AX$45,STL!$U$40,$AD244=$AX$46,STL!$U$41,$AD244=$AX$47,STL!$U$42,$AD244=$AX$48,STL!$U$43,$AD244=$AX$49,STL!$U$44)</f>
        <v>3.5230000000000001</v>
      </c>
      <c r="V244" s="2" cm="1">
        <f t="array" ref="V244">_xlfn.IFS($AD244=$AX$8,STL!$V$3,$AD244=$AX$9,STL!$V$4,$AD244=$AX$10,STL!$V$5,$AD244=$AX$11,STL!$V$6,$AD244=$AX$12,STL!$V$7,$AD244=$AX$13,STL!$V$8,$AD244=$AX$14,STL!$V$9,$AD244=$AX$15,STL!$V$10,$AD244=$AX$16,STL!$V$11,$AD244=$AX$17,STL!$V$12,$AD244=$AX$18,STL!$V$13,$AD244=$AX$19,STL!$V$14,$AD244=$AX$20,STL!$V$15,$AD244=$AX$21,STL!$V$16,$AD244=$AX$22,STL!$V$17,$AD244=$AX$23,STL!$V$18,$AD244=$AX$24,STL!$V$19,$AD244=$AX$25,STL!$V$20,$AD244=$AX$26,STL!$V$21,$AD244=$AX$27,STL!$V$22,$AD244=$AX$28,STL!$V$23,$AD244=$AX$29,STL!$V$24,$AD244=$AX$30,STL!$V$25,$AD244=$AX$31,STL!$V$26,$AD244=$AX$32,STL!$V$27,$AD244=$AX$33,STL!$V$28,$AD244=$AX$34,STL!$V$29,$AD244=$AX$35,STL!$V$30,$AD244=$AX$36,STL!$V$31,$AD244=$AX$37,STL!$V$32,$AD244=$AX$38,STL!$V$33,$AD244=$AX$39,STL!$V$34,$AD244=$AX$40,STL!$V$35,$AD244=$AX$41,STL!$V$36,$AD244=$AX$42,STL!$V$37,$AD244=$AX$43,STL!$V$38,$AD244=$AX$44,STL!$V$39,$AD244=$AX$45,STL!$V$40,$AD244=$AX$46,STL!$V$41,$AD244=$AX$47,STL!$V$42,$AD244=$AX$48,STL!$V$43,$AD244=$AX$49,STL!$V$44)</f>
        <v>209.79399999999998</v>
      </c>
      <c r="W244" s="2" t="s">
        <v>1563</v>
      </c>
      <c r="X244" s="2">
        <v>0.03</v>
      </c>
      <c r="Y244" s="2" t="s">
        <v>33</v>
      </c>
      <c r="Z244" s="2" t="s">
        <v>34</v>
      </c>
      <c r="AA244" s="2" t="s">
        <v>35</v>
      </c>
      <c r="AB244" s="2">
        <v>512.48010599999998</v>
      </c>
      <c r="AC244" s="2">
        <v>0.51248000000000005</v>
      </c>
      <c r="AD244" s="2">
        <v>28</v>
      </c>
      <c r="AE244" s="10" t="s">
        <v>307</v>
      </c>
      <c r="AF244" s="2">
        <f t="shared" si="4"/>
        <v>16033.302857142859</v>
      </c>
      <c r="AG244" s="2" cm="1">
        <f t="array" ref="AG244">_xlfn.IFS(D244="I",MIN('Datos pp I Región'!$K$7:$K$9),D244="II",MIN('Datos pp II Región'!$K$7:$K$9),D244="III",MIN('Datos pp III Región'!$K$7:$K$9),D244="IV",MIN('Datos pp IV Región'!$K$7:$K$9),D244="V",MIN('Datos pp V Región'!$K$7:$K$9),D244="RM",MIN('Datos pp RM'!$K$7:$K$9),D244="VI",MIN('Datos pp VI Región'!$K$7:$K$9))</f>
        <v>22</v>
      </c>
      <c r="AH244" s="2" cm="1">
        <f t="array" ref="AH244">_xlfn.IFS(Z244="Pavimentado",1-(AG244/(4*365)),Z244="No Pavimentado",1-(AG244/365))</f>
        <v>0.98493150684931507</v>
      </c>
      <c r="AI244" s="2" cm="1">
        <f t="array" ref="AI244">_xlfn.IFS(Z244="Pavimentado",8,Z244="No Pavimentado",R244)</f>
        <v>8</v>
      </c>
      <c r="AJ244" s="2">
        <v>0.62</v>
      </c>
      <c r="AK244" s="2">
        <v>0.15</v>
      </c>
      <c r="AL244" s="2">
        <v>1.5</v>
      </c>
      <c r="AM244" s="2">
        <v>0.15</v>
      </c>
      <c r="AN244" s="2"/>
      <c r="AO244" s="2" cm="1">
        <f t="array" ref="AO244">_xlfn.IFS($Z244=$AU$3,AJ244*(($X244)^(0.91))*(AI244*1.1023)^(1.02),$Z244=$AU$4,AL244*281.9*((8.5/12)^0.9)*(AI244/2.72)^0.45)</f>
        <v>0.23489275495793649</v>
      </c>
      <c r="AP244" s="2" cm="1">
        <f t="array" ref="AP244">_xlfn.IFS($Z244=$AU$3,AK244*(($X244)^(0.91))*(AI244*1.1023)^1.02,$Z244=$AU$4,AM244*281.9*((8.5/12)^0.9)*(AI244/2.72)^0.45)</f>
        <v>5.6828892328533019E-2</v>
      </c>
      <c r="AQ244" s="2" cm="1">
        <f t="array" ref="AQ244">_xlfn.IFS(Z244=$AU$3,(AF244*AO244*AH244)/1000000,Z244=$AU$4,(AF244*AH244*AO244*(1-AN244))/1000000)</f>
        <v>3.7093571264891286E-3</v>
      </c>
      <c r="AR244" s="2" cm="1">
        <f t="array" ref="AR244">_xlfn.IFS(Z244=$AU$3,(AF244*AP244*AH244)/1000000,Z244=$AU$4,(AF244*AH244*AP244*(1-AN244))/1000000)</f>
        <v>8.974251112473698E-4</v>
      </c>
    </row>
    <row r="245" spans="1:44" x14ac:dyDescent="0.3">
      <c r="A245" s="2">
        <v>28</v>
      </c>
      <c r="B245" t="s">
        <v>228</v>
      </c>
      <c r="D245" t="s">
        <v>23</v>
      </c>
      <c r="F245" s="2" t="s">
        <v>238</v>
      </c>
      <c r="G245" s="2" t="s">
        <v>27</v>
      </c>
      <c r="H245" s="2" t="s">
        <v>239</v>
      </c>
      <c r="I245" s="2" t="s">
        <v>28</v>
      </c>
      <c r="J245" s="2">
        <v>1200</v>
      </c>
      <c r="K245" s="2" t="s">
        <v>232</v>
      </c>
      <c r="L245" s="2">
        <v>40</v>
      </c>
      <c r="M245" s="2" t="s">
        <v>233</v>
      </c>
      <c r="N245" s="2" t="s">
        <v>31</v>
      </c>
      <c r="O245" s="2">
        <v>438000</v>
      </c>
      <c r="P245" s="2" cm="1">
        <f t="array" ref="P245">_xlfn.IFS(AD245=$AT$8,STL!$P$3,AD245=$AT$9,STL!$P$4,AD245=$AT$10,STL!$P$5,AD245=$AT$11,STL!$P$6,AD245=$AT$12,STL!$P$7,AD245=$AT$13,STL!$P$8,AD245=$AT$14,STL!$P$9,AD245=$AT$15,STL!$P$10,AD245=$AT$16,STL!$P$11,AD245=$AT$17,STL!$P$12,AD245=$AT$18,STL!$P$13,AD245=$AT$19,STL!$P$14,AD245=$AT$20,STL!$P$15,AD245=$AT$21,STL!$P$16,AD245=$AT$22,STL!$P$17,AD245=$AT$23,STL!$P$18,AD245=$AT$24,STL!$P$19,AD245=$AT$25,STL!$P$20,AD245=$AT$26,STL!$P$21,AD245=$AT$27,STL!$P$22,AD245=$AT$28,STL!$P$23,AD245=$AT$29,STL!$P$24,AD245=$AT$30,STL!$P$25,AD245=$AT$31,STL!$P$26,AD245=$AT$32,STL!$P$27,AD245=$AT$33,STL!$P$28,AD245=$AT$34,STL!$P$29,AD245=$AT$35,STL!$P$30,AD245=$AT$36,STL!$P$31,AD245=$AT$37,STL!$P$32,AD245=$AT$38,STL!$P$33,AD245=$AT$39,STL!$P$34,AD245=$AT$40,STL!$P$35,AD245=$AT$41,STL!$P$36,AD245=$AT$42,STL!$P$37,AD245=$AT$43,STL!$P$38,AD245=$AT$44,STL!$P$39,AD245=$AT$45,STL!$P$40,AD245=$AT$46,STL!$P$41,AD245=$AT$47,STL!$P$42,AD245=$AT$48,STL!$P$43,AD245=$AT$49,STL!$P$44)</f>
        <v>8.3350000000000009</v>
      </c>
      <c r="Q245" s="2">
        <f>STL!$Q$3</f>
        <v>28</v>
      </c>
      <c r="R245" s="42">
        <f>STL!$R$3</f>
        <v>36.335000000000001</v>
      </c>
      <c r="S245" s="43" cm="1">
        <f t="array" ref="S245">_xlfn.IFS(A245=$AT$8,STL!$S$3,A245=$AT$9,STL!$S$4,A245=$AT$10,STL!$S$5,A245=$AT$11,STL!$S$6,A245=$AT$12,STL!$S$7,A245=$AT$13,STL!$S$8,A245=$AT$14,STL!$S$9,A245=$AT$15,STL!$S$10,A245=$AT$16,STL!$S$11,A245=$AT$17,STL!$S$12,A245=$AT$18,STL!$S$13,A245=$AT$19,STL!$S$14,A245=$AT$20,STL!$S$15,A245=$AT$21,STL!$S$16,A245=$AT$22,STL!$S$17,A245=$AT$23,STL!$S$18,A245=$AT$24,STL!$S$19,A245=$AT$25,STL!$S$20,A245=$AT$26,STL!$S$21,A245=$AT$27,STL!$S$22,A245=$AT$28,STL!$S$23,A245=$AT$29,STL!$S$24,A245=$AT$30,STL!$S$25,A245=$AT$31,STL!$S$26,A245=$AT$32,STL!$S$27,A245=$AT$33,STL!$S$28,A245=$AT$34,STL!$S$29,A245=$AT$35,STL!$S$30,A245=$AT$36,STL!$S$31,A245=$AT$37,STL!$S$32,A245=$AT$38,STL!$S$33,A245=$AT$39,STL!$S$34,A245=$AT$40,STL!$S$35,A245=$AT$41,STL!$S$36,A245=$AT$42,STL!$S$37,A245=$AT$43,STL!$S$38,A245=$AT$44,STL!$S$39,A245=$AT$45,STL!$S$40,A245=$AT$46,STL!$S$41,A245=$AT$47,STL!$S$42,A245=$AT$48,STL!$S$43,A245=$AT$49,STL!$S$44)</f>
        <v>15642.857142857143</v>
      </c>
      <c r="T245" s="2" cm="1">
        <f t="array" ref="T245">_xlfn.IFS(AD245=$AX$8,STL!$T$3,AD245=$AX$9,STL!$T$4,AD245=$AX$10,STL!$T$5,AD245=$AX$11,STL!$T$6,AD245=$AX$12,STL!$T$7,AD245=$AX$13,STL!$T$8,AD245=$AX$14,STL!$T$9,AD245=$AX$15,STL!$T$10,AD245=$AX$16,STL!$T$11,AD245=$AX$17,STL!$T$12,AD245=$AX$18,STL!$T$13,AD245=$AX$19,STL!$T$14,AD245=$AX$20,STL!$T$15,AD245=$AX$21,STL!$T$16,AD245=$AX$22,STL!$T$17,AD245=$AX$23,STL!$T$18,AD245=$AX$24,STL!$T$19,AD245=$AX$25,STL!$T$20,AD245=$AX$26,STL!$T$21,AD245=$AX$27,STL!$T$22,AD245=$AX$28,STL!$T$23,AD245=$AX$29,STL!$T$24,AD245=$AX$30,STL!$T$25,AD245=$AX$31,STL!$T$26,AD245=$AX$32,STL!$T$27,AD245=$AX$33,STL!$T$28,AD245=$AX$34,STL!$T$29,AD245=$AX$35,STL!$T$30,AD245=$AX$36,STL!$T$31,AD245=$AX$37,STL!$T$32,AD245=$AX$38,STL!$T$33,AD245=$AX$39,STL!$T$34,AD245=$AX$40,STL!$T$35,AD245=$AX$41,STL!$T$36,AD245=$AX$42,STL!$T$37,AD245=$AX$43,STL!$T$38,AD245=$AX$44,STL!$T$39,AD245=$AX$45,STL!$T$40,AD245=$AX$46,STL!$T$41,AD245=$AX$47,STL!$T$42,AD245=$AX$48,STL!$T$43,AD245=$AX$49,STL!$T$44)</f>
        <v>206.27099999999999</v>
      </c>
      <c r="U245" s="2" cm="1">
        <f t="array" ref="U245">_xlfn.IFS($AD245=$AX$8,STL!$U$3,$AD245=$AX$9,STL!$U$4,$AD245=$AX$10,STL!$U$5,$AD245=$AX$11,STL!$U$6,$AD245=$AX$12,STL!$U$7,$AD245=$AX$13,STL!$U$8,$AD245=$AX$14,STL!$U$9,$AD245=$AX$15,STL!$U$10,$AD245=$AX$16,STL!$U$11,$AD245=$AX$17,STL!$U$12,$AD245=$AX$18,STL!$U$13,$AD245=$AX$19,STL!$U$14,$AD245=$AX$20,STL!$U$15,$AD245=$AX$21,STL!$U$16,$AD245=$AX$22,STL!$U$17,$AD245=$AX$23,STL!$U$18,$AD245=$AX$24,STL!$U$19,$AD245=$AX$25,STL!$U$20,$AD245=$AX$26,STL!$U$21,$AD245=$AX$27,STL!$U$22,$AD245=$AX$28,STL!$U$23,$AD245=$AX$29,STL!$U$24,$AD245=$AX$30,STL!$U$25,$AD245=$AX$31,STL!$U$26,$AD245=$AX$32,STL!$U$27,$AD245=$AX$33,STL!$U$28,$AD245=$AX$34,STL!$U$29,$AD245=$AX$35,STL!$U$30,$AD245=$AX$36,STL!$U$31,$AD245=$AX$37,STL!$U$32,$AD245=$AX$38,STL!$U$33,$AD245=$AX$39,STL!$U$34,$AD245=$AX$40,STL!$U$35,$AD245=$AX$41,STL!$U$36,$AD245=$AX$42,STL!$U$37,$AD245=$AX$43,STL!$U$38,$AD245=$AX$44,STL!$U$39,$AD245=$AX$45,STL!$U$40,$AD245=$AX$46,STL!$U$41,$AD245=$AX$47,STL!$U$42,$AD245=$AX$48,STL!$U$43,$AD245=$AX$49,STL!$U$44)</f>
        <v>3.5230000000000001</v>
      </c>
      <c r="V245" s="2" cm="1">
        <f t="array" ref="V245">_xlfn.IFS($AD245=$AX$8,STL!$V$3,$AD245=$AX$9,STL!$V$4,$AD245=$AX$10,STL!$V$5,$AD245=$AX$11,STL!$V$6,$AD245=$AX$12,STL!$V$7,$AD245=$AX$13,STL!$V$8,$AD245=$AX$14,STL!$V$9,$AD245=$AX$15,STL!$V$10,$AD245=$AX$16,STL!$V$11,$AD245=$AX$17,STL!$V$12,$AD245=$AX$18,STL!$V$13,$AD245=$AX$19,STL!$V$14,$AD245=$AX$20,STL!$V$15,$AD245=$AX$21,STL!$V$16,$AD245=$AX$22,STL!$V$17,$AD245=$AX$23,STL!$V$18,$AD245=$AX$24,STL!$V$19,$AD245=$AX$25,STL!$V$20,$AD245=$AX$26,STL!$V$21,$AD245=$AX$27,STL!$V$22,$AD245=$AX$28,STL!$V$23,$AD245=$AX$29,STL!$V$24,$AD245=$AX$30,STL!$V$25,$AD245=$AX$31,STL!$V$26,$AD245=$AX$32,STL!$V$27,$AD245=$AX$33,STL!$V$28,$AD245=$AX$34,STL!$V$29,$AD245=$AX$35,STL!$V$30,$AD245=$AX$36,STL!$V$31,$AD245=$AX$37,STL!$V$32,$AD245=$AX$38,STL!$V$33,$AD245=$AX$39,STL!$V$34,$AD245=$AX$40,STL!$V$35,$AD245=$AX$41,STL!$V$36,$AD245=$AX$42,STL!$V$37,$AD245=$AX$43,STL!$V$38,$AD245=$AX$44,STL!$V$39,$AD245=$AX$45,STL!$V$40,$AD245=$AX$46,STL!$V$41,$AD245=$AX$47,STL!$V$42,$AD245=$AX$48,STL!$V$43,$AD245=$AX$49,STL!$V$44)</f>
        <v>209.79399999999998</v>
      </c>
      <c r="W245" s="2" t="s">
        <v>1564</v>
      </c>
      <c r="X245" s="2">
        <v>0.03</v>
      </c>
      <c r="Y245" s="2" t="s">
        <v>33</v>
      </c>
      <c r="Z245" s="2" t="s">
        <v>34</v>
      </c>
      <c r="AA245" s="2" t="s">
        <v>35</v>
      </c>
      <c r="AB245" s="2">
        <v>4549.0891359999996</v>
      </c>
      <c r="AC245" s="2">
        <v>4.5490890000000004</v>
      </c>
      <c r="AD245" s="2">
        <v>28</v>
      </c>
      <c r="AE245" s="10" t="s">
        <v>307</v>
      </c>
      <c r="AF245" s="2">
        <f t="shared" si="4"/>
        <v>142321.49871428573</v>
      </c>
      <c r="AG245" s="2" cm="1">
        <f t="array" ref="AG245">_xlfn.IFS(D245="I",MIN('Datos pp I Región'!$K$7:$K$9),D245="II",MIN('Datos pp II Región'!$K$7:$K$9),D245="III",MIN('Datos pp III Región'!$K$7:$K$9),D245="IV",MIN('Datos pp IV Región'!$K$7:$K$9),D245="V",MIN('Datos pp V Región'!$K$7:$K$9),D245="RM",MIN('Datos pp RM'!$K$7:$K$9),D245="VI",MIN('Datos pp VI Región'!$K$7:$K$9))</f>
        <v>22</v>
      </c>
      <c r="AH245" s="2" cm="1">
        <f t="array" ref="AH245">_xlfn.IFS(Z245="Pavimentado",1-(AG245/(4*365)),Z245="No Pavimentado",1-(AG245/365))</f>
        <v>0.98493150684931507</v>
      </c>
      <c r="AI245" s="2" cm="1">
        <f t="array" ref="AI245">_xlfn.IFS(Z245="Pavimentado",8,Z245="No Pavimentado",R245)</f>
        <v>8</v>
      </c>
      <c r="AJ245" s="2">
        <v>0.62</v>
      </c>
      <c r="AK245" s="2">
        <v>0.15</v>
      </c>
      <c r="AL245" s="2">
        <v>1.5</v>
      </c>
      <c r="AM245" s="2">
        <v>0.15</v>
      </c>
      <c r="AN245" s="2"/>
      <c r="AO245" s="2" cm="1">
        <f t="array" ref="AO245">_xlfn.IFS($Z245=$AU$3,AJ245*(($X245)^(0.91))*(AI245*1.1023)^(1.02),$Z245=$AU$4,AL245*281.9*((8.5/12)^0.9)*(AI245/2.72)^0.45)</f>
        <v>0.23489275495793649</v>
      </c>
      <c r="AP245" s="2" cm="1">
        <f t="array" ref="AP245">_xlfn.IFS($Z245=$AU$3,AK245*(($X245)^(0.91))*(AI245*1.1023)^1.02,$Z245=$AU$4,AM245*281.9*((8.5/12)^0.9)*(AI245/2.72)^0.45)</f>
        <v>5.6828892328533019E-2</v>
      </c>
      <c r="AQ245" s="2" cm="1">
        <f t="array" ref="AQ245">_xlfn.IFS(Z245=$AU$3,(AF245*AO245*AH245)/1000000,Z245=$AU$4,(AF245*AH245*AO245*(1-AN245))/1000000)</f>
        <v>3.2926544843083244E-2</v>
      </c>
      <c r="AR245" s="2" cm="1">
        <f t="array" ref="AR245">_xlfn.IFS(Z245=$AU$3,(AF245*AP245*AH245)/1000000,Z245=$AU$4,(AF245*AH245*AP245*(1-AN245))/1000000)</f>
        <v>7.966099558810464E-3</v>
      </c>
    </row>
    <row r="246" spans="1:44" x14ac:dyDescent="0.3">
      <c r="A246" s="2">
        <v>28</v>
      </c>
      <c r="B246" t="s">
        <v>228</v>
      </c>
      <c r="D246" t="s">
        <v>23</v>
      </c>
      <c r="F246" s="2" t="s">
        <v>238</v>
      </c>
      <c r="G246" s="2" t="s">
        <v>27</v>
      </c>
      <c r="H246" s="2" t="s">
        <v>239</v>
      </c>
      <c r="I246" s="2" t="s">
        <v>28</v>
      </c>
      <c r="J246" s="2">
        <v>1200</v>
      </c>
      <c r="K246" s="2" t="s">
        <v>232</v>
      </c>
      <c r="L246" s="2">
        <v>40</v>
      </c>
      <c r="M246" s="2" t="s">
        <v>233</v>
      </c>
      <c r="N246" s="2" t="s">
        <v>31</v>
      </c>
      <c r="O246" s="2">
        <v>438000</v>
      </c>
      <c r="P246" s="2" cm="1">
        <f t="array" ref="P246">_xlfn.IFS(AD246=$AT$8,STL!$P$3,AD246=$AT$9,STL!$P$4,AD246=$AT$10,STL!$P$5,AD246=$AT$11,STL!$P$6,AD246=$AT$12,STL!$P$7,AD246=$AT$13,STL!$P$8,AD246=$AT$14,STL!$P$9,AD246=$AT$15,STL!$P$10,AD246=$AT$16,STL!$P$11,AD246=$AT$17,STL!$P$12,AD246=$AT$18,STL!$P$13,AD246=$AT$19,STL!$P$14,AD246=$AT$20,STL!$P$15,AD246=$AT$21,STL!$P$16,AD246=$AT$22,STL!$P$17,AD246=$AT$23,STL!$P$18,AD246=$AT$24,STL!$P$19,AD246=$AT$25,STL!$P$20,AD246=$AT$26,STL!$P$21,AD246=$AT$27,STL!$P$22,AD246=$AT$28,STL!$P$23,AD246=$AT$29,STL!$P$24,AD246=$AT$30,STL!$P$25,AD246=$AT$31,STL!$P$26,AD246=$AT$32,STL!$P$27,AD246=$AT$33,STL!$P$28,AD246=$AT$34,STL!$P$29,AD246=$AT$35,STL!$P$30,AD246=$AT$36,STL!$P$31,AD246=$AT$37,STL!$P$32,AD246=$AT$38,STL!$P$33,AD246=$AT$39,STL!$P$34,AD246=$AT$40,STL!$P$35,AD246=$AT$41,STL!$P$36,AD246=$AT$42,STL!$P$37,AD246=$AT$43,STL!$P$38,AD246=$AT$44,STL!$P$39,AD246=$AT$45,STL!$P$40,AD246=$AT$46,STL!$P$41,AD246=$AT$47,STL!$P$42,AD246=$AT$48,STL!$P$43,AD246=$AT$49,STL!$P$44)</f>
        <v>8.3350000000000009</v>
      </c>
      <c r="Q246" s="2">
        <f>STL!$Q$3</f>
        <v>28</v>
      </c>
      <c r="R246" s="42">
        <f>STL!$R$3</f>
        <v>36.335000000000001</v>
      </c>
      <c r="S246" s="43" cm="1">
        <f t="array" ref="S246">_xlfn.IFS(A246=$AT$8,STL!$S$3,A246=$AT$9,STL!$S$4,A246=$AT$10,STL!$S$5,A246=$AT$11,STL!$S$6,A246=$AT$12,STL!$S$7,A246=$AT$13,STL!$S$8,A246=$AT$14,STL!$S$9,A246=$AT$15,STL!$S$10,A246=$AT$16,STL!$S$11,A246=$AT$17,STL!$S$12,A246=$AT$18,STL!$S$13,A246=$AT$19,STL!$S$14,A246=$AT$20,STL!$S$15,A246=$AT$21,STL!$S$16,A246=$AT$22,STL!$S$17,A246=$AT$23,STL!$S$18,A246=$AT$24,STL!$S$19,A246=$AT$25,STL!$S$20,A246=$AT$26,STL!$S$21,A246=$AT$27,STL!$S$22,A246=$AT$28,STL!$S$23,A246=$AT$29,STL!$S$24,A246=$AT$30,STL!$S$25,A246=$AT$31,STL!$S$26,A246=$AT$32,STL!$S$27,A246=$AT$33,STL!$S$28,A246=$AT$34,STL!$S$29,A246=$AT$35,STL!$S$30,A246=$AT$36,STL!$S$31,A246=$AT$37,STL!$S$32,A246=$AT$38,STL!$S$33,A246=$AT$39,STL!$S$34,A246=$AT$40,STL!$S$35,A246=$AT$41,STL!$S$36,A246=$AT$42,STL!$S$37,A246=$AT$43,STL!$S$38,A246=$AT$44,STL!$S$39,A246=$AT$45,STL!$S$40,A246=$AT$46,STL!$S$41,A246=$AT$47,STL!$S$42,A246=$AT$48,STL!$S$43,A246=$AT$49,STL!$S$44)</f>
        <v>15642.857142857143</v>
      </c>
      <c r="T246" s="2" cm="1">
        <f t="array" ref="T246">_xlfn.IFS(AD246=$AX$8,STL!$T$3,AD246=$AX$9,STL!$T$4,AD246=$AX$10,STL!$T$5,AD246=$AX$11,STL!$T$6,AD246=$AX$12,STL!$T$7,AD246=$AX$13,STL!$T$8,AD246=$AX$14,STL!$T$9,AD246=$AX$15,STL!$T$10,AD246=$AX$16,STL!$T$11,AD246=$AX$17,STL!$T$12,AD246=$AX$18,STL!$T$13,AD246=$AX$19,STL!$T$14,AD246=$AX$20,STL!$T$15,AD246=$AX$21,STL!$T$16,AD246=$AX$22,STL!$T$17,AD246=$AX$23,STL!$T$18,AD246=$AX$24,STL!$T$19,AD246=$AX$25,STL!$T$20,AD246=$AX$26,STL!$T$21,AD246=$AX$27,STL!$T$22,AD246=$AX$28,STL!$T$23,AD246=$AX$29,STL!$T$24,AD246=$AX$30,STL!$T$25,AD246=$AX$31,STL!$T$26,AD246=$AX$32,STL!$T$27,AD246=$AX$33,STL!$T$28,AD246=$AX$34,STL!$T$29,AD246=$AX$35,STL!$T$30,AD246=$AX$36,STL!$T$31,AD246=$AX$37,STL!$T$32,AD246=$AX$38,STL!$T$33,AD246=$AX$39,STL!$T$34,AD246=$AX$40,STL!$T$35,AD246=$AX$41,STL!$T$36,AD246=$AX$42,STL!$T$37,AD246=$AX$43,STL!$T$38,AD246=$AX$44,STL!$T$39,AD246=$AX$45,STL!$T$40,AD246=$AX$46,STL!$T$41,AD246=$AX$47,STL!$T$42,AD246=$AX$48,STL!$T$43,AD246=$AX$49,STL!$T$44)</f>
        <v>206.27099999999999</v>
      </c>
      <c r="U246" s="2" cm="1">
        <f t="array" ref="U246">_xlfn.IFS($AD246=$AX$8,STL!$U$3,$AD246=$AX$9,STL!$U$4,$AD246=$AX$10,STL!$U$5,$AD246=$AX$11,STL!$U$6,$AD246=$AX$12,STL!$U$7,$AD246=$AX$13,STL!$U$8,$AD246=$AX$14,STL!$U$9,$AD246=$AX$15,STL!$U$10,$AD246=$AX$16,STL!$U$11,$AD246=$AX$17,STL!$U$12,$AD246=$AX$18,STL!$U$13,$AD246=$AX$19,STL!$U$14,$AD246=$AX$20,STL!$U$15,$AD246=$AX$21,STL!$U$16,$AD246=$AX$22,STL!$U$17,$AD246=$AX$23,STL!$U$18,$AD246=$AX$24,STL!$U$19,$AD246=$AX$25,STL!$U$20,$AD246=$AX$26,STL!$U$21,$AD246=$AX$27,STL!$U$22,$AD246=$AX$28,STL!$U$23,$AD246=$AX$29,STL!$U$24,$AD246=$AX$30,STL!$U$25,$AD246=$AX$31,STL!$U$26,$AD246=$AX$32,STL!$U$27,$AD246=$AX$33,STL!$U$28,$AD246=$AX$34,STL!$U$29,$AD246=$AX$35,STL!$U$30,$AD246=$AX$36,STL!$U$31,$AD246=$AX$37,STL!$U$32,$AD246=$AX$38,STL!$U$33,$AD246=$AX$39,STL!$U$34,$AD246=$AX$40,STL!$U$35,$AD246=$AX$41,STL!$U$36,$AD246=$AX$42,STL!$U$37,$AD246=$AX$43,STL!$U$38,$AD246=$AX$44,STL!$U$39,$AD246=$AX$45,STL!$U$40,$AD246=$AX$46,STL!$U$41,$AD246=$AX$47,STL!$U$42,$AD246=$AX$48,STL!$U$43,$AD246=$AX$49,STL!$U$44)</f>
        <v>3.5230000000000001</v>
      </c>
      <c r="V246" s="2" cm="1">
        <f t="array" ref="V246">_xlfn.IFS($AD246=$AX$8,STL!$V$3,$AD246=$AX$9,STL!$V$4,$AD246=$AX$10,STL!$V$5,$AD246=$AX$11,STL!$V$6,$AD246=$AX$12,STL!$V$7,$AD246=$AX$13,STL!$V$8,$AD246=$AX$14,STL!$V$9,$AD246=$AX$15,STL!$V$10,$AD246=$AX$16,STL!$V$11,$AD246=$AX$17,STL!$V$12,$AD246=$AX$18,STL!$V$13,$AD246=$AX$19,STL!$V$14,$AD246=$AX$20,STL!$V$15,$AD246=$AX$21,STL!$V$16,$AD246=$AX$22,STL!$V$17,$AD246=$AX$23,STL!$V$18,$AD246=$AX$24,STL!$V$19,$AD246=$AX$25,STL!$V$20,$AD246=$AX$26,STL!$V$21,$AD246=$AX$27,STL!$V$22,$AD246=$AX$28,STL!$V$23,$AD246=$AX$29,STL!$V$24,$AD246=$AX$30,STL!$V$25,$AD246=$AX$31,STL!$V$26,$AD246=$AX$32,STL!$V$27,$AD246=$AX$33,STL!$V$28,$AD246=$AX$34,STL!$V$29,$AD246=$AX$35,STL!$V$30,$AD246=$AX$36,STL!$V$31,$AD246=$AX$37,STL!$V$32,$AD246=$AX$38,STL!$V$33,$AD246=$AX$39,STL!$V$34,$AD246=$AX$40,STL!$V$35,$AD246=$AX$41,STL!$V$36,$AD246=$AX$42,STL!$V$37,$AD246=$AX$43,STL!$V$38,$AD246=$AX$44,STL!$V$39,$AD246=$AX$45,STL!$V$40,$AD246=$AX$46,STL!$V$41,$AD246=$AX$47,STL!$V$42,$AD246=$AX$48,STL!$V$43,$AD246=$AX$49,STL!$V$44)</f>
        <v>209.79399999999998</v>
      </c>
      <c r="W246" s="2" t="s">
        <v>1565</v>
      </c>
      <c r="X246" s="2">
        <v>0.03</v>
      </c>
      <c r="Y246" s="2" t="s">
        <v>33</v>
      </c>
      <c r="Z246" s="2" t="s">
        <v>34</v>
      </c>
      <c r="AA246" s="2" t="s">
        <v>35</v>
      </c>
      <c r="AB246" s="2">
        <v>26543.414233</v>
      </c>
      <c r="AC246" s="2">
        <v>26.543413999999999</v>
      </c>
      <c r="AD246" s="2">
        <v>28</v>
      </c>
      <c r="AE246" s="10" t="s">
        <v>307</v>
      </c>
      <c r="AF246" s="2">
        <f t="shared" si="4"/>
        <v>830429.66657142853</v>
      </c>
      <c r="AG246" s="2" cm="1">
        <f t="array" ref="AG246">_xlfn.IFS(D246="I",MIN('Datos pp I Región'!$K$7:$K$9),D246="II",MIN('Datos pp II Región'!$K$7:$K$9),D246="III",MIN('Datos pp III Región'!$K$7:$K$9),D246="IV",MIN('Datos pp IV Región'!$K$7:$K$9),D246="V",MIN('Datos pp V Región'!$K$7:$K$9),D246="RM",MIN('Datos pp RM'!$K$7:$K$9),D246="VI",MIN('Datos pp VI Región'!$K$7:$K$9))</f>
        <v>22</v>
      </c>
      <c r="AH246" s="2" cm="1">
        <f t="array" ref="AH246">_xlfn.IFS(Z246="Pavimentado",1-(AG246/(4*365)),Z246="No Pavimentado",1-(AG246/365))</f>
        <v>0.98493150684931507</v>
      </c>
      <c r="AI246" s="2" cm="1">
        <f t="array" ref="AI246">_xlfn.IFS(Z246="Pavimentado",8,Z246="No Pavimentado",R246)</f>
        <v>8</v>
      </c>
      <c r="AJ246" s="2">
        <v>0.62</v>
      </c>
      <c r="AK246" s="2">
        <v>0.15</v>
      </c>
      <c r="AL246" s="2">
        <v>1.5</v>
      </c>
      <c r="AM246" s="2">
        <v>0.15</v>
      </c>
      <c r="AN246" s="2"/>
      <c r="AO246" s="2" cm="1">
        <f t="array" ref="AO246">_xlfn.IFS($Z246=$AU$3,AJ246*(($X246)^(0.91))*(AI246*1.1023)^(1.02),$Z246=$AU$4,AL246*281.9*((8.5/12)^0.9)*(AI246/2.72)^0.45)</f>
        <v>0.23489275495793649</v>
      </c>
      <c r="AP246" s="2" cm="1">
        <f t="array" ref="AP246">_xlfn.IFS($Z246=$AU$3,AK246*(($X246)^(0.91))*(AI246*1.1023)^1.02,$Z246=$AU$4,AM246*281.9*((8.5/12)^0.9)*(AI246/2.72)^0.45)</f>
        <v>5.6828892328533019E-2</v>
      </c>
      <c r="AQ246" s="2" cm="1">
        <f t="array" ref="AQ246">_xlfn.IFS(Z246=$AU$3,(AF246*AO246*AH246)/1000000,Z246=$AU$4,(AF246*AH246*AO246*(1-AN246))/1000000)</f>
        <v>0.19212262309212319</v>
      </c>
      <c r="AR246" s="2" cm="1">
        <f t="array" ref="AR246">_xlfn.IFS(Z246=$AU$3,(AF246*AP246*AH246)/1000000,Z246=$AU$4,(AF246*AH246*AP246*(1-AN246))/1000000)</f>
        <v>4.648127978035238E-2</v>
      </c>
    </row>
    <row r="247" spans="1:44" x14ac:dyDescent="0.3">
      <c r="A247" s="2">
        <v>28</v>
      </c>
      <c r="B247" t="s">
        <v>228</v>
      </c>
      <c r="D247" t="s">
        <v>23</v>
      </c>
      <c r="F247" s="2" t="s">
        <v>238</v>
      </c>
      <c r="G247" s="2" t="s">
        <v>27</v>
      </c>
      <c r="H247" s="2" t="s">
        <v>239</v>
      </c>
      <c r="I247" s="2" t="s">
        <v>28</v>
      </c>
      <c r="J247" s="2">
        <v>1200</v>
      </c>
      <c r="K247" s="2" t="s">
        <v>232</v>
      </c>
      <c r="L247" s="2">
        <v>40</v>
      </c>
      <c r="M247" s="2" t="s">
        <v>233</v>
      </c>
      <c r="N247" s="2" t="s">
        <v>31</v>
      </c>
      <c r="O247" s="2">
        <v>438000</v>
      </c>
      <c r="P247" s="2" cm="1">
        <f t="array" ref="P247">_xlfn.IFS(AD247=$AT$8,STL!$P$3,AD247=$AT$9,STL!$P$4,AD247=$AT$10,STL!$P$5,AD247=$AT$11,STL!$P$6,AD247=$AT$12,STL!$P$7,AD247=$AT$13,STL!$P$8,AD247=$AT$14,STL!$P$9,AD247=$AT$15,STL!$P$10,AD247=$AT$16,STL!$P$11,AD247=$AT$17,STL!$P$12,AD247=$AT$18,STL!$P$13,AD247=$AT$19,STL!$P$14,AD247=$AT$20,STL!$P$15,AD247=$AT$21,STL!$P$16,AD247=$AT$22,STL!$P$17,AD247=$AT$23,STL!$P$18,AD247=$AT$24,STL!$P$19,AD247=$AT$25,STL!$P$20,AD247=$AT$26,STL!$P$21,AD247=$AT$27,STL!$P$22,AD247=$AT$28,STL!$P$23,AD247=$AT$29,STL!$P$24,AD247=$AT$30,STL!$P$25,AD247=$AT$31,STL!$P$26,AD247=$AT$32,STL!$P$27,AD247=$AT$33,STL!$P$28,AD247=$AT$34,STL!$P$29,AD247=$AT$35,STL!$P$30,AD247=$AT$36,STL!$P$31,AD247=$AT$37,STL!$P$32,AD247=$AT$38,STL!$P$33,AD247=$AT$39,STL!$P$34,AD247=$AT$40,STL!$P$35,AD247=$AT$41,STL!$P$36,AD247=$AT$42,STL!$P$37,AD247=$AT$43,STL!$P$38,AD247=$AT$44,STL!$P$39,AD247=$AT$45,STL!$P$40,AD247=$AT$46,STL!$P$41,AD247=$AT$47,STL!$P$42,AD247=$AT$48,STL!$P$43,AD247=$AT$49,STL!$P$44)</f>
        <v>8.3350000000000009</v>
      </c>
      <c r="Q247" s="2">
        <f>STL!$Q$3</f>
        <v>28</v>
      </c>
      <c r="R247" s="42">
        <f>STL!$R$3</f>
        <v>36.335000000000001</v>
      </c>
      <c r="S247" s="43" cm="1">
        <f t="array" ref="S247">_xlfn.IFS(A247=$AT$8,STL!$S$3,A247=$AT$9,STL!$S$4,A247=$AT$10,STL!$S$5,A247=$AT$11,STL!$S$6,A247=$AT$12,STL!$S$7,A247=$AT$13,STL!$S$8,A247=$AT$14,STL!$S$9,A247=$AT$15,STL!$S$10,A247=$AT$16,STL!$S$11,A247=$AT$17,STL!$S$12,A247=$AT$18,STL!$S$13,A247=$AT$19,STL!$S$14,A247=$AT$20,STL!$S$15,A247=$AT$21,STL!$S$16,A247=$AT$22,STL!$S$17,A247=$AT$23,STL!$S$18,A247=$AT$24,STL!$S$19,A247=$AT$25,STL!$S$20,A247=$AT$26,STL!$S$21,A247=$AT$27,STL!$S$22,A247=$AT$28,STL!$S$23,A247=$AT$29,STL!$S$24,A247=$AT$30,STL!$S$25,A247=$AT$31,STL!$S$26,A247=$AT$32,STL!$S$27,A247=$AT$33,STL!$S$28,A247=$AT$34,STL!$S$29,A247=$AT$35,STL!$S$30,A247=$AT$36,STL!$S$31,A247=$AT$37,STL!$S$32,A247=$AT$38,STL!$S$33,A247=$AT$39,STL!$S$34,A247=$AT$40,STL!$S$35,A247=$AT$41,STL!$S$36,A247=$AT$42,STL!$S$37,A247=$AT$43,STL!$S$38,A247=$AT$44,STL!$S$39,A247=$AT$45,STL!$S$40,A247=$AT$46,STL!$S$41,A247=$AT$47,STL!$S$42,A247=$AT$48,STL!$S$43,A247=$AT$49,STL!$S$44)</f>
        <v>15642.857142857143</v>
      </c>
      <c r="T247" s="2" cm="1">
        <f t="array" ref="T247">_xlfn.IFS(AD247=$AX$8,STL!$T$3,AD247=$AX$9,STL!$T$4,AD247=$AX$10,STL!$T$5,AD247=$AX$11,STL!$T$6,AD247=$AX$12,STL!$T$7,AD247=$AX$13,STL!$T$8,AD247=$AX$14,STL!$T$9,AD247=$AX$15,STL!$T$10,AD247=$AX$16,STL!$T$11,AD247=$AX$17,STL!$T$12,AD247=$AX$18,STL!$T$13,AD247=$AX$19,STL!$T$14,AD247=$AX$20,STL!$T$15,AD247=$AX$21,STL!$T$16,AD247=$AX$22,STL!$T$17,AD247=$AX$23,STL!$T$18,AD247=$AX$24,STL!$T$19,AD247=$AX$25,STL!$T$20,AD247=$AX$26,STL!$T$21,AD247=$AX$27,STL!$T$22,AD247=$AX$28,STL!$T$23,AD247=$AX$29,STL!$T$24,AD247=$AX$30,STL!$T$25,AD247=$AX$31,STL!$T$26,AD247=$AX$32,STL!$T$27,AD247=$AX$33,STL!$T$28,AD247=$AX$34,STL!$T$29,AD247=$AX$35,STL!$T$30,AD247=$AX$36,STL!$T$31,AD247=$AX$37,STL!$T$32,AD247=$AX$38,STL!$T$33,AD247=$AX$39,STL!$T$34,AD247=$AX$40,STL!$T$35,AD247=$AX$41,STL!$T$36,AD247=$AX$42,STL!$T$37,AD247=$AX$43,STL!$T$38,AD247=$AX$44,STL!$T$39,AD247=$AX$45,STL!$T$40,AD247=$AX$46,STL!$T$41,AD247=$AX$47,STL!$T$42,AD247=$AX$48,STL!$T$43,AD247=$AX$49,STL!$T$44)</f>
        <v>206.27099999999999</v>
      </c>
      <c r="U247" s="2" cm="1">
        <f t="array" ref="U247">_xlfn.IFS($AD247=$AX$8,STL!$U$3,$AD247=$AX$9,STL!$U$4,$AD247=$AX$10,STL!$U$5,$AD247=$AX$11,STL!$U$6,$AD247=$AX$12,STL!$U$7,$AD247=$AX$13,STL!$U$8,$AD247=$AX$14,STL!$U$9,$AD247=$AX$15,STL!$U$10,$AD247=$AX$16,STL!$U$11,$AD247=$AX$17,STL!$U$12,$AD247=$AX$18,STL!$U$13,$AD247=$AX$19,STL!$U$14,$AD247=$AX$20,STL!$U$15,$AD247=$AX$21,STL!$U$16,$AD247=$AX$22,STL!$U$17,$AD247=$AX$23,STL!$U$18,$AD247=$AX$24,STL!$U$19,$AD247=$AX$25,STL!$U$20,$AD247=$AX$26,STL!$U$21,$AD247=$AX$27,STL!$U$22,$AD247=$AX$28,STL!$U$23,$AD247=$AX$29,STL!$U$24,$AD247=$AX$30,STL!$U$25,$AD247=$AX$31,STL!$U$26,$AD247=$AX$32,STL!$U$27,$AD247=$AX$33,STL!$U$28,$AD247=$AX$34,STL!$U$29,$AD247=$AX$35,STL!$U$30,$AD247=$AX$36,STL!$U$31,$AD247=$AX$37,STL!$U$32,$AD247=$AX$38,STL!$U$33,$AD247=$AX$39,STL!$U$34,$AD247=$AX$40,STL!$U$35,$AD247=$AX$41,STL!$U$36,$AD247=$AX$42,STL!$U$37,$AD247=$AX$43,STL!$U$38,$AD247=$AX$44,STL!$U$39,$AD247=$AX$45,STL!$U$40,$AD247=$AX$46,STL!$U$41,$AD247=$AX$47,STL!$U$42,$AD247=$AX$48,STL!$U$43,$AD247=$AX$49,STL!$U$44)</f>
        <v>3.5230000000000001</v>
      </c>
      <c r="V247" s="2" cm="1">
        <f t="array" ref="V247">_xlfn.IFS($AD247=$AX$8,STL!$V$3,$AD247=$AX$9,STL!$V$4,$AD247=$AX$10,STL!$V$5,$AD247=$AX$11,STL!$V$6,$AD247=$AX$12,STL!$V$7,$AD247=$AX$13,STL!$V$8,$AD247=$AX$14,STL!$V$9,$AD247=$AX$15,STL!$V$10,$AD247=$AX$16,STL!$V$11,$AD247=$AX$17,STL!$V$12,$AD247=$AX$18,STL!$V$13,$AD247=$AX$19,STL!$V$14,$AD247=$AX$20,STL!$V$15,$AD247=$AX$21,STL!$V$16,$AD247=$AX$22,STL!$V$17,$AD247=$AX$23,STL!$V$18,$AD247=$AX$24,STL!$V$19,$AD247=$AX$25,STL!$V$20,$AD247=$AX$26,STL!$V$21,$AD247=$AX$27,STL!$V$22,$AD247=$AX$28,STL!$V$23,$AD247=$AX$29,STL!$V$24,$AD247=$AX$30,STL!$V$25,$AD247=$AX$31,STL!$V$26,$AD247=$AX$32,STL!$V$27,$AD247=$AX$33,STL!$V$28,$AD247=$AX$34,STL!$V$29,$AD247=$AX$35,STL!$V$30,$AD247=$AX$36,STL!$V$31,$AD247=$AX$37,STL!$V$32,$AD247=$AX$38,STL!$V$33,$AD247=$AX$39,STL!$V$34,$AD247=$AX$40,STL!$V$35,$AD247=$AX$41,STL!$V$36,$AD247=$AX$42,STL!$V$37,$AD247=$AX$43,STL!$V$38,$AD247=$AX$44,STL!$V$39,$AD247=$AX$45,STL!$V$40,$AD247=$AX$46,STL!$V$41,$AD247=$AX$47,STL!$V$42,$AD247=$AX$48,STL!$V$43,$AD247=$AX$49,STL!$V$44)</f>
        <v>209.79399999999998</v>
      </c>
      <c r="W247" s="2" t="s">
        <v>1566</v>
      </c>
      <c r="X247" s="2">
        <v>0.2</v>
      </c>
      <c r="Y247" s="2" t="s">
        <v>33</v>
      </c>
      <c r="Z247" s="2" t="s">
        <v>34</v>
      </c>
      <c r="AA247" s="2" t="s">
        <v>35</v>
      </c>
      <c r="AB247" s="2">
        <v>36236.060801</v>
      </c>
      <c r="AC247" s="2">
        <v>36.236060999999999</v>
      </c>
      <c r="AD247" s="2">
        <v>28</v>
      </c>
      <c r="AE247" s="10" t="s">
        <v>307</v>
      </c>
      <c r="AF247" s="2">
        <f t="shared" si="4"/>
        <v>1133671.0512857144</v>
      </c>
      <c r="AG247" s="2" cm="1">
        <f t="array" ref="AG247">_xlfn.IFS(D247="I",MIN('Datos pp I Región'!$K$7:$K$9),D247="II",MIN('Datos pp II Región'!$K$7:$K$9),D247="III",MIN('Datos pp III Región'!$K$7:$K$9),D247="IV",MIN('Datos pp IV Región'!$K$7:$K$9),D247="V",MIN('Datos pp V Región'!$K$7:$K$9),D247="RM",MIN('Datos pp RM'!$K$7:$K$9),D247="VI",MIN('Datos pp VI Región'!$K$7:$K$9))</f>
        <v>22</v>
      </c>
      <c r="AH247" s="2" cm="1">
        <f t="array" ref="AH247">_xlfn.IFS(Z247="Pavimentado",1-(AG247/(4*365)),Z247="No Pavimentado",1-(AG247/365))</f>
        <v>0.98493150684931507</v>
      </c>
      <c r="AI247" s="2" cm="1">
        <f t="array" ref="AI247">_xlfn.IFS(Z247="Pavimentado",8,Z247="No Pavimentado",R247)</f>
        <v>8</v>
      </c>
      <c r="AJ247" s="2">
        <v>0.62</v>
      </c>
      <c r="AK247" s="2">
        <v>0.15</v>
      </c>
      <c r="AL247" s="2">
        <v>1.5</v>
      </c>
      <c r="AM247" s="2">
        <v>0.15</v>
      </c>
      <c r="AN247" s="2"/>
      <c r="AO247" s="2" cm="1">
        <f t="array" ref="AO247">_xlfn.IFS($Z247=$AU$3,AJ247*(($X247)^(0.91))*(AI247*1.1023)^(1.02),$Z247=$AU$4,AL247*281.9*((8.5/12)^0.9)*(AI247/2.72)^0.45)</f>
        <v>1.3201600184669013</v>
      </c>
      <c r="AP247" s="2" cm="1">
        <f t="array" ref="AP247">_xlfn.IFS($Z247=$AU$3,AK247*(($X247)^(0.91))*(AI247*1.1023)^1.02,$Z247=$AU$4,AM247*281.9*((8.5/12)^0.9)*(AI247/2.72)^0.45)</f>
        <v>0.31939355285489546</v>
      </c>
      <c r="AQ247" s="2" cm="1">
        <f t="array" ref="AQ247">_xlfn.IFS(Z247=$AU$3,(AF247*AO247*AH247)/1000000,Z247=$AU$4,(AF247*AH247*AO247*(1-AN247))/1000000)</f>
        <v>1.4740752793486742</v>
      </c>
      <c r="AR247" s="2" cm="1">
        <f t="array" ref="AR247">_xlfn.IFS(Z247=$AU$3,(AF247*AP247*AH247)/1000000,Z247=$AU$4,(AF247*AH247*AP247*(1-AN247))/1000000)</f>
        <v>0.35663111597145342</v>
      </c>
    </row>
    <row r="248" spans="1:44" x14ac:dyDescent="0.3">
      <c r="A248" s="2">
        <v>28</v>
      </c>
      <c r="B248" t="s">
        <v>228</v>
      </c>
      <c r="D248" t="s">
        <v>23</v>
      </c>
      <c r="F248" s="2" t="s">
        <v>238</v>
      </c>
      <c r="G248" s="2" t="s">
        <v>27</v>
      </c>
      <c r="H248" s="2" t="s">
        <v>239</v>
      </c>
      <c r="I248" s="2" t="s">
        <v>28</v>
      </c>
      <c r="J248" s="2">
        <v>1200</v>
      </c>
      <c r="K248" s="2" t="s">
        <v>232</v>
      </c>
      <c r="L248" s="2">
        <v>40</v>
      </c>
      <c r="M248" s="2" t="s">
        <v>233</v>
      </c>
      <c r="N248" s="2" t="s">
        <v>31</v>
      </c>
      <c r="O248" s="2">
        <v>438000</v>
      </c>
      <c r="P248" s="2" cm="1">
        <f t="array" ref="P248">_xlfn.IFS(AD248=$AT$8,STL!$P$3,AD248=$AT$9,STL!$P$4,AD248=$AT$10,STL!$P$5,AD248=$AT$11,STL!$P$6,AD248=$AT$12,STL!$P$7,AD248=$AT$13,STL!$P$8,AD248=$AT$14,STL!$P$9,AD248=$AT$15,STL!$P$10,AD248=$AT$16,STL!$P$11,AD248=$AT$17,STL!$P$12,AD248=$AT$18,STL!$P$13,AD248=$AT$19,STL!$P$14,AD248=$AT$20,STL!$P$15,AD248=$AT$21,STL!$P$16,AD248=$AT$22,STL!$P$17,AD248=$AT$23,STL!$P$18,AD248=$AT$24,STL!$P$19,AD248=$AT$25,STL!$P$20,AD248=$AT$26,STL!$P$21,AD248=$AT$27,STL!$P$22,AD248=$AT$28,STL!$P$23,AD248=$AT$29,STL!$P$24,AD248=$AT$30,STL!$P$25,AD248=$AT$31,STL!$P$26,AD248=$AT$32,STL!$P$27,AD248=$AT$33,STL!$P$28,AD248=$AT$34,STL!$P$29,AD248=$AT$35,STL!$P$30,AD248=$AT$36,STL!$P$31,AD248=$AT$37,STL!$P$32,AD248=$AT$38,STL!$P$33,AD248=$AT$39,STL!$P$34,AD248=$AT$40,STL!$P$35,AD248=$AT$41,STL!$P$36,AD248=$AT$42,STL!$P$37,AD248=$AT$43,STL!$P$38,AD248=$AT$44,STL!$P$39,AD248=$AT$45,STL!$P$40,AD248=$AT$46,STL!$P$41,AD248=$AT$47,STL!$P$42,AD248=$AT$48,STL!$P$43,AD248=$AT$49,STL!$P$44)</f>
        <v>8.3350000000000009</v>
      </c>
      <c r="Q248" s="2">
        <f>STL!$Q$3</f>
        <v>28</v>
      </c>
      <c r="R248" s="42">
        <f>STL!$R$3</f>
        <v>36.335000000000001</v>
      </c>
      <c r="S248" s="43" cm="1">
        <f t="array" ref="S248">_xlfn.IFS(A248=$AT$8,STL!$S$3,A248=$AT$9,STL!$S$4,A248=$AT$10,STL!$S$5,A248=$AT$11,STL!$S$6,A248=$AT$12,STL!$S$7,A248=$AT$13,STL!$S$8,A248=$AT$14,STL!$S$9,A248=$AT$15,STL!$S$10,A248=$AT$16,STL!$S$11,A248=$AT$17,STL!$S$12,A248=$AT$18,STL!$S$13,A248=$AT$19,STL!$S$14,A248=$AT$20,STL!$S$15,A248=$AT$21,STL!$S$16,A248=$AT$22,STL!$S$17,A248=$AT$23,STL!$S$18,A248=$AT$24,STL!$S$19,A248=$AT$25,STL!$S$20,A248=$AT$26,STL!$S$21,A248=$AT$27,STL!$S$22,A248=$AT$28,STL!$S$23,A248=$AT$29,STL!$S$24,A248=$AT$30,STL!$S$25,A248=$AT$31,STL!$S$26,A248=$AT$32,STL!$S$27,A248=$AT$33,STL!$S$28,A248=$AT$34,STL!$S$29,A248=$AT$35,STL!$S$30,A248=$AT$36,STL!$S$31,A248=$AT$37,STL!$S$32,A248=$AT$38,STL!$S$33,A248=$AT$39,STL!$S$34,A248=$AT$40,STL!$S$35,A248=$AT$41,STL!$S$36,A248=$AT$42,STL!$S$37,A248=$AT$43,STL!$S$38,A248=$AT$44,STL!$S$39,A248=$AT$45,STL!$S$40,A248=$AT$46,STL!$S$41,A248=$AT$47,STL!$S$42,A248=$AT$48,STL!$S$43,A248=$AT$49,STL!$S$44)</f>
        <v>15642.857142857143</v>
      </c>
      <c r="T248" s="2" cm="1">
        <f t="array" ref="T248">_xlfn.IFS(AD248=$AX$8,STL!$T$3,AD248=$AX$9,STL!$T$4,AD248=$AX$10,STL!$T$5,AD248=$AX$11,STL!$T$6,AD248=$AX$12,STL!$T$7,AD248=$AX$13,STL!$T$8,AD248=$AX$14,STL!$T$9,AD248=$AX$15,STL!$T$10,AD248=$AX$16,STL!$T$11,AD248=$AX$17,STL!$T$12,AD248=$AX$18,STL!$T$13,AD248=$AX$19,STL!$T$14,AD248=$AX$20,STL!$T$15,AD248=$AX$21,STL!$T$16,AD248=$AX$22,STL!$T$17,AD248=$AX$23,STL!$T$18,AD248=$AX$24,STL!$T$19,AD248=$AX$25,STL!$T$20,AD248=$AX$26,STL!$T$21,AD248=$AX$27,STL!$T$22,AD248=$AX$28,STL!$T$23,AD248=$AX$29,STL!$T$24,AD248=$AX$30,STL!$T$25,AD248=$AX$31,STL!$T$26,AD248=$AX$32,STL!$T$27,AD248=$AX$33,STL!$T$28,AD248=$AX$34,STL!$T$29,AD248=$AX$35,STL!$T$30,AD248=$AX$36,STL!$T$31,AD248=$AX$37,STL!$T$32,AD248=$AX$38,STL!$T$33,AD248=$AX$39,STL!$T$34,AD248=$AX$40,STL!$T$35,AD248=$AX$41,STL!$T$36,AD248=$AX$42,STL!$T$37,AD248=$AX$43,STL!$T$38,AD248=$AX$44,STL!$T$39,AD248=$AX$45,STL!$T$40,AD248=$AX$46,STL!$T$41,AD248=$AX$47,STL!$T$42,AD248=$AX$48,STL!$T$43,AD248=$AX$49,STL!$T$44)</f>
        <v>206.27099999999999</v>
      </c>
      <c r="U248" s="2" cm="1">
        <f t="array" ref="U248">_xlfn.IFS($AD248=$AX$8,STL!$U$3,$AD248=$AX$9,STL!$U$4,$AD248=$AX$10,STL!$U$5,$AD248=$AX$11,STL!$U$6,$AD248=$AX$12,STL!$U$7,$AD248=$AX$13,STL!$U$8,$AD248=$AX$14,STL!$U$9,$AD248=$AX$15,STL!$U$10,$AD248=$AX$16,STL!$U$11,$AD248=$AX$17,STL!$U$12,$AD248=$AX$18,STL!$U$13,$AD248=$AX$19,STL!$U$14,$AD248=$AX$20,STL!$U$15,$AD248=$AX$21,STL!$U$16,$AD248=$AX$22,STL!$U$17,$AD248=$AX$23,STL!$U$18,$AD248=$AX$24,STL!$U$19,$AD248=$AX$25,STL!$U$20,$AD248=$AX$26,STL!$U$21,$AD248=$AX$27,STL!$U$22,$AD248=$AX$28,STL!$U$23,$AD248=$AX$29,STL!$U$24,$AD248=$AX$30,STL!$U$25,$AD248=$AX$31,STL!$U$26,$AD248=$AX$32,STL!$U$27,$AD248=$AX$33,STL!$U$28,$AD248=$AX$34,STL!$U$29,$AD248=$AX$35,STL!$U$30,$AD248=$AX$36,STL!$U$31,$AD248=$AX$37,STL!$U$32,$AD248=$AX$38,STL!$U$33,$AD248=$AX$39,STL!$U$34,$AD248=$AX$40,STL!$U$35,$AD248=$AX$41,STL!$U$36,$AD248=$AX$42,STL!$U$37,$AD248=$AX$43,STL!$U$38,$AD248=$AX$44,STL!$U$39,$AD248=$AX$45,STL!$U$40,$AD248=$AX$46,STL!$U$41,$AD248=$AX$47,STL!$U$42,$AD248=$AX$48,STL!$U$43,$AD248=$AX$49,STL!$U$44)</f>
        <v>3.5230000000000001</v>
      </c>
      <c r="V248" s="2" cm="1">
        <f t="array" ref="V248">_xlfn.IFS($AD248=$AX$8,STL!$V$3,$AD248=$AX$9,STL!$V$4,$AD248=$AX$10,STL!$V$5,$AD248=$AX$11,STL!$V$6,$AD248=$AX$12,STL!$V$7,$AD248=$AX$13,STL!$V$8,$AD248=$AX$14,STL!$V$9,$AD248=$AX$15,STL!$V$10,$AD248=$AX$16,STL!$V$11,$AD248=$AX$17,STL!$V$12,$AD248=$AX$18,STL!$V$13,$AD248=$AX$19,STL!$V$14,$AD248=$AX$20,STL!$V$15,$AD248=$AX$21,STL!$V$16,$AD248=$AX$22,STL!$V$17,$AD248=$AX$23,STL!$V$18,$AD248=$AX$24,STL!$V$19,$AD248=$AX$25,STL!$V$20,$AD248=$AX$26,STL!$V$21,$AD248=$AX$27,STL!$V$22,$AD248=$AX$28,STL!$V$23,$AD248=$AX$29,STL!$V$24,$AD248=$AX$30,STL!$V$25,$AD248=$AX$31,STL!$V$26,$AD248=$AX$32,STL!$V$27,$AD248=$AX$33,STL!$V$28,$AD248=$AX$34,STL!$V$29,$AD248=$AX$35,STL!$V$30,$AD248=$AX$36,STL!$V$31,$AD248=$AX$37,STL!$V$32,$AD248=$AX$38,STL!$V$33,$AD248=$AX$39,STL!$V$34,$AD248=$AX$40,STL!$V$35,$AD248=$AX$41,STL!$V$36,$AD248=$AX$42,STL!$V$37,$AD248=$AX$43,STL!$V$38,$AD248=$AX$44,STL!$V$39,$AD248=$AX$45,STL!$V$40,$AD248=$AX$46,STL!$V$41,$AD248=$AX$47,STL!$V$42,$AD248=$AX$48,STL!$V$43,$AD248=$AX$49,STL!$V$44)</f>
        <v>209.79399999999998</v>
      </c>
      <c r="W248" s="2" t="s">
        <v>1567</v>
      </c>
      <c r="X248" s="2">
        <v>0.2</v>
      </c>
      <c r="Y248" s="2" t="s">
        <v>33</v>
      </c>
      <c r="Z248" s="2" t="s">
        <v>34</v>
      </c>
      <c r="AA248" s="2" t="s">
        <v>35</v>
      </c>
      <c r="AB248" s="2">
        <v>12478.674924999999</v>
      </c>
      <c r="AC248" s="2">
        <v>12.478675000000001</v>
      </c>
      <c r="AD248" s="2">
        <v>28</v>
      </c>
      <c r="AE248" s="10" t="s">
        <v>307</v>
      </c>
      <c r="AF248" s="2">
        <f t="shared" si="4"/>
        <v>390404.26071428577</v>
      </c>
      <c r="AG248" s="2" cm="1">
        <f t="array" ref="AG248">_xlfn.IFS(D248="I",MIN('Datos pp I Región'!$K$7:$K$9),D248="II",MIN('Datos pp II Región'!$K$7:$K$9),D248="III",MIN('Datos pp III Región'!$K$7:$K$9),D248="IV",MIN('Datos pp IV Región'!$K$7:$K$9),D248="V",MIN('Datos pp V Región'!$K$7:$K$9),D248="RM",MIN('Datos pp RM'!$K$7:$K$9),D248="VI",MIN('Datos pp VI Región'!$K$7:$K$9))</f>
        <v>22</v>
      </c>
      <c r="AH248" s="2" cm="1">
        <f t="array" ref="AH248">_xlfn.IFS(Z248="Pavimentado",1-(AG248/(4*365)),Z248="No Pavimentado",1-(AG248/365))</f>
        <v>0.98493150684931507</v>
      </c>
      <c r="AI248" s="2" cm="1">
        <f t="array" ref="AI248">_xlfn.IFS(Z248="Pavimentado",8,Z248="No Pavimentado",R248)</f>
        <v>8</v>
      </c>
      <c r="AJ248" s="2">
        <v>0.62</v>
      </c>
      <c r="AK248" s="2">
        <v>0.15</v>
      </c>
      <c r="AL248" s="2">
        <v>1.5</v>
      </c>
      <c r="AM248" s="2">
        <v>0.15</v>
      </c>
      <c r="AN248" s="2"/>
      <c r="AO248" s="2" cm="1">
        <f t="array" ref="AO248">_xlfn.IFS($Z248=$AU$3,AJ248*(($X248)^(0.91))*(AI248*1.1023)^(1.02),$Z248=$AU$4,AL248*281.9*((8.5/12)^0.9)*(AI248/2.72)^0.45)</f>
        <v>1.3201600184669013</v>
      </c>
      <c r="AP248" s="2" cm="1">
        <f t="array" ref="AP248">_xlfn.IFS($Z248=$AU$3,AK248*(($X248)^(0.91))*(AI248*1.1023)^1.02,$Z248=$AU$4,AM248*281.9*((8.5/12)^0.9)*(AI248/2.72)^0.45)</f>
        <v>0.31939355285489546</v>
      </c>
      <c r="AQ248" s="2" cm="1">
        <f t="array" ref="AQ248">_xlfn.IFS(Z248=$AU$3,(AF248*AO248*AH248)/1000000,Z248=$AU$4,(AF248*AH248*AO248*(1-AN248))/1000000)</f>
        <v>0.50762985349114842</v>
      </c>
      <c r="AR248" s="2" cm="1">
        <f t="array" ref="AR248">_xlfn.IFS(Z248=$AU$3,(AF248*AP248*AH248)/1000000,Z248=$AU$4,(AF248*AH248*AP248*(1-AN248))/1000000)</f>
        <v>0.12281367423172945</v>
      </c>
    </row>
    <row r="249" spans="1:44" x14ac:dyDescent="0.3">
      <c r="A249" s="2">
        <v>28</v>
      </c>
      <c r="B249" t="s">
        <v>228</v>
      </c>
      <c r="D249" t="s">
        <v>23</v>
      </c>
      <c r="F249" s="2" t="s">
        <v>238</v>
      </c>
      <c r="G249" s="2" t="s">
        <v>27</v>
      </c>
      <c r="H249" s="2" t="s">
        <v>239</v>
      </c>
      <c r="I249" s="2" t="s">
        <v>28</v>
      </c>
      <c r="J249" s="2">
        <v>1200</v>
      </c>
      <c r="K249" s="2" t="s">
        <v>232</v>
      </c>
      <c r="L249" s="2">
        <v>40</v>
      </c>
      <c r="M249" s="2" t="s">
        <v>233</v>
      </c>
      <c r="N249" s="2" t="s">
        <v>31</v>
      </c>
      <c r="O249" s="2">
        <v>438000</v>
      </c>
      <c r="P249" s="2" cm="1">
        <f t="array" ref="P249">_xlfn.IFS(AD249=$AT$8,STL!$P$3,AD249=$AT$9,STL!$P$4,AD249=$AT$10,STL!$P$5,AD249=$AT$11,STL!$P$6,AD249=$AT$12,STL!$P$7,AD249=$AT$13,STL!$P$8,AD249=$AT$14,STL!$P$9,AD249=$AT$15,STL!$P$10,AD249=$AT$16,STL!$P$11,AD249=$AT$17,STL!$P$12,AD249=$AT$18,STL!$P$13,AD249=$AT$19,STL!$P$14,AD249=$AT$20,STL!$P$15,AD249=$AT$21,STL!$P$16,AD249=$AT$22,STL!$P$17,AD249=$AT$23,STL!$P$18,AD249=$AT$24,STL!$P$19,AD249=$AT$25,STL!$P$20,AD249=$AT$26,STL!$P$21,AD249=$AT$27,STL!$P$22,AD249=$AT$28,STL!$P$23,AD249=$AT$29,STL!$P$24,AD249=$AT$30,STL!$P$25,AD249=$AT$31,STL!$P$26,AD249=$AT$32,STL!$P$27,AD249=$AT$33,STL!$P$28,AD249=$AT$34,STL!$P$29,AD249=$AT$35,STL!$P$30,AD249=$AT$36,STL!$P$31,AD249=$AT$37,STL!$P$32,AD249=$AT$38,STL!$P$33,AD249=$AT$39,STL!$P$34,AD249=$AT$40,STL!$P$35,AD249=$AT$41,STL!$P$36,AD249=$AT$42,STL!$P$37,AD249=$AT$43,STL!$P$38,AD249=$AT$44,STL!$P$39,AD249=$AT$45,STL!$P$40,AD249=$AT$46,STL!$P$41,AD249=$AT$47,STL!$P$42,AD249=$AT$48,STL!$P$43,AD249=$AT$49,STL!$P$44)</f>
        <v>8.3350000000000009</v>
      </c>
      <c r="Q249" s="2">
        <f>STL!$Q$3</f>
        <v>28</v>
      </c>
      <c r="R249" s="42">
        <f>STL!$R$3</f>
        <v>36.335000000000001</v>
      </c>
      <c r="S249" s="43" cm="1">
        <f t="array" ref="S249">_xlfn.IFS(A249=$AT$8,STL!$S$3,A249=$AT$9,STL!$S$4,A249=$AT$10,STL!$S$5,A249=$AT$11,STL!$S$6,A249=$AT$12,STL!$S$7,A249=$AT$13,STL!$S$8,A249=$AT$14,STL!$S$9,A249=$AT$15,STL!$S$10,A249=$AT$16,STL!$S$11,A249=$AT$17,STL!$S$12,A249=$AT$18,STL!$S$13,A249=$AT$19,STL!$S$14,A249=$AT$20,STL!$S$15,A249=$AT$21,STL!$S$16,A249=$AT$22,STL!$S$17,A249=$AT$23,STL!$S$18,A249=$AT$24,STL!$S$19,A249=$AT$25,STL!$S$20,A249=$AT$26,STL!$S$21,A249=$AT$27,STL!$S$22,A249=$AT$28,STL!$S$23,A249=$AT$29,STL!$S$24,A249=$AT$30,STL!$S$25,A249=$AT$31,STL!$S$26,A249=$AT$32,STL!$S$27,A249=$AT$33,STL!$S$28,A249=$AT$34,STL!$S$29,A249=$AT$35,STL!$S$30,A249=$AT$36,STL!$S$31,A249=$AT$37,STL!$S$32,A249=$AT$38,STL!$S$33,A249=$AT$39,STL!$S$34,A249=$AT$40,STL!$S$35,A249=$AT$41,STL!$S$36,A249=$AT$42,STL!$S$37,A249=$AT$43,STL!$S$38,A249=$AT$44,STL!$S$39,A249=$AT$45,STL!$S$40,A249=$AT$46,STL!$S$41,A249=$AT$47,STL!$S$42,A249=$AT$48,STL!$S$43,A249=$AT$49,STL!$S$44)</f>
        <v>15642.857142857143</v>
      </c>
      <c r="T249" s="2" cm="1">
        <f t="array" ref="T249">_xlfn.IFS(AD249=$AX$8,STL!$T$3,AD249=$AX$9,STL!$T$4,AD249=$AX$10,STL!$T$5,AD249=$AX$11,STL!$T$6,AD249=$AX$12,STL!$T$7,AD249=$AX$13,STL!$T$8,AD249=$AX$14,STL!$T$9,AD249=$AX$15,STL!$T$10,AD249=$AX$16,STL!$T$11,AD249=$AX$17,STL!$T$12,AD249=$AX$18,STL!$T$13,AD249=$AX$19,STL!$T$14,AD249=$AX$20,STL!$T$15,AD249=$AX$21,STL!$T$16,AD249=$AX$22,STL!$T$17,AD249=$AX$23,STL!$T$18,AD249=$AX$24,STL!$T$19,AD249=$AX$25,STL!$T$20,AD249=$AX$26,STL!$T$21,AD249=$AX$27,STL!$T$22,AD249=$AX$28,STL!$T$23,AD249=$AX$29,STL!$T$24,AD249=$AX$30,STL!$T$25,AD249=$AX$31,STL!$T$26,AD249=$AX$32,STL!$T$27,AD249=$AX$33,STL!$T$28,AD249=$AX$34,STL!$T$29,AD249=$AX$35,STL!$T$30,AD249=$AX$36,STL!$T$31,AD249=$AX$37,STL!$T$32,AD249=$AX$38,STL!$T$33,AD249=$AX$39,STL!$T$34,AD249=$AX$40,STL!$T$35,AD249=$AX$41,STL!$T$36,AD249=$AX$42,STL!$T$37,AD249=$AX$43,STL!$T$38,AD249=$AX$44,STL!$T$39,AD249=$AX$45,STL!$T$40,AD249=$AX$46,STL!$T$41,AD249=$AX$47,STL!$T$42,AD249=$AX$48,STL!$T$43,AD249=$AX$49,STL!$T$44)</f>
        <v>206.27099999999999</v>
      </c>
      <c r="U249" s="2" cm="1">
        <f t="array" ref="U249">_xlfn.IFS($AD249=$AX$8,STL!$U$3,$AD249=$AX$9,STL!$U$4,$AD249=$AX$10,STL!$U$5,$AD249=$AX$11,STL!$U$6,$AD249=$AX$12,STL!$U$7,$AD249=$AX$13,STL!$U$8,$AD249=$AX$14,STL!$U$9,$AD249=$AX$15,STL!$U$10,$AD249=$AX$16,STL!$U$11,$AD249=$AX$17,STL!$U$12,$AD249=$AX$18,STL!$U$13,$AD249=$AX$19,STL!$U$14,$AD249=$AX$20,STL!$U$15,$AD249=$AX$21,STL!$U$16,$AD249=$AX$22,STL!$U$17,$AD249=$AX$23,STL!$U$18,$AD249=$AX$24,STL!$U$19,$AD249=$AX$25,STL!$U$20,$AD249=$AX$26,STL!$U$21,$AD249=$AX$27,STL!$U$22,$AD249=$AX$28,STL!$U$23,$AD249=$AX$29,STL!$U$24,$AD249=$AX$30,STL!$U$25,$AD249=$AX$31,STL!$U$26,$AD249=$AX$32,STL!$U$27,$AD249=$AX$33,STL!$U$28,$AD249=$AX$34,STL!$U$29,$AD249=$AX$35,STL!$U$30,$AD249=$AX$36,STL!$U$31,$AD249=$AX$37,STL!$U$32,$AD249=$AX$38,STL!$U$33,$AD249=$AX$39,STL!$U$34,$AD249=$AX$40,STL!$U$35,$AD249=$AX$41,STL!$U$36,$AD249=$AX$42,STL!$U$37,$AD249=$AX$43,STL!$U$38,$AD249=$AX$44,STL!$U$39,$AD249=$AX$45,STL!$U$40,$AD249=$AX$46,STL!$U$41,$AD249=$AX$47,STL!$U$42,$AD249=$AX$48,STL!$U$43,$AD249=$AX$49,STL!$U$44)</f>
        <v>3.5230000000000001</v>
      </c>
      <c r="V249" s="2" cm="1">
        <f t="array" ref="V249">_xlfn.IFS($AD249=$AX$8,STL!$V$3,$AD249=$AX$9,STL!$V$4,$AD249=$AX$10,STL!$V$5,$AD249=$AX$11,STL!$V$6,$AD249=$AX$12,STL!$V$7,$AD249=$AX$13,STL!$V$8,$AD249=$AX$14,STL!$V$9,$AD249=$AX$15,STL!$V$10,$AD249=$AX$16,STL!$V$11,$AD249=$AX$17,STL!$V$12,$AD249=$AX$18,STL!$V$13,$AD249=$AX$19,STL!$V$14,$AD249=$AX$20,STL!$V$15,$AD249=$AX$21,STL!$V$16,$AD249=$AX$22,STL!$V$17,$AD249=$AX$23,STL!$V$18,$AD249=$AX$24,STL!$V$19,$AD249=$AX$25,STL!$V$20,$AD249=$AX$26,STL!$V$21,$AD249=$AX$27,STL!$V$22,$AD249=$AX$28,STL!$V$23,$AD249=$AX$29,STL!$V$24,$AD249=$AX$30,STL!$V$25,$AD249=$AX$31,STL!$V$26,$AD249=$AX$32,STL!$V$27,$AD249=$AX$33,STL!$V$28,$AD249=$AX$34,STL!$V$29,$AD249=$AX$35,STL!$V$30,$AD249=$AX$36,STL!$V$31,$AD249=$AX$37,STL!$V$32,$AD249=$AX$38,STL!$V$33,$AD249=$AX$39,STL!$V$34,$AD249=$AX$40,STL!$V$35,$AD249=$AX$41,STL!$V$36,$AD249=$AX$42,STL!$V$37,$AD249=$AX$43,STL!$V$38,$AD249=$AX$44,STL!$V$39,$AD249=$AX$45,STL!$V$40,$AD249=$AX$46,STL!$V$41,$AD249=$AX$47,STL!$V$42,$AD249=$AX$48,STL!$V$43,$AD249=$AX$49,STL!$V$44)</f>
        <v>209.79399999999998</v>
      </c>
      <c r="W249" s="2" t="s">
        <v>1568</v>
      </c>
      <c r="X249" s="2">
        <v>0.2</v>
      </c>
      <c r="Y249" s="2" t="s">
        <v>33</v>
      </c>
      <c r="Z249" s="2" t="s">
        <v>34</v>
      </c>
      <c r="AA249" s="2" t="s">
        <v>35</v>
      </c>
      <c r="AB249" s="2">
        <v>6287.8296959999998</v>
      </c>
      <c r="AC249" s="2">
        <v>6.2878299999999996</v>
      </c>
      <c r="AD249" s="2">
        <v>28</v>
      </c>
      <c r="AE249" s="10" t="s">
        <v>307</v>
      </c>
      <c r="AF249" s="2">
        <f t="shared" si="4"/>
        <v>196719.25285714286</v>
      </c>
      <c r="AG249" s="2" cm="1">
        <f t="array" ref="AG249">_xlfn.IFS(D249="I",MIN('Datos pp I Región'!$K$7:$K$9),D249="II",MIN('Datos pp II Región'!$K$7:$K$9),D249="III",MIN('Datos pp III Región'!$K$7:$K$9),D249="IV",MIN('Datos pp IV Región'!$K$7:$K$9),D249="V",MIN('Datos pp V Región'!$K$7:$K$9),D249="RM",MIN('Datos pp RM'!$K$7:$K$9),D249="VI",MIN('Datos pp VI Región'!$K$7:$K$9))</f>
        <v>22</v>
      </c>
      <c r="AH249" s="2" cm="1">
        <f t="array" ref="AH249">_xlfn.IFS(Z249="Pavimentado",1-(AG249/(4*365)),Z249="No Pavimentado",1-(AG249/365))</f>
        <v>0.98493150684931507</v>
      </c>
      <c r="AI249" s="2" cm="1">
        <f t="array" ref="AI249">_xlfn.IFS(Z249="Pavimentado",8,Z249="No Pavimentado",R249)</f>
        <v>8</v>
      </c>
      <c r="AJ249" s="2">
        <v>0.62</v>
      </c>
      <c r="AK249" s="2">
        <v>0.15</v>
      </c>
      <c r="AL249" s="2">
        <v>1.5</v>
      </c>
      <c r="AM249" s="2">
        <v>0.15</v>
      </c>
      <c r="AN249" s="2"/>
      <c r="AO249" s="2" cm="1">
        <f t="array" ref="AO249">_xlfn.IFS($Z249=$AU$3,AJ249*(($X249)^(0.91))*(AI249*1.1023)^(1.02),$Z249=$AU$4,AL249*281.9*((8.5/12)^0.9)*(AI249/2.72)^0.45)</f>
        <v>1.3201600184669013</v>
      </c>
      <c r="AP249" s="2" cm="1">
        <f t="array" ref="AP249">_xlfn.IFS($Z249=$AU$3,AK249*(($X249)^(0.91))*(AI249*1.1023)^1.02,$Z249=$AU$4,AM249*281.9*((8.5/12)^0.9)*(AI249/2.72)^0.45)</f>
        <v>0.31939355285489546</v>
      </c>
      <c r="AQ249" s="2" cm="1">
        <f t="array" ref="AQ249">_xlfn.IFS(Z249=$AU$3,(AF249*AO249*AH249)/1000000,Z249=$AU$4,(AF249*AH249*AO249*(1-AN249))/1000000)</f>
        <v>0.25578759136504858</v>
      </c>
      <c r="AR249" s="2" cm="1">
        <f t="array" ref="AR249">_xlfn.IFS(Z249=$AU$3,(AF249*AP249*AH249)/1000000,Z249=$AU$4,(AF249*AH249*AP249*(1-AN249))/1000000)</f>
        <v>6.1884094685092393E-2</v>
      </c>
    </row>
    <row r="250" spans="1:44" x14ac:dyDescent="0.3">
      <c r="A250" s="2">
        <v>28</v>
      </c>
      <c r="B250" t="s">
        <v>228</v>
      </c>
      <c r="D250" t="s">
        <v>23</v>
      </c>
      <c r="F250" s="2" t="s">
        <v>238</v>
      </c>
      <c r="G250" s="2" t="s">
        <v>27</v>
      </c>
      <c r="H250" s="2" t="s">
        <v>239</v>
      </c>
      <c r="I250" s="2" t="s">
        <v>28</v>
      </c>
      <c r="J250" s="2">
        <v>1200</v>
      </c>
      <c r="K250" s="2" t="s">
        <v>232</v>
      </c>
      <c r="L250" s="2">
        <v>40</v>
      </c>
      <c r="M250" s="2" t="s">
        <v>233</v>
      </c>
      <c r="N250" s="2" t="s">
        <v>31</v>
      </c>
      <c r="O250" s="2">
        <v>438000</v>
      </c>
      <c r="P250" s="2" cm="1">
        <f t="array" ref="P250">_xlfn.IFS(AD250=$AT$8,STL!$P$3,AD250=$AT$9,STL!$P$4,AD250=$AT$10,STL!$P$5,AD250=$AT$11,STL!$P$6,AD250=$AT$12,STL!$P$7,AD250=$AT$13,STL!$P$8,AD250=$AT$14,STL!$P$9,AD250=$AT$15,STL!$P$10,AD250=$AT$16,STL!$P$11,AD250=$AT$17,STL!$P$12,AD250=$AT$18,STL!$P$13,AD250=$AT$19,STL!$P$14,AD250=$AT$20,STL!$P$15,AD250=$AT$21,STL!$P$16,AD250=$AT$22,STL!$P$17,AD250=$AT$23,STL!$P$18,AD250=$AT$24,STL!$P$19,AD250=$AT$25,STL!$P$20,AD250=$AT$26,STL!$P$21,AD250=$AT$27,STL!$P$22,AD250=$AT$28,STL!$P$23,AD250=$AT$29,STL!$P$24,AD250=$AT$30,STL!$P$25,AD250=$AT$31,STL!$P$26,AD250=$AT$32,STL!$P$27,AD250=$AT$33,STL!$P$28,AD250=$AT$34,STL!$P$29,AD250=$AT$35,STL!$P$30,AD250=$AT$36,STL!$P$31,AD250=$AT$37,STL!$P$32,AD250=$AT$38,STL!$P$33,AD250=$AT$39,STL!$P$34,AD250=$AT$40,STL!$P$35,AD250=$AT$41,STL!$P$36,AD250=$AT$42,STL!$P$37,AD250=$AT$43,STL!$P$38,AD250=$AT$44,STL!$P$39,AD250=$AT$45,STL!$P$40,AD250=$AT$46,STL!$P$41,AD250=$AT$47,STL!$P$42,AD250=$AT$48,STL!$P$43,AD250=$AT$49,STL!$P$44)</f>
        <v>8.3350000000000009</v>
      </c>
      <c r="Q250" s="2">
        <f>STL!$Q$3</f>
        <v>28</v>
      </c>
      <c r="R250" s="42">
        <f>STL!$R$3</f>
        <v>36.335000000000001</v>
      </c>
      <c r="S250" s="43" cm="1">
        <f t="array" ref="S250">_xlfn.IFS(A250=$AT$8,STL!$S$3,A250=$AT$9,STL!$S$4,A250=$AT$10,STL!$S$5,A250=$AT$11,STL!$S$6,A250=$AT$12,STL!$S$7,A250=$AT$13,STL!$S$8,A250=$AT$14,STL!$S$9,A250=$AT$15,STL!$S$10,A250=$AT$16,STL!$S$11,A250=$AT$17,STL!$S$12,A250=$AT$18,STL!$S$13,A250=$AT$19,STL!$S$14,A250=$AT$20,STL!$S$15,A250=$AT$21,STL!$S$16,A250=$AT$22,STL!$S$17,A250=$AT$23,STL!$S$18,A250=$AT$24,STL!$S$19,A250=$AT$25,STL!$S$20,A250=$AT$26,STL!$S$21,A250=$AT$27,STL!$S$22,A250=$AT$28,STL!$S$23,A250=$AT$29,STL!$S$24,A250=$AT$30,STL!$S$25,A250=$AT$31,STL!$S$26,A250=$AT$32,STL!$S$27,A250=$AT$33,STL!$S$28,A250=$AT$34,STL!$S$29,A250=$AT$35,STL!$S$30,A250=$AT$36,STL!$S$31,A250=$AT$37,STL!$S$32,A250=$AT$38,STL!$S$33,A250=$AT$39,STL!$S$34,A250=$AT$40,STL!$S$35,A250=$AT$41,STL!$S$36,A250=$AT$42,STL!$S$37,A250=$AT$43,STL!$S$38,A250=$AT$44,STL!$S$39,A250=$AT$45,STL!$S$40,A250=$AT$46,STL!$S$41,A250=$AT$47,STL!$S$42,A250=$AT$48,STL!$S$43,A250=$AT$49,STL!$S$44)</f>
        <v>15642.857142857143</v>
      </c>
      <c r="T250" s="2" cm="1">
        <f t="array" ref="T250">_xlfn.IFS(AD250=$AX$8,STL!$T$3,AD250=$AX$9,STL!$T$4,AD250=$AX$10,STL!$T$5,AD250=$AX$11,STL!$T$6,AD250=$AX$12,STL!$T$7,AD250=$AX$13,STL!$T$8,AD250=$AX$14,STL!$T$9,AD250=$AX$15,STL!$T$10,AD250=$AX$16,STL!$T$11,AD250=$AX$17,STL!$T$12,AD250=$AX$18,STL!$T$13,AD250=$AX$19,STL!$T$14,AD250=$AX$20,STL!$T$15,AD250=$AX$21,STL!$T$16,AD250=$AX$22,STL!$T$17,AD250=$AX$23,STL!$T$18,AD250=$AX$24,STL!$T$19,AD250=$AX$25,STL!$T$20,AD250=$AX$26,STL!$T$21,AD250=$AX$27,STL!$T$22,AD250=$AX$28,STL!$T$23,AD250=$AX$29,STL!$T$24,AD250=$AX$30,STL!$T$25,AD250=$AX$31,STL!$T$26,AD250=$AX$32,STL!$T$27,AD250=$AX$33,STL!$T$28,AD250=$AX$34,STL!$T$29,AD250=$AX$35,STL!$T$30,AD250=$AX$36,STL!$T$31,AD250=$AX$37,STL!$T$32,AD250=$AX$38,STL!$T$33,AD250=$AX$39,STL!$T$34,AD250=$AX$40,STL!$T$35,AD250=$AX$41,STL!$T$36,AD250=$AX$42,STL!$T$37,AD250=$AX$43,STL!$T$38,AD250=$AX$44,STL!$T$39,AD250=$AX$45,STL!$T$40,AD250=$AX$46,STL!$T$41,AD250=$AX$47,STL!$T$42,AD250=$AX$48,STL!$T$43,AD250=$AX$49,STL!$T$44)</f>
        <v>206.27099999999999</v>
      </c>
      <c r="U250" s="2" cm="1">
        <f t="array" ref="U250">_xlfn.IFS($AD250=$AX$8,STL!$U$3,$AD250=$AX$9,STL!$U$4,$AD250=$AX$10,STL!$U$5,$AD250=$AX$11,STL!$U$6,$AD250=$AX$12,STL!$U$7,$AD250=$AX$13,STL!$U$8,$AD250=$AX$14,STL!$U$9,$AD250=$AX$15,STL!$U$10,$AD250=$AX$16,STL!$U$11,$AD250=$AX$17,STL!$U$12,$AD250=$AX$18,STL!$U$13,$AD250=$AX$19,STL!$U$14,$AD250=$AX$20,STL!$U$15,$AD250=$AX$21,STL!$U$16,$AD250=$AX$22,STL!$U$17,$AD250=$AX$23,STL!$U$18,$AD250=$AX$24,STL!$U$19,$AD250=$AX$25,STL!$U$20,$AD250=$AX$26,STL!$U$21,$AD250=$AX$27,STL!$U$22,$AD250=$AX$28,STL!$U$23,$AD250=$AX$29,STL!$U$24,$AD250=$AX$30,STL!$U$25,$AD250=$AX$31,STL!$U$26,$AD250=$AX$32,STL!$U$27,$AD250=$AX$33,STL!$U$28,$AD250=$AX$34,STL!$U$29,$AD250=$AX$35,STL!$U$30,$AD250=$AX$36,STL!$U$31,$AD250=$AX$37,STL!$U$32,$AD250=$AX$38,STL!$U$33,$AD250=$AX$39,STL!$U$34,$AD250=$AX$40,STL!$U$35,$AD250=$AX$41,STL!$U$36,$AD250=$AX$42,STL!$U$37,$AD250=$AX$43,STL!$U$38,$AD250=$AX$44,STL!$U$39,$AD250=$AX$45,STL!$U$40,$AD250=$AX$46,STL!$U$41,$AD250=$AX$47,STL!$U$42,$AD250=$AX$48,STL!$U$43,$AD250=$AX$49,STL!$U$44)</f>
        <v>3.5230000000000001</v>
      </c>
      <c r="V250" s="2" cm="1">
        <f t="array" ref="V250">_xlfn.IFS($AD250=$AX$8,STL!$V$3,$AD250=$AX$9,STL!$V$4,$AD250=$AX$10,STL!$V$5,$AD250=$AX$11,STL!$V$6,$AD250=$AX$12,STL!$V$7,$AD250=$AX$13,STL!$V$8,$AD250=$AX$14,STL!$V$9,$AD250=$AX$15,STL!$V$10,$AD250=$AX$16,STL!$V$11,$AD250=$AX$17,STL!$V$12,$AD250=$AX$18,STL!$V$13,$AD250=$AX$19,STL!$V$14,$AD250=$AX$20,STL!$V$15,$AD250=$AX$21,STL!$V$16,$AD250=$AX$22,STL!$V$17,$AD250=$AX$23,STL!$V$18,$AD250=$AX$24,STL!$V$19,$AD250=$AX$25,STL!$V$20,$AD250=$AX$26,STL!$V$21,$AD250=$AX$27,STL!$V$22,$AD250=$AX$28,STL!$V$23,$AD250=$AX$29,STL!$V$24,$AD250=$AX$30,STL!$V$25,$AD250=$AX$31,STL!$V$26,$AD250=$AX$32,STL!$V$27,$AD250=$AX$33,STL!$V$28,$AD250=$AX$34,STL!$V$29,$AD250=$AX$35,STL!$V$30,$AD250=$AX$36,STL!$V$31,$AD250=$AX$37,STL!$V$32,$AD250=$AX$38,STL!$V$33,$AD250=$AX$39,STL!$V$34,$AD250=$AX$40,STL!$V$35,$AD250=$AX$41,STL!$V$36,$AD250=$AX$42,STL!$V$37,$AD250=$AX$43,STL!$V$38,$AD250=$AX$44,STL!$V$39,$AD250=$AX$45,STL!$V$40,$AD250=$AX$46,STL!$V$41,$AD250=$AX$47,STL!$V$42,$AD250=$AX$48,STL!$V$43,$AD250=$AX$49,STL!$V$44)</f>
        <v>209.79399999999998</v>
      </c>
      <c r="W250" s="2" t="s">
        <v>1569</v>
      </c>
      <c r="X250" s="2">
        <v>0.2</v>
      </c>
      <c r="Y250" s="2" t="s">
        <v>33</v>
      </c>
      <c r="Z250" s="2" t="s">
        <v>34</v>
      </c>
      <c r="AA250" s="2" t="s">
        <v>35</v>
      </c>
      <c r="AB250" s="2">
        <v>9245.0426009999992</v>
      </c>
      <c r="AC250" s="2">
        <v>9.2450430000000008</v>
      </c>
      <c r="AD250" s="2">
        <v>28</v>
      </c>
      <c r="AE250" s="10" t="s">
        <v>307</v>
      </c>
      <c r="AF250" s="2">
        <f t="shared" si="4"/>
        <v>289237.77385714289</v>
      </c>
      <c r="AG250" s="2" cm="1">
        <f t="array" ref="AG250">_xlfn.IFS(D250="I",MIN('Datos pp I Región'!$K$7:$K$9),D250="II",MIN('Datos pp II Región'!$K$7:$K$9),D250="III",MIN('Datos pp III Región'!$K$7:$K$9),D250="IV",MIN('Datos pp IV Región'!$K$7:$K$9),D250="V",MIN('Datos pp V Región'!$K$7:$K$9),D250="RM",MIN('Datos pp RM'!$K$7:$K$9),D250="VI",MIN('Datos pp VI Región'!$K$7:$K$9))</f>
        <v>22</v>
      </c>
      <c r="AH250" s="2" cm="1">
        <f t="array" ref="AH250">_xlfn.IFS(Z250="Pavimentado",1-(AG250/(4*365)),Z250="No Pavimentado",1-(AG250/365))</f>
        <v>0.98493150684931507</v>
      </c>
      <c r="AI250" s="2" cm="1">
        <f t="array" ref="AI250">_xlfn.IFS(Z250="Pavimentado",8,Z250="No Pavimentado",R250)</f>
        <v>8</v>
      </c>
      <c r="AJ250" s="2">
        <v>0.62</v>
      </c>
      <c r="AK250" s="2">
        <v>0.15</v>
      </c>
      <c r="AL250" s="2">
        <v>1.5</v>
      </c>
      <c r="AM250" s="2">
        <v>0.15</v>
      </c>
      <c r="AN250" s="2"/>
      <c r="AO250" s="2" cm="1">
        <f t="array" ref="AO250">_xlfn.IFS($Z250=$AU$3,AJ250*(($X250)^(0.91))*(AI250*1.1023)^(1.02),$Z250=$AU$4,AL250*281.9*((8.5/12)^0.9)*(AI250/2.72)^0.45)</f>
        <v>1.3201600184669013</v>
      </c>
      <c r="AP250" s="2" cm="1">
        <f t="array" ref="AP250">_xlfn.IFS($Z250=$AU$3,AK250*(($X250)^(0.91))*(AI250*1.1023)^1.02,$Z250=$AU$4,AM250*281.9*((8.5/12)^0.9)*(AI250/2.72)^0.45)</f>
        <v>0.31939355285489546</v>
      </c>
      <c r="AQ250" s="2" cm="1">
        <f t="array" ref="AQ250">_xlfn.IFS(Z250=$AU$3,(AF250*AO250*AH250)/1000000,Z250=$AU$4,(AF250*AH250*AO250*(1-AN250))/1000000)</f>
        <v>0.37608638926884208</v>
      </c>
      <c r="AR250" s="2" cm="1">
        <f t="array" ref="AR250">_xlfn.IFS(Z250=$AU$3,(AF250*AP250*AH250)/1000000,Z250=$AU$4,(AF250*AH250*AP250*(1-AN250))/1000000)</f>
        <v>9.0988642565042424E-2</v>
      </c>
    </row>
    <row r="251" spans="1:44" x14ac:dyDescent="0.3">
      <c r="A251" s="2">
        <v>28</v>
      </c>
      <c r="B251" t="s">
        <v>228</v>
      </c>
      <c r="D251" t="s">
        <v>23</v>
      </c>
      <c r="F251" s="2" t="s">
        <v>238</v>
      </c>
      <c r="G251" s="2" t="s">
        <v>27</v>
      </c>
      <c r="H251" s="2" t="s">
        <v>239</v>
      </c>
      <c r="I251" s="2" t="s">
        <v>28</v>
      </c>
      <c r="J251" s="2">
        <v>1200</v>
      </c>
      <c r="K251" s="2" t="s">
        <v>232</v>
      </c>
      <c r="L251" s="2">
        <v>40</v>
      </c>
      <c r="M251" s="2" t="s">
        <v>233</v>
      </c>
      <c r="N251" s="2" t="s">
        <v>31</v>
      </c>
      <c r="O251" s="2">
        <v>438000</v>
      </c>
      <c r="P251" s="2" cm="1">
        <f t="array" ref="P251">_xlfn.IFS(AD251=$AT$8,STL!$P$3,AD251=$AT$9,STL!$P$4,AD251=$AT$10,STL!$P$5,AD251=$AT$11,STL!$P$6,AD251=$AT$12,STL!$P$7,AD251=$AT$13,STL!$P$8,AD251=$AT$14,STL!$P$9,AD251=$AT$15,STL!$P$10,AD251=$AT$16,STL!$P$11,AD251=$AT$17,STL!$P$12,AD251=$AT$18,STL!$P$13,AD251=$AT$19,STL!$P$14,AD251=$AT$20,STL!$P$15,AD251=$AT$21,STL!$P$16,AD251=$AT$22,STL!$P$17,AD251=$AT$23,STL!$P$18,AD251=$AT$24,STL!$P$19,AD251=$AT$25,STL!$P$20,AD251=$AT$26,STL!$P$21,AD251=$AT$27,STL!$P$22,AD251=$AT$28,STL!$P$23,AD251=$AT$29,STL!$P$24,AD251=$AT$30,STL!$P$25,AD251=$AT$31,STL!$P$26,AD251=$AT$32,STL!$P$27,AD251=$AT$33,STL!$P$28,AD251=$AT$34,STL!$P$29,AD251=$AT$35,STL!$P$30,AD251=$AT$36,STL!$P$31,AD251=$AT$37,STL!$P$32,AD251=$AT$38,STL!$P$33,AD251=$AT$39,STL!$P$34,AD251=$AT$40,STL!$P$35,AD251=$AT$41,STL!$P$36,AD251=$AT$42,STL!$P$37,AD251=$AT$43,STL!$P$38,AD251=$AT$44,STL!$P$39,AD251=$AT$45,STL!$P$40,AD251=$AT$46,STL!$P$41,AD251=$AT$47,STL!$P$42,AD251=$AT$48,STL!$P$43,AD251=$AT$49,STL!$P$44)</f>
        <v>8.3350000000000009</v>
      </c>
      <c r="Q251" s="2">
        <f>STL!$Q$3</f>
        <v>28</v>
      </c>
      <c r="R251" s="42">
        <f>STL!$R$3</f>
        <v>36.335000000000001</v>
      </c>
      <c r="S251" s="43" cm="1">
        <f t="array" ref="S251">_xlfn.IFS(A251=$AT$8,STL!$S$3,A251=$AT$9,STL!$S$4,A251=$AT$10,STL!$S$5,A251=$AT$11,STL!$S$6,A251=$AT$12,STL!$S$7,A251=$AT$13,STL!$S$8,A251=$AT$14,STL!$S$9,A251=$AT$15,STL!$S$10,A251=$AT$16,STL!$S$11,A251=$AT$17,STL!$S$12,A251=$AT$18,STL!$S$13,A251=$AT$19,STL!$S$14,A251=$AT$20,STL!$S$15,A251=$AT$21,STL!$S$16,A251=$AT$22,STL!$S$17,A251=$AT$23,STL!$S$18,A251=$AT$24,STL!$S$19,A251=$AT$25,STL!$S$20,A251=$AT$26,STL!$S$21,A251=$AT$27,STL!$S$22,A251=$AT$28,STL!$S$23,A251=$AT$29,STL!$S$24,A251=$AT$30,STL!$S$25,A251=$AT$31,STL!$S$26,A251=$AT$32,STL!$S$27,A251=$AT$33,STL!$S$28,A251=$AT$34,STL!$S$29,A251=$AT$35,STL!$S$30,A251=$AT$36,STL!$S$31,A251=$AT$37,STL!$S$32,A251=$AT$38,STL!$S$33,A251=$AT$39,STL!$S$34,A251=$AT$40,STL!$S$35,A251=$AT$41,STL!$S$36,A251=$AT$42,STL!$S$37,A251=$AT$43,STL!$S$38,A251=$AT$44,STL!$S$39,A251=$AT$45,STL!$S$40,A251=$AT$46,STL!$S$41,A251=$AT$47,STL!$S$42,A251=$AT$48,STL!$S$43,A251=$AT$49,STL!$S$44)</f>
        <v>15642.857142857143</v>
      </c>
      <c r="T251" s="2" cm="1">
        <f t="array" ref="T251">_xlfn.IFS(AD251=$AX$8,STL!$T$3,AD251=$AX$9,STL!$T$4,AD251=$AX$10,STL!$T$5,AD251=$AX$11,STL!$T$6,AD251=$AX$12,STL!$T$7,AD251=$AX$13,STL!$T$8,AD251=$AX$14,STL!$T$9,AD251=$AX$15,STL!$T$10,AD251=$AX$16,STL!$T$11,AD251=$AX$17,STL!$T$12,AD251=$AX$18,STL!$T$13,AD251=$AX$19,STL!$T$14,AD251=$AX$20,STL!$T$15,AD251=$AX$21,STL!$T$16,AD251=$AX$22,STL!$T$17,AD251=$AX$23,STL!$T$18,AD251=$AX$24,STL!$T$19,AD251=$AX$25,STL!$T$20,AD251=$AX$26,STL!$T$21,AD251=$AX$27,STL!$T$22,AD251=$AX$28,STL!$T$23,AD251=$AX$29,STL!$T$24,AD251=$AX$30,STL!$T$25,AD251=$AX$31,STL!$T$26,AD251=$AX$32,STL!$T$27,AD251=$AX$33,STL!$T$28,AD251=$AX$34,STL!$T$29,AD251=$AX$35,STL!$T$30,AD251=$AX$36,STL!$T$31,AD251=$AX$37,STL!$T$32,AD251=$AX$38,STL!$T$33,AD251=$AX$39,STL!$T$34,AD251=$AX$40,STL!$T$35,AD251=$AX$41,STL!$T$36,AD251=$AX$42,STL!$T$37,AD251=$AX$43,STL!$T$38,AD251=$AX$44,STL!$T$39,AD251=$AX$45,STL!$T$40,AD251=$AX$46,STL!$T$41,AD251=$AX$47,STL!$T$42,AD251=$AX$48,STL!$T$43,AD251=$AX$49,STL!$T$44)</f>
        <v>206.27099999999999</v>
      </c>
      <c r="U251" s="2" cm="1">
        <f t="array" ref="U251">_xlfn.IFS($AD251=$AX$8,STL!$U$3,$AD251=$AX$9,STL!$U$4,$AD251=$AX$10,STL!$U$5,$AD251=$AX$11,STL!$U$6,$AD251=$AX$12,STL!$U$7,$AD251=$AX$13,STL!$U$8,$AD251=$AX$14,STL!$U$9,$AD251=$AX$15,STL!$U$10,$AD251=$AX$16,STL!$U$11,$AD251=$AX$17,STL!$U$12,$AD251=$AX$18,STL!$U$13,$AD251=$AX$19,STL!$U$14,$AD251=$AX$20,STL!$U$15,$AD251=$AX$21,STL!$U$16,$AD251=$AX$22,STL!$U$17,$AD251=$AX$23,STL!$U$18,$AD251=$AX$24,STL!$U$19,$AD251=$AX$25,STL!$U$20,$AD251=$AX$26,STL!$U$21,$AD251=$AX$27,STL!$U$22,$AD251=$AX$28,STL!$U$23,$AD251=$AX$29,STL!$U$24,$AD251=$AX$30,STL!$U$25,$AD251=$AX$31,STL!$U$26,$AD251=$AX$32,STL!$U$27,$AD251=$AX$33,STL!$U$28,$AD251=$AX$34,STL!$U$29,$AD251=$AX$35,STL!$U$30,$AD251=$AX$36,STL!$U$31,$AD251=$AX$37,STL!$U$32,$AD251=$AX$38,STL!$U$33,$AD251=$AX$39,STL!$U$34,$AD251=$AX$40,STL!$U$35,$AD251=$AX$41,STL!$U$36,$AD251=$AX$42,STL!$U$37,$AD251=$AX$43,STL!$U$38,$AD251=$AX$44,STL!$U$39,$AD251=$AX$45,STL!$U$40,$AD251=$AX$46,STL!$U$41,$AD251=$AX$47,STL!$U$42,$AD251=$AX$48,STL!$U$43,$AD251=$AX$49,STL!$U$44)</f>
        <v>3.5230000000000001</v>
      </c>
      <c r="V251" s="2" cm="1">
        <f t="array" ref="V251">_xlfn.IFS($AD251=$AX$8,STL!$V$3,$AD251=$AX$9,STL!$V$4,$AD251=$AX$10,STL!$V$5,$AD251=$AX$11,STL!$V$6,$AD251=$AX$12,STL!$V$7,$AD251=$AX$13,STL!$V$8,$AD251=$AX$14,STL!$V$9,$AD251=$AX$15,STL!$V$10,$AD251=$AX$16,STL!$V$11,$AD251=$AX$17,STL!$V$12,$AD251=$AX$18,STL!$V$13,$AD251=$AX$19,STL!$V$14,$AD251=$AX$20,STL!$V$15,$AD251=$AX$21,STL!$V$16,$AD251=$AX$22,STL!$V$17,$AD251=$AX$23,STL!$V$18,$AD251=$AX$24,STL!$V$19,$AD251=$AX$25,STL!$V$20,$AD251=$AX$26,STL!$V$21,$AD251=$AX$27,STL!$V$22,$AD251=$AX$28,STL!$V$23,$AD251=$AX$29,STL!$V$24,$AD251=$AX$30,STL!$V$25,$AD251=$AX$31,STL!$V$26,$AD251=$AX$32,STL!$V$27,$AD251=$AX$33,STL!$V$28,$AD251=$AX$34,STL!$V$29,$AD251=$AX$35,STL!$V$30,$AD251=$AX$36,STL!$V$31,$AD251=$AX$37,STL!$V$32,$AD251=$AX$38,STL!$V$33,$AD251=$AX$39,STL!$V$34,$AD251=$AX$40,STL!$V$35,$AD251=$AX$41,STL!$V$36,$AD251=$AX$42,STL!$V$37,$AD251=$AX$43,STL!$V$38,$AD251=$AX$44,STL!$V$39,$AD251=$AX$45,STL!$V$40,$AD251=$AX$46,STL!$V$41,$AD251=$AX$47,STL!$V$42,$AD251=$AX$48,STL!$V$43,$AD251=$AX$49,STL!$V$44)</f>
        <v>209.79399999999998</v>
      </c>
      <c r="W251" s="2" t="s">
        <v>1570</v>
      </c>
      <c r="X251" s="2">
        <v>0.2</v>
      </c>
      <c r="Y251" s="2" t="s">
        <v>33</v>
      </c>
      <c r="Z251" s="2" t="s">
        <v>34</v>
      </c>
      <c r="AA251" s="2" t="s">
        <v>35</v>
      </c>
      <c r="AB251" s="2">
        <v>1357.3035400000001</v>
      </c>
      <c r="AC251" s="2">
        <v>1.3573040000000001</v>
      </c>
      <c r="AD251" s="2">
        <v>28</v>
      </c>
      <c r="AE251" s="10" t="s">
        <v>307</v>
      </c>
      <c r="AF251" s="2">
        <f t="shared" si="4"/>
        <v>42464.225142857147</v>
      </c>
      <c r="AG251" s="2" cm="1">
        <f t="array" ref="AG251">_xlfn.IFS(D251="I",MIN('Datos pp I Región'!$K$7:$K$9),D251="II",MIN('Datos pp II Región'!$K$7:$K$9),D251="III",MIN('Datos pp III Región'!$K$7:$K$9),D251="IV",MIN('Datos pp IV Región'!$K$7:$K$9),D251="V",MIN('Datos pp V Región'!$K$7:$K$9),D251="RM",MIN('Datos pp RM'!$K$7:$K$9),D251="VI",MIN('Datos pp VI Región'!$K$7:$K$9))</f>
        <v>22</v>
      </c>
      <c r="AH251" s="2" cm="1">
        <f t="array" ref="AH251">_xlfn.IFS(Z251="Pavimentado",1-(AG251/(4*365)),Z251="No Pavimentado",1-(AG251/365))</f>
        <v>0.98493150684931507</v>
      </c>
      <c r="AI251" s="2" cm="1">
        <f t="array" ref="AI251">_xlfn.IFS(Z251="Pavimentado",8,Z251="No Pavimentado",R251)</f>
        <v>8</v>
      </c>
      <c r="AJ251" s="2">
        <v>0.62</v>
      </c>
      <c r="AK251" s="2">
        <v>0.15</v>
      </c>
      <c r="AL251" s="2">
        <v>1.5</v>
      </c>
      <c r="AM251" s="2">
        <v>0.15</v>
      </c>
      <c r="AN251" s="2"/>
      <c r="AO251" s="2" cm="1">
        <f t="array" ref="AO251">_xlfn.IFS($Z251=$AU$3,AJ251*(($X251)^(0.91))*(AI251*1.1023)^(1.02),$Z251=$AU$4,AL251*281.9*((8.5/12)^0.9)*(AI251/2.72)^0.45)</f>
        <v>1.3201600184669013</v>
      </c>
      <c r="AP251" s="2" cm="1">
        <f t="array" ref="AP251">_xlfn.IFS($Z251=$AU$3,AK251*(($X251)^(0.91))*(AI251*1.1023)^1.02,$Z251=$AU$4,AM251*281.9*((8.5/12)^0.9)*(AI251/2.72)^0.45)</f>
        <v>0.31939355285489546</v>
      </c>
      <c r="AQ251" s="2" cm="1">
        <f t="array" ref="AQ251">_xlfn.IFS(Z251=$AU$3,(AF251*AO251*AH251)/1000000,Z251=$AU$4,(AF251*AH251*AO251*(1-AN251))/1000000)</f>
        <v>5.5214838968315923E-2</v>
      </c>
      <c r="AR251" s="2" cm="1">
        <f t="array" ref="AR251">_xlfn.IFS(Z251=$AU$3,(AF251*AP251*AH251)/1000000,Z251=$AU$4,(AF251*AH251*AP251*(1-AN251))/1000000)</f>
        <v>1.3358428782657078E-2</v>
      </c>
    </row>
    <row r="252" spans="1:44" x14ac:dyDescent="0.3">
      <c r="A252" s="2">
        <v>29</v>
      </c>
      <c r="B252" t="s">
        <v>228</v>
      </c>
      <c r="D252" t="s">
        <v>23</v>
      </c>
      <c r="F252" s="2" t="s">
        <v>242</v>
      </c>
      <c r="G252" s="2" t="s">
        <v>26</v>
      </c>
      <c r="H252" s="2" t="s">
        <v>243</v>
      </c>
      <c r="I252" s="2" t="s">
        <v>28</v>
      </c>
      <c r="J252" s="2">
        <v>1200</v>
      </c>
      <c r="K252" s="2" t="s">
        <v>232</v>
      </c>
      <c r="L252" s="2">
        <v>40</v>
      </c>
      <c r="M252" s="2" t="s">
        <v>233</v>
      </c>
      <c r="N252" s="2" t="s">
        <v>31</v>
      </c>
      <c r="O252" s="2">
        <v>438000</v>
      </c>
      <c r="P252" s="2" cm="1">
        <f t="array" ref="P252">_xlfn.IFS(AD252=$AT$8,STL!$P$3,AD252=$AT$9,STL!$P$4,AD252=$AT$10,STL!$P$5,AD252=$AT$11,STL!$P$6,AD252=$AT$12,STL!$P$7,AD252=$AT$13,STL!$P$8,AD252=$AT$14,STL!$P$9,AD252=$AT$15,STL!$P$10,AD252=$AT$16,STL!$P$11,AD252=$AT$17,STL!$P$12,AD252=$AT$18,STL!$P$13,AD252=$AT$19,STL!$P$14,AD252=$AT$20,STL!$P$15,AD252=$AT$21,STL!$P$16,AD252=$AT$22,STL!$P$17,AD252=$AT$23,STL!$P$18,AD252=$AT$24,STL!$P$19,AD252=$AT$25,STL!$P$20,AD252=$AT$26,STL!$P$21,AD252=$AT$27,STL!$P$22,AD252=$AT$28,STL!$P$23,AD252=$AT$29,STL!$P$24,AD252=$AT$30,STL!$P$25,AD252=$AT$31,STL!$P$26,AD252=$AT$32,STL!$P$27,AD252=$AT$33,STL!$P$28,AD252=$AT$34,STL!$P$29,AD252=$AT$35,STL!$P$30,AD252=$AT$36,STL!$P$31,AD252=$AT$37,STL!$P$32,AD252=$AT$38,STL!$P$33,AD252=$AT$39,STL!$P$34,AD252=$AT$40,STL!$P$35,AD252=$AT$41,STL!$P$36,AD252=$AT$42,STL!$P$37,AD252=$AT$43,STL!$P$38,AD252=$AT$44,STL!$P$39,AD252=$AT$45,STL!$P$40,AD252=$AT$46,STL!$P$41,AD252=$AT$47,STL!$P$42,AD252=$AT$48,STL!$P$43,AD252=$AT$49,STL!$P$44)</f>
        <v>8.3350000000000009</v>
      </c>
      <c r="Q252" s="2">
        <f>STL!$Q$3</f>
        <v>28</v>
      </c>
      <c r="R252" s="42">
        <f>STL!$R$3</f>
        <v>36.335000000000001</v>
      </c>
      <c r="S252" s="43" cm="1">
        <f t="array" ref="S252">_xlfn.IFS(A252=$AT$8,STL!$S$3,A252=$AT$9,STL!$S$4,A252=$AT$10,STL!$S$5,A252=$AT$11,STL!$S$6,A252=$AT$12,STL!$S$7,A252=$AT$13,STL!$S$8,A252=$AT$14,STL!$S$9,A252=$AT$15,STL!$S$10,A252=$AT$16,STL!$S$11,A252=$AT$17,STL!$S$12,A252=$AT$18,STL!$S$13,A252=$AT$19,STL!$S$14,A252=$AT$20,STL!$S$15,A252=$AT$21,STL!$S$16,A252=$AT$22,STL!$S$17,A252=$AT$23,STL!$S$18,A252=$AT$24,STL!$S$19,A252=$AT$25,STL!$S$20,A252=$AT$26,STL!$S$21,A252=$AT$27,STL!$S$22,A252=$AT$28,STL!$S$23,A252=$AT$29,STL!$S$24,A252=$AT$30,STL!$S$25,A252=$AT$31,STL!$S$26,A252=$AT$32,STL!$S$27,A252=$AT$33,STL!$S$28,A252=$AT$34,STL!$S$29,A252=$AT$35,STL!$S$30,A252=$AT$36,STL!$S$31,A252=$AT$37,STL!$S$32,A252=$AT$38,STL!$S$33,A252=$AT$39,STL!$S$34,A252=$AT$40,STL!$S$35,A252=$AT$41,STL!$S$36,A252=$AT$42,STL!$S$37,A252=$AT$43,STL!$S$38,A252=$AT$44,STL!$S$39,A252=$AT$45,STL!$S$40,A252=$AT$46,STL!$S$41,A252=$AT$47,STL!$S$42,A252=$AT$48,STL!$S$43,A252=$AT$49,STL!$S$44)</f>
        <v>15642.857142857143</v>
      </c>
      <c r="T252" s="2" cm="1">
        <f t="array" ref="T252">_xlfn.IFS(AD252=$AX$8,STL!$T$3,AD252=$AX$9,STL!$T$4,AD252=$AX$10,STL!$T$5,AD252=$AX$11,STL!$T$6,AD252=$AX$12,STL!$T$7,AD252=$AX$13,STL!$T$8,AD252=$AX$14,STL!$T$9,AD252=$AX$15,STL!$T$10,AD252=$AX$16,STL!$T$11,AD252=$AX$17,STL!$T$12,AD252=$AX$18,STL!$T$13,AD252=$AX$19,STL!$T$14,AD252=$AX$20,STL!$T$15,AD252=$AX$21,STL!$T$16,AD252=$AX$22,STL!$T$17,AD252=$AX$23,STL!$T$18,AD252=$AX$24,STL!$T$19,AD252=$AX$25,STL!$T$20,AD252=$AX$26,STL!$T$21,AD252=$AX$27,STL!$T$22,AD252=$AX$28,STL!$T$23,AD252=$AX$29,STL!$T$24,AD252=$AX$30,STL!$T$25,AD252=$AX$31,STL!$T$26,AD252=$AX$32,STL!$T$27,AD252=$AX$33,STL!$T$28,AD252=$AX$34,STL!$T$29,AD252=$AX$35,STL!$T$30,AD252=$AX$36,STL!$T$31,AD252=$AX$37,STL!$T$32,AD252=$AX$38,STL!$T$33,AD252=$AX$39,STL!$T$34,AD252=$AX$40,STL!$T$35,AD252=$AX$41,STL!$T$36,AD252=$AX$42,STL!$T$37,AD252=$AX$43,STL!$T$38,AD252=$AX$44,STL!$T$39,AD252=$AX$45,STL!$T$40,AD252=$AX$46,STL!$T$41,AD252=$AX$47,STL!$T$42,AD252=$AX$48,STL!$T$43,AD252=$AX$49,STL!$T$44)</f>
        <v>80.180000000000007</v>
      </c>
      <c r="U252" s="2" cm="1">
        <f t="array" ref="U252">_xlfn.IFS($AD252=$AX$8,STL!$U$3,$AD252=$AX$9,STL!$U$4,$AD252=$AX$10,STL!$U$5,$AD252=$AX$11,STL!$U$6,$AD252=$AX$12,STL!$U$7,$AD252=$AX$13,STL!$U$8,$AD252=$AX$14,STL!$U$9,$AD252=$AX$15,STL!$U$10,$AD252=$AX$16,STL!$U$11,$AD252=$AX$17,STL!$U$12,$AD252=$AX$18,STL!$U$13,$AD252=$AX$19,STL!$U$14,$AD252=$AX$20,STL!$U$15,$AD252=$AX$21,STL!$U$16,$AD252=$AX$22,STL!$U$17,$AD252=$AX$23,STL!$U$18,$AD252=$AX$24,STL!$U$19,$AD252=$AX$25,STL!$U$20,$AD252=$AX$26,STL!$U$21,$AD252=$AX$27,STL!$U$22,$AD252=$AX$28,STL!$U$23,$AD252=$AX$29,STL!$U$24,$AD252=$AX$30,STL!$U$25,$AD252=$AX$31,STL!$U$26,$AD252=$AX$32,STL!$U$27,$AD252=$AX$33,STL!$U$28,$AD252=$AX$34,STL!$U$29,$AD252=$AX$35,STL!$U$30,$AD252=$AX$36,STL!$U$31,$AD252=$AX$37,STL!$U$32,$AD252=$AX$38,STL!$U$33,$AD252=$AX$39,STL!$U$34,$AD252=$AX$40,STL!$U$35,$AD252=$AX$41,STL!$U$36,$AD252=$AX$42,STL!$U$37,$AD252=$AX$43,STL!$U$38,$AD252=$AX$44,STL!$U$39,$AD252=$AX$45,STL!$U$40,$AD252=$AX$46,STL!$U$41,$AD252=$AX$47,STL!$U$42,$AD252=$AX$48,STL!$U$43,$AD252=$AX$49,STL!$U$44)</f>
        <v>0</v>
      </c>
      <c r="V252" s="2" cm="1">
        <f t="array" ref="V252">_xlfn.IFS($AD252=$AX$8,STL!$V$3,$AD252=$AX$9,STL!$V$4,$AD252=$AX$10,STL!$V$5,$AD252=$AX$11,STL!$V$6,$AD252=$AX$12,STL!$V$7,$AD252=$AX$13,STL!$V$8,$AD252=$AX$14,STL!$V$9,$AD252=$AX$15,STL!$V$10,$AD252=$AX$16,STL!$V$11,$AD252=$AX$17,STL!$V$12,$AD252=$AX$18,STL!$V$13,$AD252=$AX$19,STL!$V$14,$AD252=$AX$20,STL!$V$15,$AD252=$AX$21,STL!$V$16,$AD252=$AX$22,STL!$V$17,$AD252=$AX$23,STL!$V$18,$AD252=$AX$24,STL!$V$19,$AD252=$AX$25,STL!$V$20,$AD252=$AX$26,STL!$V$21,$AD252=$AX$27,STL!$V$22,$AD252=$AX$28,STL!$V$23,$AD252=$AX$29,STL!$V$24,$AD252=$AX$30,STL!$V$25,$AD252=$AX$31,STL!$V$26,$AD252=$AX$32,STL!$V$27,$AD252=$AX$33,STL!$V$28,$AD252=$AX$34,STL!$V$29,$AD252=$AX$35,STL!$V$30,$AD252=$AX$36,STL!$V$31,$AD252=$AX$37,STL!$V$32,$AD252=$AX$38,STL!$V$33,$AD252=$AX$39,STL!$V$34,$AD252=$AX$40,STL!$V$35,$AD252=$AX$41,STL!$V$36,$AD252=$AX$42,STL!$V$37,$AD252=$AX$43,STL!$V$38,$AD252=$AX$44,STL!$V$39,$AD252=$AX$45,STL!$V$40,$AD252=$AX$46,STL!$V$41,$AD252=$AX$47,STL!$V$42,$AD252=$AX$48,STL!$V$43,$AD252=$AX$49,STL!$V$44)</f>
        <v>80.180000000000007</v>
      </c>
      <c r="W252" s="2" t="s">
        <v>1571</v>
      </c>
      <c r="X252" s="2">
        <v>0.2</v>
      </c>
      <c r="Y252" s="2" t="s">
        <v>33</v>
      </c>
      <c r="Z252" s="2" t="s">
        <v>34</v>
      </c>
      <c r="AA252" s="2" t="s">
        <v>35</v>
      </c>
      <c r="AB252" s="2">
        <v>52232.900458999997</v>
      </c>
      <c r="AC252" s="2">
        <v>52.232900000000001</v>
      </c>
      <c r="AD252" s="2">
        <v>29</v>
      </c>
      <c r="AE252" s="10" t="s">
        <v>307</v>
      </c>
      <c r="AF252" s="2">
        <f t="shared" ref="AF252:AF315" si="5">IF(AE252="Si",AC252*S252*2,AC252*S252)</f>
        <v>1634143.5857142857</v>
      </c>
      <c r="AG252" s="2" cm="1">
        <f t="array" ref="AG252">_xlfn.IFS(D252="I",MIN('Datos pp I Región'!$K$7:$K$9),D252="II",MIN('Datos pp II Región'!$K$7:$K$9),D252="III",MIN('Datos pp III Región'!$K$7:$K$9),D252="IV",MIN('Datos pp IV Región'!$K$7:$K$9),D252="V",MIN('Datos pp V Región'!$K$7:$K$9),D252="RM",MIN('Datos pp RM'!$K$7:$K$9),D252="VI",MIN('Datos pp VI Región'!$K$7:$K$9))</f>
        <v>22</v>
      </c>
      <c r="AH252" s="2" cm="1">
        <f t="array" ref="AH252">_xlfn.IFS(Z252="Pavimentado",1-(AG252/(4*365)),Z252="No Pavimentado",1-(AG252/365))</f>
        <v>0.98493150684931507</v>
      </c>
      <c r="AI252" s="2" cm="1">
        <f t="array" ref="AI252">_xlfn.IFS(Z252="Pavimentado",8,Z252="No Pavimentado",R252)</f>
        <v>8</v>
      </c>
      <c r="AJ252" s="2">
        <v>0.62</v>
      </c>
      <c r="AK252" s="2">
        <v>0.15</v>
      </c>
      <c r="AL252" s="2">
        <v>1.5</v>
      </c>
      <c r="AM252" s="2">
        <v>0.15</v>
      </c>
      <c r="AN252" s="2"/>
      <c r="AO252" s="2" cm="1">
        <f t="array" ref="AO252">_xlfn.IFS($Z252=$AU$3,AJ252*(($X252)^(0.91))*(AI252*1.1023)^(1.02),$Z252=$AU$4,AL252*281.9*((8.5/12)^0.9)*(AI252/2.72)^0.45)</f>
        <v>1.3201600184669013</v>
      </c>
      <c r="AP252" s="2" cm="1">
        <f t="array" ref="AP252">_xlfn.IFS($Z252=$AU$3,AK252*(($X252)^(0.91))*(AI252*1.1023)^1.02,$Z252=$AU$4,AM252*281.9*((8.5/12)^0.9)*(AI252/2.72)^0.45)</f>
        <v>0.31939355285489546</v>
      </c>
      <c r="AQ252" s="2" cm="1">
        <f t="array" ref="AQ252">_xlfn.IFS(Z252=$AU$3,(AF252*AO252*AH252)/1000000,Z252=$AU$4,(AF252*AH252*AO252*(1-AN252))/1000000)</f>
        <v>2.1248232985006665</v>
      </c>
      <c r="AR252" s="2" cm="1">
        <f t="array" ref="AR252">_xlfn.IFS(Z252=$AU$3,(AF252*AP252*AH252)/1000000,Z252=$AU$4,(AF252*AH252*AP252*(1-AN252))/1000000)</f>
        <v>0.51407015286306446</v>
      </c>
    </row>
    <row r="253" spans="1:44" x14ac:dyDescent="0.3">
      <c r="A253" s="2">
        <v>29</v>
      </c>
      <c r="B253" t="s">
        <v>228</v>
      </c>
      <c r="D253" t="s">
        <v>23</v>
      </c>
      <c r="F253" s="2" t="s">
        <v>242</v>
      </c>
      <c r="G253" s="2" t="s">
        <v>26</v>
      </c>
      <c r="H253" s="2" t="s">
        <v>243</v>
      </c>
      <c r="I253" s="2" t="s">
        <v>28</v>
      </c>
      <c r="J253" s="2">
        <v>1200</v>
      </c>
      <c r="K253" s="2" t="s">
        <v>232</v>
      </c>
      <c r="L253" s="2">
        <v>40</v>
      </c>
      <c r="M253" s="2" t="s">
        <v>233</v>
      </c>
      <c r="N253" s="2" t="s">
        <v>31</v>
      </c>
      <c r="O253" s="2">
        <v>438000</v>
      </c>
      <c r="P253" s="2" cm="1">
        <f t="array" ref="P253">_xlfn.IFS(AD253=$AT$8,STL!$P$3,AD253=$AT$9,STL!$P$4,AD253=$AT$10,STL!$P$5,AD253=$AT$11,STL!$P$6,AD253=$AT$12,STL!$P$7,AD253=$AT$13,STL!$P$8,AD253=$AT$14,STL!$P$9,AD253=$AT$15,STL!$P$10,AD253=$AT$16,STL!$P$11,AD253=$AT$17,STL!$P$12,AD253=$AT$18,STL!$P$13,AD253=$AT$19,STL!$P$14,AD253=$AT$20,STL!$P$15,AD253=$AT$21,STL!$P$16,AD253=$AT$22,STL!$P$17,AD253=$AT$23,STL!$P$18,AD253=$AT$24,STL!$P$19,AD253=$AT$25,STL!$P$20,AD253=$AT$26,STL!$P$21,AD253=$AT$27,STL!$P$22,AD253=$AT$28,STL!$P$23,AD253=$AT$29,STL!$P$24,AD253=$AT$30,STL!$P$25,AD253=$AT$31,STL!$P$26,AD253=$AT$32,STL!$P$27,AD253=$AT$33,STL!$P$28,AD253=$AT$34,STL!$P$29,AD253=$AT$35,STL!$P$30,AD253=$AT$36,STL!$P$31,AD253=$AT$37,STL!$P$32,AD253=$AT$38,STL!$P$33,AD253=$AT$39,STL!$P$34,AD253=$AT$40,STL!$P$35,AD253=$AT$41,STL!$P$36,AD253=$AT$42,STL!$P$37,AD253=$AT$43,STL!$P$38,AD253=$AT$44,STL!$P$39,AD253=$AT$45,STL!$P$40,AD253=$AT$46,STL!$P$41,AD253=$AT$47,STL!$P$42,AD253=$AT$48,STL!$P$43,AD253=$AT$49,STL!$P$44)</f>
        <v>8.3350000000000009</v>
      </c>
      <c r="Q253" s="2">
        <f>STL!$Q$3</f>
        <v>28</v>
      </c>
      <c r="R253" s="42">
        <f>STL!$R$3</f>
        <v>36.335000000000001</v>
      </c>
      <c r="S253" s="43" cm="1">
        <f t="array" ref="S253">_xlfn.IFS(A253=$AT$8,STL!$S$3,A253=$AT$9,STL!$S$4,A253=$AT$10,STL!$S$5,A253=$AT$11,STL!$S$6,A253=$AT$12,STL!$S$7,A253=$AT$13,STL!$S$8,A253=$AT$14,STL!$S$9,A253=$AT$15,STL!$S$10,A253=$AT$16,STL!$S$11,A253=$AT$17,STL!$S$12,A253=$AT$18,STL!$S$13,A253=$AT$19,STL!$S$14,A253=$AT$20,STL!$S$15,A253=$AT$21,STL!$S$16,A253=$AT$22,STL!$S$17,A253=$AT$23,STL!$S$18,A253=$AT$24,STL!$S$19,A253=$AT$25,STL!$S$20,A253=$AT$26,STL!$S$21,A253=$AT$27,STL!$S$22,A253=$AT$28,STL!$S$23,A253=$AT$29,STL!$S$24,A253=$AT$30,STL!$S$25,A253=$AT$31,STL!$S$26,A253=$AT$32,STL!$S$27,A253=$AT$33,STL!$S$28,A253=$AT$34,STL!$S$29,A253=$AT$35,STL!$S$30,A253=$AT$36,STL!$S$31,A253=$AT$37,STL!$S$32,A253=$AT$38,STL!$S$33,A253=$AT$39,STL!$S$34,A253=$AT$40,STL!$S$35,A253=$AT$41,STL!$S$36,A253=$AT$42,STL!$S$37,A253=$AT$43,STL!$S$38,A253=$AT$44,STL!$S$39,A253=$AT$45,STL!$S$40,A253=$AT$46,STL!$S$41,A253=$AT$47,STL!$S$42,A253=$AT$48,STL!$S$43,A253=$AT$49,STL!$S$44)</f>
        <v>15642.857142857143</v>
      </c>
      <c r="T253" s="2" cm="1">
        <f t="array" ref="T253">_xlfn.IFS(AD253=$AX$8,STL!$T$3,AD253=$AX$9,STL!$T$4,AD253=$AX$10,STL!$T$5,AD253=$AX$11,STL!$T$6,AD253=$AX$12,STL!$T$7,AD253=$AX$13,STL!$T$8,AD253=$AX$14,STL!$T$9,AD253=$AX$15,STL!$T$10,AD253=$AX$16,STL!$T$11,AD253=$AX$17,STL!$T$12,AD253=$AX$18,STL!$T$13,AD253=$AX$19,STL!$T$14,AD253=$AX$20,STL!$T$15,AD253=$AX$21,STL!$T$16,AD253=$AX$22,STL!$T$17,AD253=$AX$23,STL!$T$18,AD253=$AX$24,STL!$T$19,AD253=$AX$25,STL!$T$20,AD253=$AX$26,STL!$T$21,AD253=$AX$27,STL!$T$22,AD253=$AX$28,STL!$T$23,AD253=$AX$29,STL!$T$24,AD253=$AX$30,STL!$T$25,AD253=$AX$31,STL!$T$26,AD253=$AX$32,STL!$T$27,AD253=$AX$33,STL!$T$28,AD253=$AX$34,STL!$T$29,AD253=$AX$35,STL!$T$30,AD253=$AX$36,STL!$T$31,AD253=$AX$37,STL!$T$32,AD253=$AX$38,STL!$T$33,AD253=$AX$39,STL!$T$34,AD253=$AX$40,STL!$T$35,AD253=$AX$41,STL!$T$36,AD253=$AX$42,STL!$T$37,AD253=$AX$43,STL!$T$38,AD253=$AX$44,STL!$T$39,AD253=$AX$45,STL!$T$40,AD253=$AX$46,STL!$T$41,AD253=$AX$47,STL!$T$42,AD253=$AX$48,STL!$T$43,AD253=$AX$49,STL!$T$44)</f>
        <v>80.180000000000007</v>
      </c>
      <c r="U253" s="2" cm="1">
        <f t="array" ref="U253">_xlfn.IFS($AD253=$AX$8,STL!$U$3,$AD253=$AX$9,STL!$U$4,$AD253=$AX$10,STL!$U$5,$AD253=$AX$11,STL!$U$6,$AD253=$AX$12,STL!$U$7,$AD253=$AX$13,STL!$U$8,$AD253=$AX$14,STL!$U$9,$AD253=$AX$15,STL!$U$10,$AD253=$AX$16,STL!$U$11,$AD253=$AX$17,STL!$U$12,$AD253=$AX$18,STL!$U$13,$AD253=$AX$19,STL!$U$14,$AD253=$AX$20,STL!$U$15,$AD253=$AX$21,STL!$U$16,$AD253=$AX$22,STL!$U$17,$AD253=$AX$23,STL!$U$18,$AD253=$AX$24,STL!$U$19,$AD253=$AX$25,STL!$U$20,$AD253=$AX$26,STL!$U$21,$AD253=$AX$27,STL!$U$22,$AD253=$AX$28,STL!$U$23,$AD253=$AX$29,STL!$U$24,$AD253=$AX$30,STL!$U$25,$AD253=$AX$31,STL!$U$26,$AD253=$AX$32,STL!$U$27,$AD253=$AX$33,STL!$U$28,$AD253=$AX$34,STL!$U$29,$AD253=$AX$35,STL!$U$30,$AD253=$AX$36,STL!$U$31,$AD253=$AX$37,STL!$U$32,$AD253=$AX$38,STL!$U$33,$AD253=$AX$39,STL!$U$34,$AD253=$AX$40,STL!$U$35,$AD253=$AX$41,STL!$U$36,$AD253=$AX$42,STL!$U$37,$AD253=$AX$43,STL!$U$38,$AD253=$AX$44,STL!$U$39,$AD253=$AX$45,STL!$U$40,$AD253=$AX$46,STL!$U$41,$AD253=$AX$47,STL!$U$42,$AD253=$AX$48,STL!$U$43,$AD253=$AX$49,STL!$U$44)</f>
        <v>0</v>
      </c>
      <c r="V253" s="2" cm="1">
        <f t="array" ref="V253">_xlfn.IFS($AD253=$AX$8,STL!$V$3,$AD253=$AX$9,STL!$V$4,$AD253=$AX$10,STL!$V$5,$AD253=$AX$11,STL!$V$6,$AD253=$AX$12,STL!$V$7,$AD253=$AX$13,STL!$V$8,$AD253=$AX$14,STL!$V$9,$AD253=$AX$15,STL!$V$10,$AD253=$AX$16,STL!$V$11,$AD253=$AX$17,STL!$V$12,$AD253=$AX$18,STL!$V$13,$AD253=$AX$19,STL!$V$14,$AD253=$AX$20,STL!$V$15,$AD253=$AX$21,STL!$V$16,$AD253=$AX$22,STL!$V$17,$AD253=$AX$23,STL!$V$18,$AD253=$AX$24,STL!$V$19,$AD253=$AX$25,STL!$V$20,$AD253=$AX$26,STL!$V$21,$AD253=$AX$27,STL!$V$22,$AD253=$AX$28,STL!$V$23,$AD253=$AX$29,STL!$V$24,$AD253=$AX$30,STL!$V$25,$AD253=$AX$31,STL!$V$26,$AD253=$AX$32,STL!$V$27,$AD253=$AX$33,STL!$V$28,$AD253=$AX$34,STL!$V$29,$AD253=$AX$35,STL!$V$30,$AD253=$AX$36,STL!$V$31,$AD253=$AX$37,STL!$V$32,$AD253=$AX$38,STL!$V$33,$AD253=$AX$39,STL!$V$34,$AD253=$AX$40,STL!$V$35,$AD253=$AX$41,STL!$V$36,$AD253=$AX$42,STL!$V$37,$AD253=$AX$43,STL!$V$38,$AD253=$AX$44,STL!$V$39,$AD253=$AX$45,STL!$V$40,$AD253=$AX$46,STL!$V$41,$AD253=$AX$47,STL!$V$42,$AD253=$AX$48,STL!$V$43,$AD253=$AX$49,STL!$V$44)</f>
        <v>80.180000000000007</v>
      </c>
      <c r="W253" s="2" t="s">
        <v>1572</v>
      </c>
      <c r="X253" s="2">
        <v>0.03</v>
      </c>
      <c r="Y253" s="2" t="s">
        <v>33</v>
      </c>
      <c r="Z253" s="2" t="s">
        <v>34</v>
      </c>
      <c r="AA253" s="2" t="s">
        <v>35</v>
      </c>
      <c r="AB253" s="2">
        <v>5584.5289759999996</v>
      </c>
      <c r="AC253" s="2">
        <v>5.5845289999999999</v>
      </c>
      <c r="AD253" s="2">
        <v>29</v>
      </c>
      <c r="AE253" s="10" t="s">
        <v>307</v>
      </c>
      <c r="AF253" s="2">
        <f t="shared" si="5"/>
        <v>174715.97871428571</v>
      </c>
      <c r="AG253" s="2" cm="1">
        <f t="array" ref="AG253">_xlfn.IFS(D253="I",MIN('Datos pp I Región'!$K$7:$K$9),D253="II",MIN('Datos pp II Región'!$K$7:$K$9),D253="III",MIN('Datos pp III Región'!$K$7:$K$9),D253="IV",MIN('Datos pp IV Región'!$K$7:$K$9),D253="V",MIN('Datos pp V Región'!$K$7:$K$9),D253="RM",MIN('Datos pp RM'!$K$7:$K$9),D253="VI",MIN('Datos pp VI Región'!$K$7:$K$9))</f>
        <v>22</v>
      </c>
      <c r="AH253" s="2" cm="1">
        <f t="array" ref="AH253">_xlfn.IFS(Z253="Pavimentado",1-(AG253/(4*365)),Z253="No Pavimentado",1-(AG253/365))</f>
        <v>0.98493150684931507</v>
      </c>
      <c r="AI253" s="2" cm="1">
        <f t="array" ref="AI253">_xlfn.IFS(Z253="Pavimentado",8,Z253="No Pavimentado",R253)</f>
        <v>8</v>
      </c>
      <c r="AJ253" s="2">
        <v>0.62</v>
      </c>
      <c r="AK253" s="2">
        <v>0.15</v>
      </c>
      <c r="AL253" s="2">
        <v>1.5</v>
      </c>
      <c r="AM253" s="2">
        <v>0.15</v>
      </c>
      <c r="AN253" s="2"/>
      <c r="AO253" s="2" cm="1">
        <f t="array" ref="AO253">_xlfn.IFS($Z253=$AU$3,AJ253*(($X253)^(0.91))*(AI253*1.1023)^(1.02),$Z253=$AU$4,AL253*281.9*((8.5/12)^0.9)*(AI253/2.72)^0.45)</f>
        <v>0.23489275495793649</v>
      </c>
      <c r="AP253" s="2" cm="1">
        <f t="array" ref="AP253">_xlfn.IFS($Z253=$AU$3,AK253*(($X253)^(0.91))*(AI253*1.1023)^1.02,$Z253=$AU$4,AM253*281.9*((8.5/12)^0.9)*(AI253/2.72)^0.45)</f>
        <v>5.6828892328533019E-2</v>
      </c>
      <c r="AQ253" s="2" cm="1">
        <f t="array" ref="AQ253">_xlfn.IFS(Z253=$AU$3,(AF253*AO253*AH253)/1000000,Z253=$AU$4,(AF253*AH253*AO253*(1-AN253))/1000000)</f>
        <v>4.0421113885878872E-2</v>
      </c>
      <c r="AR253" s="2" cm="1">
        <f t="array" ref="AR253">_xlfn.IFS(Z253=$AU$3,(AF253*AP253*AH253)/1000000,Z253=$AU$4,(AF253*AH253*AP253*(1-AN253))/1000000)</f>
        <v>9.7793017465835977E-3</v>
      </c>
    </row>
    <row r="254" spans="1:44" x14ac:dyDescent="0.3">
      <c r="A254" s="2">
        <v>29</v>
      </c>
      <c r="B254" t="s">
        <v>228</v>
      </c>
      <c r="D254" t="s">
        <v>23</v>
      </c>
      <c r="F254" s="2" t="s">
        <v>242</v>
      </c>
      <c r="G254" s="2" t="s">
        <v>26</v>
      </c>
      <c r="H254" s="2" t="s">
        <v>243</v>
      </c>
      <c r="I254" s="2" t="s">
        <v>28</v>
      </c>
      <c r="J254" s="2">
        <v>1200</v>
      </c>
      <c r="K254" s="2" t="s">
        <v>232</v>
      </c>
      <c r="L254" s="2">
        <v>40</v>
      </c>
      <c r="M254" s="2" t="s">
        <v>233</v>
      </c>
      <c r="N254" s="2" t="s">
        <v>31</v>
      </c>
      <c r="O254" s="2">
        <v>438000</v>
      </c>
      <c r="P254" s="2" cm="1">
        <f t="array" ref="P254">_xlfn.IFS(AD254=$AT$8,STL!$P$3,AD254=$AT$9,STL!$P$4,AD254=$AT$10,STL!$P$5,AD254=$AT$11,STL!$P$6,AD254=$AT$12,STL!$P$7,AD254=$AT$13,STL!$P$8,AD254=$AT$14,STL!$P$9,AD254=$AT$15,STL!$P$10,AD254=$AT$16,STL!$P$11,AD254=$AT$17,STL!$P$12,AD254=$AT$18,STL!$P$13,AD254=$AT$19,STL!$P$14,AD254=$AT$20,STL!$P$15,AD254=$AT$21,STL!$P$16,AD254=$AT$22,STL!$P$17,AD254=$AT$23,STL!$P$18,AD254=$AT$24,STL!$P$19,AD254=$AT$25,STL!$P$20,AD254=$AT$26,STL!$P$21,AD254=$AT$27,STL!$P$22,AD254=$AT$28,STL!$P$23,AD254=$AT$29,STL!$P$24,AD254=$AT$30,STL!$P$25,AD254=$AT$31,STL!$P$26,AD254=$AT$32,STL!$P$27,AD254=$AT$33,STL!$P$28,AD254=$AT$34,STL!$P$29,AD254=$AT$35,STL!$P$30,AD254=$AT$36,STL!$P$31,AD254=$AT$37,STL!$P$32,AD254=$AT$38,STL!$P$33,AD254=$AT$39,STL!$P$34,AD254=$AT$40,STL!$P$35,AD254=$AT$41,STL!$P$36,AD254=$AT$42,STL!$P$37,AD254=$AT$43,STL!$P$38,AD254=$AT$44,STL!$P$39,AD254=$AT$45,STL!$P$40,AD254=$AT$46,STL!$P$41,AD254=$AT$47,STL!$P$42,AD254=$AT$48,STL!$P$43,AD254=$AT$49,STL!$P$44)</f>
        <v>8.3350000000000009</v>
      </c>
      <c r="Q254" s="2">
        <f>STL!$Q$3</f>
        <v>28</v>
      </c>
      <c r="R254" s="42">
        <f>STL!$R$3</f>
        <v>36.335000000000001</v>
      </c>
      <c r="S254" s="43" cm="1">
        <f t="array" ref="S254">_xlfn.IFS(A254=$AT$8,STL!$S$3,A254=$AT$9,STL!$S$4,A254=$AT$10,STL!$S$5,A254=$AT$11,STL!$S$6,A254=$AT$12,STL!$S$7,A254=$AT$13,STL!$S$8,A254=$AT$14,STL!$S$9,A254=$AT$15,STL!$S$10,A254=$AT$16,STL!$S$11,A254=$AT$17,STL!$S$12,A254=$AT$18,STL!$S$13,A254=$AT$19,STL!$S$14,A254=$AT$20,STL!$S$15,A254=$AT$21,STL!$S$16,A254=$AT$22,STL!$S$17,A254=$AT$23,STL!$S$18,A254=$AT$24,STL!$S$19,A254=$AT$25,STL!$S$20,A254=$AT$26,STL!$S$21,A254=$AT$27,STL!$S$22,A254=$AT$28,STL!$S$23,A254=$AT$29,STL!$S$24,A254=$AT$30,STL!$S$25,A254=$AT$31,STL!$S$26,A254=$AT$32,STL!$S$27,A254=$AT$33,STL!$S$28,A254=$AT$34,STL!$S$29,A254=$AT$35,STL!$S$30,A254=$AT$36,STL!$S$31,A254=$AT$37,STL!$S$32,A254=$AT$38,STL!$S$33,A254=$AT$39,STL!$S$34,A254=$AT$40,STL!$S$35,A254=$AT$41,STL!$S$36,A254=$AT$42,STL!$S$37,A254=$AT$43,STL!$S$38,A254=$AT$44,STL!$S$39,A254=$AT$45,STL!$S$40,A254=$AT$46,STL!$S$41,A254=$AT$47,STL!$S$42,A254=$AT$48,STL!$S$43,A254=$AT$49,STL!$S$44)</f>
        <v>15642.857142857143</v>
      </c>
      <c r="T254" s="2" cm="1">
        <f t="array" ref="T254">_xlfn.IFS(AD254=$AX$8,STL!$T$3,AD254=$AX$9,STL!$T$4,AD254=$AX$10,STL!$T$5,AD254=$AX$11,STL!$T$6,AD254=$AX$12,STL!$T$7,AD254=$AX$13,STL!$T$8,AD254=$AX$14,STL!$T$9,AD254=$AX$15,STL!$T$10,AD254=$AX$16,STL!$T$11,AD254=$AX$17,STL!$T$12,AD254=$AX$18,STL!$T$13,AD254=$AX$19,STL!$T$14,AD254=$AX$20,STL!$T$15,AD254=$AX$21,STL!$T$16,AD254=$AX$22,STL!$T$17,AD254=$AX$23,STL!$T$18,AD254=$AX$24,STL!$T$19,AD254=$AX$25,STL!$T$20,AD254=$AX$26,STL!$T$21,AD254=$AX$27,STL!$T$22,AD254=$AX$28,STL!$T$23,AD254=$AX$29,STL!$T$24,AD254=$AX$30,STL!$T$25,AD254=$AX$31,STL!$T$26,AD254=$AX$32,STL!$T$27,AD254=$AX$33,STL!$T$28,AD254=$AX$34,STL!$T$29,AD254=$AX$35,STL!$T$30,AD254=$AX$36,STL!$T$31,AD254=$AX$37,STL!$T$32,AD254=$AX$38,STL!$T$33,AD254=$AX$39,STL!$T$34,AD254=$AX$40,STL!$T$35,AD254=$AX$41,STL!$T$36,AD254=$AX$42,STL!$T$37,AD254=$AX$43,STL!$T$38,AD254=$AX$44,STL!$T$39,AD254=$AX$45,STL!$T$40,AD254=$AX$46,STL!$T$41,AD254=$AX$47,STL!$T$42,AD254=$AX$48,STL!$T$43,AD254=$AX$49,STL!$T$44)</f>
        <v>80.180000000000007</v>
      </c>
      <c r="U254" s="2" cm="1">
        <f t="array" ref="U254">_xlfn.IFS($AD254=$AX$8,STL!$U$3,$AD254=$AX$9,STL!$U$4,$AD254=$AX$10,STL!$U$5,$AD254=$AX$11,STL!$U$6,$AD254=$AX$12,STL!$U$7,$AD254=$AX$13,STL!$U$8,$AD254=$AX$14,STL!$U$9,$AD254=$AX$15,STL!$U$10,$AD254=$AX$16,STL!$U$11,$AD254=$AX$17,STL!$U$12,$AD254=$AX$18,STL!$U$13,$AD254=$AX$19,STL!$U$14,$AD254=$AX$20,STL!$U$15,$AD254=$AX$21,STL!$U$16,$AD254=$AX$22,STL!$U$17,$AD254=$AX$23,STL!$U$18,$AD254=$AX$24,STL!$U$19,$AD254=$AX$25,STL!$U$20,$AD254=$AX$26,STL!$U$21,$AD254=$AX$27,STL!$U$22,$AD254=$AX$28,STL!$U$23,$AD254=$AX$29,STL!$U$24,$AD254=$AX$30,STL!$U$25,$AD254=$AX$31,STL!$U$26,$AD254=$AX$32,STL!$U$27,$AD254=$AX$33,STL!$U$28,$AD254=$AX$34,STL!$U$29,$AD254=$AX$35,STL!$U$30,$AD254=$AX$36,STL!$U$31,$AD254=$AX$37,STL!$U$32,$AD254=$AX$38,STL!$U$33,$AD254=$AX$39,STL!$U$34,$AD254=$AX$40,STL!$U$35,$AD254=$AX$41,STL!$U$36,$AD254=$AX$42,STL!$U$37,$AD254=$AX$43,STL!$U$38,$AD254=$AX$44,STL!$U$39,$AD254=$AX$45,STL!$U$40,$AD254=$AX$46,STL!$U$41,$AD254=$AX$47,STL!$U$42,$AD254=$AX$48,STL!$U$43,$AD254=$AX$49,STL!$U$44)</f>
        <v>0</v>
      </c>
      <c r="V254" s="2" cm="1">
        <f t="array" ref="V254">_xlfn.IFS($AD254=$AX$8,STL!$V$3,$AD254=$AX$9,STL!$V$4,$AD254=$AX$10,STL!$V$5,$AD254=$AX$11,STL!$V$6,$AD254=$AX$12,STL!$V$7,$AD254=$AX$13,STL!$V$8,$AD254=$AX$14,STL!$V$9,$AD254=$AX$15,STL!$V$10,$AD254=$AX$16,STL!$V$11,$AD254=$AX$17,STL!$V$12,$AD254=$AX$18,STL!$V$13,$AD254=$AX$19,STL!$V$14,$AD254=$AX$20,STL!$V$15,$AD254=$AX$21,STL!$V$16,$AD254=$AX$22,STL!$V$17,$AD254=$AX$23,STL!$V$18,$AD254=$AX$24,STL!$V$19,$AD254=$AX$25,STL!$V$20,$AD254=$AX$26,STL!$V$21,$AD254=$AX$27,STL!$V$22,$AD254=$AX$28,STL!$V$23,$AD254=$AX$29,STL!$V$24,$AD254=$AX$30,STL!$V$25,$AD254=$AX$31,STL!$V$26,$AD254=$AX$32,STL!$V$27,$AD254=$AX$33,STL!$V$28,$AD254=$AX$34,STL!$V$29,$AD254=$AX$35,STL!$V$30,$AD254=$AX$36,STL!$V$31,$AD254=$AX$37,STL!$V$32,$AD254=$AX$38,STL!$V$33,$AD254=$AX$39,STL!$V$34,$AD254=$AX$40,STL!$V$35,$AD254=$AX$41,STL!$V$36,$AD254=$AX$42,STL!$V$37,$AD254=$AX$43,STL!$V$38,$AD254=$AX$44,STL!$V$39,$AD254=$AX$45,STL!$V$40,$AD254=$AX$46,STL!$V$41,$AD254=$AX$47,STL!$V$42,$AD254=$AX$48,STL!$V$43,$AD254=$AX$49,STL!$V$44)</f>
        <v>80.180000000000007</v>
      </c>
      <c r="W254" s="2" t="s">
        <v>1573</v>
      </c>
      <c r="X254" s="2">
        <v>0.03</v>
      </c>
      <c r="Y254" s="2" t="s">
        <v>33</v>
      </c>
      <c r="Z254" s="2" t="s">
        <v>34</v>
      </c>
      <c r="AA254" s="2" t="s">
        <v>35</v>
      </c>
      <c r="AB254" s="2">
        <v>506.016819</v>
      </c>
      <c r="AC254" s="2">
        <v>0.50601700000000005</v>
      </c>
      <c r="AD254" s="2">
        <v>29</v>
      </c>
      <c r="AE254" s="10" t="s">
        <v>307</v>
      </c>
      <c r="AF254" s="2">
        <f t="shared" si="5"/>
        <v>15831.103285714287</v>
      </c>
      <c r="AG254" s="2" cm="1">
        <f t="array" ref="AG254">_xlfn.IFS(D254="I",MIN('Datos pp I Región'!$K$7:$K$9),D254="II",MIN('Datos pp II Región'!$K$7:$K$9),D254="III",MIN('Datos pp III Región'!$K$7:$K$9),D254="IV",MIN('Datos pp IV Región'!$K$7:$K$9),D254="V",MIN('Datos pp V Región'!$K$7:$K$9),D254="RM",MIN('Datos pp RM'!$K$7:$K$9),D254="VI",MIN('Datos pp VI Región'!$K$7:$K$9))</f>
        <v>22</v>
      </c>
      <c r="AH254" s="2" cm="1">
        <f t="array" ref="AH254">_xlfn.IFS(Z254="Pavimentado",1-(AG254/(4*365)),Z254="No Pavimentado",1-(AG254/365))</f>
        <v>0.98493150684931507</v>
      </c>
      <c r="AI254" s="2" cm="1">
        <f t="array" ref="AI254">_xlfn.IFS(Z254="Pavimentado",8,Z254="No Pavimentado",R254)</f>
        <v>8</v>
      </c>
      <c r="AJ254" s="2">
        <v>0.62</v>
      </c>
      <c r="AK254" s="2">
        <v>0.15</v>
      </c>
      <c r="AL254" s="2">
        <v>1.5</v>
      </c>
      <c r="AM254" s="2">
        <v>0.15</v>
      </c>
      <c r="AN254" s="2"/>
      <c r="AO254" s="2" cm="1">
        <f t="array" ref="AO254">_xlfn.IFS($Z254=$AU$3,AJ254*(($X254)^(0.91))*(AI254*1.1023)^(1.02),$Z254=$AU$4,AL254*281.9*((8.5/12)^0.9)*(AI254/2.72)^0.45)</f>
        <v>0.23489275495793649</v>
      </c>
      <c r="AP254" s="2" cm="1">
        <f t="array" ref="AP254">_xlfn.IFS($Z254=$AU$3,AK254*(($X254)^(0.91))*(AI254*1.1023)^1.02,$Z254=$AU$4,AM254*281.9*((8.5/12)^0.9)*(AI254/2.72)^0.45)</f>
        <v>5.6828892328533019E-2</v>
      </c>
      <c r="AQ254" s="2" cm="1">
        <f t="array" ref="AQ254">_xlfn.IFS(Z254=$AU$3,(AF254*AO254*AH254)/1000000,Z254=$AU$4,(AF254*AH254*AO254*(1-AN254))/1000000)</f>
        <v>3.6625775934175956E-3</v>
      </c>
      <c r="AR254" s="2" cm="1">
        <f t="array" ref="AR254">_xlfn.IFS(Z254=$AU$3,(AF254*AP254*AH254)/1000000,Z254=$AU$4,(AF254*AH254*AP254*(1-AN254))/1000000)</f>
        <v>8.8610748227845059E-4</v>
      </c>
    </row>
    <row r="255" spans="1:44" x14ac:dyDescent="0.3">
      <c r="A255" s="2">
        <v>29</v>
      </c>
      <c r="B255" t="s">
        <v>228</v>
      </c>
      <c r="D255" t="s">
        <v>23</v>
      </c>
      <c r="F255" s="2" t="s">
        <v>242</v>
      </c>
      <c r="G255" s="2" t="s">
        <v>26</v>
      </c>
      <c r="H255" s="2" t="s">
        <v>243</v>
      </c>
      <c r="I255" s="2" t="s">
        <v>28</v>
      </c>
      <c r="J255" s="2">
        <v>1200</v>
      </c>
      <c r="K255" s="2" t="s">
        <v>232</v>
      </c>
      <c r="L255" s="2">
        <v>40</v>
      </c>
      <c r="M255" s="2" t="s">
        <v>233</v>
      </c>
      <c r="N255" s="2" t="s">
        <v>31</v>
      </c>
      <c r="O255" s="2">
        <v>438000</v>
      </c>
      <c r="P255" s="2" cm="1">
        <f t="array" ref="P255">_xlfn.IFS(AD255=$AT$8,STL!$P$3,AD255=$AT$9,STL!$P$4,AD255=$AT$10,STL!$P$5,AD255=$AT$11,STL!$P$6,AD255=$AT$12,STL!$P$7,AD255=$AT$13,STL!$P$8,AD255=$AT$14,STL!$P$9,AD255=$AT$15,STL!$P$10,AD255=$AT$16,STL!$P$11,AD255=$AT$17,STL!$P$12,AD255=$AT$18,STL!$P$13,AD255=$AT$19,STL!$P$14,AD255=$AT$20,STL!$P$15,AD255=$AT$21,STL!$P$16,AD255=$AT$22,STL!$P$17,AD255=$AT$23,STL!$P$18,AD255=$AT$24,STL!$P$19,AD255=$AT$25,STL!$P$20,AD255=$AT$26,STL!$P$21,AD255=$AT$27,STL!$P$22,AD255=$AT$28,STL!$P$23,AD255=$AT$29,STL!$P$24,AD255=$AT$30,STL!$P$25,AD255=$AT$31,STL!$P$26,AD255=$AT$32,STL!$P$27,AD255=$AT$33,STL!$P$28,AD255=$AT$34,STL!$P$29,AD255=$AT$35,STL!$P$30,AD255=$AT$36,STL!$P$31,AD255=$AT$37,STL!$P$32,AD255=$AT$38,STL!$P$33,AD255=$AT$39,STL!$P$34,AD255=$AT$40,STL!$P$35,AD255=$AT$41,STL!$P$36,AD255=$AT$42,STL!$P$37,AD255=$AT$43,STL!$P$38,AD255=$AT$44,STL!$P$39,AD255=$AT$45,STL!$P$40,AD255=$AT$46,STL!$P$41,AD255=$AT$47,STL!$P$42,AD255=$AT$48,STL!$P$43,AD255=$AT$49,STL!$P$44)</f>
        <v>8.3350000000000009</v>
      </c>
      <c r="Q255" s="2">
        <f>STL!$Q$3</f>
        <v>28</v>
      </c>
      <c r="R255" s="42">
        <f>STL!$R$3</f>
        <v>36.335000000000001</v>
      </c>
      <c r="S255" s="43" cm="1">
        <f t="array" ref="S255">_xlfn.IFS(A255=$AT$8,STL!$S$3,A255=$AT$9,STL!$S$4,A255=$AT$10,STL!$S$5,A255=$AT$11,STL!$S$6,A255=$AT$12,STL!$S$7,A255=$AT$13,STL!$S$8,A255=$AT$14,STL!$S$9,A255=$AT$15,STL!$S$10,A255=$AT$16,STL!$S$11,A255=$AT$17,STL!$S$12,A255=$AT$18,STL!$S$13,A255=$AT$19,STL!$S$14,A255=$AT$20,STL!$S$15,A255=$AT$21,STL!$S$16,A255=$AT$22,STL!$S$17,A255=$AT$23,STL!$S$18,A255=$AT$24,STL!$S$19,A255=$AT$25,STL!$S$20,A255=$AT$26,STL!$S$21,A255=$AT$27,STL!$S$22,A255=$AT$28,STL!$S$23,A255=$AT$29,STL!$S$24,A255=$AT$30,STL!$S$25,A255=$AT$31,STL!$S$26,A255=$AT$32,STL!$S$27,A255=$AT$33,STL!$S$28,A255=$AT$34,STL!$S$29,A255=$AT$35,STL!$S$30,A255=$AT$36,STL!$S$31,A255=$AT$37,STL!$S$32,A255=$AT$38,STL!$S$33,A255=$AT$39,STL!$S$34,A255=$AT$40,STL!$S$35,A255=$AT$41,STL!$S$36,A255=$AT$42,STL!$S$37,A255=$AT$43,STL!$S$38,A255=$AT$44,STL!$S$39,A255=$AT$45,STL!$S$40,A255=$AT$46,STL!$S$41,A255=$AT$47,STL!$S$42,A255=$AT$48,STL!$S$43,A255=$AT$49,STL!$S$44)</f>
        <v>15642.857142857143</v>
      </c>
      <c r="T255" s="2" cm="1">
        <f t="array" ref="T255">_xlfn.IFS(AD255=$AX$8,STL!$T$3,AD255=$AX$9,STL!$T$4,AD255=$AX$10,STL!$T$5,AD255=$AX$11,STL!$T$6,AD255=$AX$12,STL!$T$7,AD255=$AX$13,STL!$T$8,AD255=$AX$14,STL!$T$9,AD255=$AX$15,STL!$T$10,AD255=$AX$16,STL!$T$11,AD255=$AX$17,STL!$T$12,AD255=$AX$18,STL!$T$13,AD255=$AX$19,STL!$T$14,AD255=$AX$20,STL!$T$15,AD255=$AX$21,STL!$T$16,AD255=$AX$22,STL!$T$17,AD255=$AX$23,STL!$T$18,AD255=$AX$24,STL!$T$19,AD255=$AX$25,STL!$T$20,AD255=$AX$26,STL!$T$21,AD255=$AX$27,STL!$T$22,AD255=$AX$28,STL!$T$23,AD255=$AX$29,STL!$T$24,AD255=$AX$30,STL!$T$25,AD255=$AX$31,STL!$T$26,AD255=$AX$32,STL!$T$27,AD255=$AX$33,STL!$T$28,AD255=$AX$34,STL!$T$29,AD255=$AX$35,STL!$T$30,AD255=$AX$36,STL!$T$31,AD255=$AX$37,STL!$T$32,AD255=$AX$38,STL!$T$33,AD255=$AX$39,STL!$T$34,AD255=$AX$40,STL!$T$35,AD255=$AX$41,STL!$T$36,AD255=$AX$42,STL!$T$37,AD255=$AX$43,STL!$T$38,AD255=$AX$44,STL!$T$39,AD255=$AX$45,STL!$T$40,AD255=$AX$46,STL!$T$41,AD255=$AX$47,STL!$T$42,AD255=$AX$48,STL!$T$43,AD255=$AX$49,STL!$T$44)</f>
        <v>80.180000000000007</v>
      </c>
      <c r="U255" s="2" cm="1">
        <f t="array" ref="U255">_xlfn.IFS($AD255=$AX$8,STL!$U$3,$AD255=$AX$9,STL!$U$4,$AD255=$AX$10,STL!$U$5,$AD255=$AX$11,STL!$U$6,$AD255=$AX$12,STL!$U$7,$AD255=$AX$13,STL!$U$8,$AD255=$AX$14,STL!$U$9,$AD255=$AX$15,STL!$U$10,$AD255=$AX$16,STL!$U$11,$AD255=$AX$17,STL!$U$12,$AD255=$AX$18,STL!$U$13,$AD255=$AX$19,STL!$U$14,$AD255=$AX$20,STL!$U$15,$AD255=$AX$21,STL!$U$16,$AD255=$AX$22,STL!$U$17,$AD255=$AX$23,STL!$U$18,$AD255=$AX$24,STL!$U$19,$AD255=$AX$25,STL!$U$20,$AD255=$AX$26,STL!$U$21,$AD255=$AX$27,STL!$U$22,$AD255=$AX$28,STL!$U$23,$AD255=$AX$29,STL!$U$24,$AD255=$AX$30,STL!$U$25,$AD255=$AX$31,STL!$U$26,$AD255=$AX$32,STL!$U$27,$AD255=$AX$33,STL!$U$28,$AD255=$AX$34,STL!$U$29,$AD255=$AX$35,STL!$U$30,$AD255=$AX$36,STL!$U$31,$AD255=$AX$37,STL!$U$32,$AD255=$AX$38,STL!$U$33,$AD255=$AX$39,STL!$U$34,$AD255=$AX$40,STL!$U$35,$AD255=$AX$41,STL!$U$36,$AD255=$AX$42,STL!$U$37,$AD255=$AX$43,STL!$U$38,$AD255=$AX$44,STL!$U$39,$AD255=$AX$45,STL!$U$40,$AD255=$AX$46,STL!$U$41,$AD255=$AX$47,STL!$U$42,$AD255=$AX$48,STL!$U$43,$AD255=$AX$49,STL!$U$44)</f>
        <v>0</v>
      </c>
      <c r="V255" s="2" cm="1">
        <f t="array" ref="V255">_xlfn.IFS($AD255=$AX$8,STL!$V$3,$AD255=$AX$9,STL!$V$4,$AD255=$AX$10,STL!$V$5,$AD255=$AX$11,STL!$V$6,$AD255=$AX$12,STL!$V$7,$AD255=$AX$13,STL!$V$8,$AD255=$AX$14,STL!$V$9,$AD255=$AX$15,STL!$V$10,$AD255=$AX$16,STL!$V$11,$AD255=$AX$17,STL!$V$12,$AD255=$AX$18,STL!$V$13,$AD255=$AX$19,STL!$V$14,$AD255=$AX$20,STL!$V$15,$AD255=$AX$21,STL!$V$16,$AD255=$AX$22,STL!$V$17,$AD255=$AX$23,STL!$V$18,$AD255=$AX$24,STL!$V$19,$AD255=$AX$25,STL!$V$20,$AD255=$AX$26,STL!$V$21,$AD255=$AX$27,STL!$V$22,$AD255=$AX$28,STL!$V$23,$AD255=$AX$29,STL!$V$24,$AD255=$AX$30,STL!$V$25,$AD255=$AX$31,STL!$V$26,$AD255=$AX$32,STL!$V$27,$AD255=$AX$33,STL!$V$28,$AD255=$AX$34,STL!$V$29,$AD255=$AX$35,STL!$V$30,$AD255=$AX$36,STL!$V$31,$AD255=$AX$37,STL!$V$32,$AD255=$AX$38,STL!$V$33,$AD255=$AX$39,STL!$V$34,$AD255=$AX$40,STL!$V$35,$AD255=$AX$41,STL!$V$36,$AD255=$AX$42,STL!$V$37,$AD255=$AX$43,STL!$V$38,$AD255=$AX$44,STL!$V$39,$AD255=$AX$45,STL!$V$40,$AD255=$AX$46,STL!$V$41,$AD255=$AX$47,STL!$V$42,$AD255=$AX$48,STL!$V$43,$AD255=$AX$49,STL!$V$44)</f>
        <v>80.180000000000007</v>
      </c>
      <c r="W255" s="2" t="s">
        <v>1574</v>
      </c>
      <c r="X255" s="2">
        <v>0.2</v>
      </c>
      <c r="Y255" s="2" t="s">
        <v>33</v>
      </c>
      <c r="Z255" s="2" t="s">
        <v>34</v>
      </c>
      <c r="AA255" s="2" t="s">
        <v>35</v>
      </c>
      <c r="AB255" s="2">
        <v>7042.5732719999996</v>
      </c>
      <c r="AC255" s="2">
        <v>7.042573</v>
      </c>
      <c r="AD255" s="2">
        <v>29</v>
      </c>
      <c r="AE255" s="10" t="s">
        <v>307</v>
      </c>
      <c r="AF255" s="2">
        <f t="shared" si="5"/>
        <v>220331.92671428571</v>
      </c>
      <c r="AG255" s="2" cm="1">
        <f t="array" ref="AG255">_xlfn.IFS(D255="I",MIN('Datos pp I Región'!$K$7:$K$9),D255="II",MIN('Datos pp II Región'!$K$7:$K$9),D255="III",MIN('Datos pp III Región'!$K$7:$K$9),D255="IV",MIN('Datos pp IV Región'!$K$7:$K$9),D255="V",MIN('Datos pp V Región'!$K$7:$K$9),D255="RM",MIN('Datos pp RM'!$K$7:$K$9),D255="VI",MIN('Datos pp VI Región'!$K$7:$K$9))</f>
        <v>22</v>
      </c>
      <c r="AH255" s="2" cm="1">
        <f t="array" ref="AH255">_xlfn.IFS(Z255="Pavimentado",1-(AG255/(4*365)),Z255="No Pavimentado",1-(AG255/365))</f>
        <v>0.98493150684931507</v>
      </c>
      <c r="AI255" s="2" cm="1">
        <f t="array" ref="AI255">_xlfn.IFS(Z255="Pavimentado",8,Z255="No Pavimentado",R255)</f>
        <v>8</v>
      </c>
      <c r="AJ255" s="2">
        <v>0.62</v>
      </c>
      <c r="AK255" s="2">
        <v>0.15</v>
      </c>
      <c r="AL255" s="2">
        <v>1.5</v>
      </c>
      <c r="AM255" s="2">
        <v>0.15</v>
      </c>
      <c r="AN255" s="2"/>
      <c r="AO255" s="2" cm="1">
        <f t="array" ref="AO255">_xlfn.IFS($Z255=$AU$3,AJ255*(($X255)^(0.91))*(AI255*1.1023)^(1.02),$Z255=$AU$4,AL255*281.9*((8.5/12)^0.9)*(AI255/2.72)^0.45)</f>
        <v>1.3201600184669013</v>
      </c>
      <c r="AP255" s="2" cm="1">
        <f t="array" ref="AP255">_xlfn.IFS($Z255=$AU$3,AK255*(($X255)^(0.91))*(AI255*1.1023)^1.02,$Z255=$AU$4,AM255*281.9*((8.5/12)^0.9)*(AI255/2.72)^0.45)</f>
        <v>0.31939355285489546</v>
      </c>
      <c r="AQ255" s="2" cm="1">
        <f t="array" ref="AQ255">_xlfn.IFS(Z255=$AU$3,(AF255*AO255*AH255)/1000000,Z255=$AU$4,(AF255*AH255*AO255*(1-AN255))/1000000)</f>
        <v>0.28649037659773313</v>
      </c>
      <c r="AR255" s="2" cm="1">
        <f t="array" ref="AR255">_xlfn.IFS(Z255=$AU$3,(AF255*AP255*AH255)/1000000,Z255=$AU$4,(AF255*AH255*AP255*(1-AN255))/1000000)</f>
        <v>6.9312187886548332E-2</v>
      </c>
    </row>
    <row r="256" spans="1:44" x14ac:dyDescent="0.3">
      <c r="A256" s="2">
        <v>29</v>
      </c>
      <c r="B256" t="s">
        <v>228</v>
      </c>
      <c r="D256" t="s">
        <v>23</v>
      </c>
      <c r="F256" s="2" t="s">
        <v>242</v>
      </c>
      <c r="G256" s="2" t="s">
        <v>26</v>
      </c>
      <c r="H256" s="2" t="s">
        <v>243</v>
      </c>
      <c r="I256" s="2" t="s">
        <v>28</v>
      </c>
      <c r="J256" s="2">
        <v>1200</v>
      </c>
      <c r="K256" s="2" t="s">
        <v>232</v>
      </c>
      <c r="L256" s="2">
        <v>40</v>
      </c>
      <c r="M256" s="2" t="s">
        <v>233</v>
      </c>
      <c r="N256" s="2" t="s">
        <v>31</v>
      </c>
      <c r="O256" s="2">
        <v>438000</v>
      </c>
      <c r="P256" s="2" cm="1">
        <f t="array" ref="P256">_xlfn.IFS(AD256=$AT$8,STL!$P$3,AD256=$AT$9,STL!$P$4,AD256=$AT$10,STL!$P$5,AD256=$AT$11,STL!$P$6,AD256=$AT$12,STL!$P$7,AD256=$AT$13,STL!$P$8,AD256=$AT$14,STL!$P$9,AD256=$AT$15,STL!$P$10,AD256=$AT$16,STL!$P$11,AD256=$AT$17,STL!$P$12,AD256=$AT$18,STL!$P$13,AD256=$AT$19,STL!$P$14,AD256=$AT$20,STL!$P$15,AD256=$AT$21,STL!$P$16,AD256=$AT$22,STL!$P$17,AD256=$AT$23,STL!$P$18,AD256=$AT$24,STL!$P$19,AD256=$AT$25,STL!$P$20,AD256=$AT$26,STL!$P$21,AD256=$AT$27,STL!$P$22,AD256=$AT$28,STL!$P$23,AD256=$AT$29,STL!$P$24,AD256=$AT$30,STL!$P$25,AD256=$AT$31,STL!$P$26,AD256=$AT$32,STL!$P$27,AD256=$AT$33,STL!$P$28,AD256=$AT$34,STL!$P$29,AD256=$AT$35,STL!$P$30,AD256=$AT$36,STL!$P$31,AD256=$AT$37,STL!$P$32,AD256=$AT$38,STL!$P$33,AD256=$AT$39,STL!$P$34,AD256=$AT$40,STL!$P$35,AD256=$AT$41,STL!$P$36,AD256=$AT$42,STL!$P$37,AD256=$AT$43,STL!$P$38,AD256=$AT$44,STL!$P$39,AD256=$AT$45,STL!$P$40,AD256=$AT$46,STL!$P$41,AD256=$AT$47,STL!$P$42,AD256=$AT$48,STL!$P$43,AD256=$AT$49,STL!$P$44)</f>
        <v>8.3350000000000009</v>
      </c>
      <c r="Q256" s="2">
        <f>STL!$Q$3</f>
        <v>28</v>
      </c>
      <c r="R256" s="42">
        <f>STL!$R$3</f>
        <v>36.335000000000001</v>
      </c>
      <c r="S256" s="43" cm="1">
        <f t="array" ref="S256">_xlfn.IFS(A256=$AT$8,STL!$S$3,A256=$AT$9,STL!$S$4,A256=$AT$10,STL!$S$5,A256=$AT$11,STL!$S$6,A256=$AT$12,STL!$S$7,A256=$AT$13,STL!$S$8,A256=$AT$14,STL!$S$9,A256=$AT$15,STL!$S$10,A256=$AT$16,STL!$S$11,A256=$AT$17,STL!$S$12,A256=$AT$18,STL!$S$13,A256=$AT$19,STL!$S$14,A256=$AT$20,STL!$S$15,A256=$AT$21,STL!$S$16,A256=$AT$22,STL!$S$17,A256=$AT$23,STL!$S$18,A256=$AT$24,STL!$S$19,A256=$AT$25,STL!$S$20,A256=$AT$26,STL!$S$21,A256=$AT$27,STL!$S$22,A256=$AT$28,STL!$S$23,A256=$AT$29,STL!$S$24,A256=$AT$30,STL!$S$25,A256=$AT$31,STL!$S$26,A256=$AT$32,STL!$S$27,A256=$AT$33,STL!$S$28,A256=$AT$34,STL!$S$29,A256=$AT$35,STL!$S$30,A256=$AT$36,STL!$S$31,A256=$AT$37,STL!$S$32,A256=$AT$38,STL!$S$33,A256=$AT$39,STL!$S$34,A256=$AT$40,STL!$S$35,A256=$AT$41,STL!$S$36,A256=$AT$42,STL!$S$37,A256=$AT$43,STL!$S$38,A256=$AT$44,STL!$S$39,A256=$AT$45,STL!$S$40,A256=$AT$46,STL!$S$41,A256=$AT$47,STL!$S$42,A256=$AT$48,STL!$S$43,A256=$AT$49,STL!$S$44)</f>
        <v>15642.857142857143</v>
      </c>
      <c r="T256" s="2" cm="1">
        <f t="array" ref="T256">_xlfn.IFS(AD256=$AX$8,STL!$T$3,AD256=$AX$9,STL!$T$4,AD256=$AX$10,STL!$T$5,AD256=$AX$11,STL!$T$6,AD256=$AX$12,STL!$T$7,AD256=$AX$13,STL!$T$8,AD256=$AX$14,STL!$T$9,AD256=$AX$15,STL!$T$10,AD256=$AX$16,STL!$T$11,AD256=$AX$17,STL!$T$12,AD256=$AX$18,STL!$T$13,AD256=$AX$19,STL!$T$14,AD256=$AX$20,STL!$T$15,AD256=$AX$21,STL!$T$16,AD256=$AX$22,STL!$T$17,AD256=$AX$23,STL!$T$18,AD256=$AX$24,STL!$T$19,AD256=$AX$25,STL!$T$20,AD256=$AX$26,STL!$T$21,AD256=$AX$27,STL!$T$22,AD256=$AX$28,STL!$T$23,AD256=$AX$29,STL!$T$24,AD256=$AX$30,STL!$T$25,AD256=$AX$31,STL!$T$26,AD256=$AX$32,STL!$T$27,AD256=$AX$33,STL!$T$28,AD256=$AX$34,STL!$T$29,AD256=$AX$35,STL!$T$30,AD256=$AX$36,STL!$T$31,AD256=$AX$37,STL!$T$32,AD256=$AX$38,STL!$T$33,AD256=$AX$39,STL!$T$34,AD256=$AX$40,STL!$T$35,AD256=$AX$41,STL!$T$36,AD256=$AX$42,STL!$T$37,AD256=$AX$43,STL!$T$38,AD256=$AX$44,STL!$T$39,AD256=$AX$45,STL!$T$40,AD256=$AX$46,STL!$T$41,AD256=$AX$47,STL!$T$42,AD256=$AX$48,STL!$T$43,AD256=$AX$49,STL!$T$44)</f>
        <v>80.180000000000007</v>
      </c>
      <c r="U256" s="2" cm="1">
        <f t="array" ref="U256">_xlfn.IFS($AD256=$AX$8,STL!$U$3,$AD256=$AX$9,STL!$U$4,$AD256=$AX$10,STL!$U$5,$AD256=$AX$11,STL!$U$6,$AD256=$AX$12,STL!$U$7,$AD256=$AX$13,STL!$U$8,$AD256=$AX$14,STL!$U$9,$AD256=$AX$15,STL!$U$10,$AD256=$AX$16,STL!$U$11,$AD256=$AX$17,STL!$U$12,$AD256=$AX$18,STL!$U$13,$AD256=$AX$19,STL!$U$14,$AD256=$AX$20,STL!$U$15,$AD256=$AX$21,STL!$U$16,$AD256=$AX$22,STL!$U$17,$AD256=$AX$23,STL!$U$18,$AD256=$AX$24,STL!$U$19,$AD256=$AX$25,STL!$U$20,$AD256=$AX$26,STL!$U$21,$AD256=$AX$27,STL!$U$22,$AD256=$AX$28,STL!$U$23,$AD256=$AX$29,STL!$U$24,$AD256=$AX$30,STL!$U$25,$AD256=$AX$31,STL!$U$26,$AD256=$AX$32,STL!$U$27,$AD256=$AX$33,STL!$U$28,$AD256=$AX$34,STL!$U$29,$AD256=$AX$35,STL!$U$30,$AD256=$AX$36,STL!$U$31,$AD256=$AX$37,STL!$U$32,$AD256=$AX$38,STL!$U$33,$AD256=$AX$39,STL!$U$34,$AD256=$AX$40,STL!$U$35,$AD256=$AX$41,STL!$U$36,$AD256=$AX$42,STL!$U$37,$AD256=$AX$43,STL!$U$38,$AD256=$AX$44,STL!$U$39,$AD256=$AX$45,STL!$U$40,$AD256=$AX$46,STL!$U$41,$AD256=$AX$47,STL!$U$42,$AD256=$AX$48,STL!$U$43,$AD256=$AX$49,STL!$U$44)</f>
        <v>0</v>
      </c>
      <c r="V256" s="2" cm="1">
        <f t="array" ref="V256">_xlfn.IFS($AD256=$AX$8,STL!$V$3,$AD256=$AX$9,STL!$V$4,$AD256=$AX$10,STL!$V$5,$AD256=$AX$11,STL!$V$6,$AD256=$AX$12,STL!$V$7,$AD256=$AX$13,STL!$V$8,$AD256=$AX$14,STL!$V$9,$AD256=$AX$15,STL!$V$10,$AD256=$AX$16,STL!$V$11,$AD256=$AX$17,STL!$V$12,$AD256=$AX$18,STL!$V$13,$AD256=$AX$19,STL!$V$14,$AD256=$AX$20,STL!$V$15,$AD256=$AX$21,STL!$V$16,$AD256=$AX$22,STL!$V$17,$AD256=$AX$23,STL!$V$18,$AD256=$AX$24,STL!$V$19,$AD256=$AX$25,STL!$V$20,$AD256=$AX$26,STL!$V$21,$AD256=$AX$27,STL!$V$22,$AD256=$AX$28,STL!$V$23,$AD256=$AX$29,STL!$V$24,$AD256=$AX$30,STL!$V$25,$AD256=$AX$31,STL!$V$26,$AD256=$AX$32,STL!$V$27,$AD256=$AX$33,STL!$V$28,$AD256=$AX$34,STL!$V$29,$AD256=$AX$35,STL!$V$30,$AD256=$AX$36,STL!$V$31,$AD256=$AX$37,STL!$V$32,$AD256=$AX$38,STL!$V$33,$AD256=$AX$39,STL!$V$34,$AD256=$AX$40,STL!$V$35,$AD256=$AX$41,STL!$V$36,$AD256=$AX$42,STL!$V$37,$AD256=$AX$43,STL!$V$38,$AD256=$AX$44,STL!$V$39,$AD256=$AX$45,STL!$V$40,$AD256=$AX$46,STL!$V$41,$AD256=$AX$47,STL!$V$42,$AD256=$AX$48,STL!$V$43,$AD256=$AX$49,STL!$V$44)</f>
        <v>80.180000000000007</v>
      </c>
      <c r="W256" s="2" t="s">
        <v>1575</v>
      </c>
      <c r="X256" s="2">
        <v>0.2</v>
      </c>
      <c r="Y256" s="2" t="s">
        <v>33</v>
      </c>
      <c r="Z256" s="2" t="s">
        <v>34</v>
      </c>
      <c r="AA256" s="2" t="s">
        <v>35</v>
      </c>
      <c r="AB256" s="2">
        <v>6621.0017619999999</v>
      </c>
      <c r="AC256" s="2">
        <v>6.6210019999999998</v>
      </c>
      <c r="AD256" s="2">
        <v>29</v>
      </c>
      <c r="AE256" s="10" t="s">
        <v>307</v>
      </c>
      <c r="AF256" s="2">
        <f t="shared" si="5"/>
        <v>207142.77685714286</v>
      </c>
      <c r="AG256" s="2" cm="1">
        <f t="array" ref="AG256">_xlfn.IFS(D256="I",MIN('Datos pp I Región'!$K$7:$K$9),D256="II",MIN('Datos pp II Región'!$K$7:$K$9),D256="III",MIN('Datos pp III Región'!$K$7:$K$9),D256="IV",MIN('Datos pp IV Región'!$K$7:$K$9),D256="V",MIN('Datos pp V Región'!$K$7:$K$9),D256="RM",MIN('Datos pp RM'!$K$7:$K$9),D256="VI",MIN('Datos pp VI Región'!$K$7:$K$9))</f>
        <v>22</v>
      </c>
      <c r="AH256" s="2" cm="1">
        <f t="array" ref="AH256">_xlfn.IFS(Z256="Pavimentado",1-(AG256/(4*365)),Z256="No Pavimentado",1-(AG256/365))</f>
        <v>0.98493150684931507</v>
      </c>
      <c r="AI256" s="2" cm="1">
        <f t="array" ref="AI256">_xlfn.IFS(Z256="Pavimentado",8,Z256="No Pavimentado",R256)</f>
        <v>8</v>
      </c>
      <c r="AJ256" s="2">
        <v>0.62</v>
      </c>
      <c r="AK256" s="2">
        <v>0.15</v>
      </c>
      <c r="AL256" s="2">
        <v>1.5</v>
      </c>
      <c r="AM256" s="2">
        <v>0.15</v>
      </c>
      <c r="AN256" s="2"/>
      <c r="AO256" s="2" cm="1">
        <f t="array" ref="AO256">_xlfn.IFS($Z256=$AU$3,AJ256*(($X256)^(0.91))*(AI256*1.1023)^(1.02),$Z256=$AU$4,AL256*281.9*((8.5/12)^0.9)*(AI256/2.72)^0.45)</f>
        <v>1.3201600184669013</v>
      </c>
      <c r="AP256" s="2" cm="1">
        <f t="array" ref="AP256">_xlfn.IFS($Z256=$AU$3,AK256*(($X256)^(0.91))*(AI256*1.1023)^1.02,$Z256=$AU$4,AM256*281.9*((8.5/12)^0.9)*(AI256/2.72)^0.45)</f>
        <v>0.31939355285489546</v>
      </c>
      <c r="AQ256" s="2" cm="1">
        <f t="array" ref="AQ256">_xlfn.IFS(Z256=$AU$3,(AF256*AO256*AH256)/1000000,Z256=$AU$4,(AF256*AH256*AO256*(1-AN256))/1000000)</f>
        <v>0.26934095769179023</v>
      </c>
      <c r="AR256" s="2" cm="1">
        <f t="array" ref="AR256">_xlfn.IFS(Z256=$AU$3,(AF256*AP256*AH256)/1000000,Z256=$AU$4,(AF256*AH256*AP256*(1-AN256))/1000000)</f>
        <v>6.5163134925433117E-2</v>
      </c>
    </row>
    <row r="257" spans="1:44" x14ac:dyDescent="0.3">
      <c r="A257" s="2">
        <v>29</v>
      </c>
      <c r="B257" t="s">
        <v>228</v>
      </c>
      <c r="D257" t="s">
        <v>23</v>
      </c>
      <c r="F257" s="2" t="s">
        <v>242</v>
      </c>
      <c r="G257" s="2" t="s">
        <v>26</v>
      </c>
      <c r="H257" s="2" t="s">
        <v>243</v>
      </c>
      <c r="I257" s="2" t="s">
        <v>28</v>
      </c>
      <c r="J257" s="2">
        <v>1200</v>
      </c>
      <c r="K257" s="2" t="s">
        <v>232</v>
      </c>
      <c r="L257" s="2">
        <v>40</v>
      </c>
      <c r="M257" s="2" t="s">
        <v>233</v>
      </c>
      <c r="N257" s="2" t="s">
        <v>31</v>
      </c>
      <c r="O257" s="2">
        <v>438000</v>
      </c>
      <c r="P257" s="2" cm="1">
        <f t="array" ref="P257">_xlfn.IFS(AD257=$AT$8,STL!$P$3,AD257=$AT$9,STL!$P$4,AD257=$AT$10,STL!$P$5,AD257=$AT$11,STL!$P$6,AD257=$AT$12,STL!$P$7,AD257=$AT$13,STL!$P$8,AD257=$AT$14,STL!$P$9,AD257=$AT$15,STL!$P$10,AD257=$AT$16,STL!$P$11,AD257=$AT$17,STL!$P$12,AD257=$AT$18,STL!$P$13,AD257=$AT$19,STL!$P$14,AD257=$AT$20,STL!$P$15,AD257=$AT$21,STL!$P$16,AD257=$AT$22,STL!$P$17,AD257=$AT$23,STL!$P$18,AD257=$AT$24,STL!$P$19,AD257=$AT$25,STL!$P$20,AD257=$AT$26,STL!$P$21,AD257=$AT$27,STL!$P$22,AD257=$AT$28,STL!$P$23,AD257=$AT$29,STL!$P$24,AD257=$AT$30,STL!$P$25,AD257=$AT$31,STL!$P$26,AD257=$AT$32,STL!$P$27,AD257=$AT$33,STL!$P$28,AD257=$AT$34,STL!$P$29,AD257=$AT$35,STL!$P$30,AD257=$AT$36,STL!$P$31,AD257=$AT$37,STL!$P$32,AD257=$AT$38,STL!$P$33,AD257=$AT$39,STL!$P$34,AD257=$AT$40,STL!$P$35,AD257=$AT$41,STL!$P$36,AD257=$AT$42,STL!$P$37,AD257=$AT$43,STL!$P$38,AD257=$AT$44,STL!$P$39,AD257=$AT$45,STL!$P$40,AD257=$AT$46,STL!$P$41,AD257=$AT$47,STL!$P$42,AD257=$AT$48,STL!$P$43,AD257=$AT$49,STL!$P$44)</f>
        <v>8.3350000000000009</v>
      </c>
      <c r="Q257" s="2">
        <f>STL!$Q$3</f>
        <v>28</v>
      </c>
      <c r="R257" s="42">
        <f>STL!$R$3</f>
        <v>36.335000000000001</v>
      </c>
      <c r="S257" s="43" cm="1">
        <f t="array" ref="S257">_xlfn.IFS(A257=$AT$8,STL!$S$3,A257=$AT$9,STL!$S$4,A257=$AT$10,STL!$S$5,A257=$AT$11,STL!$S$6,A257=$AT$12,STL!$S$7,A257=$AT$13,STL!$S$8,A257=$AT$14,STL!$S$9,A257=$AT$15,STL!$S$10,A257=$AT$16,STL!$S$11,A257=$AT$17,STL!$S$12,A257=$AT$18,STL!$S$13,A257=$AT$19,STL!$S$14,A257=$AT$20,STL!$S$15,A257=$AT$21,STL!$S$16,A257=$AT$22,STL!$S$17,A257=$AT$23,STL!$S$18,A257=$AT$24,STL!$S$19,A257=$AT$25,STL!$S$20,A257=$AT$26,STL!$S$21,A257=$AT$27,STL!$S$22,A257=$AT$28,STL!$S$23,A257=$AT$29,STL!$S$24,A257=$AT$30,STL!$S$25,A257=$AT$31,STL!$S$26,A257=$AT$32,STL!$S$27,A257=$AT$33,STL!$S$28,A257=$AT$34,STL!$S$29,A257=$AT$35,STL!$S$30,A257=$AT$36,STL!$S$31,A257=$AT$37,STL!$S$32,A257=$AT$38,STL!$S$33,A257=$AT$39,STL!$S$34,A257=$AT$40,STL!$S$35,A257=$AT$41,STL!$S$36,A257=$AT$42,STL!$S$37,A257=$AT$43,STL!$S$38,A257=$AT$44,STL!$S$39,A257=$AT$45,STL!$S$40,A257=$AT$46,STL!$S$41,A257=$AT$47,STL!$S$42,A257=$AT$48,STL!$S$43,A257=$AT$49,STL!$S$44)</f>
        <v>15642.857142857143</v>
      </c>
      <c r="T257" s="2" cm="1">
        <f t="array" ref="T257">_xlfn.IFS(AD257=$AX$8,STL!$T$3,AD257=$AX$9,STL!$T$4,AD257=$AX$10,STL!$T$5,AD257=$AX$11,STL!$T$6,AD257=$AX$12,STL!$T$7,AD257=$AX$13,STL!$T$8,AD257=$AX$14,STL!$T$9,AD257=$AX$15,STL!$T$10,AD257=$AX$16,STL!$T$11,AD257=$AX$17,STL!$T$12,AD257=$AX$18,STL!$T$13,AD257=$AX$19,STL!$T$14,AD257=$AX$20,STL!$T$15,AD257=$AX$21,STL!$T$16,AD257=$AX$22,STL!$T$17,AD257=$AX$23,STL!$T$18,AD257=$AX$24,STL!$T$19,AD257=$AX$25,STL!$T$20,AD257=$AX$26,STL!$T$21,AD257=$AX$27,STL!$T$22,AD257=$AX$28,STL!$T$23,AD257=$AX$29,STL!$T$24,AD257=$AX$30,STL!$T$25,AD257=$AX$31,STL!$T$26,AD257=$AX$32,STL!$T$27,AD257=$AX$33,STL!$T$28,AD257=$AX$34,STL!$T$29,AD257=$AX$35,STL!$T$30,AD257=$AX$36,STL!$T$31,AD257=$AX$37,STL!$T$32,AD257=$AX$38,STL!$T$33,AD257=$AX$39,STL!$T$34,AD257=$AX$40,STL!$T$35,AD257=$AX$41,STL!$T$36,AD257=$AX$42,STL!$T$37,AD257=$AX$43,STL!$T$38,AD257=$AX$44,STL!$T$39,AD257=$AX$45,STL!$T$40,AD257=$AX$46,STL!$T$41,AD257=$AX$47,STL!$T$42,AD257=$AX$48,STL!$T$43,AD257=$AX$49,STL!$T$44)</f>
        <v>80.180000000000007</v>
      </c>
      <c r="U257" s="2" cm="1">
        <f t="array" ref="U257">_xlfn.IFS($AD257=$AX$8,STL!$U$3,$AD257=$AX$9,STL!$U$4,$AD257=$AX$10,STL!$U$5,$AD257=$AX$11,STL!$U$6,$AD257=$AX$12,STL!$U$7,$AD257=$AX$13,STL!$U$8,$AD257=$AX$14,STL!$U$9,$AD257=$AX$15,STL!$U$10,$AD257=$AX$16,STL!$U$11,$AD257=$AX$17,STL!$U$12,$AD257=$AX$18,STL!$U$13,$AD257=$AX$19,STL!$U$14,$AD257=$AX$20,STL!$U$15,$AD257=$AX$21,STL!$U$16,$AD257=$AX$22,STL!$U$17,$AD257=$AX$23,STL!$U$18,$AD257=$AX$24,STL!$U$19,$AD257=$AX$25,STL!$U$20,$AD257=$AX$26,STL!$U$21,$AD257=$AX$27,STL!$U$22,$AD257=$AX$28,STL!$U$23,$AD257=$AX$29,STL!$U$24,$AD257=$AX$30,STL!$U$25,$AD257=$AX$31,STL!$U$26,$AD257=$AX$32,STL!$U$27,$AD257=$AX$33,STL!$U$28,$AD257=$AX$34,STL!$U$29,$AD257=$AX$35,STL!$U$30,$AD257=$AX$36,STL!$U$31,$AD257=$AX$37,STL!$U$32,$AD257=$AX$38,STL!$U$33,$AD257=$AX$39,STL!$U$34,$AD257=$AX$40,STL!$U$35,$AD257=$AX$41,STL!$U$36,$AD257=$AX$42,STL!$U$37,$AD257=$AX$43,STL!$U$38,$AD257=$AX$44,STL!$U$39,$AD257=$AX$45,STL!$U$40,$AD257=$AX$46,STL!$U$41,$AD257=$AX$47,STL!$U$42,$AD257=$AX$48,STL!$U$43,$AD257=$AX$49,STL!$U$44)</f>
        <v>0</v>
      </c>
      <c r="V257" s="2" cm="1">
        <f t="array" ref="V257">_xlfn.IFS($AD257=$AX$8,STL!$V$3,$AD257=$AX$9,STL!$V$4,$AD257=$AX$10,STL!$V$5,$AD257=$AX$11,STL!$V$6,$AD257=$AX$12,STL!$V$7,$AD257=$AX$13,STL!$V$8,$AD257=$AX$14,STL!$V$9,$AD257=$AX$15,STL!$V$10,$AD257=$AX$16,STL!$V$11,$AD257=$AX$17,STL!$V$12,$AD257=$AX$18,STL!$V$13,$AD257=$AX$19,STL!$V$14,$AD257=$AX$20,STL!$V$15,$AD257=$AX$21,STL!$V$16,$AD257=$AX$22,STL!$V$17,$AD257=$AX$23,STL!$V$18,$AD257=$AX$24,STL!$V$19,$AD257=$AX$25,STL!$V$20,$AD257=$AX$26,STL!$V$21,$AD257=$AX$27,STL!$V$22,$AD257=$AX$28,STL!$V$23,$AD257=$AX$29,STL!$V$24,$AD257=$AX$30,STL!$V$25,$AD257=$AX$31,STL!$V$26,$AD257=$AX$32,STL!$V$27,$AD257=$AX$33,STL!$V$28,$AD257=$AX$34,STL!$V$29,$AD257=$AX$35,STL!$V$30,$AD257=$AX$36,STL!$V$31,$AD257=$AX$37,STL!$V$32,$AD257=$AX$38,STL!$V$33,$AD257=$AX$39,STL!$V$34,$AD257=$AX$40,STL!$V$35,$AD257=$AX$41,STL!$V$36,$AD257=$AX$42,STL!$V$37,$AD257=$AX$43,STL!$V$38,$AD257=$AX$44,STL!$V$39,$AD257=$AX$45,STL!$V$40,$AD257=$AX$46,STL!$V$41,$AD257=$AX$47,STL!$V$42,$AD257=$AX$48,STL!$V$43,$AD257=$AX$49,STL!$V$44)</f>
        <v>80.180000000000007</v>
      </c>
      <c r="W257" s="2" t="s">
        <v>1576</v>
      </c>
      <c r="X257" s="2">
        <v>0.2</v>
      </c>
      <c r="Y257" s="2" t="s">
        <v>33</v>
      </c>
      <c r="Z257" s="2" t="s">
        <v>34</v>
      </c>
      <c r="AA257" s="2" t="s">
        <v>35</v>
      </c>
      <c r="AB257" s="2">
        <v>142.667351</v>
      </c>
      <c r="AC257" s="2">
        <v>0.14266699999999999</v>
      </c>
      <c r="AD257" s="2">
        <v>29</v>
      </c>
      <c r="AE257" s="10" t="s">
        <v>307</v>
      </c>
      <c r="AF257" s="2">
        <f t="shared" si="5"/>
        <v>4463.4389999999994</v>
      </c>
      <c r="AG257" s="2" cm="1">
        <f t="array" ref="AG257">_xlfn.IFS(D257="I",MIN('Datos pp I Región'!$K$7:$K$9),D257="II",MIN('Datos pp II Región'!$K$7:$K$9),D257="III",MIN('Datos pp III Región'!$K$7:$K$9),D257="IV",MIN('Datos pp IV Región'!$K$7:$K$9),D257="V",MIN('Datos pp V Región'!$K$7:$K$9),D257="RM",MIN('Datos pp RM'!$K$7:$K$9),D257="VI",MIN('Datos pp VI Región'!$K$7:$K$9))</f>
        <v>22</v>
      </c>
      <c r="AH257" s="2" cm="1">
        <f t="array" ref="AH257">_xlfn.IFS(Z257="Pavimentado",1-(AG257/(4*365)),Z257="No Pavimentado",1-(AG257/365))</f>
        <v>0.98493150684931507</v>
      </c>
      <c r="AI257" s="2" cm="1">
        <f t="array" ref="AI257">_xlfn.IFS(Z257="Pavimentado",8,Z257="No Pavimentado",R257)</f>
        <v>8</v>
      </c>
      <c r="AJ257" s="2">
        <v>0.62</v>
      </c>
      <c r="AK257" s="2">
        <v>0.15</v>
      </c>
      <c r="AL257" s="2">
        <v>1.5</v>
      </c>
      <c r="AM257" s="2">
        <v>0.15</v>
      </c>
      <c r="AN257" s="2"/>
      <c r="AO257" s="2" cm="1">
        <f t="array" ref="AO257">_xlfn.IFS($Z257=$AU$3,AJ257*(($X257)^(0.91))*(AI257*1.1023)^(1.02),$Z257=$AU$4,AL257*281.9*((8.5/12)^0.9)*(AI257/2.72)^0.45)</f>
        <v>1.3201600184669013</v>
      </c>
      <c r="AP257" s="2" cm="1">
        <f t="array" ref="AP257">_xlfn.IFS($Z257=$AU$3,AK257*(($X257)^(0.91))*(AI257*1.1023)^1.02,$Z257=$AU$4,AM257*281.9*((8.5/12)^0.9)*(AI257/2.72)^0.45)</f>
        <v>0.31939355285489546</v>
      </c>
      <c r="AQ257" s="2" cm="1">
        <f t="array" ref="AQ257">_xlfn.IFS(Z257=$AU$3,(AF257*AO257*AH257)/1000000,Z257=$AU$4,(AF257*AH257*AO257*(1-AN257))/1000000)</f>
        <v>5.8036633142558528E-3</v>
      </c>
      <c r="AR257" s="2" cm="1">
        <f t="array" ref="AR257">_xlfn.IFS(Z257=$AU$3,(AF257*AP257*AH257)/1000000,Z257=$AU$4,(AF257*AH257*AP257*(1-AN257))/1000000)</f>
        <v>1.404112092158674E-3</v>
      </c>
    </row>
    <row r="258" spans="1:44" x14ac:dyDescent="0.3">
      <c r="A258" s="2">
        <v>29</v>
      </c>
      <c r="B258" t="s">
        <v>228</v>
      </c>
      <c r="D258" t="s">
        <v>23</v>
      </c>
      <c r="F258" s="2" t="s">
        <v>242</v>
      </c>
      <c r="G258" s="2" t="s">
        <v>26</v>
      </c>
      <c r="H258" s="2" t="s">
        <v>243</v>
      </c>
      <c r="I258" s="2" t="s">
        <v>28</v>
      </c>
      <c r="J258" s="2">
        <v>1200</v>
      </c>
      <c r="K258" s="2" t="s">
        <v>232</v>
      </c>
      <c r="L258" s="2">
        <v>40</v>
      </c>
      <c r="M258" s="2" t="s">
        <v>233</v>
      </c>
      <c r="N258" s="2" t="s">
        <v>31</v>
      </c>
      <c r="O258" s="2">
        <v>438000</v>
      </c>
      <c r="P258" s="2" cm="1">
        <f t="array" ref="P258">_xlfn.IFS(AD258=$AT$8,STL!$P$3,AD258=$AT$9,STL!$P$4,AD258=$AT$10,STL!$P$5,AD258=$AT$11,STL!$P$6,AD258=$AT$12,STL!$P$7,AD258=$AT$13,STL!$P$8,AD258=$AT$14,STL!$P$9,AD258=$AT$15,STL!$P$10,AD258=$AT$16,STL!$P$11,AD258=$AT$17,STL!$P$12,AD258=$AT$18,STL!$P$13,AD258=$AT$19,STL!$P$14,AD258=$AT$20,STL!$P$15,AD258=$AT$21,STL!$P$16,AD258=$AT$22,STL!$P$17,AD258=$AT$23,STL!$P$18,AD258=$AT$24,STL!$P$19,AD258=$AT$25,STL!$P$20,AD258=$AT$26,STL!$P$21,AD258=$AT$27,STL!$P$22,AD258=$AT$28,STL!$P$23,AD258=$AT$29,STL!$P$24,AD258=$AT$30,STL!$P$25,AD258=$AT$31,STL!$P$26,AD258=$AT$32,STL!$P$27,AD258=$AT$33,STL!$P$28,AD258=$AT$34,STL!$P$29,AD258=$AT$35,STL!$P$30,AD258=$AT$36,STL!$P$31,AD258=$AT$37,STL!$P$32,AD258=$AT$38,STL!$P$33,AD258=$AT$39,STL!$P$34,AD258=$AT$40,STL!$P$35,AD258=$AT$41,STL!$P$36,AD258=$AT$42,STL!$P$37,AD258=$AT$43,STL!$P$38,AD258=$AT$44,STL!$P$39,AD258=$AT$45,STL!$P$40,AD258=$AT$46,STL!$P$41,AD258=$AT$47,STL!$P$42,AD258=$AT$48,STL!$P$43,AD258=$AT$49,STL!$P$44)</f>
        <v>8.3350000000000009</v>
      </c>
      <c r="Q258" s="2">
        <f>STL!$Q$3</f>
        <v>28</v>
      </c>
      <c r="R258" s="42">
        <f>STL!$R$3</f>
        <v>36.335000000000001</v>
      </c>
      <c r="S258" s="43" cm="1">
        <f t="array" ref="S258">_xlfn.IFS(A258=$AT$8,STL!$S$3,A258=$AT$9,STL!$S$4,A258=$AT$10,STL!$S$5,A258=$AT$11,STL!$S$6,A258=$AT$12,STL!$S$7,A258=$AT$13,STL!$S$8,A258=$AT$14,STL!$S$9,A258=$AT$15,STL!$S$10,A258=$AT$16,STL!$S$11,A258=$AT$17,STL!$S$12,A258=$AT$18,STL!$S$13,A258=$AT$19,STL!$S$14,A258=$AT$20,STL!$S$15,A258=$AT$21,STL!$S$16,A258=$AT$22,STL!$S$17,A258=$AT$23,STL!$S$18,A258=$AT$24,STL!$S$19,A258=$AT$25,STL!$S$20,A258=$AT$26,STL!$S$21,A258=$AT$27,STL!$S$22,A258=$AT$28,STL!$S$23,A258=$AT$29,STL!$S$24,A258=$AT$30,STL!$S$25,A258=$AT$31,STL!$S$26,A258=$AT$32,STL!$S$27,A258=$AT$33,STL!$S$28,A258=$AT$34,STL!$S$29,A258=$AT$35,STL!$S$30,A258=$AT$36,STL!$S$31,A258=$AT$37,STL!$S$32,A258=$AT$38,STL!$S$33,A258=$AT$39,STL!$S$34,A258=$AT$40,STL!$S$35,A258=$AT$41,STL!$S$36,A258=$AT$42,STL!$S$37,A258=$AT$43,STL!$S$38,A258=$AT$44,STL!$S$39,A258=$AT$45,STL!$S$40,A258=$AT$46,STL!$S$41,A258=$AT$47,STL!$S$42,A258=$AT$48,STL!$S$43,A258=$AT$49,STL!$S$44)</f>
        <v>15642.857142857143</v>
      </c>
      <c r="T258" s="2" cm="1">
        <f t="array" ref="T258">_xlfn.IFS(AD258=$AX$8,STL!$T$3,AD258=$AX$9,STL!$T$4,AD258=$AX$10,STL!$T$5,AD258=$AX$11,STL!$T$6,AD258=$AX$12,STL!$T$7,AD258=$AX$13,STL!$T$8,AD258=$AX$14,STL!$T$9,AD258=$AX$15,STL!$T$10,AD258=$AX$16,STL!$T$11,AD258=$AX$17,STL!$T$12,AD258=$AX$18,STL!$T$13,AD258=$AX$19,STL!$T$14,AD258=$AX$20,STL!$T$15,AD258=$AX$21,STL!$T$16,AD258=$AX$22,STL!$T$17,AD258=$AX$23,STL!$T$18,AD258=$AX$24,STL!$T$19,AD258=$AX$25,STL!$T$20,AD258=$AX$26,STL!$T$21,AD258=$AX$27,STL!$T$22,AD258=$AX$28,STL!$T$23,AD258=$AX$29,STL!$T$24,AD258=$AX$30,STL!$T$25,AD258=$AX$31,STL!$T$26,AD258=$AX$32,STL!$T$27,AD258=$AX$33,STL!$T$28,AD258=$AX$34,STL!$T$29,AD258=$AX$35,STL!$T$30,AD258=$AX$36,STL!$T$31,AD258=$AX$37,STL!$T$32,AD258=$AX$38,STL!$T$33,AD258=$AX$39,STL!$T$34,AD258=$AX$40,STL!$T$35,AD258=$AX$41,STL!$T$36,AD258=$AX$42,STL!$T$37,AD258=$AX$43,STL!$T$38,AD258=$AX$44,STL!$T$39,AD258=$AX$45,STL!$T$40,AD258=$AX$46,STL!$T$41,AD258=$AX$47,STL!$T$42,AD258=$AX$48,STL!$T$43,AD258=$AX$49,STL!$T$44)</f>
        <v>80.180000000000007</v>
      </c>
      <c r="U258" s="2" cm="1">
        <f t="array" ref="U258">_xlfn.IFS($AD258=$AX$8,STL!$U$3,$AD258=$AX$9,STL!$U$4,$AD258=$AX$10,STL!$U$5,$AD258=$AX$11,STL!$U$6,$AD258=$AX$12,STL!$U$7,$AD258=$AX$13,STL!$U$8,$AD258=$AX$14,STL!$U$9,$AD258=$AX$15,STL!$U$10,$AD258=$AX$16,STL!$U$11,$AD258=$AX$17,STL!$U$12,$AD258=$AX$18,STL!$U$13,$AD258=$AX$19,STL!$U$14,$AD258=$AX$20,STL!$U$15,$AD258=$AX$21,STL!$U$16,$AD258=$AX$22,STL!$U$17,$AD258=$AX$23,STL!$U$18,$AD258=$AX$24,STL!$U$19,$AD258=$AX$25,STL!$U$20,$AD258=$AX$26,STL!$U$21,$AD258=$AX$27,STL!$U$22,$AD258=$AX$28,STL!$U$23,$AD258=$AX$29,STL!$U$24,$AD258=$AX$30,STL!$U$25,$AD258=$AX$31,STL!$U$26,$AD258=$AX$32,STL!$U$27,$AD258=$AX$33,STL!$U$28,$AD258=$AX$34,STL!$U$29,$AD258=$AX$35,STL!$U$30,$AD258=$AX$36,STL!$U$31,$AD258=$AX$37,STL!$U$32,$AD258=$AX$38,STL!$U$33,$AD258=$AX$39,STL!$U$34,$AD258=$AX$40,STL!$U$35,$AD258=$AX$41,STL!$U$36,$AD258=$AX$42,STL!$U$37,$AD258=$AX$43,STL!$U$38,$AD258=$AX$44,STL!$U$39,$AD258=$AX$45,STL!$U$40,$AD258=$AX$46,STL!$U$41,$AD258=$AX$47,STL!$U$42,$AD258=$AX$48,STL!$U$43,$AD258=$AX$49,STL!$U$44)</f>
        <v>0</v>
      </c>
      <c r="V258" s="2" cm="1">
        <f t="array" ref="V258">_xlfn.IFS($AD258=$AX$8,STL!$V$3,$AD258=$AX$9,STL!$V$4,$AD258=$AX$10,STL!$V$5,$AD258=$AX$11,STL!$V$6,$AD258=$AX$12,STL!$V$7,$AD258=$AX$13,STL!$V$8,$AD258=$AX$14,STL!$V$9,$AD258=$AX$15,STL!$V$10,$AD258=$AX$16,STL!$V$11,$AD258=$AX$17,STL!$V$12,$AD258=$AX$18,STL!$V$13,$AD258=$AX$19,STL!$V$14,$AD258=$AX$20,STL!$V$15,$AD258=$AX$21,STL!$V$16,$AD258=$AX$22,STL!$V$17,$AD258=$AX$23,STL!$V$18,$AD258=$AX$24,STL!$V$19,$AD258=$AX$25,STL!$V$20,$AD258=$AX$26,STL!$V$21,$AD258=$AX$27,STL!$V$22,$AD258=$AX$28,STL!$V$23,$AD258=$AX$29,STL!$V$24,$AD258=$AX$30,STL!$V$25,$AD258=$AX$31,STL!$V$26,$AD258=$AX$32,STL!$V$27,$AD258=$AX$33,STL!$V$28,$AD258=$AX$34,STL!$V$29,$AD258=$AX$35,STL!$V$30,$AD258=$AX$36,STL!$V$31,$AD258=$AX$37,STL!$V$32,$AD258=$AX$38,STL!$V$33,$AD258=$AX$39,STL!$V$34,$AD258=$AX$40,STL!$V$35,$AD258=$AX$41,STL!$V$36,$AD258=$AX$42,STL!$V$37,$AD258=$AX$43,STL!$V$38,$AD258=$AX$44,STL!$V$39,$AD258=$AX$45,STL!$V$40,$AD258=$AX$46,STL!$V$41,$AD258=$AX$47,STL!$V$42,$AD258=$AX$48,STL!$V$43,$AD258=$AX$49,STL!$V$44)</f>
        <v>80.180000000000007</v>
      </c>
      <c r="W258" s="2" t="s">
        <v>1577</v>
      </c>
      <c r="X258" s="2">
        <v>0.2</v>
      </c>
      <c r="Y258" s="2" t="s">
        <v>33</v>
      </c>
      <c r="Z258" s="2" t="s">
        <v>34</v>
      </c>
      <c r="AA258" s="2" t="s">
        <v>35</v>
      </c>
      <c r="AB258" s="2">
        <v>8008.3836179999998</v>
      </c>
      <c r="AC258" s="2">
        <v>8.0083839999999995</v>
      </c>
      <c r="AD258" s="2">
        <v>29</v>
      </c>
      <c r="AE258" s="10" t="s">
        <v>307</v>
      </c>
      <c r="AF258" s="2">
        <f t="shared" si="5"/>
        <v>250548.01371428571</v>
      </c>
      <c r="AG258" s="2" cm="1">
        <f t="array" ref="AG258">_xlfn.IFS(D258="I",MIN('Datos pp I Región'!$K$7:$K$9),D258="II",MIN('Datos pp II Región'!$K$7:$K$9),D258="III",MIN('Datos pp III Región'!$K$7:$K$9),D258="IV",MIN('Datos pp IV Región'!$K$7:$K$9),D258="V",MIN('Datos pp V Región'!$K$7:$K$9),D258="RM",MIN('Datos pp RM'!$K$7:$K$9),D258="VI",MIN('Datos pp VI Región'!$K$7:$K$9))</f>
        <v>22</v>
      </c>
      <c r="AH258" s="2" cm="1">
        <f t="array" ref="AH258">_xlfn.IFS(Z258="Pavimentado",1-(AG258/(4*365)),Z258="No Pavimentado",1-(AG258/365))</f>
        <v>0.98493150684931507</v>
      </c>
      <c r="AI258" s="2" cm="1">
        <f t="array" ref="AI258">_xlfn.IFS(Z258="Pavimentado",8,Z258="No Pavimentado",R258)</f>
        <v>8</v>
      </c>
      <c r="AJ258" s="2">
        <v>0.62</v>
      </c>
      <c r="AK258" s="2">
        <v>0.15</v>
      </c>
      <c r="AL258" s="2">
        <v>1.5</v>
      </c>
      <c r="AM258" s="2">
        <v>0.15</v>
      </c>
      <c r="AN258" s="2"/>
      <c r="AO258" s="2" cm="1">
        <f t="array" ref="AO258">_xlfn.IFS($Z258=$AU$3,AJ258*(($X258)^(0.91))*(AI258*1.1023)^(1.02),$Z258=$AU$4,AL258*281.9*((8.5/12)^0.9)*(AI258/2.72)^0.45)</f>
        <v>1.3201600184669013</v>
      </c>
      <c r="AP258" s="2" cm="1">
        <f t="array" ref="AP258">_xlfn.IFS($Z258=$AU$3,AK258*(($X258)^(0.91))*(AI258*1.1023)^1.02,$Z258=$AU$4,AM258*281.9*((8.5/12)^0.9)*(AI258/2.72)^0.45)</f>
        <v>0.31939355285489546</v>
      </c>
      <c r="AQ258" s="2" cm="1">
        <f t="array" ref="AQ258">_xlfn.IFS(Z258=$AU$3,(AF258*AO258*AH258)/1000000,Z258=$AU$4,(AF258*AH258*AO258*(1-AN258))/1000000)</f>
        <v>0.32577936332349844</v>
      </c>
      <c r="AR258" s="2" cm="1">
        <f t="array" ref="AR258">_xlfn.IFS(Z258=$AU$3,(AF258*AP258*AH258)/1000000,Z258=$AU$4,(AF258*AH258*AP258*(1-AN258))/1000000)</f>
        <v>7.8817587900846392E-2</v>
      </c>
    </row>
    <row r="259" spans="1:44" x14ac:dyDescent="0.3">
      <c r="A259" s="2">
        <v>30</v>
      </c>
      <c r="B259" t="s">
        <v>228</v>
      </c>
      <c r="D259" t="s">
        <v>23</v>
      </c>
      <c r="F259" s="2" t="s">
        <v>245</v>
      </c>
      <c r="G259" s="2" t="s">
        <v>26</v>
      </c>
      <c r="H259" s="2" t="s">
        <v>246</v>
      </c>
      <c r="I259" s="2" t="s">
        <v>28</v>
      </c>
      <c r="J259" s="2">
        <v>1200</v>
      </c>
      <c r="K259" s="2" t="s">
        <v>232</v>
      </c>
      <c r="L259" s="2">
        <v>40</v>
      </c>
      <c r="M259" s="2" t="s">
        <v>233</v>
      </c>
      <c r="N259" s="2" t="s">
        <v>31</v>
      </c>
      <c r="O259" s="2">
        <v>438000</v>
      </c>
      <c r="P259" s="2" cm="1">
        <f t="array" ref="P259">_xlfn.IFS(AD259=$AT$8,STL!$P$3,AD259=$AT$9,STL!$P$4,AD259=$AT$10,STL!$P$5,AD259=$AT$11,STL!$P$6,AD259=$AT$12,STL!$P$7,AD259=$AT$13,STL!$P$8,AD259=$AT$14,STL!$P$9,AD259=$AT$15,STL!$P$10,AD259=$AT$16,STL!$P$11,AD259=$AT$17,STL!$P$12,AD259=$AT$18,STL!$P$13,AD259=$AT$19,STL!$P$14,AD259=$AT$20,STL!$P$15,AD259=$AT$21,STL!$P$16,AD259=$AT$22,STL!$P$17,AD259=$AT$23,STL!$P$18,AD259=$AT$24,STL!$P$19,AD259=$AT$25,STL!$P$20,AD259=$AT$26,STL!$P$21,AD259=$AT$27,STL!$P$22,AD259=$AT$28,STL!$P$23,AD259=$AT$29,STL!$P$24,AD259=$AT$30,STL!$P$25,AD259=$AT$31,STL!$P$26,AD259=$AT$32,STL!$P$27,AD259=$AT$33,STL!$P$28,AD259=$AT$34,STL!$P$29,AD259=$AT$35,STL!$P$30,AD259=$AT$36,STL!$P$31,AD259=$AT$37,STL!$P$32,AD259=$AT$38,STL!$P$33,AD259=$AT$39,STL!$P$34,AD259=$AT$40,STL!$P$35,AD259=$AT$41,STL!$P$36,AD259=$AT$42,STL!$P$37,AD259=$AT$43,STL!$P$38,AD259=$AT$44,STL!$P$39,AD259=$AT$45,STL!$P$40,AD259=$AT$46,STL!$P$41,AD259=$AT$47,STL!$P$42,AD259=$AT$48,STL!$P$43,AD259=$AT$49,STL!$P$44)</f>
        <v>8.3350000000000009</v>
      </c>
      <c r="Q259" s="2">
        <f>STL!$Q$3</f>
        <v>28</v>
      </c>
      <c r="R259" s="42">
        <f>STL!$R$3</f>
        <v>36.335000000000001</v>
      </c>
      <c r="S259" s="43" cm="1">
        <f t="array" ref="S259">_xlfn.IFS(A259=$AT$8,STL!$S$3,A259=$AT$9,STL!$S$4,A259=$AT$10,STL!$S$5,A259=$AT$11,STL!$S$6,A259=$AT$12,STL!$S$7,A259=$AT$13,STL!$S$8,A259=$AT$14,STL!$S$9,A259=$AT$15,STL!$S$10,A259=$AT$16,STL!$S$11,A259=$AT$17,STL!$S$12,A259=$AT$18,STL!$S$13,A259=$AT$19,STL!$S$14,A259=$AT$20,STL!$S$15,A259=$AT$21,STL!$S$16,A259=$AT$22,STL!$S$17,A259=$AT$23,STL!$S$18,A259=$AT$24,STL!$S$19,A259=$AT$25,STL!$S$20,A259=$AT$26,STL!$S$21,A259=$AT$27,STL!$S$22,A259=$AT$28,STL!$S$23,A259=$AT$29,STL!$S$24,A259=$AT$30,STL!$S$25,A259=$AT$31,STL!$S$26,A259=$AT$32,STL!$S$27,A259=$AT$33,STL!$S$28,A259=$AT$34,STL!$S$29,A259=$AT$35,STL!$S$30,A259=$AT$36,STL!$S$31,A259=$AT$37,STL!$S$32,A259=$AT$38,STL!$S$33,A259=$AT$39,STL!$S$34,A259=$AT$40,STL!$S$35,A259=$AT$41,STL!$S$36,A259=$AT$42,STL!$S$37,A259=$AT$43,STL!$S$38,A259=$AT$44,STL!$S$39,A259=$AT$45,STL!$S$40,A259=$AT$46,STL!$S$41,A259=$AT$47,STL!$S$42,A259=$AT$48,STL!$S$43,A259=$AT$49,STL!$S$44)</f>
        <v>15642.857142857143</v>
      </c>
      <c r="T259" s="2" cm="1">
        <f t="array" ref="T259">_xlfn.IFS(AD259=$AX$8,STL!$T$3,AD259=$AX$9,STL!$T$4,AD259=$AX$10,STL!$T$5,AD259=$AX$11,STL!$T$6,AD259=$AX$12,STL!$T$7,AD259=$AX$13,STL!$T$8,AD259=$AX$14,STL!$T$9,AD259=$AX$15,STL!$T$10,AD259=$AX$16,STL!$T$11,AD259=$AX$17,STL!$T$12,AD259=$AX$18,STL!$T$13,AD259=$AX$19,STL!$T$14,AD259=$AX$20,STL!$T$15,AD259=$AX$21,STL!$T$16,AD259=$AX$22,STL!$T$17,AD259=$AX$23,STL!$T$18,AD259=$AX$24,STL!$T$19,AD259=$AX$25,STL!$T$20,AD259=$AX$26,STL!$T$21,AD259=$AX$27,STL!$T$22,AD259=$AX$28,STL!$T$23,AD259=$AX$29,STL!$T$24,AD259=$AX$30,STL!$T$25,AD259=$AX$31,STL!$T$26,AD259=$AX$32,STL!$T$27,AD259=$AX$33,STL!$T$28,AD259=$AX$34,STL!$T$29,AD259=$AX$35,STL!$T$30,AD259=$AX$36,STL!$T$31,AD259=$AX$37,STL!$T$32,AD259=$AX$38,STL!$T$33,AD259=$AX$39,STL!$T$34,AD259=$AX$40,STL!$T$35,AD259=$AX$41,STL!$T$36,AD259=$AX$42,STL!$T$37,AD259=$AX$43,STL!$T$38,AD259=$AX$44,STL!$T$39,AD259=$AX$45,STL!$T$40,AD259=$AX$46,STL!$T$41,AD259=$AX$47,STL!$T$42,AD259=$AX$48,STL!$T$43,AD259=$AX$49,STL!$T$44)</f>
        <v>71.376000000000005</v>
      </c>
      <c r="U259" s="2" cm="1">
        <f t="array" ref="U259">_xlfn.IFS($AD259=$AX$8,STL!$U$3,$AD259=$AX$9,STL!$U$4,$AD259=$AX$10,STL!$U$5,$AD259=$AX$11,STL!$U$6,$AD259=$AX$12,STL!$U$7,$AD259=$AX$13,STL!$U$8,$AD259=$AX$14,STL!$U$9,$AD259=$AX$15,STL!$U$10,$AD259=$AX$16,STL!$U$11,$AD259=$AX$17,STL!$U$12,$AD259=$AX$18,STL!$U$13,$AD259=$AX$19,STL!$U$14,$AD259=$AX$20,STL!$U$15,$AD259=$AX$21,STL!$U$16,$AD259=$AX$22,STL!$U$17,$AD259=$AX$23,STL!$U$18,$AD259=$AX$24,STL!$U$19,$AD259=$AX$25,STL!$U$20,$AD259=$AX$26,STL!$U$21,$AD259=$AX$27,STL!$U$22,$AD259=$AX$28,STL!$U$23,$AD259=$AX$29,STL!$U$24,$AD259=$AX$30,STL!$U$25,$AD259=$AX$31,STL!$U$26,$AD259=$AX$32,STL!$U$27,$AD259=$AX$33,STL!$U$28,$AD259=$AX$34,STL!$U$29,$AD259=$AX$35,STL!$U$30,$AD259=$AX$36,STL!$U$31,$AD259=$AX$37,STL!$U$32,$AD259=$AX$38,STL!$U$33,$AD259=$AX$39,STL!$U$34,$AD259=$AX$40,STL!$U$35,$AD259=$AX$41,STL!$U$36,$AD259=$AX$42,STL!$U$37,$AD259=$AX$43,STL!$U$38,$AD259=$AX$44,STL!$U$39,$AD259=$AX$45,STL!$U$40,$AD259=$AX$46,STL!$U$41,$AD259=$AX$47,STL!$U$42,$AD259=$AX$48,STL!$U$43,$AD259=$AX$49,STL!$U$44)</f>
        <v>0</v>
      </c>
      <c r="V259" s="2" cm="1">
        <f t="array" ref="V259">_xlfn.IFS($AD259=$AX$8,STL!$V$3,$AD259=$AX$9,STL!$V$4,$AD259=$AX$10,STL!$V$5,$AD259=$AX$11,STL!$V$6,$AD259=$AX$12,STL!$V$7,$AD259=$AX$13,STL!$V$8,$AD259=$AX$14,STL!$V$9,$AD259=$AX$15,STL!$V$10,$AD259=$AX$16,STL!$V$11,$AD259=$AX$17,STL!$V$12,$AD259=$AX$18,STL!$V$13,$AD259=$AX$19,STL!$V$14,$AD259=$AX$20,STL!$V$15,$AD259=$AX$21,STL!$V$16,$AD259=$AX$22,STL!$V$17,$AD259=$AX$23,STL!$V$18,$AD259=$AX$24,STL!$V$19,$AD259=$AX$25,STL!$V$20,$AD259=$AX$26,STL!$V$21,$AD259=$AX$27,STL!$V$22,$AD259=$AX$28,STL!$V$23,$AD259=$AX$29,STL!$V$24,$AD259=$AX$30,STL!$V$25,$AD259=$AX$31,STL!$V$26,$AD259=$AX$32,STL!$V$27,$AD259=$AX$33,STL!$V$28,$AD259=$AX$34,STL!$V$29,$AD259=$AX$35,STL!$V$30,$AD259=$AX$36,STL!$V$31,$AD259=$AX$37,STL!$V$32,$AD259=$AX$38,STL!$V$33,$AD259=$AX$39,STL!$V$34,$AD259=$AX$40,STL!$V$35,$AD259=$AX$41,STL!$V$36,$AD259=$AX$42,STL!$V$37,$AD259=$AX$43,STL!$V$38,$AD259=$AX$44,STL!$V$39,$AD259=$AX$45,STL!$V$40,$AD259=$AX$46,STL!$V$41,$AD259=$AX$47,STL!$V$42,$AD259=$AX$48,STL!$V$43,$AD259=$AX$49,STL!$V$44)</f>
        <v>71.376000000000005</v>
      </c>
      <c r="W259" s="2" t="s">
        <v>1578</v>
      </c>
      <c r="X259" s="2">
        <v>0.03</v>
      </c>
      <c r="Y259" s="2" t="s">
        <v>33</v>
      </c>
      <c r="Z259" s="2" t="s">
        <v>34</v>
      </c>
      <c r="AA259" s="2" t="s">
        <v>35</v>
      </c>
      <c r="AB259" s="2">
        <v>27225.643491999999</v>
      </c>
      <c r="AC259" s="2">
        <v>27.225643000000002</v>
      </c>
      <c r="AD259" s="2">
        <v>30</v>
      </c>
      <c r="AE259" s="10" t="s">
        <v>307</v>
      </c>
      <c r="AF259" s="2">
        <f t="shared" si="5"/>
        <v>851773.68814285717</v>
      </c>
      <c r="AG259" s="2" cm="1">
        <f t="array" ref="AG259">_xlfn.IFS(D259="I",MIN('Datos pp I Región'!$K$7:$K$9),D259="II",MIN('Datos pp II Región'!$K$7:$K$9),D259="III",MIN('Datos pp III Región'!$K$7:$K$9),D259="IV",MIN('Datos pp IV Región'!$K$7:$K$9),D259="V",MIN('Datos pp V Región'!$K$7:$K$9),D259="RM",MIN('Datos pp RM'!$K$7:$K$9),D259="VI",MIN('Datos pp VI Región'!$K$7:$K$9))</f>
        <v>22</v>
      </c>
      <c r="AH259" s="2" cm="1">
        <f t="array" ref="AH259">_xlfn.IFS(Z259="Pavimentado",1-(AG259/(4*365)),Z259="No Pavimentado",1-(AG259/365))</f>
        <v>0.98493150684931507</v>
      </c>
      <c r="AI259" s="2" cm="1">
        <f t="array" ref="AI259">_xlfn.IFS(Z259="Pavimentado",8,Z259="No Pavimentado",R259)</f>
        <v>8</v>
      </c>
      <c r="AJ259" s="2">
        <v>0.62</v>
      </c>
      <c r="AK259" s="2">
        <v>0.15</v>
      </c>
      <c r="AL259" s="2">
        <v>1.5</v>
      </c>
      <c r="AM259" s="2">
        <v>0.15</v>
      </c>
      <c r="AN259" s="2"/>
      <c r="AO259" s="2" cm="1">
        <f t="array" ref="AO259">_xlfn.IFS($Z259=$AU$3,AJ259*(($X259)^(0.91))*(AI259*1.1023)^(1.02),$Z259=$AU$4,AL259*281.9*((8.5/12)^0.9)*(AI259/2.72)^0.45)</f>
        <v>0.23489275495793649</v>
      </c>
      <c r="AP259" s="2" cm="1">
        <f t="array" ref="AP259">_xlfn.IFS($Z259=$AU$3,AK259*(($X259)^(0.91))*(AI259*1.1023)^1.02,$Z259=$AU$4,AM259*281.9*((8.5/12)^0.9)*(AI259/2.72)^0.45)</f>
        <v>5.6828892328533019E-2</v>
      </c>
      <c r="AQ259" s="2" cm="1">
        <f t="array" ref="AQ259">_xlfn.IFS(Z259=$AU$3,(AF259*AO259*AH259)/1000000,Z259=$AU$4,(AF259*AH259*AO259*(1-AN259))/1000000)</f>
        <v>0.19706063238623719</v>
      </c>
      <c r="AR259" s="2" cm="1">
        <f t="array" ref="AR259">_xlfn.IFS(Z259=$AU$3,(AF259*AP259*AH259)/1000000,Z259=$AU$4,(AF259*AH259*AP259*(1-AN259))/1000000)</f>
        <v>4.7675959448283199E-2</v>
      </c>
    </row>
    <row r="260" spans="1:44" x14ac:dyDescent="0.3">
      <c r="A260" s="2">
        <v>30</v>
      </c>
      <c r="B260" t="s">
        <v>228</v>
      </c>
      <c r="D260" t="s">
        <v>23</v>
      </c>
      <c r="F260" s="2" t="s">
        <v>245</v>
      </c>
      <c r="G260" s="2" t="s">
        <v>26</v>
      </c>
      <c r="H260" s="2" t="s">
        <v>246</v>
      </c>
      <c r="I260" s="2" t="s">
        <v>28</v>
      </c>
      <c r="J260" s="2">
        <v>1200</v>
      </c>
      <c r="K260" s="2" t="s">
        <v>232</v>
      </c>
      <c r="L260" s="2">
        <v>40</v>
      </c>
      <c r="M260" s="2" t="s">
        <v>233</v>
      </c>
      <c r="N260" s="2" t="s">
        <v>31</v>
      </c>
      <c r="O260" s="2">
        <v>438000</v>
      </c>
      <c r="P260" s="2" cm="1">
        <f t="array" ref="P260">_xlfn.IFS(AD260=$AT$8,STL!$P$3,AD260=$AT$9,STL!$P$4,AD260=$AT$10,STL!$P$5,AD260=$AT$11,STL!$P$6,AD260=$AT$12,STL!$P$7,AD260=$AT$13,STL!$P$8,AD260=$AT$14,STL!$P$9,AD260=$AT$15,STL!$P$10,AD260=$AT$16,STL!$P$11,AD260=$AT$17,STL!$P$12,AD260=$AT$18,STL!$P$13,AD260=$AT$19,STL!$P$14,AD260=$AT$20,STL!$P$15,AD260=$AT$21,STL!$P$16,AD260=$AT$22,STL!$P$17,AD260=$AT$23,STL!$P$18,AD260=$AT$24,STL!$P$19,AD260=$AT$25,STL!$P$20,AD260=$AT$26,STL!$P$21,AD260=$AT$27,STL!$P$22,AD260=$AT$28,STL!$P$23,AD260=$AT$29,STL!$P$24,AD260=$AT$30,STL!$P$25,AD260=$AT$31,STL!$P$26,AD260=$AT$32,STL!$P$27,AD260=$AT$33,STL!$P$28,AD260=$AT$34,STL!$P$29,AD260=$AT$35,STL!$P$30,AD260=$AT$36,STL!$P$31,AD260=$AT$37,STL!$P$32,AD260=$AT$38,STL!$P$33,AD260=$AT$39,STL!$P$34,AD260=$AT$40,STL!$P$35,AD260=$AT$41,STL!$P$36,AD260=$AT$42,STL!$P$37,AD260=$AT$43,STL!$P$38,AD260=$AT$44,STL!$P$39,AD260=$AT$45,STL!$P$40,AD260=$AT$46,STL!$P$41,AD260=$AT$47,STL!$P$42,AD260=$AT$48,STL!$P$43,AD260=$AT$49,STL!$P$44)</f>
        <v>8.3350000000000009</v>
      </c>
      <c r="Q260" s="2">
        <f>STL!$Q$3</f>
        <v>28</v>
      </c>
      <c r="R260" s="42">
        <f>STL!$R$3</f>
        <v>36.335000000000001</v>
      </c>
      <c r="S260" s="43" cm="1">
        <f t="array" ref="S260">_xlfn.IFS(A260=$AT$8,STL!$S$3,A260=$AT$9,STL!$S$4,A260=$AT$10,STL!$S$5,A260=$AT$11,STL!$S$6,A260=$AT$12,STL!$S$7,A260=$AT$13,STL!$S$8,A260=$AT$14,STL!$S$9,A260=$AT$15,STL!$S$10,A260=$AT$16,STL!$S$11,A260=$AT$17,STL!$S$12,A260=$AT$18,STL!$S$13,A260=$AT$19,STL!$S$14,A260=$AT$20,STL!$S$15,A260=$AT$21,STL!$S$16,A260=$AT$22,STL!$S$17,A260=$AT$23,STL!$S$18,A260=$AT$24,STL!$S$19,A260=$AT$25,STL!$S$20,A260=$AT$26,STL!$S$21,A260=$AT$27,STL!$S$22,A260=$AT$28,STL!$S$23,A260=$AT$29,STL!$S$24,A260=$AT$30,STL!$S$25,A260=$AT$31,STL!$S$26,A260=$AT$32,STL!$S$27,A260=$AT$33,STL!$S$28,A260=$AT$34,STL!$S$29,A260=$AT$35,STL!$S$30,A260=$AT$36,STL!$S$31,A260=$AT$37,STL!$S$32,A260=$AT$38,STL!$S$33,A260=$AT$39,STL!$S$34,A260=$AT$40,STL!$S$35,A260=$AT$41,STL!$S$36,A260=$AT$42,STL!$S$37,A260=$AT$43,STL!$S$38,A260=$AT$44,STL!$S$39,A260=$AT$45,STL!$S$40,A260=$AT$46,STL!$S$41,A260=$AT$47,STL!$S$42,A260=$AT$48,STL!$S$43,A260=$AT$49,STL!$S$44)</f>
        <v>15642.857142857143</v>
      </c>
      <c r="T260" s="2" cm="1">
        <f t="array" ref="T260">_xlfn.IFS(AD260=$AX$8,STL!$T$3,AD260=$AX$9,STL!$T$4,AD260=$AX$10,STL!$T$5,AD260=$AX$11,STL!$T$6,AD260=$AX$12,STL!$T$7,AD260=$AX$13,STL!$T$8,AD260=$AX$14,STL!$T$9,AD260=$AX$15,STL!$T$10,AD260=$AX$16,STL!$T$11,AD260=$AX$17,STL!$T$12,AD260=$AX$18,STL!$T$13,AD260=$AX$19,STL!$T$14,AD260=$AX$20,STL!$T$15,AD260=$AX$21,STL!$T$16,AD260=$AX$22,STL!$T$17,AD260=$AX$23,STL!$T$18,AD260=$AX$24,STL!$T$19,AD260=$AX$25,STL!$T$20,AD260=$AX$26,STL!$T$21,AD260=$AX$27,STL!$T$22,AD260=$AX$28,STL!$T$23,AD260=$AX$29,STL!$T$24,AD260=$AX$30,STL!$T$25,AD260=$AX$31,STL!$T$26,AD260=$AX$32,STL!$T$27,AD260=$AX$33,STL!$T$28,AD260=$AX$34,STL!$T$29,AD260=$AX$35,STL!$T$30,AD260=$AX$36,STL!$T$31,AD260=$AX$37,STL!$T$32,AD260=$AX$38,STL!$T$33,AD260=$AX$39,STL!$T$34,AD260=$AX$40,STL!$T$35,AD260=$AX$41,STL!$T$36,AD260=$AX$42,STL!$T$37,AD260=$AX$43,STL!$T$38,AD260=$AX$44,STL!$T$39,AD260=$AX$45,STL!$T$40,AD260=$AX$46,STL!$T$41,AD260=$AX$47,STL!$T$42,AD260=$AX$48,STL!$T$43,AD260=$AX$49,STL!$T$44)</f>
        <v>71.376000000000005</v>
      </c>
      <c r="U260" s="2" cm="1">
        <f t="array" ref="U260">_xlfn.IFS($AD260=$AX$8,STL!$U$3,$AD260=$AX$9,STL!$U$4,$AD260=$AX$10,STL!$U$5,$AD260=$AX$11,STL!$U$6,$AD260=$AX$12,STL!$U$7,$AD260=$AX$13,STL!$U$8,$AD260=$AX$14,STL!$U$9,$AD260=$AX$15,STL!$U$10,$AD260=$AX$16,STL!$U$11,$AD260=$AX$17,STL!$U$12,$AD260=$AX$18,STL!$U$13,$AD260=$AX$19,STL!$U$14,$AD260=$AX$20,STL!$U$15,$AD260=$AX$21,STL!$U$16,$AD260=$AX$22,STL!$U$17,$AD260=$AX$23,STL!$U$18,$AD260=$AX$24,STL!$U$19,$AD260=$AX$25,STL!$U$20,$AD260=$AX$26,STL!$U$21,$AD260=$AX$27,STL!$U$22,$AD260=$AX$28,STL!$U$23,$AD260=$AX$29,STL!$U$24,$AD260=$AX$30,STL!$U$25,$AD260=$AX$31,STL!$U$26,$AD260=$AX$32,STL!$U$27,$AD260=$AX$33,STL!$U$28,$AD260=$AX$34,STL!$U$29,$AD260=$AX$35,STL!$U$30,$AD260=$AX$36,STL!$U$31,$AD260=$AX$37,STL!$U$32,$AD260=$AX$38,STL!$U$33,$AD260=$AX$39,STL!$U$34,$AD260=$AX$40,STL!$U$35,$AD260=$AX$41,STL!$U$36,$AD260=$AX$42,STL!$U$37,$AD260=$AX$43,STL!$U$38,$AD260=$AX$44,STL!$U$39,$AD260=$AX$45,STL!$U$40,$AD260=$AX$46,STL!$U$41,$AD260=$AX$47,STL!$U$42,$AD260=$AX$48,STL!$U$43,$AD260=$AX$49,STL!$U$44)</f>
        <v>0</v>
      </c>
      <c r="V260" s="2" cm="1">
        <f t="array" ref="V260">_xlfn.IFS($AD260=$AX$8,STL!$V$3,$AD260=$AX$9,STL!$V$4,$AD260=$AX$10,STL!$V$5,$AD260=$AX$11,STL!$V$6,$AD260=$AX$12,STL!$V$7,$AD260=$AX$13,STL!$V$8,$AD260=$AX$14,STL!$V$9,$AD260=$AX$15,STL!$V$10,$AD260=$AX$16,STL!$V$11,$AD260=$AX$17,STL!$V$12,$AD260=$AX$18,STL!$V$13,$AD260=$AX$19,STL!$V$14,$AD260=$AX$20,STL!$V$15,$AD260=$AX$21,STL!$V$16,$AD260=$AX$22,STL!$V$17,$AD260=$AX$23,STL!$V$18,$AD260=$AX$24,STL!$V$19,$AD260=$AX$25,STL!$V$20,$AD260=$AX$26,STL!$V$21,$AD260=$AX$27,STL!$V$22,$AD260=$AX$28,STL!$V$23,$AD260=$AX$29,STL!$V$24,$AD260=$AX$30,STL!$V$25,$AD260=$AX$31,STL!$V$26,$AD260=$AX$32,STL!$V$27,$AD260=$AX$33,STL!$V$28,$AD260=$AX$34,STL!$V$29,$AD260=$AX$35,STL!$V$30,$AD260=$AX$36,STL!$V$31,$AD260=$AX$37,STL!$V$32,$AD260=$AX$38,STL!$V$33,$AD260=$AX$39,STL!$V$34,$AD260=$AX$40,STL!$V$35,$AD260=$AX$41,STL!$V$36,$AD260=$AX$42,STL!$V$37,$AD260=$AX$43,STL!$V$38,$AD260=$AX$44,STL!$V$39,$AD260=$AX$45,STL!$V$40,$AD260=$AX$46,STL!$V$41,$AD260=$AX$47,STL!$V$42,$AD260=$AX$48,STL!$V$43,$AD260=$AX$49,STL!$V$44)</f>
        <v>71.376000000000005</v>
      </c>
      <c r="W260" s="2" t="s">
        <v>1579</v>
      </c>
      <c r="X260" s="2">
        <v>0.03</v>
      </c>
      <c r="Y260" s="2" t="s">
        <v>33</v>
      </c>
      <c r="Z260" s="2" t="s">
        <v>34</v>
      </c>
      <c r="AA260" s="2" t="s">
        <v>35</v>
      </c>
      <c r="AB260" s="2">
        <v>505.79999600000002</v>
      </c>
      <c r="AC260" s="2">
        <v>0.50580000000000003</v>
      </c>
      <c r="AD260" s="2">
        <v>30</v>
      </c>
      <c r="AE260" s="10" t="s">
        <v>307</v>
      </c>
      <c r="AF260" s="2">
        <f t="shared" si="5"/>
        <v>15824.314285714287</v>
      </c>
      <c r="AG260" s="2" cm="1">
        <f t="array" ref="AG260">_xlfn.IFS(D260="I",MIN('Datos pp I Región'!$K$7:$K$9),D260="II",MIN('Datos pp II Región'!$K$7:$K$9),D260="III",MIN('Datos pp III Región'!$K$7:$K$9),D260="IV",MIN('Datos pp IV Región'!$K$7:$K$9),D260="V",MIN('Datos pp V Región'!$K$7:$K$9),D260="RM",MIN('Datos pp RM'!$K$7:$K$9),D260="VI",MIN('Datos pp VI Región'!$K$7:$K$9))</f>
        <v>22</v>
      </c>
      <c r="AH260" s="2" cm="1">
        <f t="array" ref="AH260">_xlfn.IFS(Z260="Pavimentado",1-(AG260/(4*365)),Z260="No Pavimentado",1-(AG260/365))</f>
        <v>0.98493150684931507</v>
      </c>
      <c r="AI260" s="2" cm="1">
        <f t="array" ref="AI260">_xlfn.IFS(Z260="Pavimentado",8,Z260="No Pavimentado",R260)</f>
        <v>8</v>
      </c>
      <c r="AJ260" s="2">
        <v>0.62</v>
      </c>
      <c r="AK260" s="2">
        <v>0.15</v>
      </c>
      <c r="AL260" s="2">
        <v>1.5</v>
      </c>
      <c r="AM260" s="2">
        <v>0.15</v>
      </c>
      <c r="AN260" s="2"/>
      <c r="AO260" s="2" cm="1">
        <f t="array" ref="AO260">_xlfn.IFS($Z260=$AU$3,AJ260*(($X260)^(0.91))*(AI260*1.1023)^(1.02),$Z260=$AU$4,AL260*281.9*((8.5/12)^0.9)*(AI260/2.72)^0.45)</f>
        <v>0.23489275495793649</v>
      </c>
      <c r="AP260" s="2" cm="1">
        <f t="array" ref="AP260">_xlfn.IFS($Z260=$AU$3,AK260*(($X260)^(0.91))*(AI260*1.1023)^1.02,$Z260=$AU$4,AM260*281.9*((8.5/12)^0.9)*(AI260/2.72)^0.45)</f>
        <v>5.6828892328533019E-2</v>
      </c>
      <c r="AQ260" s="2" cm="1">
        <f t="array" ref="AQ260">_xlfn.IFS(Z260=$AU$3,(AF260*AO260*AH260)/1000000,Z260=$AU$4,(AF260*AH260*AO260*(1-AN260))/1000000)</f>
        <v>3.6610069360330185E-3</v>
      </c>
      <c r="AR260" s="2" cm="1">
        <f t="array" ref="AR260">_xlfn.IFS(Z260=$AU$3,(AF260*AP260*AH260)/1000000,Z260=$AU$4,(AF260*AH260*AP260*(1-AN260))/1000000)</f>
        <v>8.8572748452411722E-4</v>
      </c>
    </row>
    <row r="261" spans="1:44" x14ac:dyDescent="0.3">
      <c r="A261" s="2">
        <v>30</v>
      </c>
      <c r="B261" t="s">
        <v>228</v>
      </c>
      <c r="D261" t="s">
        <v>23</v>
      </c>
      <c r="F261" s="2" t="s">
        <v>245</v>
      </c>
      <c r="G261" s="2" t="s">
        <v>26</v>
      </c>
      <c r="H261" s="2" t="s">
        <v>246</v>
      </c>
      <c r="I261" s="2" t="s">
        <v>28</v>
      </c>
      <c r="J261" s="2">
        <v>1200</v>
      </c>
      <c r="K261" s="2" t="s">
        <v>232</v>
      </c>
      <c r="L261" s="2">
        <v>40</v>
      </c>
      <c r="M261" s="2" t="s">
        <v>233</v>
      </c>
      <c r="N261" s="2" t="s">
        <v>31</v>
      </c>
      <c r="O261" s="2">
        <v>438000</v>
      </c>
      <c r="P261" s="2" cm="1">
        <f t="array" ref="P261">_xlfn.IFS(AD261=$AT$8,STL!$P$3,AD261=$AT$9,STL!$P$4,AD261=$AT$10,STL!$P$5,AD261=$AT$11,STL!$P$6,AD261=$AT$12,STL!$P$7,AD261=$AT$13,STL!$P$8,AD261=$AT$14,STL!$P$9,AD261=$AT$15,STL!$P$10,AD261=$AT$16,STL!$P$11,AD261=$AT$17,STL!$P$12,AD261=$AT$18,STL!$P$13,AD261=$AT$19,STL!$P$14,AD261=$AT$20,STL!$P$15,AD261=$AT$21,STL!$P$16,AD261=$AT$22,STL!$P$17,AD261=$AT$23,STL!$P$18,AD261=$AT$24,STL!$P$19,AD261=$AT$25,STL!$P$20,AD261=$AT$26,STL!$P$21,AD261=$AT$27,STL!$P$22,AD261=$AT$28,STL!$P$23,AD261=$AT$29,STL!$P$24,AD261=$AT$30,STL!$P$25,AD261=$AT$31,STL!$P$26,AD261=$AT$32,STL!$P$27,AD261=$AT$33,STL!$P$28,AD261=$AT$34,STL!$P$29,AD261=$AT$35,STL!$P$30,AD261=$AT$36,STL!$P$31,AD261=$AT$37,STL!$P$32,AD261=$AT$38,STL!$P$33,AD261=$AT$39,STL!$P$34,AD261=$AT$40,STL!$P$35,AD261=$AT$41,STL!$P$36,AD261=$AT$42,STL!$P$37,AD261=$AT$43,STL!$P$38,AD261=$AT$44,STL!$P$39,AD261=$AT$45,STL!$P$40,AD261=$AT$46,STL!$P$41,AD261=$AT$47,STL!$P$42,AD261=$AT$48,STL!$P$43,AD261=$AT$49,STL!$P$44)</f>
        <v>8.3350000000000009</v>
      </c>
      <c r="Q261" s="2">
        <f>STL!$Q$3</f>
        <v>28</v>
      </c>
      <c r="R261" s="42">
        <f>STL!$R$3</f>
        <v>36.335000000000001</v>
      </c>
      <c r="S261" s="43" cm="1">
        <f t="array" ref="S261">_xlfn.IFS(A261=$AT$8,STL!$S$3,A261=$AT$9,STL!$S$4,A261=$AT$10,STL!$S$5,A261=$AT$11,STL!$S$6,A261=$AT$12,STL!$S$7,A261=$AT$13,STL!$S$8,A261=$AT$14,STL!$S$9,A261=$AT$15,STL!$S$10,A261=$AT$16,STL!$S$11,A261=$AT$17,STL!$S$12,A261=$AT$18,STL!$S$13,A261=$AT$19,STL!$S$14,A261=$AT$20,STL!$S$15,A261=$AT$21,STL!$S$16,A261=$AT$22,STL!$S$17,A261=$AT$23,STL!$S$18,A261=$AT$24,STL!$S$19,A261=$AT$25,STL!$S$20,A261=$AT$26,STL!$S$21,A261=$AT$27,STL!$S$22,A261=$AT$28,STL!$S$23,A261=$AT$29,STL!$S$24,A261=$AT$30,STL!$S$25,A261=$AT$31,STL!$S$26,A261=$AT$32,STL!$S$27,A261=$AT$33,STL!$S$28,A261=$AT$34,STL!$S$29,A261=$AT$35,STL!$S$30,A261=$AT$36,STL!$S$31,A261=$AT$37,STL!$S$32,A261=$AT$38,STL!$S$33,A261=$AT$39,STL!$S$34,A261=$AT$40,STL!$S$35,A261=$AT$41,STL!$S$36,A261=$AT$42,STL!$S$37,A261=$AT$43,STL!$S$38,A261=$AT$44,STL!$S$39,A261=$AT$45,STL!$S$40,A261=$AT$46,STL!$S$41,A261=$AT$47,STL!$S$42,A261=$AT$48,STL!$S$43,A261=$AT$49,STL!$S$44)</f>
        <v>15642.857142857143</v>
      </c>
      <c r="T261" s="2" cm="1">
        <f t="array" ref="T261">_xlfn.IFS(AD261=$AX$8,STL!$T$3,AD261=$AX$9,STL!$T$4,AD261=$AX$10,STL!$T$5,AD261=$AX$11,STL!$T$6,AD261=$AX$12,STL!$T$7,AD261=$AX$13,STL!$T$8,AD261=$AX$14,STL!$T$9,AD261=$AX$15,STL!$T$10,AD261=$AX$16,STL!$T$11,AD261=$AX$17,STL!$T$12,AD261=$AX$18,STL!$T$13,AD261=$AX$19,STL!$T$14,AD261=$AX$20,STL!$T$15,AD261=$AX$21,STL!$T$16,AD261=$AX$22,STL!$T$17,AD261=$AX$23,STL!$T$18,AD261=$AX$24,STL!$T$19,AD261=$AX$25,STL!$T$20,AD261=$AX$26,STL!$T$21,AD261=$AX$27,STL!$T$22,AD261=$AX$28,STL!$T$23,AD261=$AX$29,STL!$T$24,AD261=$AX$30,STL!$T$25,AD261=$AX$31,STL!$T$26,AD261=$AX$32,STL!$T$27,AD261=$AX$33,STL!$T$28,AD261=$AX$34,STL!$T$29,AD261=$AX$35,STL!$T$30,AD261=$AX$36,STL!$T$31,AD261=$AX$37,STL!$T$32,AD261=$AX$38,STL!$T$33,AD261=$AX$39,STL!$T$34,AD261=$AX$40,STL!$T$35,AD261=$AX$41,STL!$T$36,AD261=$AX$42,STL!$T$37,AD261=$AX$43,STL!$T$38,AD261=$AX$44,STL!$T$39,AD261=$AX$45,STL!$T$40,AD261=$AX$46,STL!$T$41,AD261=$AX$47,STL!$T$42,AD261=$AX$48,STL!$T$43,AD261=$AX$49,STL!$T$44)</f>
        <v>71.376000000000005</v>
      </c>
      <c r="U261" s="2" cm="1">
        <f t="array" ref="U261">_xlfn.IFS($AD261=$AX$8,STL!$U$3,$AD261=$AX$9,STL!$U$4,$AD261=$AX$10,STL!$U$5,$AD261=$AX$11,STL!$U$6,$AD261=$AX$12,STL!$U$7,$AD261=$AX$13,STL!$U$8,$AD261=$AX$14,STL!$U$9,$AD261=$AX$15,STL!$U$10,$AD261=$AX$16,STL!$U$11,$AD261=$AX$17,STL!$U$12,$AD261=$AX$18,STL!$U$13,$AD261=$AX$19,STL!$U$14,$AD261=$AX$20,STL!$U$15,$AD261=$AX$21,STL!$U$16,$AD261=$AX$22,STL!$U$17,$AD261=$AX$23,STL!$U$18,$AD261=$AX$24,STL!$U$19,$AD261=$AX$25,STL!$U$20,$AD261=$AX$26,STL!$U$21,$AD261=$AX$27,STL!$U$22,$AD261=$AX$28,STL!$U$23,$AD261=$AX$29,STL!$U$24,$AD261=$AX$30,STL!$U$25,$AD261=$AX$31,STL!$U$26,$AD261=$AX$32,STL!$U$27,$AD261=$AX$33,STL!$U$28,$AD261=$AX$34,STL!$U$29,$AD261=$AX$35,STL!$U$30,$AD261=$AX$36,STL!$U$31,$AD261=$AX$37,STL!$U$32,$AD261=$AX$38,STL!$U$33,$AD261=$AX$39,STL!$U$34,$AD261=$AX$40,STL!$U$35,$AD261=$AX$41,STL!$U$36,$AD261=$AX$42,STL!$U$37,$AD261=$AX$43,STL!$U$38,$AD261=$AX$44,STL!$U$39,$AD261=$AX$45,STL!$U$40,$AD261=$AX$46,STL!$U$41,$AD261=$AX$47,STL!$U$42,$AD261=$AX$48,STL!$U$43,$AD261=$AX$49,STL!$U$44)</f>
        <v>0</v>
      </c>
      <c r="V261" s="2" cm="1">
        <f t="array" ref="V261">_xlfn.IFS($AD261=$AX$8,STL!$V$3,$AD261=$AX$9,STL!$V$4,$AD261=$AX$10,STL!$V$5,$AD261=$AX$11,STL!$V$6,$AD261=$AX$12,STL!$V$7,$AD261=$AX$13,STL!$V$8,$AD261=$AX$14,STL!$V$9,$AD261=$AX$15,STL!$V$10,$AD261=$AX$16,STL!$V$11,$AD261=$AX$17,STL!$V$12,$AD261=$AX$18,STL!$V$13,$AD261=$AX$19,STL!$V$14,$AD261=$AX$20,STL!$V$15,$AD261=$AX$21,STL!$V$16,$AD261=$AX$22,STL!$V$17,$AD261=$AX$23,STL!$V$18,$AD261=$AX$24,STL!$V$19,$AD261=$AX$25,STL!$V$20,$AD261=$AX$26,STL!$V$21,$AD261=$AX$27,STL!$V$22,$AD261=$AX$28,STL!$V$23,$AD261=$AX$29,STL!$V$24,$AD261=$AX$30,STL!$V$25,$AD261=$AX$31,STL!$V$26,$AD261=$AX$32,STL!$V$27,$AD261=$AX$33,STL!$V$28,$AD261=$AX$34,STL!$V$29,$AD261=$AX$35,STL!$V$30,$AD261=$AX$36,STL!$V$31,$AD261=$AX$37,STL!$V$32,$AD261=$AX$38,STL!$V$33,$AD261=$AX$39,STL!$V$34,$AD261=$AX$40,STL!$V$35,$AD261=$AX$41,STL!$V$36,$AD261=$AX$42,STL!$V$37,$AD261=$AX$43,STL!$V$38,$AD261=$AX$44,STL!$V$39,$AD261=$AX$45,STL!$V$40,$AD261=$AX$46,STL!$V$41,$AD261=$AX$47,STL!$V$42,$AD261=$AX$48,STL!$V$43,$AD261=$AX$49,STL!$V$44)</f>
        <v>71.376000000000005</v>
      </c>
      <c r="W261" s="2" t="s">
        <v>1580</v>
      </c>
      <c r="X261" s="2">
        <v>0.03</v>
      </c>
      <c r="Y261" s="2" t="s">
        <v>33</v>
      </c>
      <c r="Z261" s="2" t="s">
        <v>34</v>
      </c>
      <c r="AA261" s="2" t="s">
        <v>35</v>
      </c>
      <c r="AB261" s="2">
        <v>5470.877297</v>
      </c>
      <c r="AC261" s="2">
        <v>5.4708769999999998</v>
      </c>
      <c r="AD261" s="2">
        <v>30</v>
      </c>
      <c r="AE261" s="10" t="s">
        <v>307</v>
      </c>
      <c r="AF261" s="2">
        <f t="shared" si="5"/>
        <v>171160.2947142857</v>
      </c>
      <c r="AG261" s="2" cm="1">
        <f t="array" ref="AG261">_xlfn.IFS(D261="I",MIN('Datos pp I Región'!$K$7:$K$9),D261="II",MIN('Datos pp II Región'!$K$7:$K$9),D261="III",MIN('Datos pp III Región'!$K$7:$K$9),D261="IV",MIN('Datos pp IV Región'!$K$7:$K$9),D261="V",MIN('Datos pp V Región'!$K$7:$K$9),D261="RM",MIN('Datos pp RM'!$K$7:$K$9),D261="VI",MIN('Datos pp VI Región'!$K$7:$K$9))</f>
        <v>22</v>
      </c>
      <c r="AH261" s="2" cm="1">
        <f t="array" ref="AH261">_xlfn.IFS(Z261="Pavimentado",1-(AG261/(4*365)),Z261="No Pavimentado",1-(AG261/365))</f>
        <v>0.98493150684931507</v>
      </c>
      <c r="AI261" s="2" cm="1">
        <f t="array" ref="AI261">_xlfn.IFS(Z261="Pavimentado",8,Z261="No Pavimentado",R261)</f>
        <v>8</v>
      </c>
      <c r="AJ261" s="2">
        <v>0.62</v>
      </c>
      <c r="AK261" s="2">
        <v>0.15</v>
      </c>
      <c r="AL261" s="2">
        <v>1.5</v>
      </c>
      <c r="AM261" s="2">
        <v>0.15</v>
      </c>
      <c r="AN261" s="2"/>
      <c r="AO261" s="2" cm="1">
        <f t="array" ref="AO261">_xlfn.IFS($Z261=$AU$3,AJ261*(($X261)^(0.91))*(AI261*1.1023)^(1.02),$Z261=$AU$4,AL261*281.9*((8.5/12)^0.9)*(AI261/2.72)^0.45)</f>
        <v>0.23489275495793649</v>
      </c>
      <c r="AP261" s="2" cm="1">
        <f t="array" ref="AP261">_xlfn.IFS($Z261=$AU$3,AK261*(($X261)^(0.91))*(AI261*1.1023)^1.02,$Z261=$AU$4,AM261*281.9*((8.5/12)^0.9)*(AI261/2.72)^0.45)</f>
        <v>5.6828892328533019E-2</v>
      </c>
      <c r="AQ261" s="2" cm="1">
        <f t="array" ref="AQ261">_xlfn.IFS(Z261=$AU$3,(AF261*AO261*AH261)/1000000,Z261=$AU$4,(AF261*AH261*AO261*(1-AN261))/1000000)</f>
        <v>3.9598494747298353E-2</v>
      </c>
      <c r="AR261" s="2" cm="1">
        <f t="array" ref="AR261">_xlfn.IFS(Z261=$AU$3,(AF261*AP261*AH261)/1000000,Z261=$AU$4,(AF261*AH261*AP261*(1-AN261))/1000000)</f>
        <v>9.5802809872496016E-3</v>
      </c>
    </row>
    <row r="262" spans="1:44" x14ac:dyDescent="0.3">
      <c r="A262" s="2">
        <v>30</v>
      </c>
      <c r="B262" t="s">
        <v>228</v>
      </c>
      <c r="D262" t="s">
        <v>23</v>
      </c>
      <c r="F262" s="2" t="s">
        <v>245</v>
      </c>
      <c r="G262" s="2" t="s">
        <v>26</v>
      </c>
      <c r="H262" s="2" t="s">
        <v>246</v>
      </c>
      <c r="I262" s="2" t="s">
        <v>28</v>
      </c>
      <c r="J262" s="2">
        <v>1200</v>
      </c>
      <c r="K262" s="2" t="s">
        <v>232</v>
      </c>
      <c r="L262" s="2">
        <v>40</v>
      </c>
      <c r="M262" s="2" t="s">
        <v>233</v>
      </c>
      <c r="N262" s="2" t="s">
        <v>31</v>
      </c>
      <c r="O262" s="2">
        <v>438000</v>
      </c>
      <c r="P262" s="2" cm="1">
        <f t="array" ref="P262">_xlfn.IFS(AD262=$AT$8,STL!$P$3,AD262=$AT$9,STL!$P$4,AD262=$AT$10,STL!$P$5,AD262=$AT$11,STL!$P$6,AD262=$AT$12,STL!$P$7,AD262=$AT$13,STL!$P$8,AD262=$AT$14,STL!$P$9,AD262=$AT$15,STL!$P$10,AD262=$AT$16,STL!$P$11,AD262=$AT$17,STL!$P$12,AD262=$AT$18,STL!$P$13,AD262=$AT$19,STL!$P$14,AD262=$AT$20,STL!$P$15,AD262=$AT$21,STL!$P$16,AD262=$AT$22,STL!$P$17,AD262=$AT$23,STL!$P$18,AD262=$AT$24,STL!$P$19,AD262=$AT$25,STL!$P$20,AD262=$AT$26,STL!$P$21,AD262=$AT$27,STL!$P$22,AD262=$AT$28,STL!$P$23,AD262=$AT$29,STL!$P$24,AD262=$AT$30,STL!$P$25,AD262=$AT$31,STL!$P$26,AD262=$AT$32,STL!$P$27,AD262=$AT$33,STL!$P$28,AD262=$AT$34,STL!$P$29,AD262=$AT$35,STL!$P$30,AD262=$AT$36,STL!$P$31,AD262=$AT$37,STL!$P$32,AD262=$AT$38,STL!$P$33,AD262=$AT$39,STL!$P$34,AD262=$AT$40,STL!$P$35,AD262=$AT$41,STL!$P$36,AD262=$AT$42,STL!$P$37,AD262=$AT$43,STL!$P$38,AD262=$AT$44,STL!$P$39,AD262=$AT$45,STL!$P$40,AD262=$AT$46,STL!$P$41,AD262=$AT$47,STL!$P$42,AD262=$AT$48,STL!$P$43,AD262=$AT$49,STL!$P$44)</f>
        <v>8.3350000000000009</v>
      </c>
      <c r="Q262" s="2">
        <f>STL!$Q$3</f>
        <v>28</v>
      </c>
      <c r="R262" s="42">
        <f>STL!$R$3</f>
        <v>36.335000000000001</v>
      </c>
      <c r="S262" s="43" cm="1">
        <f t="array" ref="S262">_xlfn.IFS(A262=$AT$8,STL!$S$3,A262=$AT$9,STL!$S$4,A262=$AT$10,STL!$S$5,A262=$AT$11,STL!$S$6,A262=$AT$12,STL!$S$7,A262=$AT$13,STL!$S$8,A262=$AT$14,STL!$S$9,A262=$AT$15,STL!$S$10,A262=$AT$16,STL!$S$11,A262=$AT$17,STL!$S$12,A262=$AT$18,STL!$S$13,A262=$AT$19,STL!$S$14,A262=$AT$20,STL!$S$15,A262=$AT$21,STL!$S$16,A262=$AT$22,STL!$S$17,A262=$AT$23,STL!$S$18,A262=$AT$24,STL!$S$19,A262=$AT$25,STL!$S$20,A262=$AT$26,STL!$S$21,A262=$AT$27,STL!$S$22,A262=$AT$28,STL!$S$23,A262=$AT$29,STL!$S$24,A262=$AT$30,STL!$S$25,A262=$AT$31,STL!$S$26,A262=$AT$32,STL!$S$27,A262=$AT$33,STL!$S$28,A262=$AT$34,STL!$S$29,A262=$AT$35,STL!$S$30,A262=$AT$36,STL!$S$31,A262=$AT$37,STL!$S$32,A262=$AT$38,STL!$S$33,A262=$AT$39,STL!$S$34,A262=$AT$40,STL!$S$35,A262=$AT$41,STL!$S$36,A262=$AT$42,STL!$S$37,A262=$AT$43,STL!$S$38,A262=$AT$44,STL!$S$39,A262=$AT$45,STL!$S$40,A262=$AT$46,STL!$S$41,A262=$AT$47,STL!$S$42,A262=$AT$48,STL!$S$43,A262=$AT$49,STL!$S$44)</f>
        <v>15642.857142857143</v>
      </c>
      <c r="T262" s="2" cm="1">
        <f t="array" ref="T262">_xlfn.IFS(AD262=$AX$8,STL!$T$3,AD262=$AX$9,STL!$T$4,AD262=$AX$10,STL!$T$5,AD262=$AX$11,STL!$T$6,AD262=$AX$12,STL!$T$7,AD262=$AX$13,STL!$T$8,AD262=$AX$14,STL!$T$9,AD262=$AX$15,STL!$T$10,AD262=$AX$16,STL!$T$11,AD262=$AX$17,STL!$T$12,AD262=$AX$18,STL!$T$13,AD262=$AX$19,STL!$T$14,AD262=$AX$20,STL!$T$15,AD262=$AX$21,STL!$T$16,AD262=$AX$22,STL!$T$17,AD262=$AX$23,STL!$T$18,AD262=$AX$24,STL!$T$19,AD262=$AX$25,STL!$T$20,AD262=$AX$26,STL!$T$21,AD262=$AX$27,STL!$T$22,AD262=$AX$28,STL!$T$23,AD262=$AX$29,STL!$T$24,AD262=$AX$30,STL!$T$25,AD262=$AX$31,STL!$T$26,AD262=$AX$32,STL!$T$27,AD262=$AX$33,STL!$T$28,AD262=$AX$34,STL!$T$29,AD262=$AX$35,STL!$T$30,AD262=$AX$36,STL!$T$31,AD262=$AX$37,STL!$T$32,AD262=$AX$38,STL!$T$33,AD262=$AX$39,STL!$T$34,AD262=$AX$40,STL!$T$35,AD262=$AX$41,STL!$T$36,AD262=$AX$42,STL!$T$37,AD262=$AX$43,STL!$T$38,AD262=$AX$44,STL!$T$39,AD262=$AX$45,STL!$T$40,AD262=$AX$46,STL!$T$41,AD262=$AX$47,STL!$T$42,AD262=$AX$48,STL!$T$43,AD262=$AX$49,STL!$T$44)</f>
        <v>71.376000000000005</v>
      </c>
      <c r="U262" s="2" cm="1">
        <f t="array" ref="U262">_xlfn.IFS($AD262=$AX$8,STL!$U$3,$AD262=$AX$9,STL!$U$4,$AD262=$AX$10,STL!$U$5,$AD262=$AX$11,STL!$U$6,$AD262=$AX$12,STL!$U$7,$AD262=$AX$13,STL!$U$8,$AD262=$AX$14,STL!$U$9,$AD262=$AX$15,STL!$U$10,$AD262=$AX$16,STL!$U$11,$AD262=$AX$17,STL!$U$12,$AD262=$AX$18,STL!$U$13,$AD262=$AX$19,STL!$U$14,$AD262=$AX$20,STL!$U$15,$AD262=$AX$21,STL!$U$16,$AD262=$AX$22,STL!$U$17,$AD262=$AX$23,STL!$U$18,$AD262=$AX$24,STL!$U$19,$AD262=$AX$25,STL!$U$20,$AD262=$AX$26,STL!$U$21,$AD262=$AX$27,STL!$U$22,$AD262=$AX$28,STL!$U$23,$AD262=$AX$29,STL!$U$24,$AD262=$AX$30,STL!$U$25,$AD262=$AX$31,STL!$U$26,$AD262=$AX$32,STL!$U$27,$AD262=$AX$33,STL!$U$28,$AD262=$AX$34,STL!$U$29,$AD262=$AX$35,STL!$U$30,$AD262=$AX$36,STL!$U$31,$AD262=$AX$37,STL!$U$32,$AD262=$AX$38,STL!$U$33,$AD262=$AX$39,STL!$U$34,$AD262=$AX$40,STL!$U$35,$AD262=$AX$41,STL!$U$36,$AD262=$AX$42,STL!$U$37,$AD262=$AX$43,STL!$U$38,$AD262=$AX$44,STL!$U$39,$AD262=$AX$45,STL!$U$40,$AD262=$AX$46,STL!$U$41,$AD262=$AX$47,STL!$U$42,$AD262=$AX$48,STL!$U$43,$AD262=$AX$49,STL!$U$44)</f>
        <v>0</v>
      </c>
      <c r="V262" s="2" cm="1">
        <f t="array" ref="V262">_xlfn.IFS($AD262=$AX$8,STL!$V$3,$AD262=$AX$9,STL!$V$4,$AD262=$AX$10,STL!$V$5,$AD262=$AX$11,STL!$V$6,$AD262=$AX$12,STL!$V$7,$AD262=$AX$13,STL!$V$8,$AD262=$AX$14,STL!$V$9,$AD262=$AX$15,STL!$V$10,$AD262=$AX$16,STL!$V$11,$AD262=$AX$17,STL!$V$12,$AD262=$AX$18,STL!$V$13,$AD262=$AX$19,STL!$V$14,$AD262=$AX$20,STL!$V$15,$AD262=$AX$21,STL!$V$16,$AD262=$AX$22,STL!$V$17,$AD262=$AX$23,STL!$V$18,$AD262=$AX$24,STL!$V$19,$AD262=$AX$25,STL!$V$20,$AD262=$AX$26,STL!$V$21,$AD262=$AX$27,STL!$V$22,$AD262=$AX$28,STL!$V$23,$AD262=$AX$29,STL!$V$24,$AD262=$AX$30,STL!$V$25,$AD262=$AX$31,STL!$V$26,$AD262=$AX$32,STL!$V$27,$AD262=$AX$33,STL!$V$28,$AD262=$AX$34,STL!$V$29,$AD262=$AX$35,STL!$V$30,$AD262=$AX$36,STL!$V$31,$AD262=$AX$37,STL!$V$32,$AD262=$AX$38,STL!$V$33,$AD262=$AX$39,STL!$V$34,$AD262=$AX$40,STL!$V$35,$AD262=$AX$41,STL!$V$36,$AD262=$AX$42,STL!$V$37,$AD262=$AX$43,STL!$V$38,$AD262=$AX$44,STL!$V$39,$AD262=$AX$45,STL!$V$40,$AD262=$AX$46,STL!$V$41,$AD262=$AX$47,STL!$V$42,$AD262=$AX$48,STL!$V$43,$AD262=$AX$49,STL!$V$44)</f>
        <v>71.376000000000005</v>
      </c>
      <c r="W262" s="2" t="s">
        <v>1581</v>
      </c>
      <c r="X262" s="2">
        <v>0.03</v>
      </c>
      <c r="Y262" s="2" t="s">
        <v>33</v>
      </c>
      <c r="Z262" s="2" t="s">
        <v>34</v>
      </c>
      <c r="AA262" s="2" t="s">
        <v>35</v>
      </c>
      <c r="AB262" s="2">
        <v>28094.313187</v>
      </c>
      <c r="AC262" s="2">
        <v>28.094313</v>
      </c>
      <c r="AD262" s="2">
        <v>30</v>
      </c>
      <c r="AE262" s="10" t="s">
        <v>307</v>
      </c>
      <c r="AF262" s="2">
        <f t="shared" si="5"/>
        <v>878950.64957142854</v>
      </c>
      <c r="AG262" s="2" cm="1">
        <f t="array" ref="AG262">_xlfn.IFS(D262="I",MIN('Datos pp I Región'!$K$7:$K$9),D262="II",MIN('Datos pp II Región'!$K$7:$K$9),D262="III",MIN('Datos pp III Región'!$K$7:$K$9),D262="IV",MIN('Datos pp IV Región'!$K$7:$K$9),D262="V",MIN('Datos pp V Región'!$K$7:$K$9),D262="RM",MIN('Datos pp RM'!$K$7:$K$9),D262="VI",MIN('Datos pp VI Región'!$K$7:$K$9))</f>
        <v>22</v>
      </c>
      <c r="AH262" s="2" cm="1">
        <f t="array" ref="AH262">_xlfn.IFS(Z262="Pavimentado",1-(AG262/(4*365)),Z262="No Pavimentado",1-(AG262/365))</f>
        <v>0.98493150684931507</v>
      </c>
      <c r="AI262" s="2" cm="1">
        <f t="array" ref="AI262">_xlfn.IFS(Z262="Pavimentado",8,Z262="No Pavimentado",R262)</f>
        <v>8</v>
      </c>
      <c r="AJ262" s="2">
        <v>0.62</v>
      </c>
      <c r="AK262" s="2">
        <v>0.15</v>
      </c>
      <c r="AL262" s="2">
        <v>1.5</v>
      </c>
      <c r="AM262" s="2">
        <v>0.15</v>
      </c>
      <c r="AN262" s="2"/>
      <c r="AO262" s="2" cm="1">
        <f t="array" ref="AO262">_xlfn.IFS($Z262=$AU$3,AJ262*(($X262)^(0.91))*(AI262*1.1023)^(1.02),$Z262=$AU$4,AL262*281.9*((8.5/12)^0.9)*(AI262/2.72)^0.45)</f>
        <v>0.23489275495793649</v>
      </c>
      <c r="AP262" s="2" cm="1">
        <f t="array" ref="AP262">_xlfn.IFS($Z262=$AU$3,AK262*(($X262)^(0.91))*(AI262*1.1023)^1.02,$Z262=$AU$4,AM262*281.9*((8.5/12)^0.9)*(AI262/2.72)^0.45)</f>
        <v>5.6828892328533019E-2</v>
      </c>
      <c r="AQ262" s="2" cm="1">
        <f t="array" ref="AQ262">_xlfn.IFS(Z262=$AU$3,(AF262*AO262*AH262)/1000000,Z262=$AU$4,(AF262*AH262*AO262*(1-AN262))/1000000)</f>
        <v>0.20334811141969669</v>
      </c>
      <c r="AR262" s="2" cm="1">
        <f t="array" ref="AR262">_xlfn.IFS(Z262=$AU$3,(AF262*AP262*AH262)/1000000,Z262=$AU$4,(AF262*AH262*AP262*(1-AN262))/1000000)</f>
        <v>4.9197123730571779E-2</v>
      </c>
    </row>
    <row r="263" spans="1:44" x14ac:dyDescent="0.3">
      <c r="A263" s="2">
        <v>30</v>
      </c>
      <c r="B263" t="s">
        <v>228</v>
      </c>
      <c r="D263" t="s">
        <v>23</v>
      </c>
      <c r="F263" s="2" t="s">
        <v>245</v>
      </c>
      <c r="G263" s="2" t="s">
        <v>26</v>
      </c>
      <c r="H263" s="2" t="s">
        <v>246</v>
      </c>
      <c r="I263" s="2" t="s">
        <v>28</v>
      </c>
      <c r="J263" s="2">
        <v>1200</v>
      </c>
      <c r="K263" s="2" t="s">
        <v>232</v>
      </c>
      <c r="L263" s="2">
        <v>40</v>
      </c>
      <c r="M263" s="2" t="s">
        <v>233</v>
      </c>
      <c r="N263" s="2" t="s">
        <v>31</v>
      </c>
      <c r="O263" s="2">
        <v>438000</v>
      </c>
      <c r="P263" s="2" cm="1">
        <f t="array" ref="P263">_xlfn.IFS(AD263=$AT$8,STL!$P$3,AD263=$AT$9,STL!$P$4,AD263=$AT$10,STL!$P$5,AD263=$AT$11,STL!$P$6,AD263=$AT$12,STL!$P$7,AD263=$AT$13,STL!$P$8,AD263=$AT$14,STL!$P$9,AD263=$AT$15,STL!$P$10,AD263=$AT$16,STL!$P$11,AD263=$AT$17,STL!$P$12,AD263=$AT$18,STL!$P$13,AD263=$AT$19,STL!$P$14,AD263=$AT$20,STL!$P$15,AD263=$AT$21,STL!$P$16,AD263=$AT$22,STL!$P$17,AD263=$AT$23,STL!$P$18,AD263=$AT$24,STL!$P$19,AD263=$AT$25,STL!$P$20,AD263=$AT$26,STL!$P$21,AD263=$AT$27,STL!$P$22,AD263=$AT$28,STL!$P$23,AD263=$AT$29,STL!$P$24,AD263=$AT$30,STL!$P$25,AD263=$AT$31,STL!$P$26,AD263=$AT$32,STL!$P$27,AD263=$AT$33,STL!$P$28,AD263=$AT$34,STL!$P$29,AD263=$AT$35,STL!$P$30,AD263=$AT$36,STL!$P$31,AD263=$AT$37,STL!$P$32,AD263=$AT$38,STL!$P$33,AD263=$AT$39,STL!$P$34,AD263=$AT$40,STL!$P$35,AD263=$AT$41,STL!$P$36,AD263=$AT$42,STL!$P$37,AD263=$AT$43,STL!$P$38,AD263=$AT$44,STL!$P$39,AD263=$AT$45,STL!$P$40,AD263=$AT$46,STL!$P$41,AD263=$AT$47,STL!$P$42,AD263=$AT$48,STL!$P$43,AD263=$AT$49,STL!$P$44)</f>
        <v>8.3350000000000009</v>
      </c>
      <c r="Q263" s="2">
        <f>STL!$Q$3</f>
        <v>28</v>
      </c>
      <c r="R263" s="42">
        <f>STL!$R$3</f>
        <v>36.335000000000001</v>
      </c>
      <c r="S263" s="43" cm="1">
        <f t="array" ref="S263">_xlfn.IFS(A263=$AT$8,STL!$S$3,A263=$AT$9,STL!$S$4,A263=$AT$10,STL!$S$5,A263=$AT$11,STL!$S$6,A263=$AT$12,STL!$S$7,A263=$AT$13,STL!$S$8,A263=$AT$14,STL!$S$9,A263=$AT$15,STL!$S$10,A263=$AT$16,STL!$S$11,A263=$AT$17,STL!$S$12,A263=$AT$18,STL!$S$13,A263=$AT$19,STL!$S$14,A263=$AT$20,STL!$S$15,A263=$AT$21,STL!$S$16,A263=$AT$22,STL!$S$17,A263=$AT$23,STL!$S$18,A263=$AT$24,STL!$S$19,A263=$AT$25,STL!$S$20,A263=$AT$26,STL!$S$21,A263=$AT$27,STL!$S$22,A263=$AT$28,STL!$S$23,A263=$AT$29,STL!$S$24,A263=$AT$30,STL!$S$25,A263=$AT$31,STL!$S$26,A263=$AT$32,STL!$S$27,A263=$AT$33,STL!$S$28,A263=$AT$34,STL!$S$29,A263=$AT$35,STL!$S$30,A263=$AT$36,STL!$S$31,A263=$AT$37,STL!$S$32,A263=$AT$38,STL!$S$33,A263=$AT$39,STL!$S$34,A263=$AT$40,STL!$S$35,A263=$AT$41,STL!$S$36,A263=$AT$42,STL!$S$37,A263=$AT$43,STL!$S$38,A263=$AT$44,STL!$S$39,A263=$AT$45,STL!$S$40,A263=$AT$46,STL!$S$41,A263=$AT$47,STL!$S$42,A263=$AT$48,STL!$S$43,A263=$AT$49,STL!$S$44)</f>
        <v>15642.857142857143</v>
      </c>
      <c r="T263" s="2" cm="1">
        <f t="array" ref="T263">_xlfn.IFS(AD263=$AX$8,STL!$T$3,AD263=$AX$9,STL!$T$4,AD263=$AX$10,STL!$T$5,AD263=$AX$11,STL!$T$6,AD263=$AX$12,STL!$T$7,AD263=$AX$13,STL!$T$8,AD263=$AX$14,STL!$T$9,AD263=$AX$15,STL!$T$10,AD263=$AX$16,STL!$T$11,AD263=$AX$17,STL!$T$12,AD263=$AX$18,STL!$T$13,AD263=$AX$19,STL!$T$14,AD263=$AX$20,STL!$T$15,AD263=$AX$21,STL!$T$16,AD263=$AX$22,STL!$T$17,AD263=$AX$23,STL!$T$18,AD263=$AX$24,STL!$T$19,AD263=$AX$25,STL!$T$20,AD263=$AX$26,STL!$T$21,AD263=$AX$27,STL!$T$22,AD263=$AX$28,STL!$T$23,AD263=$AX$29,STL!$T$24,AD263=$AX$30,STL!$T$25,AD263=$AX$31,STL!$T$26,AD263=$AX$32,STL!$T$27,AD263=$AX$33,STL!$T$28,AD263=$AX$34,STL!$T$29,AD263=$AX$35,STL!$T$30,AD263=$AX$36,STL!$T$31,AD263=$AX$37,STL!$T$32,AD263=$AX$38,STL!$T$33,AD263=$AX$39,STL!$T$34,AD263=$AX$40,STL!$T$35,AD263=$AX$41,STL!$T$36,AD263=$AX$42,STL!$T$37,AD263=$AX$43,STL!$T$38,AD263=$AX$44,STL!$T$39,AD263=$AX$45,STL!$T$40,AD263=$AX$46,STL!$T$41,AD263=$AX$47,STL!$T$42,AD263=$AX$48,STL!$T$43,AD263=$AX$49,STL!$T$44)</f>
        <v>71.376000000000005</v>
      </c>
      <c r="U263" s="2" cm="1">
        <f t="array" ref="U263">_xlfn.IFS($AD263=$AX$8,STL!$U$3,$AD263=$AX$9,STL!$U$4,$AD263=$AX$10,STL!$U$5,$AD263=$AX$11,STL!$U$6,$AD263=$AX$12,STL!$U$7,$AD263=$AX$13,STL!$U$8,$AD263=$AX$14,STL!$U$9,$AD263=$AX$15,STL!$U$10,$AD263=$AX$16,STL!$U$11,$AD263=$AX$17,STL!$U$12,$AD263=$AX$18,STL!$U$13,$AD263=$AX$19,STL!$U$14,$AD263=$AX$20,STL!$U$15,$AD263=$AX$21,STL!$U$16,$AD263=$AX$22,STL!$U$17,$AD263=$AX$23,STL!$U$18,$AD263=$AX$24,STL!$U$19,$AD263=$AX$25,STL!$U$20,$AD263=$AX$26,STL!$U$21,$AD263=$AX$27,STL!$U$22,$AD263=$AX$28,STL!$U$23,$AD263=$AX$29,STL!$U$24,$AD263=$AX$30,STL!$U$25,$AD263=$AX$31,STL!$U$26,$AD263=$AX$32,STL!$U$27,$AD263=$AX$33,STL!$U$28,$AD263=$AX$34,STL!$U$29,$AD263=$AX$35,STL!$U$30,$AD263=$AX$36,STL!$U$31,$AD263=$AX$37,STL!$U$32,$AD263=$AX$38,STL!$U$33,$AD263=$AX$39,STL!$U$34,$AD263=$AX$40,STL!$U$35,$AD263=$AX$41,STL!$U$36,$AD263=$AX$42,STL!$U$37,$AD263=$AX$43,STL!$U$38,$AD263=$AX$44,STL!$U$39,$AD263=$AX$45,STL!$U$40,$AD263=$AX$46,STL!$U$41,$AD263=$AX$47,STL!$U$42,$AD263=$AX$48,STL!$U$43,$AD263=$AX$49,STL!$U$44)</f>
        <v>0</v>
      </c>
      <c r="V263" s="2" cm="1">
        <f t="array" ref="V263">_xlfn.IFS($AD263=$AX$8,STL!$V$3,$AD263=$AX$9,STL!$V$4,$AD263=$AX$10,STL!$V$5,$AD263=$AX$11,STL!$V$6,$AD263=$AX$12,STL!$V$7,$AD263=$AX$13,STL!$V$8,$AD263=$AX$14,STL!$V$9,$AD263=$AX$15,STL!$V$10,$AD263=$AX$16,STL!$V$11,$AD263=$AX$17,STL!$V$12,$AD263=$AX$18,STL!$V$13,$AD263=$AX$19,STL!$V$14,$AD263=$AX$20,STL!$V$15,$AD263=$AX$21,STL!$V$16,$AD263=$AX$22,STL!$V$17,$AD263=$AX$23,STL!$V$18,$AD263=$AX$24,STL!$V$19,$AD263=$AX$25,STL!$V$20,$AD263=$AX$26,STL!$V$21,$AD263=$AX$27,STL!$V$22,$AD263=$AX$28,STL!$V$23,$AD263=$AX$29,STL!$V$24,$AD263=$AX$30,STL!$V$25,$AD263=$AX$31,STL!$V$26,$AD263=$AX$32,STL!$V$27,$AD263=$AX$33,STL!$V$28,$AD263=$AX$34,STL!$V$29,$AD263=$AX$35,STL!$V$30,$AD263=$AX$36,STL!$V$31,$AD263=$AX$37,STL!$V$32,$AD263=$AX$38,STL!$V$33,$AD263=$AX$39,STL!$V$34,$AD263=$AX$40,STL!$V$35,$AD263=$AX$41,STL!$V$36,$AD263=$AX$42,STL!$V$37,$AD263=$AX$43,STL!$V$38,$AD263=$AX$44,STL!$V$39,$AD263=$AX$45,STL!$V$40,$AD263=$AX$46,STL!$V$41,$AD263=$AX$47,STL!$V$42,$AD263=$AX$48,STL!$V$43,$AD263=$AX$49,STL!$V$44)</f>
        <v>71.376000000000005</v>
      </c>
      <c r="W263" s="2" t="s">
        <v>1582</v>
      </c>
      <c r="X263" s="2">
        <v>0.03</v>
      </c>
      <c r="Y263" s="2" t="s">
        <v>33</v>
      </c>
      <c r="Z263" s="2" t="s">
        <v>34</v>
      </c>
      <c r="AA263" s="2" t="s">
        <v>35</v>
      </c>
      <c r="AB263" s="2">
        <v>8155.626209</v>
      </c>
      <c r="AC263" s="2">
        <v>8.1556259999999998</v>
      </c>
      <c r="AD263" s="2">
        <v>30</v>
      </c>
      <c r="AE263" s="10" t="s">
        <v>307</v>
      </c>
      <c r="AF263" s="2">
        <f t="shared" si="5"/>
        <v>255154.58485714285</v>
      </c>
      <c r="AG263" s="2" cm="1">
        <f t="array" ref="AG263">_xlfn.IFS(D263="I",MIN('Datos pp I Región'!$K$7:$K$9),D263="II",MIN('Datos pp II Región'!$K$7:$K$9),D263="III",MIN('Datos pp III Región'!$K$7:$K$9),D263="IV",MIN('Datos pp IV Región'!$K$7:$K$9),D263="V",MIN('Datos pp V Región'!$K$7:$K$9),D263="RM",MIN('Datos pp RM'!$K$7:$K$9),D263="VI",MIN('Datos pp VI Región'!$K$7:$K$9))</f>
        <v>22</v>
      </c>
      <c r="AH263" s="2" cm="1">
        <f t="array" ref="AH263">_xlfn.IFS(Z263="Pavimentado",1-(AG263/(4*365)),Z263="No Pavimentado",1-(AG263/365))</f>
        <v>0.98493150684931507</v>
      </c>
      <c r="AI263" s="2" cm="1">
        <f t="array" ref="AI263">_xlfn.IFS(Z263="Pavimentado",8,Z263="No Pavimentado",R263)</f>
        <v>8</v>
      </c>
      <c r="AJ263" s="2">
        <v>0.62</v>
      </c>
      <c r="AK263" s="2">
        <v>0.15</v>
      </c>
      <c r="AL263" s="2">
        <v>1.5</v>
      </c>
      <c r="AM263" s="2">
        <v>0.15</v>
      </c>
      <c r="AN263" s="2"/>
      <c r="AO263" s="2" cm="1">
        <f t="array" ref="AO263">_xlfn.IFS($Z263=$AU$3,AJ263*(($X263)^(0.91))*(AI263*1.1023)^(1.02),$Z263=$AU$4,AL263*281.9*((8.5/12)^0.9)*(AI263/2.72)^0.45)</f>
        <v>0.23489275495793649</v>
      </c>
      <c r="AP263" s="2" cm="1">
        <f t="array" ref="AP263">_xlfn.IFS($Z263=$AU$3,AK263*(($X263)^(0.91))*(AI263*1.1023)^1.02,$Z263=$AU$4,AM263*281.9*((8.5/12)^0.9)*(AI263/2.72)^0.45)</f>
        <v>5.6828892328533019E-2</v>
      </c>
      <c r="AQ263" s="2" cm="1">
        <f t="array" ref="AQ263">_xlfn.IFS(Z263=$AU$3,(AF263*AO263*AH263)/1000000,Z263=$AU$4,(AF263*AH263*AO263*(1-AN263))/1000000)</f>
        <v>5.9030848860599484E-2</v>
      </c>
      <c r="AR263" s="2" cm="1">
        <f t="array" ref="AR263">_xlfn.IFS(Z263=$AU$3,(AF263*AP263*AH263)/1000000,Z263=$AU$4,(AF263*AH263*AP263*(1-AN263))/1000000)</f>
        <v>1.42816569824031E-2</v>
      </c>
    </row>
    <row r="264" spans="1:44" x14ac:dyDescent="0.3">
      <c r="A264" s="2">
        <v>30</v>
      </c>
      <c r="B264" t="s">
        <v>228</v>
      </c>
      <c r="D264" t="s">
        <v>23</v>
      </c>
      <c r="F264" s="2" t="s">
        <v>245</v>
      </c>
      <c r="G264" s="2" t="s">
        <v>26</v>
      </c>
      <c r="H264" s="2" t="s">
        <v>246</v>
      </c>
      <c r="I264" s="2" t="s">
        <v>28</v>
      </c>
      <c r="J264" s="2">
        <v>1200</v>
      </c>
      <c r="K264" s="2" t="s">
        <v>232</v>
      </c>
      <c r="L264" s="2">
        <v>40</v>
      </c>
      <c r="M264" s="2" t="s">
        <v>233</v>
      </c>
      <c r="N264" s="2" t="s">
        <v>31</v>
      </c>
      <c r="O264" s="2">
        <v>438000</v>
      </c>
      <c r="P264" s="2" cm="1">
        <f t="array" ref="P264">_xlfn.IFS(AD264=$AT$8,STL!$P$3,AD264=$AT$9,STL!$P$4,AD264=$AT$10,STL!$P$5,AD264=$AT$11,STL!$P$6,AD264=$AT$12,STL!$P$7,AD264=$AT$13,STL!$P$8,AD264=$AT$14,STL!$P$9,AD264=$AT$15,STL!$P$10,AD264=$AT$16,STL!$P$11,AD264=$AT$17,STL!$P$12,AD264=$AT$18,STL!$P$13,AD264=$AT$19,STL!$P$14,AD264=$AT$20,STL!$P$15,AD264=$AT$21,STL!$P$16,AD264=$AT$22,STL!$P$17,AD264=$AT$23,STL!$P$18,AD264=$AT$24,STL!$P$19,AD264=$AT$25,STL!$P$20,AD264=$AT$26,STL!$P$21,AD264=$AT$27,STL!$P$22,AD264=$AT$28,STL!$P$23,AD264=$AT$29,STL!$P$24,AD264=$AT$30,STL!$P$25,AD264=$AT$31,STL!$P$26,AD264=$AT$32,STL!$P$27,AD264=$AT$33,STL!$P$28,AD264=$AT$34,STL!$P$29,AD264=$AT$35,STL!$P$30,AD264=$AT$36,STL!$P$31,AD264=$AT$37,STL!$P$32,AD264=$AT$38,STL!$P$33,AD264=$AT$39,STL!$P$34,AD264=$AT$40,STL!$P$35,AD264=$AT$41,STL!$P$36,AD264=$AT$42,STL!$P$37,AD264=$AT$43,STL!$P$38,AD264=$AT$44,STL!$P$39,AD264=$AT$45,STL!$P$40,AD264=$AT$46,STL!$P$41,AD264=$AT$47,STL!$P$42,AD264=$AT$48,STL!$P$43,AD264=$AT$49,STL!$P$44)</f>
        <v>8.3350000000000009</v>
      </c>
      <c r="Q264" s="2">
        <f>STL!$Q$3</f>
        <v>28</v>
      </c>
      <c r="R264" s="42">
        <f>STL!$R$3</f>
        <v>36.335000000000001</v>
      </c>
      <c r="S264" s="43" cm="1">
        <f t="array" ref="S264">_xlfn.IFS(A264=$AT$8,STL!$S$3,A264=$AT$9,STL!$S$4,A264=$AT$10,STL!$S$5,A264=$AT$11,STL!$S$6,A264=$AT$12,STL!$S$7,A264=$AT$13,STL!$S$8,A264=$AT$14,STL!$S$9,A264=$AT$15,STL!$S$10,A264=$AT$16,STL!$S$11,A264=$AT$17,STL!$S$12,A264=$AT$18,STL!$S$13,A264=$AT$19,STL!$S$14,A264=$AT$20,STL!$S$15,A264=$AT$21,STL!$S$16,A264=$AT$22,STL!$S$17,A264=$AT$23,STL!$S$18,A264=$AT$24,STL!$S$19,A264=$AT$25,STL!$S$20,A264=$AT$26,STL!$S$21,A264=$AT$27,STL!$S$22,A264=$AT$28,STL!$S$23,A264=$AT$29,STL!$S$24,A264=$AT$30,STL!$S$25,A264=$AT$31,STL!$S$26,A264=$AT$32,STL!$S$27,A264=$AT$33,STL!$S$28,A264=$AT$34,STL!$S$29,A264=$AT$35,STL!$S$30,A264=$AT$36,STL!$S$31,A264=$AT$37,STL!$S$32,A264=$AT$38,STL!$S$33,A264=$AT$39,STL!$S$34,A264=$AT$40,STL!$S$35,A264=$AT$41,STL!$S$36,A264=$AT$42,STL!$S$37,A264=$AT$43,STL!$S$38,A264=$AT$44,STL!$S$39,A264=$AT$45,STL!$S$40,A264=$AT$46,STL!$S$41,A264=$AT$47,STL!$S$42,A264=$AT$48,STL!$S$43,A264=$AT$49,STL!$S$44)</f>
        <v>15642.857142857143</v>
      </c>
      <c r="T264" s="2" cm="1">
        <f t="array" ref="T264">_xlfn.IFS(AD264=$AX$8,STL!$T$3,AD264=$AX$9,STL!$T$4,AD264=$AX$10,STL!$T$5,AD264=$AX$11,STL!$T$6,AD264=$AX$12,STL!$T$7,AD264=$AX$13,STL!$T$8,AD264=$AX$14,STL!$T$9,AD264=$AX$15,STL!$T$10,AD264=$AX$16,STL!$T$11,AD264=$AX$17,STL!$T$12,AD264=$AX$18,STL!$T$13,AD264=$AX$19,STL!$T$14,AD264=$AX$20,STL!$T$15,AD264=$AX$21,STL!$T$16,AD264=$AX$22,STL!$T$17,AD264=$AX$23,STL!$T$18,AD264=$AX$24,STL!$T$19,AD264=$AX$25,STL!$T$20,AD264=$AX$26,STL!$T$21,AD264=$AX$27,STL!$T$22,AD264=$AX$28,STL!$T$23,AD264=$AX$29,STL!$T$24,AD264=$AX$30,STL!$T$25,AD264=$AX$31,STL!$T$26,AD264=$AX$32,STL!$T$27,AD264=$AX$33,STL!$T$28,AD264=$AX$34,STL!$T$29,AD264=$AX$35,STL!$T$30,AD264=$AX$36,STL!$T$31,AD264=$AX$37,STL!$T$32,AD264=$AX$38,STL!$T$33,AD264=$AX$39,STL!$T$34,AD264=$AX$40,STL!$T$35,AD264=$AX$41,STL!$T$36,AD264=$AX$42,STL!$T$37,AD264=$AX$43,STL!$T$38,AD264=$AX$44,STL!$T$39,AD264=$AX$45,STL!$T$40,AD264=$AX$46,STL!$T$41,AD264=$AX$47,STL!$T$42,AD264=$AX$48,STL!$T$43,AD264=$AX$49,STL!$T$44)</f>
        <v>71.376000000000005</v>
      </c>
      <c r="U264" s="2" cm="1">
        <f t="array" ref="U264">_xlfn.IFS($AD264=$AX$8,STL!$U$3,$AD264=$AX$9,STL!$U$4,$AD264=$AX$10,STL!$U$5,$AD264=$AX$11,STL!$U$6,$AD264=$AX$12,STL!$U$7,$AD264=$AX$13,STL!$U$8,$AD264=$AX$14,STL!$U$9,$AD264=$AX$15,STL!$U$10,$AD264=$AX$16,STL!$U$11,$AD264=$AX$17,STL!$U$12,$AD264=$AX$18,STL!$U$13,$AD264=$AX$19,STL!$U$14,$AD264=$AX$20,STL!$U$15,$AD264=$AX$21,STL!$U$16,$AD264=$AX$22,STL!$U$17,$AD264=$AX$23,STL!$U$18,$AD264=$AX$24,STL!$U$19,$AD264=$AX$25,STL!$U$20,$AD264=$AX$26,STL!$U$21,$AD264=$AX$27,STL!$U$22,$AD264=$AX$28,STL!$U$23,$AD264=$AX$29,STL!$U$24,$AD264=$AX$30,STL!$U$25,$AD264=$AX$31,STL!$U$26,$AD264=$AX$32,STL!$U$27,$AD264=$AX$33,STL!$U$28,$AD264=$AX$34,STL!$U$29,$AD264=$AX$35,STL!$U$30,$AD264=$AX$36,STL!$U$31,$AD264=$AX$37,STL!$U$32,$AD264=$AX$38,STL!$U$33,$AD264=$AX$39,STL!$U$34,$AD264=$AX$40,STL!$U$35,$AD264=$AX$41,STL!$U$36,$AD264=$AX$42,STL!$U$37,$AD264=$AX$43,STL!$U$38,$AD264=$AX$44,STL!$U$39,$AD264=$AX$45,STL!$U$40,$AD264=$AX$46,STL!$U$41,$AD264=$AX$47,STL!$U$42,$AD264=$AX$48,STL!$U$43,$AD264=$AX$49,STL!$U$44)</f>
        <v>0</v>
      </c>
      <c r="V264" s="2" cm="1">
        <f t="array" ref="V264">_xlfn.IFS($AD264=$AX$8,STL!$V$3,$AD264=$AX$9,STL!$V$4,$AD264=$AX$10,STL!$V$5,$AD264=$AX$11,STL!$V$6,$AD264=$AX$12,STL!$V$7,$AD264=$AX$13,STL!$V$8,$AD264=$AX$14,STL!$V$9,$AD264=$AX$15,STL!$V$10,$AD264=$AX$16,STL!$V$11,$AD264=$AX$17,STL!$V$12,$AD264=$AX$18,STL!$V$13,$AD264=$AX$19,STL!$V$14,$AD264=$AX$20,STL!$V$15,$AD264=$AX$21,STL!$V$16,$AD264=$AX$22,STL!$V$17,$AD264=$AX$23,STL!$V$18,$AD264=$AX$24,STL!$V$19,$AD264=$AX$25,STL!$V$20,$AD264=$AX$26,STL!$V$21,$AD264=$AX$27,STL!$V$22,$AD264=$AX$28,STL!$V$23,$AD264=$AX$29,STL!$V$24,$AD264=$AX$30,STL!$V$25,$AD264=$AX$31,STL!$V$26,$AD264=$AX$32,STL!$V$27,$AD264=$AX$33,STL!$V$28,$AD264=$AX$34,STL!$V$29,$AD264=$AX$35,STL!$V$30,$AD264=$AX$36,STL!$V$31,$AD264=$AX$37,STL!$V$32,$AD264=$AX$38,STL!$V$33,$AD264=$AX$39,STL!$V$34,$AD264=$AX$40,STL!$V$35,$AD264=$AX$41,STL!$V$36,$AD264=$AX$42,STL!$V$37,$AD264=$AX$43,STL!$V$38,$AD264=$AX$44,STL!$V$39,$AD264=$AX$45,STL!$V$40,$AD264=$AX$46,STL!$V$41,$AD264=$AX$47,STL!$V$42,$AD264=$AX$48,STL!$V$43,$AD264=$AX$49,STL!$V$44)</f>
        <v>71.376000000000005</v>
      </c>
      <c r="W264" s="2" t="s">
        <v>1583</v>
      </c>
      <c r="X264" s="2">
        <v>0.03</v>
      </c>
      <c r="Y264" s="2" t="s">
        <v>33</v>
      </c>
      <c r="Z264" s="2" t="s">
        <v>34</v>
      </c>
      <c r="AA264" s="2" t="s">
        <v>35</v>
      </c>
      <c r="AB264" s="2">
        <v>1949.3902290000001</v>
      </c>
      <c r="AC264" s="2">
        <v>1.94939</v>
      </c>
      <c r="AD264" s="2">
        <v>30</v>
      </c>
      <c r="AE264" s="10" t="s">
        <v>307</v>
      </c>
      <c r="AF264" s="2">
        <f t="shared" si="5"/>
        <v>60988.05857142857</v>
      </c>
      <c r="AG264" s="2" cm="1">
        <f t="array" ref="AG264">_xlfn.IFS(D264="I",MIN('Datos pp I Región'!$K$7:$K$9),D264="II",MIN('Datos pp II Región'!$K$7:$K$9),D264="III",MIN('Datos pp III Región'!$K$7:$K$9),D264="IV",MIN('Datos pp IV Región'!$K$7:$K$9),D264="V",MIN('Datos pp V Región'!$K$7:$K$9),D264="RM",MIN('Datos pp RM'!$K$7:$K$9),D264="VI",MIN('Datos pp VI Región'!$K$7:$K$9))</f>
        <v>22</v>
      </c>
      <c r="AH264" s="2" cm="1">
        <f t="array" ref="AH264">_xlfn.IFS(Z264="Pavimentado",1-(AG264/(4*365)),Z264="No Pavimentado",1-(AG264/365))</f>
        <v>0.98493150684931507</v>
      </c>
      <c r="AI264" s="2" cm="1">
        <f t="array" ref="AI264">_xlfn.IFS(Z264="Pavimentado",8,Z264="No Pavimentado",R264)</f>
        <v>8</v>
      </c>
      <c r="AJ264" s="2">
        <v>0.62</v>
      </c>
      <c r="AK264" s="2">
        <v>0.15</v>
      </c>
      <c r="AL264" s="2">
        <v>1.5</v>
      </c>
      <c r="AM264" s="2">
        <v>0.15</v>
      </c>
      <c r="AN264" s="2"/>
      <c r="AO264" s="2" cm="1">
        <f t="array" ref="AO264">_xlfn.IFS($Z264=$AU$3,AJ264*(($X264)^(0.91))*(AI264*1.1023)^(1.02),$Z264=$AU$4,AL264*281.9*((8.5/12)^0.9)*(AI264/2.72)^0.45)</f>
        <v>0.23489275495793649</v>
      </c>
      <c r="AP264" s="2" cm="1">
        <f t="array" ref="AP264">_xlfn.IFS($Z264=$AU$3,AK264*(($X264)^(0.91))*(AI264*1.1023)^1.02,$Z264=$AU$4,AM264*281.9*((8.5/12)^0.9)*(AI264/2.72)^0.45)</f>
        <v>5.6828892328533019E-2</v>
      </c>
      <c r="AQ264" s="2" cm="1">
        <f t="array" ref="AQ264">_xlfn.IFS(Z264=$AU$3,(AF264*AO264*AH264)/1000000,Z264=$AU$4,(AF264*AH264*AO264*(1-AN264))/1000000)</f>
        <v>1.4109787091801907E-2</v>
      </c>
      <c r="AR264" s="2" cm="1">
        <f t="array" ref="AR264">_xlfn.IFS(Z264=$AU$3,(AF264*AP264*AH264)/1000000,Z264=$AU$4,(AF264*AH264*AP264*(1-AN264))/1000000)</f>
        <v>3.4136581673714296E-3</v>
      </c>
    </row>
    <row r="265" spans="1:44" x14ac:dyDescent="0.3">
      <c r="A265" s="2">
        <v>31</v>
      </c>
      <c r="B265" t="s">
        <v>228</v>
      </c>
      <c r="D265" t="s">
        <v>23</v>
      </c>
      <c r="F265" s="2" t="s">
        <v>248</v>
      </c>
      <c r="G265" s="2" t="s">
        <v>26</v>
      </c>
      <c r="H265" s="2" t="s">
        <v>249</v>
      </c>
      <c r="I265" s="2" t="s">
        <v>28</v>
      </c>
      <c r="J265" s="2">
        <v>1200</v>
      </c>
      <c r="K265" s="2" t="s">
        <v>232</v>
      </c>
      <c r="L265" s="2">
        <v>40</v>
      </c>
      <c r="M265" s="2" t="s">
        <v>233</v>
      </c>
      <c r="N265" s="2" t="s">
        <v>31</v>
      </c>
      <c r="O265" s="2">
        <v>438000</v>
      </c>
      <c r="P265" s="2" cm="1">
        <f t="array" ref="P265">_xlfn.IFS(AD265=$AT$8,STL!$P$3,AD265=$AT$9,STL!$P$4,AD265=$AT$10,STL!$P$5,AD265=$AT$11,STL!$P$6,AD265=$AT$12,STL!$P$7,AD265=$AT$13,STL!$P$8,AD265=$AT$14,STL!$P$9,AD265=$AT$15,STL!$P$10,AD265=$AT$16,STL!$P$11,AD265=$AT$17,STL!$P$12,AD265=$AT$18,STL!$P$13,AD265=$AT$19,STL!$P$14,AD265=$AT$20,STL!$P$15,AD265=$AT$21,STL!$P$16,AD265=$AT$22,STL!$P$17,AD265=$AT$23,STL!$P$18,AD265=$AT$24,STL!$P$19,AD265=$AT$25,STL!$P$20,AD265=$AT$26,STL!$P$21,AD265=$AT$27,STL!$P$22,AD265=$AT$28,STL!$P$23,AD265=$AT$29,STL!$P$24,AD265=$AT$30,STL!$P$25,AD265=$AT$31,STL!$P$26,AD265=$AT$32,STL!$P$27,AD265=$AT$33,STL!$P$28,AD265=$AT$34,STL!$P$29,AD265=$AT$35,STL!$P$30,AD265=$AT$36,STL!$P$31,AD265=$AT$37,STL!$P$32,AD265=$AT$38,STL!$P$33,AD265=$AT$39,STL!$P$34,AD265=$AT$40,STL!$P$35,AD265=$AT$41,STL!$P$36,AD265=$AT$42,STL!$P$37,AD265=$AT$43,STL!$P$38,AD265=$AT$44,STL!$P$39,AD265=$AT$45,STL!$P$40,AD265=$AT$46,STL!$P$41,AD265=$AT$47,STL!$P$42,AD265=$AT$48,STL!$P$43,AD265=$AT$49,STL!$P$44)</f>
        <v>8.3350000000000009</v>
      </c>
      <c r="Q265" s="2">
        <f>STL!$Q$3</f>
        <v>28</v>
      </c>
      <c r="R265" s="42">
        <f>STL!$R$3</f>
        <v>36.335000000000001</v>
      </c>
      <c r="S265" s="43" cm="1">
        <f t="array" ref="S265">_xlfn.IFS(A265=$AT$8,STL!$S$3,A265=$AT$9,STL!$S$4,A265=$AT$10,STL!$S$5,A265=$AT$11,STL!$S$6,A265=$AT$12,STL!$S$7,A265=$AT$13,STL!$S$8,A265=$AT$14,STL!$S$9,A265=$AT$15,STL!$S$10,A265=$AT$16,STL!$S$11,A265=$AT$17,STL!$S$12,A265=$AT$18,STL!$S$13,A265=$AT$19,STL!$S$14,A265=$AT$20,STL!$S$15,A265=$AT$21,STL!$S$16,A265=$AT$22,STL!$S$17,A265=$AT$23,STL!$S$18,A265=$AT$24,STL!$S$19,A265=$AT$25,STL!$S$20,A265=$AT$26,STL!$S$21,A265=$AT$27,STL!$S$22,A265=$AT$28,STL!$S$23,A265=$AT$29,STL!$S$24,A265=$AT$30,STL!$S$25,A265=$AT$31,STL!$S$26,A265=$AT$32,STL!$S$27,A265=$AT$33,STL!$S$28,A265=$AT$34,STL!$S$29,A265=$AT$35,STL!$S$30,A265=$AT$36,STL!$S$31,A265=$AT$37,STL!$S$32,A265=$AT$38,STL!$S$33,A265=$AT$39,STL!$S$34,A265=$AT$40,STL!$S$35,A265=$AT$41,STL!$S$36,A265=$AT$42,STL!$S$37,A265=$AT$43,STL!$S$38,A265=$AT$44,STL!$S$39,A265=$AT$45,STL!$S$40,A265=$AT$46,STL!$S$41,A265=$AT$47,STL!$S$42,A265=$AT$48,STL!$S$43,A265=$AT$49,STL!$S$44)</f>
        <v>15642.857142857143</v>
      </c>
      <c r="T265" s="2" cm="1">
        <f t="array" ref="T265">_xlfn.IFS(AD265=$AX$8,STL!$T$3,AD265=$AX$9,STL!$T$4,AD265=$AX$10,STL!$T$5,AD265=$AX$11,STL!$T$6,AD265=$AX$12,STL!$T$7,AD265=$AX$13,STL!$T$8,AD265=$AX$14,STL!$T$9,AD265=$AX$15,STL!$T$10,AD265=$AX$16,STL!$T$11,AD265=$AX$17,STL!$T$12,AD265=$AX$18,STL!$T$13,AD265=$AX$19,STL!$T$14,AD265=$AX$20,STL!$T$15,AD265=$AX$21,STL!$T$16,AD265=$AX$22,STL!$T$17,AD265=$AX$23,STL!$T$18,AD265=$AX$24,STL!$T$19,AD265=$AX$25,STL!$T$20,AD265=$AX$26,STL!$T$21,AD265=$AX$27,STL!$T$22,AD265=$AX$28,STL!$T$23,AD265=$AX$29,STL!$T$24,AD265=$AX$30,STL!$T$25,AD265=$AX$31,STL!$T$26,AD265=$AX$32,STL!$T$27,AD265=$AX$33,STL!$T$28,AD265=$AX$34,STL!$T$29,AD265=$AX$35,STL!$T$30,AD265=$AX$36,STL!$T$31,AD265=$AX$37,STL!$T$32,AD265=$AX$38,STL!$T$33,AD265=$AX$39,STL!$T$34,AD265=$AX$40,STL!$T$35,AD265=$AX$41,STL!$T$36,AD265=$AX$42,STL!$T$37,AD265=$AX$43,STL!$T$38,AD265=$AX$44,STL!$T$39,AD265=$AX$45,STL!$T$40,AD265=$AX$46,STL!$T$41,AD265=$AX$47,STL!$T$42,AD265=$AX$48,STL!$T$43,AD265=$AX$49,STL!$T$44)</f>
        <v>123.33799999999999</v>
      </c>
      <c r="U265" s="2" cm="1">
        <f t="array" ref="U265">_xlfn.IFS($AD265=$AX$8,STL!$U$3,$AD265=$AX$9,STL!$U$4,$AD265=$AX$10,STL!$U$5,$AD265=$AX$11,STL!$U$6,$AD265=$AX$12,STL!$U$7,$AD265=$AX$13,STL!$U$8,$AD265=$AX$14,STL!$U$9,$AD265=$AX$15,STL!$U$10,$AD265=$AX$16,STL!$U$11,$AD265=$AX$17,STL!$U$12,$AD265=$AX$18,STL!$U$13,$AD265=$AX$19,STL!$U$14,$AD265=$AX$20,STL!$U$15,$AD265=$AX$21,STL!$U$16,$AD265=$AX$22,STL!$U$17,$AD265=$AX$23,STL!$U$18,$AD265=$AX$24,STL!$U$19,$AD265=$AX$25,STL!$U$20,$AD265=$AX$26,STL!$U$21,$AD265=$AX$27,STL!$U$22,$AD265=$AX$28,STL!$U$23,$AD265=$AX$29,STL!$U$24,$AD265=$AX$30,STL!$U$25,$AD265=$AX$31,STL!$U$26,$AD265=$AX$32,STL!$U$27,$AD265=$AX$33,STL!$U$28,$AD265=$AX$34,STL!$U$29,$AD265=$AX$35,STL!$U$30,$AD265=$AX$36,STL!$U$31,$AD265=$AX$37,STL!$U$32,$AD265=$AX$38,STL!$U$33,$AD265=$AX$39,STL!$U$34,$AD265=$AX$40,STL!$U$35,$AD265=$AX$41,STL!$U$36,$AD265=$AX$42,STL!$U$37,$AD265=$AX$43,STL!$U$38,$AD265=$AX$44,STL!$U$39,$AD265=$AX$45,STL!$U$40,$AD265=$AX$46,STL!$U$41,$AD265=$AX$47,STL!$U$42,$AD265=$AX$48,STL!$U$43,$AD265=$AX$49,STL!$U$44)</f>
        <v>22.824999999999999</v>
      </c>
      <c r="V265" s="2" cm="1">
        <f t="array" ref="V265">_xlfn.IFS($AD265=$AX$8,STL!$V$3,$AD265=$AX$9,STL!$V$4,$AD265=$AX$10,STL!$V$5,$AD265=$AX$11,STL!$V$6,$AD265=$AX$12,STL!$V$7,$AD265=$AX$13,STL!$V$8,$AD265=$AX$14,STL!$V$9,$AD265=$AX$15,STL!$V$10,$AD265=$AX$16,STL!$V$11,$AD265=$AX$17,STL!$V$12,$AD265=$AX$18,STL!$V$13,$AD265=$AX$19,STL!$V$14,$AD265=$AX$20,STL!$V$15,$AD265=$AX$21,STL!$V$16,$AD265=$AX$22,STL!$V$17,$AD265=$AX$23,STL!$V$18,$AD265=$AX$24,STL!$V$19,$AD265=$AX$25,STL!$V$20,$AD265=$AX$26,STL!$V$21,$AD265=$AX$27,STL!$V$22,$AD265=$AX$28,STL!$V$23,$AD265=$AX$29,STL!$V$24,$AD265=$AX$30,STL!$V$25,$AD265=$AX$31,STL!$V$26,$AD265=$AX$32,STL!$V$27,$AD265=$AX$33,STL!$V$28,$AD265=$AX$34,STL!$V$29,$AD265=$AX$35,STL!$V$30,$AD265=$AX$36,STL!$V$31,$AD265=$AX$37,STL!$V$32,$AD265=$AX$38,STL!$V$33,$AD265=$AX$39,STL!$V$34,$AD265=$AX$40,STL!$V$35,$AD265=$AX$41,STL!$V$36,$AD265=$AX$42,STL!$V$37,$AD265=$AX$43,STL!$V$38,$AD265=$AX$44,STL!$V$39,$AD265=$AX$45,STL!$V$40,$AD265=$AX$46,STL!$V$41,$AD265=$AX$47,STL!$V$42,$AD265=$AX$48,STL!$V$43,$AD265=$AX$49,STL!$V$44)</f>
        <v>146.16299999999998</v>
      </c>
      <c r="W265" s="2" t="s">
        <v>1584</v>
      </c>
      <c r="X265" s="2">
        <v>0.2</v>
      </c>
      <c r="Y265" s="2" t="s">
        <v>33</v>
      </c>
      <c r="Z265" s="2" t="s">
        <v>34</v>
      </c>
      <c r="AA265" s="2" t="s">
        <v>35</v>
      </c>
      <c r="AB265" s="2">
        <v>78017.626554000002</v>
      </c>
      <c r="AC265" s="2">
        <v>78.017627000000005</v>
      </c>
      <c r="AD265" s="2">
        <v>31</v>
      </c>
      <c r="AE265" s="10" t="s">
        <v>307</v>
      </c>
      <c r="AF265" s="2">
        <f t="shared" si="5"/>
        <v>2440837.1875714287</v>
      </c>
      <c r="AG265" s="2" cm="1">
        <f t="array" ref="AG265">_xlfn.IFS(D265="I",MIN('Datos pp I Región'!$K$7:$K$9),D265="II",MIN('Datos pp II Región'!$K$7:$K$9),D265="III",MIN('Datos pp III Región'!$K$7:$K$9),D265="IV",MIN('Datos pp IV Región'!$K$7:$K$9),D265="V",MIN('Datos pp V Región'!$K$7:$K$9),D265="RM",MIN('Datos pp RM'!$K$7:$K$9),D265="VI",MIN('Datos pp VI Región'!$K$7:$K$9))</f>
        <v>22</v>
      </c>
      <c r="AH265" s="2" cm="1">
        <f t="array" ref="AH265">_xlfn.IFS(Z265="Pavimentado",1-(AG265/(4*365)),Z265="No Pavimentado",1-(AG265/365))</f>
        <v>0.98493150684931507</v>
      </c>
      <c r="AI265" s="2" cm="1">
        <f t="array" ref="AI265">_xlfn.IFS(Z265="Pavimentado",8,Z265="No Pavimentado",R265)</f>
        <v>8</v>
      </c>
      <c r="AJ265" s="2">
        <v>0.62</v>
      </c>
      <c r="AK265" s="2">
        <v>0.15</v>
      </c>
      <c r="AL265" s="2">
        <v>1.5</v>
      </c>
      <c r="AM265" s="2">
        <v>0.15</v>
      </c>
      <c r="AN265" s="2"/>
      <c r="AO265" s="2" cm="1">
        <f t="array" ref="AO265">_xlfn.IFS($Z265=$AU$3,AJ265*(($X265)^(0.91))*(AI265*1.1023)^(1.02),$Z265=$AU$4,AL265*281.9*((8.5/12)^0.9)*(AI265/2.72)^0.45)</f>
        <v>1.3201600184669013</v>
      </c>
      <c r="AP265" s="2" cm="1">
        <f t="array" ref="AP265">_xlfn.IFS($Z265=$AU$3,AK265*(($X265)^(0.91))*(AI265*1.1023)^1.02,$Z265=$AU$4,AM265*281.9*((8.5/12)^0.9)*(AI265/2.72)^0.45)</f>
        <v>0.31939355285489546</v>
      </c>
      <c r="AQ265" s="2" cm="1">
        <f t="array" ref="AQ265">_xlfn.IFS(Z265=$AU$3,(AF265*AO265*AH265)/1000000,Z265=$AU$4,(AF265*AH265*AO265*(1-AN265))/1000000)</f>
        <v>3.1737405264370664</v>
      </c>
      <c r="AR265" s="2" cm="1">
        <f t="array" ref="AR265">_xlfn.IFS(Z265=$AU$3,(AF265*AP265*AH265)/1000000,Z265=$AU$4,(AF265*AH265*AP265*(1-AN265))/1000000)</f>
        <v>0.76784044994445155</v>
      </c>
    </row>
    <row r="266" spans="1:44" x14ac:dyDescent="0.3">
      <c r="A266" s="2">
        <v>31</v>
      </c>
      <c r="B266" t="s">
        <v>228</v>
      </c>
      <c r="D266" t="s">
        <v>23</v>
      </c>
      <c r="F266" s="2" t="s">
        <v>250</v>
      </c>
      <c r="G266" s="2" t="s">
        <v>26</v>
      </c>
      <c r="H266" s="2" t="s">
        <v>249</v>
      </c>
      <c r="I266" s="2" t="s">
        <v>28</v>
      </c>
      <c r="J266" s="2">
        <v>1200</v>
      </c>
      <c r="K266" s="2" t="s">
        <v>232</v>
      </c>
      <c r="L266" s="2">
        <v>40</v>
      </c>
      <c r="M266" s="2" t="s">
        <v>233</v>
      </c>
      <c r="N266" s="2" t="s">
        <v>31</v>
      </c>
      <c r="O266" s="2">
        <v>438000</v>
      </c>
      <c r="P266" s="2" cm="1">
        <f t="array" ref="P266">_xlfn.IFS(AD266=$AT$8,STL!$P$3,AD266=$AT$9,STL!$P$4,AD266=$AT$10,STL!$P$5,AD266=$AT$11,STL!$P$6,AD266=$AT$12,STL!$P$7,AD266=$AT$13,STL!$P$8,AD266=$AT$14,STL!$P$9,AD266=$AT$15,STL!$P$10,AD266=$AT$16,STL!$P$11,AD266=$AT$17,STL!$P$12,AD266=$AT$18,STL!$P$13,AD266=$AT$19,STL!$P$14,AD266=$AT$20,STL!$P$15,AD266=$AT$21,STL!$P$16,AD266=$AT$22,STL!$P$17,AD266=$AT$23,STL!$P$18,AD266=$AT$24,STL!$P$19,AD266=$AT$25,STL!$P$20,AD266=$AT$26,STL!$P$21,AD266=$AT$27,STL!$P$22,AD266=$AT$28,STL!$P$23,AD266=$AT$29,STL!$P$24,AD266=$AT$30,STL!$P$25,AD266=$AT$31,STL!$P$26,AD266=$AT$32,STL!$P$27,AD266=$AT$33,STL!$P$28,AD266=$AT$34,STL!$P$29,AD266=$AT$35,STL!$P$30,AD266=$AT$36,STL!$P$31,AD266=$AT$37,STL!$P$32,AD266=$AT$38,STL!$P$33,AD266=$AT$39,STL!$P$34,AD266=$AT$40,STL!$P$35,AD266=$AT$41,STL!$P$36,AD266=$AT$42,STL!$P$37,AD266=$AT$43,STL!$P$38,AD266=$AT$44,STL!$P$39,AD266=$AT$45,STL!$P$40,AD266=$AT$46,STL!$P$41,AD266=$AT$47,STL!$P$42,AD266=$AT$48,STL!$P$43,AD266=$AT$49,STL!$P$44)</f>
        <v>8.3350000000000009</v>
      </c>
      <c r="Q266" s="2">
        <f>STL!$Q$3</f>
        <v>28</v>
      </c>
      <c r="R266" s="42">
        <f>STL!$R$3</f>
        <v>36.335000000000001</v>
      </c>
      <c r="S266" s="43" cm="1">
        <f t="array" ref="S266">_xlfn.IFS(A266=$AT$8,STL!$S$3,A266=$AT$9,STL!$S$4,A266=$AT$10,STL!$S$5,A266=$AT$11,STL!$S$6,A266=$AT$12,STL!$S$7,A266=$AT$13,STL!$S$8,A266=$AT$14,STL!$S$9,A266=$AT$15,STL!$S$10,A266=$AT$16,STL!$S$11,A266=$AT$17,STL!$S$12,A266=$AT$18,STL!$S$13,A266=$AT$19,STL!$S$14,A266=$AT$20,STL!$S$15,A266=$AT$21,STL!$S$16,A266=$AT$22,STL!$S$17,A266=$AT$23,STL!$S$18,A266=$AT$24,STL!$S$19,A266=$AT$25,STL!$S$20,A266=$AT$26,STL!$S$21,A266=$AT$27,STL!$S$22,A266=$AT$28,STL!$S$23,A266=$AT$29,STL!$S$24,A266=$AT$30,STL!$S$25,A266=$AT$31,STL!$S$26,A266=$AT$32,STL!$S$27,A266=$AT$33,STL!$S$28,A266=$AT$34,STL!$S$29,A266=$AT$35,STL!$S$30,A266=$AT$36,STL!$S$31,A266=$AT$37,STL!$S$32,A266=$AT$38,STL!$S$33,A266=$AT$39,STL!$S$34,A266=$AT$40,STL!$S$35,A266=$AT$41,STL!$S$36,A266=$AT$42,STL!$S$37,A266=$AT$43,STL!$S$38,A266=$AT$44,STL!$S$39,A266=$AT$45,STL!$S$40,A266=$AT$46,STL!$S$41,A266=$AT$47,STL!$S$42,A266=$AT$48,STL!$S$43,A266=$AT$49,STL!$S$44)</f>
        <v>15642.857142857143</v>
      </c>
      <c r="T266" s="2" cm="1">
        <f t="array" ref="T266">_xlfn.IFS(AD266=$AX$8,STL!$T$3,AD266=$AX$9,STL!$T$4,AD266=$AX$10,STL!$T$5,AD266=$AX$11,STL!$T$6,AD266=$AX$12,STL!$T$7,AD266=$AX$13,STL!$T$8,AD266=$AX$14,STL!$T$9,AD266=$AX$15,STL!$T$10,AD266=$AX$16,STL!$T$11,AD266=$AX$17,STL!$T$12,AD266=$AX$18,STL!$T$13,AD266=$AX$19,STL!$T$14,AD266=$AX$20,STL!$T$15,AD266=$AX$21,STL!$T$16,AD266=$AX$22,STL!$T$17,AD266=$AX$23,STL!$T$18,AD266=$AX$24,STL!$T$19,AD266=$AX$25,STL!$T$20,AD266=$AX$26,STL!$T$21,AD266=$AX$27,STL!$T$22,AD266=$AX$28,STL!$T$23,AD266=$AX$29,STL!$T$24,AD266=$AX$30,STL!$T$25,AD266=$AX$31,STL!$T$26,AD266=$AX$32,STL!$T$27,AD266=$AX$33,STL!$T$28,AD266=$AX$34,STL!$T$29,AD266=$AX$35,STL!$T$30,AD266=$AX$36,STL!$T$31,AD266=$AX$37,STL!$T$32,AD266=$AX$38,STL!$T$33,AD266=$AX$39,STL!$T$34,AD266=$AX$40,STL!$T$35,AD266=$AX$41,STL!$T$36,AD266=$AX$42,STL!$T$37,AD266=$AX$43,STL!$T$38,AD266=$AX$44,STL!$T$39,AD266=$AX$45,STL!$T$40,AD266=$AX$46,STL!$T$41,AD266=$AX$47,STL!$T$42,AD266=$AX$48,STL!$T$43,AD266=$AX$49,STL!$T$44)</f>
        <v>123.33799999999999</v>
      </c>
      <c r="U266" s="2" cm="1">
        <f t="array" ref="U266">_xlfn.IFS($AD266=$AX$8,STL!$U$3,$AD266=$AX$9,STL!$U$4,$AD266=$AX$10,STL!$U$5,$AD266=$AX$11,STL!$U$6,$AD266=$AX$12,STL!$U$7,$AD266=$AX$13,STL!$U$8,$AD266=$AX$14,STL!$U$9,$AD266=$AX$15,STL!$U$10,$AD266=$AX$16,STL!$U$11,$AD266=$AX$17,STL!$U$12,$AD266=$AX$18,STL!$U$13,$AD266=$AX$19,STL!$U$14,$AD266=$AX$20,STL!$U$15,$AD266=$AX$21,STL!$U$16,$AD266=$AX$22,STL!$U$17,$AD266=$AX$23,STL!$U$18,$AD266=$AX$24,STL!$U$19,$AD266=$AX$25,STL!$U$20,$AD266=$AX$26,STL!$U$21,$AD266=$AX$27,STL!$U$22,$AD266=$AX$28,STL!$U$23,$AD266=$AX$29,STL!$U$24,$AD266=$AX$30,STL!$U$25,$AD266=$AX$31,STL!$U$26,$AD266=$AX$32,STL!$U$27,$AD266=$AX$33,STL!$U$28,$AD266=$AX$34,STL!$U$29,$AD266=$AX$35,STL!$U$30,$AD266=$AX$36,STL!$U$31,$AD266=$AX$37,STL!$U$32,$AD266=$AX$38,STL!$U$33,$AD266=$AX$39,STL!$U$34,$AD266=$AX$40,STL!$U$35,$AD266=$AX$41,STL!$U$36,$AD266=$AX$42,STL!$U$37,$AD266=$AX$43,STL!$U$38,$AD266=$AX$44,STL!$U$39,$AD266=$AX$45,STL!$U$40,$AD266=$AX$46,STL!$U$41,$AD266=$AX$47,STL!$U$42,$AD266=$AX$48,STL!$U$43,$AD266=$AX$49,STL!$U$44)</f>
        <v>22.824999999999999</v>
      </c>
      <c r="V266" s="2" cm="1">
        <f t="array" ref="V266">_xlfn.IFS($AD266=$AX$8,STL!$V$3,$AD266=$AX$9,STL!$V$4,$AD266=$AX$10,STL!$V$5,$AD266=$AX$11,STL!$V$6,$AD266=$AX$12,STL!$V$7,$AD266=$AX$13,STL!$V$8,$AD266=$AX$14,STL!$V$9,$AD266=$AX$15,STL!$V$10,$AD266=$AX$16,STL!$V$11,$AD266=$AX$17,STL!$V$12,$AD266=$AX$18,STL!$V$13,$AD266=$AX$19,STL!$V$14,$AD266=$AX$20,STL!$V$15,$AD266=$AX$21,STL!$V$16,$AD266=$AX$22,STL!$V$17,$AD266=$AX$23,STL!$V$18,$AD266=$AX$24,STL!$V$19,$AD266=$AX$25,STL!$V$20,$AD266=$AX$26,STL!$V$21,$AD266=$AX$27,STL!$V$22,$AD266=$AX$28,STL!$V$23,$AD266=$AX$29,STL!$V$24,$AD266=$AX$30,STL!$V$25,$AD266=$AX$31,STL!$V$26,$AD266=$AX$32,STL!$V$27,$AD266=$AX$33,STL!$V$28,$AD266=$AX$34,STL!$V$29,$AD266=$AX$35,STL!$V$30,$AD266=$AX$36,STL!$V$31,$AD266=$AX$37,STL!$V$32,$AD266=$AX$38,STL!$V$33,$AD266=$AX$39,STL!$V$34,$AD266=$AX$40,STL!$V$35,$AD266=$AX$41,STL!$V$36,$AD266=$AX$42,STL!$V$37,$AD266=$AX$43,STL!$V$38,$AD266=$AX$44,STL!$V$39,$AD266=$AX$45,STL!$V$40,$AD266=$AX$46,STL!$V$41,$AD266=$AX$47,STL!$V$42,$AD266=$AX$48,STL!$V$43,$AD266=$AX$49,STL!$V$44)</f>
        <v>146.16299999999998</v>
      </c>
      <c r="W266" s="2" t="s">
        <v>1585</v>
      </c>
      <c r="X266" s="2">
        <v>0</v>
      </c>
      <c r="Y266" s="2" t="s">
        <v>33</v>
      </c>
      <c r="Z266" s="2" t="s">
        <v>61</v>
      </c>
      <c r="AA266" s="2" t="s">
        <v>35</v>
      </c>
      <c r="AB266" s="2">
        <v>22780.290813</v>
      </c>
      <c r="AC266" s="2">
        <v>22.780290999999998</v>
      </c>
      <c r="AD266" s="2">
        <v>31</v>
      </c>
      <c r="AE266" s="10" t="s">
        <v>307</v>
      </c>
      <c r="AF266" s="17">
        <f t="shared" si="5"/>
        <v>712697.6755714285</v>
      </c>
      <c r="AG266" s="2" cm="1">
        <f t="array" ref="AG266">_xlfn.IFS(D266="I",MIN('Datos pp I Región'!$K$7:$K$9),D266="II",MIN('Datos pp II Región'!$K$7:$K$9),D266="III",MIN('Datos pp III Región'!$K$7:$K$9),D266="IV",MIN('Datos pp IV Región'!$K$7:$K$9),D266="V",MIN('Datos pp V Región'!$K$7:$K$9),D266="RM",MIN('Datos pp RM'!$K$7:$K$9),D266="VI",MIN('Datos pp VI Región'!$K$7:$K$9))</f>
        <v>22</v>
      </c>
      <c r="AH266" s="2" cm="1">
        <f t="array" ref="AH266">_xlfn.IFS(Z266="Pavimentado",1-(AG266/(4*365)),Z266="No Pavimentado",1-(AG266/365))</f>
        <v>0.9397260273972603</v>
      </c>
      <c r="AI266" s="2" cm="1">
        <f t="array" ref="AI266">_xlfn.IFS(Z266="Pavimentado",8,Z266="No Pavimentado",R266)</f>
        <v>36.335000000000001</v>
      </c>
      <c r="AJ266" s="2">
        <v>0.62</v>
      </c>
      <c r="AK266" s="2">
        <v>0.15</v>
      </c>
      <c r="AL266" s="2">
        <v>1.5</v>
      </c>
      <c r="AM266" s="2">
        <v>0.15</v>
      </c>
      <c r="AN266" s="2"/>
      <c r="AO266" s="2" cm="1">
        <f t="array" ref="AO266">_xlfn.IFS($Z266=$AU$3,AJ266*(($X266)^(0.91))*(AI266*1.1023)^(1.02),$Z266=$AU$4,AL266*281.9*((8.5/12)^0.9)*(AI266/2.72)^0.45)</f>
        <v>995.38378987729118</v>
      </c>
      <c r="AP266" s="2" cm="1">
        <f t="array" ref="AP266">_xlfn.IFS($Z266=$AU$3,AK266*(($X266)^(0.91))*(AI266*1.1023)^1.02,$Z266=$AU$4,AM266*281.9*((8.5/12)^0.9)*(AI266/2.72)^0.45)</f>
        <v>99.538378987729104</v>
      </c>
      <c r="AQ266" s="2" cm="1">
        <f t="array" ref="AQ266">_xlfn.IFS(Z266=$AU$3,(AF266*AO266*AH266)/1000000,Z266=$AU$4,(AF266*AH266*AO266*(1-AN266))/1000000)</f>
        <v>666.64889226857383</v>
      </c>
      <c r="AR266" s="2" cm="1">
        <f t="array" ref="AR266">_xlfn.IFS(Z266=$AU$3,(AF266*AP266*AH266)/1000000,Z266=$AU$4,(AF266*AH266*AP266*(1-AN266))/1000000)</f>
        <v>66.664889226857369</v>
      </c>
    </row>
    <row r="267" spans="1:44" x14ac:dyDescent="0.3">
      <c r="A267" s="2">
        <v>31</v>
      </c>
      <c r="B267" t="s">
        <v>228</v>
      </c>
      <c r="D267" t="s">
        <v>23</v>
      </c>
      <c r="F267" s="2" t="s">
        <v>248</v>
      </c>
      <c r="G267" s="2" t="s">
        <v>26</v>
      </c>
      <c r="H267" s="2" t="s">
        <v>249</v>
      </c>
      <c r="I267" s="2" t="s">
        <v>28</v>
      </c>
      <c r="J267" s="2">
        <v>1200</v>
      </c>
      <c r="K267" s="2" t="s">
        <v>232</v>
      </c>
      <c r="L267" s="2">
        <v>40</v>
      </c>
      <c r="M267" s="2" t="s">
        <v>233</v>
      </c>
      <c r="N267" s="2" t="s">
        <v>31</v>
      </c>
      <c r="O267" s="2">
        <v>438000</v>
      </c>
      <c r="P267" s="2" cm="1">
        <f t="array" ref="P267">_xlfn.IFS(AD267=$AT$8,STL!$P$3,AD267=$AT$9,STL!$P$4,AD267=$AT$10,STL!$P$5,AD267=$AT$11,STL!$P$6,AD267=$AT$12,STL!$P$7,AD267=$AT$13,STL!$P$8,AD267=$AT$14,STL!$P$9,AD267=$AT$15,STL!$P$10,AD267=$AT$16,STL!$P$11,AD267=$AT$17,STL!$P$12,AD267=$AT$18,STL!$P$13,AD267=$AT$19,STL!$P$14,AD267=$AT$20,STL!$P$15,AD267=$AT$21,STL!$P$16,AD267=$AT$22,STL!$P$17,AD267=$AT$23,STL!$P$18,AD267=$AT$24,STL!$P$19,AD267=$AT$25,STL!$P$20,AD267=$AT$26,STL!$P$21,AD267=$AT$27,STL!$P$22,AD267=$AT$28,STL!$P$23,AD267=$AT$29,STL!$P$24,AD267=$AT$30,STL!$P$25,AD267=$AT$31,STL!$P$26,AD267=$AT$32,STL!$P$27,AD267=$AT$33,STL!$P$28,AD267=$AT$34,STL!$P$29,AD267=$AT$35,STL!$P$30,AD267=$AT$36,STL!$P$31,AD267=$AT$37,STL!$P$32,AD267=$AT$38,STL!$P$33,AD267=$AT$39,STL!$P$34,AD267=$AT$40,STL!$P$35,AD267=$AT$41,STL!$P$36,AD267=$AT$42,STL!$P$37,AD267=$AT$43,STL!$P$38,AD267=$AT$44,STL!$P$39,AD267=$AT$45,STL!$P$40,AD267=$AT$46,STL!$P$41,AD267=$AT$47,STL!$P$42,AD267=$AT$48,STL!$P$43,AD267=$AT$49,STL!$P$44)</f>
        <v>8.3350000000000009</v>
      </c>
      <c r="Q267" s="2">
        <f>STL!$Q$3</f>
        <v>28</v>
      </c>
      <c r="R267" s="42">
        <f>STL!$R$3</f>
        <v>36.335000000000001</v>
      </c>
      <c r="S267" s="43" cm="1">
        <f t="array" ref="S267">_xlfn.IFS(A267=$AT$8,STL!$S$3,A267=$AT$9,STL!$S$4,A267=$AT$10,STL!$S$5,A267=$AT$11,STL!$S$6,A267=$AT$12,STL!$S$7,A267=$AT$13,STL!$S$8,A267=$AT$14,STL!$S$9,A267=$AT$15,STL!$S$10,A267=$AT$16,STL!$S$11,A267=$AT$17,STL!$S$12,A267=$AT$18,STL!$S$13,A267=$AT$19,STL!$S$14,A267=$AT$20,STL!$S$15,A267=$AT$21,STL!$S$16,A267=$AT$22,STL!$S$17,A267=$AT$23,STL!$S$18,A267=$AT$24,STL!$S$19,A267=$AT$25,STL!$S$20,A267=$AT$26,STL!$S$21,A267=$AT$27,STL!$S$22,A267=$AT$28,STL!$S$23,A267=$AT$29,STL!$S$24,A267=$AT$30,STL!$S$25,A267=$AT$31,STL!$S$26,A267=$AT$32,STL!$S$27,A267=$AT$33,STL!$S$28,A267=$AT$34,STL!$S$29,A267=$AT$35,STL!$S$30,A267=$AT$36,STL!$S$31,A267=$AT$37,STL!$S$32,A267=$AT$38,STL!$S$33,A267=$AT$39,STL!$S$34,A267=$AT$40,STL!$S$35,A267=$AT$41,STL!$S$36,A267=$AT$42,STL!$S$37,A267=$AT$43,STL!$S$38,A267=$AT$44,STL!$S$39,A267=$AT$45,STL!$S$40,A267=$AT$46,STL!$S$41,A267=$AT$47,STL!$S$42,A267=$AT$48,STL!$S$43,A267=$AT$49,STL!$S$44)</f>
        <v>15642.857142857143</v>
      </c>
      <c r="T267" s="2" cm="1">
        <f t="array" ref="T267">_xlfn.IFS(AD267=$AX$8,STL!$T$3,AD267=$AX$9,STL!$T$4,AD267=$AX$10,STL!$T$5,AD267=$AX$11,STL!$T$6,AD267=$AX$12,STL!$T$7,AD267=$AX$13,STL!$T$8,AD267=$AX$14,STL!$T$9,AD267=$AX$15,STL!$T$10,AD267=$AX$16,STL!$T$11,AD267=$AX$17,STL!$T$12,AD267=$AX$18,STL!$T$13,AD267=$AX$19,STL!$T$14,AD267=$AX$20,STL!$T$15,AD267=$AX$21,STL!$T$16,AD267=$AX$22,STL!$T$17,AD267=$AX$23,STL!$T$18,AD267=$AX$24,STL!$T$19,AD267=$AX$25,STL!$T$20,AD267=$AX$26,STL!$T$21,AD267=$AX$27,STL!$T$22,AD267=$AX$28,STL!$T$23,AD267=$AX$29,STL!$T$24,AD267=$AX$30,STL!$T$25,AD267=$AX$31,STL!$T$26,AD267=$AX$32,STL!$T$27,AD267=$AX$33,STL!$T$28,AD267=$AX$34,STL!$T$29,AD267=$AX$35,STL!$T$30,AD267=$AX$36,STL!$T$31,AD267=$AX$37,STL!$T$32,AD267=$AX$38,STL!$T$33,AD267=$AX$39,STL!$T$34,AD267=$AX$40,STL!$T$35,AD267=$AX$41,STL!$T$36,AD267=$AX$42,STL!$T$37,AD267=$AX$43,STL!$T$38,AD267=$AX$44,STL!$T$39,AD267=$AX$45,STL!$T$40,AD267=$AX$46,STL!$T$41,AD267=$AX$47,STL!$T$42,AD267=$AX$48,STL!$T$43,AD267=$AX$49,STL!$T$44)</f>
        <v>123.33799999999999</v>
      </c>
      <c r="U267" s="2" cm="1">
        <f t="array" ref="U267">_xlfn.IFS($AD267=$AX$8,STL!$U$3,$AD267=$AX$9,STL!$U$4,$AD267=$AX$10,STL!$U$5,$AD267=$AX$11,STL!$U$6,$AD267=$AX$12,STL!$U$7,$AD267=$AX$13,STL!$U$8,$AD267=$AX$14,STL!$U$9,$AD267=$AX$15,STL!$U$10,$AD267=$AX$16,STL!$U$11,$AD267=$AX$17,STL!$U$12,$AD267=$AX$18,STL!$U$13,$AD267=$AX$19,STL!$U$14,$AD267=$AX$20,STL!$U$15,$AD267=$AX$21,STL!$U$16,$AD267=$AX$22,STL!$U$17,$AD267=$AX$23,STL!$U$18,$AD267=$AX$24,STL!$U$19,$AD267=$AX$25,STL!$U$20,$AD267=$AX$26,STL!$U$21,$AD267=$AX$27,STL!$U$22,$AD267=$AX$28,STL!$U$23,$AD267=$AX$29,STL!$U$24,$AD267=$AX$30,STL!$U$25,$AD267=$AX$31,STL!$U$26,$AD267=$AX$32,STL!$U$27,$AD267=$AX$33,STL!$U$28,$AD267=$AX$34,STL!$U$29,$AD267=$AX$35,STL!$U$30,$AD267=$AX$36,STL!$U$31,$AD267=$AX$37,STL!$U$32,$AD267=$AX$38,STL!$U$33,$AD267=$AX$39,STL!$U$34,$AD267=$AX$40,STL!$U$35,$AD267=$AX$41,STL!$U$36,$AD267=$AX$42,STL!$U$37,$AD267=$AX$43,STL!$U$38,$AD267=$AX$44,STL!$U$39,$AD267=$AX$45,STL!$U$40,$AD267=$AX$46,STL!$U$41,$AD267=$AX$47,STL!$U$42,$AD267=$AX$48,STL!$U$43,$AD267=$AX$49,STL!$U$44)</f>
        <v>22.824999999999999</v>
      </c>
      <c r="V267" s="2" cm="1">
        <f t="array" ref="V267">_xlfn.IFS($AD267=$AX$8,STL!$V$3,$AD267=$AX$9,STL!$V$4,$AD267=$AX$10,STL!$V$5,$AD267=$AX$11,STL!$V$6,$AD267=$AX$12,STL!$V$7,$AD267=$AX$13,STL!$V$8,$AD267=$AX$14,STL!$V$9,$AD267=$AX$15,STL!$V$10,$AD267=$AX$16,STL!$V$11,$AD267=$AX$17,STL!$V$12,$AD267=$AX$18,STL!$V$13,$AD267=$AX$19,STL!$V$14,$AD267=$AX$20,STL!$V$15,$AD267=$AX$21,STL!$V$16,$AD267=$AX$22,STL!$V$17,$AD267=$AX$23,STL!$V$18,$AD267=$AX$24,STL!$V$19,$AD267=$AX$25,STL!$V$20,$AD267=$AX$26,STL!$V$21,$AD267=$AX$27,STL!$V$22,$AD267=$AX$28,STL!$V$23,$AD267=$AX$29,STL!$V$24,$AD267=$AX$30,STL!$V$25,$AD267=$AX$31,STL!$V$26,$AD267=$AX$32,STL!$V$27,$AD267=$AX$33,STL!$V$28,$AD267=$AX$34,STL!$V$29,$AD267=$AX$35,STL!$V$30,$AD267=$AX$36,STL!$V$31,$AD267=$AX$37,STL!$V$32,$AD267=$AX$38,STL!$V$33,$AD267=$AX$39,STL!$V$34,$AD267=$AX$40,STL!$V$35,$AD267=$AX$41,STL!$V$36,$AD267=$AX$42,STL!$V$37,$AD267=$AX$43,STL!$V$38,$AD267=$AX$44,STL!$V$39,$AD267=$AX$45,STL!$V$40,$AD267=$AX$46,STL!$V$41,$AD267=$AX$47,STL!$V$42,$AD267=$AX$48,STL!$V$43,$AD267=$AX$49,STL!$V$44)</f>
        <v>146.16299999999998</v>
      </c>
      <c r="W267" s="2" t="s">
        <v>1586</v>
      </c>
      <c r="X267" s="2">
        <v>0.03</v>
      </c>
      <c r="Y267" s="2" t="s">
        <v>33</v>
      </c>
      <c r="Z267" s="2" t="s">
        <v>34</v>
      </c>
      <c r="AA267" s="2" t="s">
        <v>35</v>
      </c>
      <c r="AB267" s="2">
        <v>505.92507999999998</v>
      </c>
      <c r="AC267" s="2">
        <v>0.50592499999999996</v>
      </c>
      <c r="AD267" s="2">
        <v>31</v>
      </c>
      <c r="AE267" s="10" t="s">
        <v>307</v>
      </c>
      <c r="AF267" s="2">
        <f t="shared" si="5"/>
        <v>15828.224999999999</v>
      </c>
      <c r="AG267" s="2" cm="1">
        <f t="array" ref="AG267">_xlfn.IFS(D267="I",MIN('Datos pp I Región'!$K$7:$K$9),D267="II",MIN('Datos pp II Región'!$K$7:$K$9),D267="III",MIN('Datos pp III Región'!$K$7:$K$9),D267="IV",MIN('Datos pp IV Región'!$K$7:$K$9),D267="V",MIN('Datos pp V Región'!$K$7:$K$9),D267="RM",MIN('Datos pp RM'!$K$7:$K$9),D267="VI",MIN('Datos pp VI Región'!$K$7:$K$9))</f>
        <v>22</v>
      </c>
      <c r="AH267" s="2" cm="1">
        <f t="array" ref="AH267">_xlfn.IFS(Z267="Pavimentado",1-(AG267/(4*365)),Z267="No Pavimentado",1-(AG267/365))</f>
        <v>0.98493150684931507</v>
      </c>
      <c r="AI267" s="2" cm="1">
        <f t="array" ref="AI267">_xlfn.IFS(Z267="Pavimentado",8,Z267="No Pavimentado",R267)</f>
        <v>8</v>
      </c>
      <c r="AJ267" s="2">
        <v>0.62</v>
      </c>
      <c r="AK267" s="2">
        <v>0.15</v>
      </c>
      <c r="AL267" s="2">
        <v>1.5</v>
      </c>
      <c r="AM267" s="2">
        <v>0.15</v>
      </c>
      <c r="AN267" s="2"/>
      <c r="AO267" s="2" cm="1">
        <f t="array" ref="AO267">_xlfn.IFS($Z267=$AU$3,AJ267*(($X267)^(0.91))*(AI267*1.1023)^(1.02),$Z267=$AU$4,AL267*281.9*((8.5/12)^0.9)*(AI267/2.72)^0.45)</f>
        <v>0.23489275495793649</v>
      </c>
      <c r="AP267" s="2" cm="1">
        <f t="array" ref="AP267">_xlfn.IFS($Z267=$AU$3,AK267*(($X267)^(0.91))*(AI267*1.1023)^1.02,$Z267=$AU$4,AM267*281.9*((8.5/12)^0.9)*(AI267/2.72)^0.45)</f>
        <v>5.6828892328533019E-2</v>
      </c>
      <c r="AQ267" s="2" cm="1">
        <f t="array" ref="AQ267">_xlfn.IFS(Z267=$AU$3,(AF267*AO267*AH267)/1000000,Z267=$AU$4,(AF267*AH267*AO267*(1-AN267))/1000000)</f>
        <v>3.6619116925909537E-3</v>
      </c>
      <c r="AR267" s="2" cm="1">
        <f t="array" ref="AR267">_xlfn.IFS(Z267=$AU$3,(AF267*AP267*AH267)/1000000,Z267=$AU$4,(AF267*AH267*AP267*(1-AN267))/1000000)</f>
        <v>8.859463772397469E-4</v>
      </c>
    </row>
    <row r="268" spans="1:44" x14ac:dyDescent="0.3">
      <c r="A268" s="2">
        <v>31</v>
      </c>
      <c r="B268" t="s">
        <v>228</v>
      </c>
      <c r="D268" t="s">
        <v>23</v>
      </c>
      <c r="F268" s="2" t="s">
        <v>248</v>
      </c>
      <c r="G268" s="2" t="s">
        <v>26</v>
      </c>
      <c r="H268" s="2" t="s">
        <v>249</v>
      </c>
      <c r="I268" s="2" t="s">
        <v>28</v>
      </c>
      <c r="J268" s="2">
        <v>1200</v>
      </c>
      <c r="K268" s="2" t="s">
        <v>232</v>
      </c>
      <c r="L268" s="2">
        <v>40</v>
      </c>
      <c r="M268" s="2" t="s">
        <v>233</v>
      </c>
      <c r="N268" s="2" t="s">
        <v>31</v>
      </c>
      <c r="O268" s="2">
        <v>438000</v>
      </c>
      <c r="P268" s="2" cm="1">
        <f t="array" ref="P268">_xlfn.IFS(AD268=$AT$8,STL!$P$3,AD268=$AT$9,STL!$P$4,AD268=$AT$10,STL!$P$5,AD268=$AT$11,STL!$P$6,AD268=$AT$12,STL!$P$7,AD268=$AT$13,STL!$P$8,AD268=$AT$14,STL!$P$9,AD268=$AT$15,STL!$P$10,AD268=$AT$16,STL!$P$11,AD268=$AT$17,STL!$P$12,AD268=$AT$18,STL!$P$13,AD268=$AT$19,STL!$P$14,AD268=$AT$20,STL!$P$15,AD268=$AT$21,STL!$P$16,AD268=$AT$22,STL!$P$17,AD268=$AT$23,STL!$P$18,AD268=$AT$24,STL!$P$19,AD268=$AT$25,STL!$P$20,AD268=$AT$26,STL!$P$21,AD268=$AT$27,STL!$P$22,AD268=$AT$28,STL!$P$23,AD268=$AT$29,STL!$P$24,AD268=$AT$30,STL!$P$25,AD268=$AT$31,STL!$P$26,AD268=$AT$32,STL!$P$27,AD268=$AT$33,STL!$P$28,AD268=$AT$34,STL!$P$29,AD268=$AT$35,STL!$P$30,AD268=$AT$36,STL!$P$31,AD268=$AT$37,STL!$P$32,AD268=$AT$38,STL!$P$33,AD268=$AT$39,STL!$P$34,AD268=$AT$40,STL!$P$35,AD268=$AT$41,STL!$P$36,AD268=$AT$42,STL!$P$37,AD268=$AT$43,STL!$P$38,AD268=$AT$44,STL!$P$39,AD268=$AT$45,STL!$P$40,AD268=$AT$46,STL!$P$41,AD268=$AT$47,STL!$P$42,AD268=$AT$48,STL!$P$43,AD268=$AT$49,STL!$P$44)</f>
        <v>8.3350000000000009</v>
      </c>
      <c r="Q268" s="2">
        <f>STL!$Q$3</f>
        <v>28</v>
      </c>
      <c r="R268" s="42">
        <f>STL!$R$3</f>
        <v>36.335000000000001</v>
      </c>
      <c r="S268" s="43" cm="1">
        <f t="array" ref="S268">_xlfn.IFS(A268=$AT$8,STL!$S$3,A268=$AT$9,STL!$S$4,A268=$AT$10,STL!$S$5,A268=$AT$11,STL!$S$6,A268=$AT$12,STL!$S$7,A268=$AT$13,STL!$S$8,A268=$AT$14,STL!$S$9,A268=$AT$15,STL!$S$10,A268=$AT$16,STL!$S$11,A268=$AT$17,STL!$S$12,A268=$AT$18,STL!$S$13,A268=$AT$19,STL!$S$14,A268=$AT$20,STL!$S$15,A268=$AT$21,STL!$S$16,A268=$AT$22,STL!$S$17,A268=$AT$23,STL!$S$18,A268=$AT$24,STL!$S$19,A268=$AT$25,STL!$S$20,A268=$AT$26,STL!$S$21,A268=$AT$27,STL!$S$22,A268=$AT$28,STL!$S$23,A268=$AT$29,STL!$S$24,A268=$AT$30,STL!$S$25,A268=$AT$31,STL!$S$26,A268=$AT$32,STL!$S$27,A268=$AT$33,STL!$S$28,A268=$AT$34,STL!$S$29,A268=$AT$35,STL!$S$30,A268=$AT$36,STL!$S$31,A268=$AT$37,STL!$S$32,A268=$AT$38,STL!$S$33,A268=$AT$39,STL!$S$34,A268=$AT$40,STL!$S$35,A268=$AT$41,STL!$S$36,A268=$AT$42,STL!$S$37,A268=$AT$43,STL!$S$38,A268=$AT$44,STL!$S$39,A268=$AT$45,STL!$S$40,A268=$AT$46,STL!$S$41,A268=$AT$47,STL!$S$42,A268=$AT$48,STL!$S$43,A268=$AT$49,STL!$S$44)</f>
        <v>15642.857142857143</v>
      </c>
      <c r="T268" s="2" cm="1">
        <f t="array" ref="T268">_xlfn.IFS(AD268=$AX$8,STL!$T$3,AD268=$AX$9,STL!$T$4,AD268=$AX$10,STL!$T$5,AD268=$AX$11,STL!$T$6,AD268=$AX$12,STL!$T$7,AD268=$AX$13,STL!$T$8,AD268=$AX$14,STL!$T$9,AD268=$AX$15,STL!$T$10,AD268=$AX$16,STL!$T$11,AD268=$AX$17,STL!$T$12,AD268=$AX$18,STL!$T$13,AD268=$AX$19,STL!$T$14,AD268=$AX$20,STL!$T$15,AD268=$AX$21,STL!$T$16,AD268=$AX$22,STL!$T$17,AD268=$AX$23,STL!$T$18,AD268=$AX$24,STL!$T$19,AD268=$AX$25,STL!$T$20,AD268=$AX$26,STL!$T$21,AD268=$AX$27,STL!$T$22,AD268=$AX$28,STL!$T$23,AD268=$AX$29,STL!$T$24,AD268=$AX$30,STL!$T$25,AD268=$AX$31,STL!$T$26,AD268=$AX$32,STL!$T$27,AD268=$AX$33,STL!$T$28,AD268=$AX$34,STL!$T$29,AD268=$AX$35,STL!$T$30,AD268=$AX$36,STL!$T$31,AD268=$AX$37,STL!$T$32,AD268=$AX$38,STL!$T$33,AD268=$AX$39,STL!$T$34,AD268=$AX$40,STL!$T$35,AD268=$AX$41,STL!$T$36,AD268=$AX$42,STL!$T$37,AD268=$AX$43,STL!$T$38,AD268=$AX$44,STL!$T$39,AD268=$AX$45,STL!$T$40,AD268=$AX$46,STL!$T$41,AD268=$AX$47,STL!$T$42,AD268=$AX$48,STL!$T$43,AD268=$AX$49,STL!$T$44)</f>
        <v>123.33799999999999</v>
      </c>
      <c r="U268" s="2" cm="1">
        <f t="array" ref="U268">_xlfn.IFS($AD268=$AX$8,STL!$U$3,$AD268=$AX$9,STL!$U$4,$AD268=$AX$10,STL!$U$5,$AD268=$AX$11,STL!$U$6,$AD268=$AX$12,STL!$U$7,$AD268=$AX$13,STL!$U$8,$AD268=$AX$14,STL!$U$9,$AD268=$AX$15,STL!$U$10,$AD268=$AX$16,STL!$U$11,$AD268=$AX$17,STL!$U$12,$AD268=$AX$18,STL!$U$13,$AD268=$AX$19,STL!$U$14,$AD268=$AX$20,STL!$U$15,$AD268=$AX$21,STL!$U$16,$AD268=$AX$22,STL!$U$17,$AD268=$AX$23,STL!$U$18,$AD268=$AX$24,STL!$U$19,$AD268=$AX$25,STL!$U$20,$AD268=$AX$26,STL!$U$21,$AD268=$AX$27,STL!$U$22,$AD268=$AX$28,STL!$U$23,$AD268=$AX$29,STL!$U$24,$AD268=$AX$30,STL!$U$25,$AD268=$AX$31,STL!$U$26,$AD268=$AX$32,STL!$U$27,$AD268=$AX$33,STL!$U$28,$AD268=$AX$34,STL!$U$29,$AD268=$AX$35,STL!$U$30,$AD268=$AX$36,STL!$U$31,$AD268=$AX$37,STL!$U$32,$AD268=$AX$38,STL!$U$33,$AD268=$AX$39,STL!$U$34,$AD268=$AX$40,STL!$U$35,$AD268=$AX$41,STL!$U$36,$AD268=$AX$42,STL!$U$37,$AD268=$AX$43,STL!$U$38,$AD268=$AX$44,STL!$U$39,$AD268=$AX$45,STL!$U$40,$AD268=$AX$46,STL!$U$41,$AD268=$AX$47,STL!$U$42,$AD268=$AX$48,STL!$U$43,$AD268=$AX$49,STL!$U$44)</f>
        <v>22.824999999999999</v>
      </c>
      <c r="V268" s="2" cm="1">
        <f t="array" ref="V268">_xlfn.IFS($AD268=$AX$8,STL!$V$3,$AD268=$AX$9,STL!$V$4,$AD268=$AX$10,STL!$V$5,$AD268=$AX$11,STL!$V$6,$AD268=$AX$12,STL!$V$7,$AD268=$AX$13,STL!$V$8,$AD268=$AX$14,STL!$V$9,$AD268=$AX$15,STL!$V$10,$AD268=$AX$16,STL!$V$11,$AD268=$AX$17,STL!$V$12,$AD268=$AX$18,STL!$V$13,$AD268=$AX$19,STL!$V$14,$AD268=$AX$20,STL!$V$15,$AD268=$AX$21,STL!$V$16,$AD268=$AX$22,STL!$V$17,$AD268=$AX$23,STL!$V$18,$AD268=$AX$24,STL!$V$19,$AD268=$AX$25,STL!$V$20,$AD268=$AX$26,STL!$V$21,$AD268=$AX$27,STL!$V$22,$AD268=$AX$28,STL!$V$23,$AD268=$AX$29,STL!$V$24,$AD268=$AX$30,STL!$V$25,$AD268=$AX$31,STL!$V$26,$AD268=$AX$32,STL!$V$27,$AD268=$AX$33,STL!$V$28,$AD268=$AX$34,STL!$V$29,$AD268=$AX$35,STL!$V$30,$AD268=$AX$36,STL!$V$31,$AD268=$AX$37,STL!$V$32,$AD268=$AX$38,STL!$V$33,$AD268=$AX$39,STL!$V$34,$AD268=$AX$40,STL!$V$35,$AD268=$AX$41,STL!$V$36,$AD268=$AX$42,STL!$V$37,$AD268=$AX$43,STL!$V$38,$AD268=$AX$44,STL!$V$39,$AD268=$AX$45,STL!$V$40,$AD268=$AX$46,STL!$V$41,$AD268=$AX$47,STL!$V$42,$AD268=$AX$48,STL!$V$43,$AD268=$AX$49,STL!$V$44)</f>
        <v>146.16299999999998</v>
      </c>
      <c r="W268" s="2" t="s">
        <v>1587</v>
      </c>
      <c r="X268" s="2">
        <v>0.03</v>
      </c>
      <c r="Y268" s="2" t="s">
        <v>33</v>
      </c>
      <c r="Z268" s="2" t="s">
        <v>34</v>
      </c>
      <c r="AA268" s="2" t="s">
        <v>35</v>
      </c>
      <c r="AB268" s="2">
        <v>5584.2492549999997</v>
      </c>
      <c r="AC268" s="2">
        <v>5.5842489999999998</v>
      </c>
      <c r="AD268" s="2">
        <v>31</v>
      </c>
      <c r="AE268" s="10" t="s">
        <v>307</v>
      </c>
      <c r="AF268" s="2">
        <f t="shared" si="5"/>
        <v>174707.2187142857</v>
      </c>
      <c r="AG268" s="2" cm="1">
        <f t="array" ref="AG268">_xlfn.IFS(D268="I",MIN('Datos pp I Región'!$K$7:$K$9),D268="II",MIN('Datos pp II Región'!$K$7:$K$9),D268="III",MIN('Datos pp III Región'!$K$7:$K$9),D268="IV",MIN('Datos pp IV Región'!$K$7:$K$9),D268="V",MIN('Datos pp V Región'!$K$7:$K$9),D268="RM",MIN('Datos pp RM'!$K$7:$K$9),D268="VI",MIN('Datos pp VI Región'!$K$7:$K$9))</f>
        <v>22</v>
      </c>
      <c r="AH268" s="2" cm="1">
        <f t="array" ref="AH268">_xlfn.IFS(Z268="Pavimentado",1-(AG268/(4*365)),Z268="No Pavimentado",1-(AG268/365))</f>
        <v>0.98493150684931507</v>
      </c>
      <c r="AI268" s="2" cm="1">
        <f t="array" ref="AI268">_xlfn.IFS(Z268="Pavimentado",8,Z268="No Pavimentado",R268)</f>
        <v>8</v>
      </c>
      <c r="AJ268" s="2">
        <v>0.62</v>
      </c>
      <c r="AK268" s="2">
        <v>0.15</v>
      </c>
      <c r="AL268" s="2">
        <v>1.5</v>
      </c>
      <c r="AM268" s="2">
        <v>0.15</v>
      </c>
      <c r="AN268" s="2"/>
      <c r="AO268" s="2" cm="1">
        <f t="array" ref="AO268">_xlfn.IFS($Z268=$AU$3,AJ268*(($X268)^(0.91))*(AI268*1.1023)^(1.02),$Z268=$AU$4,AL268*281.9*((8.5/12)^0.9)*(AI268/2.72)^0.45)</f>
        <v>0.23489275495793649</v>
      </c>
      <c r="AP268" s="2" cm="1">
        <f t="array" ref="AP268">_xlfn.IFS($Z268=$AU$3,AK268*(($X268)^(0.91))*(AI268*1.1023)^1.02,$Z268=$AU$4,AM268*281.9*((8.5/12)^0.9)*(AI268/2.72)^0.45)</f>
        <v>5.6828892328533019E-2</v>
      </c>
      <c r="AQ268" s="2" cm="1">
        <f t="array" ref="AQ268">_xlfn.IFS(Z268=$AU$3,(AF268*AO268*AH268)/1000000,Z268=$AU$4,(AF268*AH268*AO268*(1-AN268))/1000000)</f>
        <v>4.0419087231189095E-2</v>
      </c>
      <c r="AR268" s="2" cm="1">
        <f t="array" ref="AR268">_xlfn.IFS(Z268=$AU$3,(AF268*AP268*AH268)/1000000,Z268=$AU$4,(AF268*AH268*AP268*(1-AN268))/1000000)</f>
        <v>9.7788114269005879E-3</v>
      </c>
    </row>
    <row r="269" spans="1:44" x14ac:dyDescent="0.3">
      <c r="A269" s="2">
        <v>31</v>
      </c>
      <c r="B269" t="s">
        <v>228</v>
      </c>
      <c r="D269" t="s">
        <v>23</v>
      </c>
      <c r="F269" s="2" t="s">
        <v>248</v>
      </c>
      <c r="G269" s="2" t="s">
        <v>26</v>
      </c>
      <c r="H269" s="2" t="s">
        <v>249</v>
      </c>
      <c r="I269" s="2" t="s">
        <v>28</v>
      </c>
      <c r="J269" s="2">
        <v>1200</v>
      </c>
      <c r="K269" s="2" t="s">
        <v>232</v>
      </c>
      <c r="L269" s="2">
        <v>40</v>
      </c>
      <c r="M269" s="2" t="s">
        <v>233</v>
      </c>
      <c r="N269" s="2" t="s">
        <v>31</v>
      </c>
      <c r="O269" s="2">
        <v>438000</v>
      </c>
      <c r="P269" s="2" cm="1">
        <f t="array" ref="P269">_xlfn.IFS(AD269=$AT$8,STL!$P$3,AD269=$AT$9,STL!$P$4,AD269=$AT$10,STL!$P$5,AD269=$AT$11,STL!$P$6,AD269=$AT$12,STL!$P$7,AD269=$AT$13,STL!$P$8,AD269=$AT$14,STL!$P$9,AD269=$AT$15,STL!$P$10,AD269=$AT$16,STL!$P$11,AD269=$AT$17,STL!$P$12,AD269=$AT$18,STL!$P$13,AD269=$AT$19,STL!$P$14,AD269=$AT$20,STL!$P$15,AD269=$AT$21,STL!$P$16,AD269=$AT$22,STL!$P$17,AD269=$AT$23,STL!$P$18,AD269=$AT$24,STL!$P$19,AD269=$AT$25,STL!$P$20,AD269=$AT$26,STL!$P$21,AD269=$AT$27,STL!$P$22,AD269=$AT$28,STL!$P$23,AD269=$AT$29,STL!$P$24,AD269=$AT$30,STL!$P$25,AD269=$AT$31,STL!$P$26,AD269=$AT$32,STL!$P$27,AD269=$AT$33,STL!$P$28,AD269=$AT$34,STL!$P$29,AD269=$AT$35,STL!$P$30,AD269=$AT$36,STL!$P$31,AD269=$AT$37,STL!$P$32,AD269=$AT$38,STL!$P$33,AD269=$AT$39,STL!$P$34,AD269=$AT$40,STL!$P$35,AD269=$AT$41,STL!$P$36,AD269=$AT$42,STL!$P$37,AD269=$AT$43,STL!$P$38,AD269=$AT$44,STL!$P$39,AD269=$AT$45,STL!$P$40,AD269=$AT$46,STL!$P$41,AD269=$AT$47,STL!$P$42,AD269=$AT$48,STL!$P$43,AD269=$AT$49,STL!$P$44)</f>
        <v>8.3350000000000009</v>
      </c>
      <c r="Q269" s="2">
        <f>STL!$Q$3</f>
        <v>28</v>
      </c>
      <c r="R269" s="42">
        <f>STL!$R$3</f>
        <v>36.335000000000001</v>
      </c>
      <c r="S269" s="43" cm="1">
        <f t="array" ref="S269">_xlfn.IFS(A269=$AT$8,STL!$S$3,A269=$AT$9,STL!$S$4,A269=$AT$10,STL!$S$5,A269=$AT$11,STL!$S$6,A269=$AT$12,STL!$S$7,A269=$AT$13,STL!$S$8,A269=$AT$14,STL!$S$9,A269=$AT$15,STL!$S$10,A269=$AT$16,STL!$S$11,A269=$AT$17,STL!$S$12,A269=$AT$18,STL!$S$13,A269=$AT$19,STL!$S$14,A269=$AT$20,STL!$S$15,A269=$AT$21,STL!$S$16,A269=$AT$22,STL!$S$17,A269=$AT$23,STL!$S$18,A269=$AT$24,STL!$S$19,A269=$AT$25,STL!$S$20,A269=$AT$26,STL!$S$21,A269=$AT$27,STL!$S$22,A269=$AT$28,STL!$S$23,A269=$AT$29,STL!$S$24,A269=$AT$30,STL!$S$25,A269=$AT$31,STL!$S$26,A269=$AT$32,STL!$S$27,A269=$AT$33,STL!$S$28,A269=$AT$34,STL!$S$29,A269=$AT$35,STL!$S$30,A269=$AT$36,STL!$S$31,A269=$AT$37,STL!$S$32,A269=$AT$38,STL!$S$33,A269=$AT$39,STL!$S$34,A269=$AT$40,STL!$S$35,A269=$AT$41,STL!$S$36,A269=$AT$42,STL!$S$37,A269=$AT$43,STL!$S$38,A269=$AT$44,STL!$S$39,A269=$AT$45,STL!$S$40,A269=$AT$46,STL!$S$41,A269=$AT$47,STL!$S$42,A269=$AT$48,STL!$S$43,A269=$AT$49,STL!$S$44)</f>
        <v>15642.857142857143</v>
      </c>
      <c r="T269" s="2" cm="1">
        <f t="array" ref="T269">_xlfn.IFS(AD269=$AX$8,STL!$T$3,AD269=$AX$9,STL!$T$4,AD269=$AX$10,STL!$T$5,AD269=$AX$11,STL!$T$6,AD269=$AX$12,STL!$T$7,AD269=$AX$13,STL!$T$8,AD269=$AX$14,STL!$T$9,AD269=$AX$15,STL!$T$10,AD269=$AX$16,STL!$T$11,AD269=$AX$17,STL!$T$12,AD269=$AX$18,STL!$T$13,AD269=$AX$19,STL!$T$14,AD269=$AX$20,STL!$T$15,AD269=$AX$21,STL!$T$16,AD269=$AX$22,STL!$T$17,AD269=$AX$23,STL!$T$18,AD269=$AX$24,STL!$T$19,AD269=$AX$25,STL!$T$20,AD269=$AX$26,STL!$T$21,AD269=$AX$27,STL!$T$22,AD269=$AX$28,STL!$T$23,AD269=$AX$29,STL!$T$24,AD269=$AX$30,STL!$T$25,AD269=$AX$31,STL!$T$26,AD269=$AX$32,STL!$T$27,AD269=$AX$33,STL!$T$28,AD269=$AX$34,STL!$T$29,AD269=$AX$35,STL!$T$30,AD269=$AX$36,STL!$T$31,AD269=$AX$37,STL!$T$32,AD269=$AX$38,STL!$T$33,AD269=$AX$39,STL!$T$34,AD269=$AX$40,STL!$T$35,AD269=$AX$41,STL!$T$36,AD269=$AX$42,STL!$T$37,AD269=$AX$43,STL!$T$38,AD269=$AX$44,STL!$T$39,AD269=$AX$45,STL!$T$40,AD269=$AX$46,STL!$T$41,AD269=$AX$47,STL!$T$42,AD269=$AX$48,STL!$T$43,AD269=$AX$49,STL!$T$44)</f>
        <v>123.33799999999999</v>
      </c>
      <c r="U269" s="2" cm="1">
        <f t="array" ref="U269">_xlfn.IFS($AD269=$AX$8,STL!$U$3,$AD269=$AX$9,STL!$U$4,$AD269=$AX$10,STL!$U$5,$AD269=$AX$11,STL!$U$6,$AD269=$AX$12,STL!$U$7,$AD269=$AX$13,STL!$U$8,$AD269=$AX$14,STL!$U$9,$AD269=$AX$15,STL!$U$10,$AD269=$AX$16,STL!$U$11,$AD269=$AX$17,STL!$U$12,$AD269=$AX$18,STL!$U$13,$AD269=$AX$19,STL!$U$14,$AD269=$AX$20,STL!$U$15,$AD269=$AX$21,STL!$U$16,$AD269=$AX$22,STL!$U$17,$AD269=$AX$23,STL!$U$18,$AD269=$AX$24,STL!$U$19,$AD269=$AX$25,STL!$U$20,$AD269=$AX$26,STL!$U$21,$AD269=$AX$27,STL!$U$22,$AD269=$AX$28,STL!$U$23,$AD269=$AX$29,STL!$U$24,$AD269=$AX$30,STL!$U$25,$AD269=$AX$31,STL!$U$26,$AD269=$AX$32,STL!$U$27,$AD269=$AX$33,STL!$U$28,$AD269=$AX$34,STL!$U$29,$AD269=$AX$35,STL!$U$30,$AD269=$AX$36,STL!$U$31,$AD269=$AX$37,STL!$U$32,$AD269=$AX$38,STL!$U$33,$AD269=$AX$39,STL!$U$34,$AD269=$AX$40,STL!$U$35,$AD269=$AX$41,STL!$U$36,$AD269=$AX$42,STL!$U$37,$AD269=$AX$43,STL!$U$38,$AD269=$AX$44,STL!$U$39,$AD269=$AX$45,STL!$U$40,$AD269=$AX$46,STL!$U$41,$AD269=$AX$47,STL!$U$42,$AD269=$AX$48,STL!$U$43,$AD269=$AX$49,STL!$U$44)</f>
        <v>22.824999999999999</v>
      </c>
      <c r="V269" s="2" cm="1">
        <f t="array" ref="V269">_xlfn.IFS($AD269=$AX$8,STL!$V$3,$AD269=$AX$9,STL!$V$4,$AD269=$AX$10,STL!$V$5,$AD269=$AX$11,STL!$V$6,$AD269=$AX$12,STL!$V$7,$AD269=$AX$13,STL!$V$8,$AD269=$AX$14,STL!$V$9,$AD269=$AX$15,STL!$V$10,$AD269=$AX$16,STL!$V$11,$AD269=$AX$17,STL!$V$12,$AD269=$AX$18,STL!$V$13,$AD269=$AX$19,STL!$V$14,$AD269=$AX$20,STL!$V$15,$AD269=$AX$21,STL!$V$16,$AD269=$AX$22,STL!$V$17,$AD269=$AX$23,STL!$V$18,$AD269=$AX$24,STL!$V$19,$AD269=$AX$25,STL!$V$20,$AD269=$AX$26,STL!$V$21,$AD269=$AX$27,STL!$V$22,$AD269=$AX$28,STL!$V$23,$AD269=$AX$29,STL!$V$24,$AD269=$AX$30,STL!$V$25,$AD269=$AX$31,STL!$V$26,$AD269=$AX$32,STL!$V$27,$AD269=$AX$33,STL!$V$28,$AD269=$AX$34,STL!$V$29,$AD269=$AX$35,STL!$V$30,$AD269=$AX$36,STL!$V$31,$AD269=$AX$37,STL!$V$32,$AD269=$AX$38,STL!$V$33,$AD269=$AX$39,STL!$V$34,$AD269=$AX$40,STL!$V$35,$AD269=$AX$41,STL!$V$36,$AD269=$AX$42,STL!$V$37,$AD269=$AX$43,STL!$V$38,$AD269=$AX$44,STL!$V$39,$AD269=$AX$45,STL!$V$40,$AD269=$AX$46,STL!$V$41,$AD269=$AX$47,STL!$V$42,$AD269=$AX$48,STL!$V$43,$AD269=$AX$49,STL!$V$44)</f>
        <v>146.16299999999998</v>
      </c>
      <c r="W269" s="2" t="s">
        <v>1588</v>
      </c>
      <c r="X269" s="2">
        <v>0.2</v>
      </c>
      <c r="Y269" s="2" t="s">
        <v>33</v>
      </c>
      <c r="Z269" s="2" t="s">
        <v>34</v>
      </c>
      <c r="AA269" s="2" t="s">
        <v>35</v>
      </c>
      <c r="AB269" s="2">
        <v>9583.3986700000005</v>
      </c>
      <c r="AC269" s="2">
        <v>9.583399</v>
      </c>
      <c r="AD269" s="2">
        <v>31</v>
      </c>
      <c r="AE269" s="10" t="s">
        <v>307</v>
      </c>
      <c r="AF269" s="2">
        <f t="shared" si="5"/>
        <v>299823.48300000001</v>
      </c>
      <c r="AG269" s="2" cm="1">
        <f t="array" ref="AG269">_xlfn.IFS(D269="I",MIN('Datos pp I Región'!$K$7:$K$9),D269="II",MIN('Datos pp II Región'!$K$7:$K$9),D269="III",MIN('Datos pp III Región'!$K$7:$K$9),D269="IV",MIN('Datos pp IV Región'!$K$7:$K$9),D269="V",MIN('Datos pp V Región'!$K$7:$K$9),D269="RM",MIN('Datos pp RM'!$K$7:$K$9),D269="VI",MIN('Datos pp VI Región'!$K$7:$K$9))</f>
        <v>22</v>
      </c>
      <c r="AH269" s="2" cm="1">
        <f t="array" ref="AH269">_xlfn.IFS(Z269="Pavimentado",1-(AG269/(4*365)),Z269="No Pavimentado",1-(AG269/365))</f>
        <v>0.98493150684931507</v>
      </c>
      <c r="AI269" s="2" cm="1">
        <f t="array" ref="AI269">_xlfn.IFS(Z269="Pavimentado",8,Z269="No Pavimentado",R269)</f>
        <v>8</v>
      </c>
      <c r="AJ269" s="2">
        <v>0.62</v>
      </c>
      <c r="AK269" s="2">
        <v>0.15</v>
      </c>
      <c r="AL269" s="2">
        <v>1.5</v>
      </c>
      <c r="AM269" s="2">
        <v>0.15</v>
      </c>
      <c r="AN269" s="2"/>
      <c r="AO269" s="2" cm="1">
        <f t="array" ref="AO269">_xlfn.IFS($Z269=$AU$3,AJ269*(($X269)^(0.91))*(AI269*1.1023)^(1.02),$Z269=$AU$4,AL269*281.9*((8.5/12)^0.9)*(AI269/2.72)^0.45)</f>
        <v>1.3201600184669013</v>
      </c>
      <c r="AP269" s="2" cm="1">
        <f t="array" ref="AP269">_xlfn.IFS($Z269=$AU$3,AK269*(($X269)^(0.91))*(AI269*1.1023)^1.02,$Z269=$AU$4,AM269*281.9*((8.5/12)^0.9)*(AI269/2.72)^0.45)</f>
        <v>0.31939355285489546</v>
      </c>
      <c r="AQ269" s="2" cm="1">
        <f t="array" ref="AQ269">_xlfn.IFS(Z269=$AU$3,(AF269*AO269*AH269)/1000000,Z269=$AU$4,(AF269*AH269*AO269*(1-AN269))/1000000)</f>
        <v>0.38985063961656335</v>
      </c>
      <c r="AR269" s="2" cm="1">
        <f t="array" ref="AR269">_xlfn.IFS(Z269=$AU$3,(AF269*AP269*AH269)/1000000,Z269=$AU$4,(AF269*AH269*AP269*(1-AN269))/1000000)</f>
        <v>9.43187031330395E-2</v>
      </c>
    </row>
    <row r="270" spans="1:44" x14ac:dyDescent="0.3">
      <c r="A270" s="2">
        <v>31</v>
      </c>
      <c r="B270" t="s">
        <v>228</v>
      </c>
      <c r="D270" t="s">
        <v>23</v>
      </c>
      <c r="F270" s="2" t="s">
        <v>248</v>
      </c>
      <c r="G270" s="2" t="s">
        <v>26</v>
      </c>
      <c r="H270" s="2" t="s">
        <v>249</v>
      </c>
      <c r="I270" s="2" t="s">
        <v>28</v>
      </c>
      <c r="J270" s="2">
        <v>1200</v>
      </c>
      <c r="K270" s="2" t="s">
        <v>232</v>
      </c>
      <c r="L270" s="2">
        <v>40</v>
      </c>
      <c r="M270" s="2" t="s">
        <v>233</v>
      </c>
      <c r="N270" s="2" t="s">
        <v>31</v>
      </c>
      <c r="O270" s="2">
        <v>438000</v>
      </c>
      <c r="P270" s="2" cm="1">
        <f t="array" ref="P270">_xlfn.IFS(AD270=$AT$8,STL!$P$3,AD270=$AT$9,STL!$P$4,AD270=$AT$10,STL!$P$5,AD270=$AT$11,STL!$P$6,AD270=$AT$12,STL!$P$7,AD270=$AT$13,STL!$P$8,AD270=$AT$14,STL!$P$9,AD270=$AT$15,STL!$P$10,AD270=$AT$16,STL!$P$11,AD270=$AT$17,STL!$P$12,AD270=$AT$18,STL!$P$13,AD270=$AT$19,STL!$P$14,AD270=$AT$20,STL!$P$15,AD270=$AT$21,STL!$P$16,AD270=$AT$22,STL!$P$17,AD270=$AT$23,STL!$P$18,AD270=$AT$24,STL!$P$19,AD270=$AT$25,STL!$P$20,AD270=$AT$26,STL!$P$21,AD270=$AT$27,STL!$P$22,AD270=$AT$28,STL!$P$23,AD270=$AT$29,STL!$P$24,AD270=$AT$30,STL!$P$25,AD270=$AT$31,STL!$P$26,AD270=$AT$32,STL!$P$27,AD270=$AT$33,STL!$P$28,AD270=$AT$34,STL!$P$29,AD270=$AT$35,STL!$P$30,AD270=$AT$36,STL!$P$31,AD270=$AT$37,STL!$P$32,AD270=$AT$38,STL!$P$33,AD270=$AT$39,STL!$P$34,AD270=$AT$40,STL!$P$35,AD270=$AT$41,STL!$P$36,AD270=$AT$42,STL!$P$37,AD270=$AT$43,STL!$P$38,AD270=$AT$44,STL!$P$39,AD270=$AT$45,STL!$P$40,AD270=$AT$46,STL!$P$41,AD270=$AT$47,STL!$P$42,AD270=$AT$48,STL!$P$43,AD270=$AT$49,STL!$P$44)</f>
        <v>8.3350000000000009</v>
      </c>
      <c r="Q270" s="2">
        <f>STL!$Q$3</f>
        <v>28</v>
      </c>
      <c r="R270" s="42">
        <f>STL!$R$3</f>
        <v>36.335000000000001</v>
      </c>
      <c r="S270" s="43" cm="1">
        <f t="array" ref="S270">_xlfn.IFS(A270=$AT$8,STL!$S$3,A270=$AT$9,STL!$S$4,A270=$AT$10,STL!$S$5,A270=$AT$11,STL!$S$6,A270=$AT$12,STL!$S$7,A270=$AT$13,STL!$S$8,A270=$AT$14,STL!$S$9,A270=$AT$15,STL!$S$10,A270=$AT$16,STL!$S$11,A270=$AT$17,STL!$S$12,A270=$AT$18,STL!$S$13,A270=$AT$19,STL!$S$14,A270=$AT$20,STL!$S$15,A270=$AT$21,STL!$S$16,A270=$AT$22,STL!$S$17,A270=$AT$23,STL!$S$18,A270=$AT$24,STL!$S$19,A270=$AT$25,STL!$S$20,A270=$AT$26,STL!$S$21,A270=$AT$27,STL!$S$22,A270=$AT$28,STL!$S$23,A270=$AT$29,STL!$S$24,A270=$AT$30,STL!$S$25,A270=$AT$31,STL!$S$26,A270=$AT$32,STL!$S$27,A270=$AT$33,STL!$S$28,A270=$AT$34,STL!$S$29,A270=$AT$35,STL!$S$30,A270=$AT$36,STL!$S$31,A270=$AT$37,STL!$S$32,A270=$AT$38,STL!$S$33,A270=$AT$39,STL!$S$34,A270=$AT$40,STL!$S$35,A270=$AT$41,STL!$S$36,A270=$AT$42,STL!$S$37,A270=$AT$43,STL!$S$38,A270=$AT$44,STL!$S$39,A270=$AT$45,STL!$S$40,A270=$AT$46,STL!$S$41,A270=$AT$47,STL!$S$42,A270=$AT$48,STL!$S$43,A270=$AT$49,STL!$S$44)</f>
        <v>15642.857142857143</v>
      </c>
      <c r="T270" s="2" cm="1">
        <f t="array" ref="T270">_xlfn.IFS(AD270=$AX$8,STL!$T$3,AD270=$AX$9,STL!$T$4,AD270=$AX$10,STL!$T$5,AD270=$AX$11,STL!$T$6,AD270=$AX$12,STL!$T$7,AD270=$AX$13,STL!$T$8,AD270=$AX$14,STL!$T$9,AD270=$AX$15,STL!$T$10,AD270=$AX$16,STL!$T$11,AD270=$AX$17,STL!$T$12,AD270=$AX$18,STL!$T$13,AD270=$AX$19,STL!$T$14,AD270=$AX$20,STL!$T$15,AD270=$AX$21,STL!$T$16,AD270=$AX$22,STL!$T$17,AD270=$AX$23,STL!$T$18,AD270=$AX$24,STL!$T$19,AD270=$AX$25,STL!$T$20,AD270=$AX$26,STL!$T$21,AD270=$AX$27,STL!$T$22,AD270=$AX$28,STL!$T$23,AD270=$AX$29,STL!$T$24,AD270=$AX$30,STL!$T$25,AD270=$AX$31,STL!$T$26,AD270=$AX$32,STL!$T$27,AD270=$AX$33,STL!$T$28,AD270=$AX$34,STL!$T$29,AD270=$AX$35,STL!$T$30,AD270=$AX$36,STL!$T$31,AD270=$AX$37,STL!$T$32,AD270=$AX$38,STL!$T$33,AD270=$AX$39,STL!$T$34,AD270=$AX$40,STL!$T$35,AD270=$AX$41,STL!$T$36,AD270=$AX$42,STL!$T$37,AD270=$AX$43,STL!$T$38,AD270=$AX$44,STL!$T$39,AD270=$AX$45,STL!$T$40,AD270=$AX$46,STL!$T$41,AD270=$AX$47,STL!$T$42,AD270=$AX$48,STL!$T$43,AD270=$AX$49,STL!$T$44)</f>
        <v>123.33799999999999</v>
      </c>
      <c r="U270" s="2" cm="1">
        <f t="array" ref="U270">_xlfn.IFS($AD270=$AX$8,STL!$U$3,$AD270=$AX$9,STL!$U$4,$AD270=$AX$10,STL!$U$5,$AD270=$AX$11,STL!$U$6,$AD270=$AX$12,STL!$U$7,$AD270=$AX$13,STL!$U$8,$AD270=$AX$14,STL!$U$9,$AD270=$AX$15,STL!$U$10,$AD270=$AX$16,STL!$U$11,$AD270=$AX$17,STL!$U$12,$AD270=$AX$18,STL!$U$13,$AD270=$AX$19,STL!$U$14,$AD270=$AX$20,STL!$U$15,$AD270=$AX$21,STL!$U$16,$AD270=$AX$22,STL!$U$17,$AD270=$AX$23,STL!$U$18,$AD270=$AX$24,STL!$U$19,$AD270=$AX$25,STL!$U$20,$AD270=$AX$26,STL!$U$21,$AD270=$AX$27,STL!$U$22,$AD270=$AX$28,STL!$U$23,$AD270=$AX$29,STL!$U$24,$AD270=$AX$30,STL!$U$25,$AD270=$AX$31,STL!$U$26,$AD270=$AX$32,STL!$U$27,$AD270=$AX$33,STL!$U$28,$AD270=$AX$34,STL!$U$29,$AD270=$AX$35,STL!$U$30,$AD270=$AX$36,STL!$U$31,$AD270=$AX$37,STL!$U$32,$AD270=$AX$38,STL!$U$33,$AD270=$AX$39,STL!$U$34,$AD270=$AX$40,STL!$U$35,$AD270=$AX$41,STL!$U$36,$AD270=$AX$42,STL!$U$37,$AD270=$AX$43,STL!$U$38,$AD270=$AX$44,STL!$U$39,$AD270=$AX$45,STL!$U$40,$AD270=$AX$46,STL!$U$41,$AD270=$AX$47,STL!$U$42,$AD270=$AX$48,STL!$U$43,$AD270=$AX$49,STL!$U$44)</f>
        <v>22.824999999999999</v>
      </c>
      <c r="V270" s="2" cm="1">
        <f t="array" ref="V270">_xlfn.IFS($AD270=$AX$8,STL!$V$3,$AD270=$AX$9,STL!$V$4,$AD270=$AX$10,STL!$V$5,$AD270=$AX$11,STL!$V$6,$AD270=$AX$12,STL!$V$7,$AD270=$AX$13,STL!$V$8,$AD270=$AX$14,STL!$V$9,$AD270=$AX$15,STL!$V$10,$AD270=$AX$16,STL!$V$11,$AD270=$AX$17,STL!$V$12,$AD270=$AX$18,STL!$V$13,$AD270=$AX$19,STL!$V$14,$AD270=$AX$20,STL!$V$15,$AD270=$AX$21,STL!$V$16,$AD270=$AX$22,STL!$V$17,$AD270=$AX$23,STL!$V$18,$AD270=$AX$24,STL!$V$19,$AD270=$AX$25,STL!$V$20,$AD270=$AX$26,STL!$V$21,$AD270=$AX$27,STL!$V$22,$AD270=$AX$28,STL!$V$23,$AD270=$AX$29,STL!$V$24,$AD270=$AX$30,STL!$V$25,$AD270=$AX$31,STL!$V$26,$AD270=$AX$32,STL!$V$27,$AD270=$AX$33,STL!$V$28,$AD270=$AX$34,STL!$V$29,$AD270=$AX$35,STL!$V$30,$AD270=$AX$36,STL!$V$31,$AD270=$AX$37,STL!$V$32,$AD270=$AX$38,STL!$V$33,$AD270=$AX$39,STL!$V$34,$AD270=$AX$40,STL!$V$35,$AD270=$AX$41,STL!$V$36,$AD270=$AX$42,STL!$V$37,$AD270=$AX$43,STL!$V$38,$AD270=$AX$44,STL!$V$39,$AD270=$AX$45,STL!$V$40,$AD270=$AX$46,STL!$V$41,$AD270=$AX$47,STL!$V$42,$AD270=$AX$48,STL!$V$43,$AD270=$AX$49,STL!$V$44)</f>
        <v>146.16299999999998</v>
      </c>
      <c r="W270" s="2" t="s">
        <v>1589</v>
      </c>
      <c r="X270" s="2">
        <v>0.2</v>
      </c>
      <c r="Y270" s="2" t="s">
        <v>33</v>
      </c>
      <c r="Z270" s="2" t="s">
        <v>34</v>
      </c>
      <c r="AA270" s="2" t="s">
        <v>35</v>
      </c>
      <c r="AB270" s="2">
        <v>13461.768445</v>
      </c>
      <c r="AC270" s="2">
        <v>13.461767999999999</v>
      </c>
      <c r="AD270" s="2">
        <v>31</v>
      </c>
      <c r="AE270" s="10" t="s">
        <v>307</v>
      </c>
      <c r="AF270" s="2">
        <f t="shared" si="5"/>
        <v>421161.02742857143</v>
      </c>
      <c r="AG270" s="2" cm="1">
        <f t="array" ref="AG270">_xlfn.IFS(D270="I",MIN('Datos pp I Región'!$K$7:$K$9),D270="II",MIN('Datos pp II Región'!$K$7:$K$9),D270="III",MIN('Datos pp III Región'!$K$7:$K$9),D270="IV",MIN('Datos pp IV Región'!$K$7:$K$9),D270="V",MIN('Datos pp V Región'!$K$7:$K$9),D270="RM",MIN('Datos pp RM'!$K$7:$K$9),D270="VI",MIN('Datos pp VI Región'!$K$7:$K$9))</f>
        <v>22</v>
      </c>
      <c r="AH270" s="2" cm="1">
        <f t="array" ref="AH270">_xlfn.IFS(Z270="Pavimentado",1-(AG270/(4*365)),Z270="No Pavimentado",1-(AG270/365))</f>
        <v>0.98493150684931507</v>
      </c>
      <c r="AI270" s="2" cm="1">
        <f t="array" ref="AI270">_xlfn.IFS(Z270="Pavimentado",8,Z270="No Pavimentado",R270)</f>
        <v>8</v>
      </c>
      <c r="AJ270" s="2">
        <v>0.62</v>
      </c>
      <c r="AK270" s="2">
        <v>0.15</v>
      </c>
      <c r="AL270" s="2">
        <v>1.5</v>
      </c>
      <c r="AM270" s="2">
        <v>0.15</v>
      </c>
      <c r="AN270" s="2"/>
      <c r="AO270" s="2" cm="1">
        <f t="array" ref="AO270">_xlfn.IFS($Z270=$AU$3,AJ270*(($X270)^(0.91))*(AI270*1.1023)^(1.02),$Z270=$AU$4,AL270*281.9*((8.5/12)^0.9)*(AI270/2.72)^0.45)</f>
        <v>1.3201600184669013</v>
      </c>
      <c r="AP270" s="2" cm="1">
        <f t="array" ref="AP270">_xlfn.IFS($Z270=$AU$3,AK270*(($X270)^(0.91))*(AI270*1.1023)^1.02,$Z270=$AU$4,AM270*281.9*((8.5/12)^0.9)*(AI270/2.72)^0.45)</f>
        <v>0.31939355285489546</v>
      </c>
      <c r="AQ270" s="2" cm="1">
        <f t="array" ref="AQ270">_xlfn.IFS(Z270=$AU$3,(AF270*AO270*AH270)/1000000,Z270=$AU$4,(AF270*AH270*AO270*(1-AN270))/1000000)</f>
        <v>0.54762186831308857</v>
      </c>
      <c r="AR270" s="2" cm="1">
        <f t="array" ref="AR270">_xlfn.IFS(Z270=$AU$3,(AF270*AP270*AH270)/1000000,Z270=$AU$4,(AF270*AH270*AP270*(1-AN270))/1000000)</f>
        <v>0.13248916168865044</v>
      </c>
    </row>
    <row r="271" spans="1:44" x14ac:dyDescent="0.3">
      <c r="A271" s="2">
        <v>31</v>
      </c>
      <c r="B271" t="s">
        <v>228</v>
      </c>
      <c r="D271" t="s">
        <v>23</v>
      </c>
      <c r="F271" s="2" t="s">
        <v>248</v>
      </c>
      <c r="G271" s="2" t="s">
        <v>26</v>
      </c>
      <c r="H271" s="2" t="s">
        <v>249</v>
      </c>
      <c r="I271" s="2" t="s">
        <v>28</v>
      </c>
      <c r="J271" s="2">
        <v>1200</v>
      </c>
      <c r="K271" s="2" t="s">
        <v>232</v>
      </c>
      <c r="L271" s="2">
        <v>40</v>
      </c>
      <c r="M271" s="2" t="s">
        <v>233</v>
      </c>
      <c r="N271" s="2" t="s">
        <v>31</v>
      </c>
      <c r="O271" s="2">
        <v>438000</v>
      </c>
      <c r="P271" s="2" cm="1">
        <f t="array" ref="P271">_xlfn.IFS(AD271=$AT$8,STL!$P$3,AD271=$AT$9,STL!$P$4,AD271=$AT$10,STL!$P$5,AD271=$AT$11,STL!$P$6,AD271=$AT$12,STL!$P$7,AD271=$AT$13,STL!$P$8,AD271=$AT$14,STL!$P$9,AD271=$AT$15,STL!$P$10,AD271=$AT$16,STL!$P$11,AD271=$AT$17,STL!$P$12,AD271=$AT$18,STL!$P$13,AD271=$AT$19,STL!$P$14,AD271=$AT$20,STL!$P$15,AD271=$AT$21,STL!$P$16,AD271=$AT$22,STL!$P$17,AD271=$AT$23,STL!$P$18,AD271=$AT$24,STL!$P$19,AD271=$AT$25,STL!$P$20,AD271=$AT$26,STL!$P$21,AD271=$AT$27,STL!$P$22,AD271=$AT$28,STL!$P$23,AD271=$AT$29,STL!$P$24,AD271=$AT$30,STL!$P$25,AD271=$AT$31,STL!$P$26,AD271=$AT$32,STL!$P$27,AD271=$AT$33,STL!$P$28,AD271=$AT$34,STL!$P$29,AD271=$AT$35,STL!$P$30,AD271=$AT$36,STL!$P$31,AD271=$AT$37,STL!$P$32,AD271=$AT$38,STL!$P$33,AD271=$AT$39,STL!$P$34,AD271=$AT$40,STL!$P$35,AD271=$AT$41,STL!$P$36,AD271=$AT$42,STL!$P$37,AD271=$AT$43,STL!$P$38,AD271=$AT$44,STL!$P$39,AD271=$AT$45,STL!$P$40,AD271=$AT$46,STL!$P$41,AD271=$AT$47,STL!$P$42,AD271=$AT$48,STL!$P$43,AD271=$AT$49,STL!$P$44)</f>
        <v>8.3350000000000009</v>
      </c>
      <c r="Q271" s="2">
        <f>STL!$Q$3</f>
        <v>28</v>
      </c>
      <c r="R271" s="42">
        <f>STL!$R$3</f>
        <v>36.335000000000001</v>
      </c>
      <c r="S271" s="43" cm="1">
        <f t="array" ref="S271">_xlfn.IFS(A271=$AT$8,STL!$S$3,A271=$AT$9,STL!$S$4,A271=$AT$10,STL!$S$5,A271=$AT$11,STL!$S$6,A271=$AT$12,STL!$S$7,A271=$AT$13,STL!$S$8,A271=$AT$14,STL!$S$9,A271=$AT$15,STL!$S$10,A271=$AT$16,STL!$S$11,A271=$AT$17,STL!$S$12,A271=$AT$18,STL!$S$13,A271=$AT$19,STL!$S$14,A271=$AT$20,STL!$S$15,A271=$AT$21,STL!$S$16,A271=$AT$22,STL!$S$17,A271=$AT$23,STL!$S$18,A271=$AT$24,STL!$S$19,A271=$AT$25,STL!$S$20,A271=$AT$26,STL!$S$21,A271=$AT$27,STL!$S$22,A271=$AT$28,STL!$S$23,A271=$AT$29,STL!$S$24,A271=$AT$30,STL!$S$25,A271=$AT$31,STL!$S$26,A271=$AT$32,STL!$S$27,A271=$AT$33,STL!$S$28,A271=$AT$34,STL!$S$29,A271=$AT$35,STL!$S$30,A271=$AT$36,STL!$S$31,A271=$AT$37,STL!$S$32,A271=$AT$38,STL!$S$33,A271=$AT$39,STL!$S$34,A271=$AT$40,STL!$S$35,A271=$AT$41,STL!$S$36,A271=$AT$42,STL!$S$37,A271=$AT$43,STL!$S$38,A271=$AT$44,STL!$S$39,A271=$AT$45,STL!$S$40,A271=$AT$46,STL!$S$41,A271=$AT$47,STL!$S$42,A271=$AT$48,STL!$S$43,A271=$AT$49,STL!$S$44)</f>
        <v>15642.857142857143</v>
      </c>
      <c r="T271" s="2" cm="1">
        <f t="array" ref="T271">_xlfn.IFS(AD271=$AX$8,STL!$T$3,AD271=$AX$9,STL!$T$4,AD271=$AX$10,STL!$T$5,AD271=$AX$11,STL!$T$6,AD271=$AX$12,STL!$T$7,AD271=$AX$13,STL!$T$8,AD271=$AX$14,STL!$T$9,AD271=$AX$15,STL!$T$10,AD271=$AX$16,STL!$T$11,AD271=$AX$17,STL!$T$12,AD271=$AX$18,STL!$T$13,AD271=$AX$19,STL!$T$14,AD271=$AX$20,STL!$T$15,AD271=$AX$21,STL!$T$16,AD271=$AX$22,STL!$T$17,AD271=$AX$23,STL!$T$18,AD271=$AX$24,STL!$T$19,AD271=$AX$25,STL!$T$20,AD271=$AX$26,STL!$T$21,AD271=$AX$27,STL!$T$22,AD271=$AX$28,STL!$T$23,AD271=$AX$29,STL!$T$24,AD271=$AX$30,STL!$T$25,AD271=$AX$31,STL!$T$26,AD271=$AX$32,STL!$T$27,AD271=$AX$33,STL!$T$28,AD271=$AX$34,STL!$T$29,AD271=$AX$35,STL!$T$30,AD271=$AX$36,STL!$T$31,AD271=$AX$37,STL!$T$32,AD271=$AX$38,STL!$T$33,AD271=$AX$39,STL!$T$34,AD271=$AX$40,STL!$T$35,AD271=$AX$41,STL!$T$36,AD271=$AX$42,STL!$T$37,AD271=$AX$43,STL!$T$38,AD271=$AX$44,STL!$T$39,AD271=$AX$45,STL!$T$40,AD271=$AX$46,STL!$T$41,AD271=$AX$47,STL!$T$42,AD271=$AX$48,STL!$T$43,AD271=$AX$49,STL!$T$44)</f>
        <v>123.33799999999999</v>
      </c>
      <c r="U271" s="2" cm="1">
        <f t="array" ref="U271">_xlfn.IFS($AD271=$AX$8,STL!$U$3,$AD271=$AX$9,STL!$U$4,$AD271=$AX$10,STL!$U$5,$AD271=$AX$11,STL!$U$6,$AD271=$AX$12,STL!$U$7,$AD271=$AX$13,STL!$U$8,$AD271=$AX$14,STL!$U$9,$AD271=$AX$15,STL!$U$10,$AD271=$AX$16,STL!$U$11,$AD271=$AX$17,STL!$U$12,$AD271=$AX$18,STL!$U$13,$AD271=$AX$19,STL!$U$14,$AD271=$AX$20,STL!$U$15,$AD271=$AX$21,STL!$U$16,$AD271=$AX$22,STL!$U$17,$AD271=$AX$23,STL!$U$18,$AD271=$AX$24,STL!$U$19,$AD271=$AX$25,STL!$U$20,$AD271=$AX$26,STL!$U$21,$AD271=$AX$27,STL!$U$22,$AD271=$AX$28,STL!$U$23,$AD271=$AX$29,STL!$U$24,$AD271=$AX$30,STL!$U$25,$AD271=$AX$31,STL!$U$26,$AD271=$AX$32,STL!$U$27,$AD271=$AX$33,STL!$U$28,$AD271=$AX$34,STL!$U$29,$AD271=$AX$35,STL!$U$30,$AD271=$AX$36,STL!$U$31,$AD271=$AX$37,STL!$U$32,$AD271=$AX$38,STL!$U$33,$AD271=$AX$39,STL!$U$34,$AD271=$AX$40,STL!$U$35,$AD271=$AX$41,STL!$U$36,$AD271=$AX$42,STL!$U$37,$AD271=$AX$43,STL!$U$38,$AD271=$AX$44,STL!$U$39,$AD271=$AX$45,STL!$U$40,$AD271=$AX$46,STL!$U$41,$AD271=$AX$47,STL!$U$42,$AD271=$AX$48,STL!$U$43,$AD271=$AX$49,STL!$U$44)</f>
        <v>22.824999999999999</v>
      </c>
      <c r="V271" s="2" cm="1">
        <f t="array" ref="V271">_xlfn.IFS($AD271=$AX$8,STL!$V$3,$AD271=$AX$9,STL!$V$4,$AD271=$AX$10,STL!$V$5,$AD271=$AX$11,STL!$V$6,$AD271=$AX$12,STL!$V$7,$AD271=$AX$13,STL!$V$8,$AD271=$AX$14,STL!$V$9,$AD271=$AX$15,STL!$V$10,$AD271=$AX$16,STL!$V$11,$AD271=$AX$17,STL!$V$12,$AD271=$AX$18,STL!$V$13,$AD271=$AX$19,STL!$V$14,$AD271=$AX$20,STL!$V$15,$AD271=$AX$21,STL!$V$16,$AD271=$AX$22,STL!$V$17,$AD271=$AX$23,STL!$V$18,$AD271=$AX$24,STL!$V$19,$AD271=$AX$25,STL!$V$20,$AD271=$AX$26,STL!$V$21,$AD271=$AX$27,STL!$V$22,$AD271=$AX$28,STL!$V$23,$AD271=$AX$29,STL!$V$24,$AD271=$AX$30,STL!$V$25,$AD271=$AX$31,STL!$V$26,$AD271=$AX$32,STL!$V$27,$AD271=$AX$33,STL!$V$28,$AD271=$AX$34,STL!$V$29,$AD271=$AX$35,STL!$V$30,$AD271=$AX$36,STL!$V$31,$AD271=$AX$37,STL!$V$32,$AD271=$AX$38,STL!$V$33,$AD271=$AX$39,STL!$V$34,$AD271=$AX$40,STL!$V$35,$AD271=$AX$41,STL!$V$36,$AD271=$AX$42,STL!$V$37,$AD271=$AX$43,STL!$V$38,$AD271=$AX$44,STL!$V$39,$AD271=$AX$45,STL!$V$40,$AD271=$AX$46,STL!$V$41,$AD271=$AX$47,STL!$V$42,$AD271=$AX$48,STL!$V$43,$AD271=$AX$49,STL!$V$44)</f>
        <v>146.16299999999998</v>
      </c>
      <c r="W271" s="2" t="s">
        <v>1590</v>
      </c>
      <c r="X271" s="2">
        <v>0.2</v>
      </c>
      <c r="Y271" s="2" t="s">
        <v>33</v>
      </c>
      <c r="Z271" s="2" t="s">
        <v>34</v>
      </c>
      <c r="AA271" s="2" t="s">
        <v>35</v>
      </c>
      <c r="AB271" s="2">
        <v>15905.358217999999</v>
      </c>
      <c r="AC271" s="2">
        <v>15.905358</v>
      </c>
      <c r="AD271" s="2">
        <v>31</v>
      </c>
      <c r="AE271" s="10" t="s">
        <v>307</v>
      </c>
      <c r="AF271" s="2">
        <f t="shared" si="5"/>
        <v>497610.48599999998</v>
      </c>
      <c r="AG271" s="2" cm="1">
        <f t="array" ref="AG271">_xlfn.IFS(D271="I",MIN('Datos pp I Región'!$K$7:$K$9),D271="II",MIN('Datos pp II Región'!$K$7:$K$9),D271="III",MIN('Datos pp III Región'!$K$7:$K$9),D271="IV",MIN('Datos pp IV Región'!$K$7:$K$9),D271="V",MIN('Datos pp V Región'!$K$7:$K$9),D271="RM",MIN('Datos pp RM'!$K$7:$K$9),D271="VI",MIN('Datos pp VI Región'!$K$7:$K$9))</f>
        <v>22</v>
      </c>
      <c r="AH271" s="2" cm="1">
        <f t="array" ref="AH271">_xlfn.IFS(Z271="Pavimentado",1-(AG271/(4*365)),Z271="No Pavimentado",1-(AG271/365))</f>
        <v>0.98493150684931507</v>
      </c>
      <c r="AI271" s="2" cm="1">
        <f t="array" ref="AI271">_xlfn.IFS(Z271="Pavimentado",8,Z271="No Pavimentado",R271)</f>
        <v>8</v>
      </c>
      <c r="AJ271" s="2">
        <v>0.62</v>
      </c>
      <c r="AK271" s="2">
        <v>0.15</v>
      </c>
      <c r="AL271" s="2">
        <v>1.5</v>
      </c>
      <c r="AM271" s="2">
        <v>0.15</v>
      </c>
      <c r="AN271" s="2"/>
      <c r="AO271" s="2" cm="1">
        <f t="array" ref="AO271">_xlfn.IFS($Z271=$AU$3,AJ271*(($X271)^(0.91))*(AI271*1.1023)^(1.02),$Z271=$AU$4,AL271*281.9*((8.5/12)^0.9)*(AI271/2.72)^0.45)</f>
        <v>1.3201600184669013</v>
      </c>
      <c r="AP271" s="2" cm="1">
        <f t="array" ref="AP271">_xlfn.IFS($Z271=$AU$3,AK271*(($X271)^(0.91))*(AI271*1.1023)^1.02,$Z271=$AU$4,AM271*281.9*((8.5/12)^0.9)*(AI271/2.72)^0.45)</f>
        <v>0.31939355285489546</v>
      </c>
      <c r="AQ271" s="2" cm="1">
        <f t="array" ref="AQ271">_xlfn.IFS(Z271=$AU$3,(AF271*AO271*AH271)/1000000,Z271=$AU$4,(AF271*AH271*AO271*(1-AN271))/1000000)</f>
        <v>0.64702659146618247</v>
      </c>
      <c r="AR271" s="2" cm="1">
        <f t="array" ref="AR271">_xlfn.IFS(Z271=$AU$3,(AF271*AP271*AH271)/1000000,Z271=$AU$4,(AF271*AH271*AP271*(1-AN271))/1000000)</f>
        <v>0.15653869148375382</v>
      </c>
    </row>
    <row r="272" spans="1:44" x14ac:dyDescent="0.3">
      <c r="A272" s="2">
        <v>31</v>
      </c>
      <c r="B272" t="s">
        <v>228</v>
      </c>
      <c r="D272" t="s">
        <v>23</v>
      </c>
      <c r="F272" s="2" t="s">
        <v>248</v>
      </c>
      <c r="G272" s="2" t="s">
        <v>26</v>
      </c>
      <c r="H272" s="2" t="s">
        <v>249</v>
      </c>
      <c r="I272" s="2" t="s">
        <v>28</v>
      </c>
      <c r="J272" s="2">
        <v>1200</v>
      </c>
      <c r="K272" s="2" t="s">
        <v>232</v>
      </c>
      <c r="L272" s="2">
        <v>40</v>
      </c>
      <c r="M272" s="2" t="s">
        <v>233</v>
      </c>
      <c r="N272" s="2" t="s">
        <v>31</v>
      </c>
      <c r="O272" s="2">
        <v>438000</v>
      </c>
      <c r="P272" s="2" cm="1">
        <f t="array" ref="P272">_xlfn.IFS(AD272=$AT$8,STL!$P$3,AD272=$AT$9,STL!$P$4,AD272=$AT$10,STL!$P$5,AD272=$AT$11,STL!$P$6,AD272=$AT$12,STL!$P$7,AD272=$AT$13,STL!$P$8,AD272=$AT$14,STL!$P$9,AD272=$AT$15,STL!$P$10,AD272=$AT$16,STL!$P$11,AD272=$AT$17,STL!$P$12,AD272=$AT$18,STL!$P$13,AD272=$AT$19,STL!$P$14,AD272=$AT$20,STL!$P$15,AD272=$AT$21,STL!$P$16,AD272=$AT$22,STL!$P$17,AD272=$AT$23,STL!$P$18,AD272=$AT$24,STL!$P$19,AD272=$AT$25,STL!$P$20,AD272=$AT$26,STL!$P$21,AD272=$AT$27,STL!$P$22,AD272=$AT$28,STL!$P$23,AD272=$AT$29,STL!$P$24,AD272=$AT$30,STL!$P$25,AD272=$AT$31,STL!$P$26,AD272=$AT$32,STL!$P$27,AD272=$AT$33,STL!$P$28,AD272=$AT$34,STL!$P$29,AD272=$AT$35,STL!$P$30,AD272=$AT$36,STL!$P$31,AD272=$AT$37,STL!$P$32,AD272=$AT$38,STL!$P$33,AD272=$AT$39,STL!$P$34,AD272=$AT$40,STL!$P$35,AD272=$AT$41,STL!$P$36,AD272=$AT$42,STL!$P$37,AD272=$AT$43,STL!$P$38,AD272=$AT$44,STL!$P$39,AD272=$AT$45,STL!$P$40,AD272=$AT$46,STL!$P$41,AD272=$AT$47,STL!$P$42,AD272=$AT$48,STL!$P$43,AD272=$AT$49,STL!$P$44)</f>
        <v>8.3350000000000009</v>
      </c>
      <c r="Q272" s="2">
        <f>STL!$Q$3</f>
        <v>28</v>
      </c>
      <c r="R272" s="42">
        <f>STL!$R$3</f>
        <v>36.335000000000001</v>
      </c>
      <c r="S272" s="43" cm="1">
        <f t="array" ref="S272">_xlfn.IFS(A272=$AT$8,STL!$S$3,A272=$AT$9,STL!$S$4,A272=$AT$10,STL!$S$5,A272=$AT$11,STL!$S$6,A272=$AT$12,STL!$S$7,A272=$AT$13,STL!$S$8,A272=$AT$14,STL!$S$9,A272=$AT$15,STL!$S$10,A272=$AT$16,STL!$S$11,A272=$AT$17,STL!$S$12,A272=$AT$18,STL!$S$13,A272=$AT$19,STL!$S$14,A272=$AT$20,STL!$S$15,A272=$AT$21,STL!$S$16,A272=$AT$22,STL!$S$17,A272=$AT$23,STL!$S$18,A272=$AT$24,STL!$S$19,A272=$AT$25,STL!$S$20,A272=$AT$26,STL!$S$21,A272=$AT$27,STL!$S$22,A272=$AT$28,STL!$S$23,A272=$AT$29,STL!$S$24,A272=$AT$30,STL!$S$25,A272=$AT$31,STL!$S$26,A272=$AT$32,STL!$S$27,A272=$AT$33,STL!$S$28,A272=$AT$34,STL!$S$29,A272=$AT$35,STL!$S$30,A272=$AT$36,STL!$S$31,A272=$AT$37,STL!$S$32,A272=$AT$38,STL!$S$33,A272=$AT$39,STL!$S$34,A272=$AT$40,STL!$S$35,A272=$AT$41,STL!$S$36,A272=$AT$42,STL!$S$37,A272=$AT$43,STL!$S$38,A272=$AT$44,STL!$S$39,A272=$AT$45,STL!$S$40,A272=$AT$46,STL!$S$41,A272=$AT$47,STL!$S$42,A272=$AT$48,STL!$S$43,A272=$AT$49,STL!$S$44)</f>
        <v>15642.857142857143</v>
      </c>
      <c r="T272" s="2" cm="1">
        <f t="array" ref="T272">_xlfn.IFS(AD272=$AX$8,STL!$T$3,AD272=$AX$9,STL!$T$4,AD272=$AX$10,STL!$T$5,AD272=$AX$11,STL!$T$6,AD272=$AX$12,STL!$T$7,AD272=$AX$13,STL!$T$8,AD272=$AX$14,STL!$T$9,AD272=$AX$15,STL!$T$10,AD272=$AX$16,STL!$T$11,AD272=$AX$17,STL!$T$12,AD272=$AX$18,STL!$T$13,AD272=$AX$19,STL!$T$14,AD272=$AX$20,STL!$T$15,AD272=$AX$21,STL!$T$16,AD272=$AX$22,STL!$T$17,AD272=$AX$23,STL!$T$18,AD272=$AX$24,STL!$T$19,AD272=$AX$25,STL!$T$20,AD272=$AX$26,STL!$T$21,AD272=$AX$27,STL!$T$22,AD272=$AX$28,STL!$T$23,AD272=$AX$29,STL!$T$24,AD272=$AX$30,STL!$T$25,AD272=$AX$31,STL!$T$26,AD272=$AX$32,STL!$T$27,AD272=$AX$33,STL!$T$28,AD272=$AX$34,STL!$T$29,AD272=$AX$35,STL!$T$30,AD272=$AX$36,STL!$T$31,AD272=$AX$37,STL!$T$32,AD272=$AX$38,STL!$T$33,AD272=$AX$39,STL!$T$34,AD272=$AX$40,STL!$T$35,AD272=$AX$41,STL!$T$36,AD272=$AX$42,STL!$T$37,AD272=$AX$43,STL!$T$38,AD272=$AX$44,STL!$T$39,AD272=$AX$45,STL!$T$40,AD272=$AX$46,STL!$T$41,AD272=$AX$47,STL!$T$42,AD272=$AX$48,STL!$T$43,AD272=$AX$49,STL!$T$44)</f>
        <v>123.33799999999999</v>
      </c>
      <c r="U272" s="2" cm="1">
        <f t="array" ref="U272">_xlfn.IFS($AD272=$AX$8,STL!$U$3,$AD272=$AX$9,STL!$U$4,$AD272=$AX$10,STL!$U$5,$AD272=$AX$11,STL!$U$6,$AD272=$AX$12,STL!$U$7,$AD272=$AX$13,STL!$U$8,$AD272=$AX$14,STL!$U$9,$AD272=$AX$15,STL!$U$10,$AD272=$AX$16,STL!$U$11,$AD272=$AX$17,STL!$U$12,$AD272=$AX$18,STL!$U$13,$AD272=$AX$19,STL!$U$14,$AD272=$AX$20,STL!$U$15,$AD272=$AX$21,STL!$U$16,$AD272=$AX$22,STL!$U$17,$AD272=$AX$23,STL!$U$18,$AD272=$AX$24,STL!$U$19,$AD272=$AX$25,STL!$U$20,$AD272=$AX$26,STL!$U$21,$AD272=$AX$27,STL!$U$22,$AD272=$AX$28,STL!$U$23,$AD272=$AX$29,STL!$U$24,$AD272=$AX$30,STL!$U$25,$AD272=$AX$31,STL!$U$26,$AD272=$AX$32,STL!$U$27,$AD272=$AX$33,STL!$U$28,$AD272=$AX$34,STL!$U$29,$AD272=$AX$35,STL!$U$30,$AD272=$AX$36,STL!$U$31,$AD272=$AX$37,STL!$U$32,$AD272=$AX$38,STL!$U$33,$AD272=$AX$39,STL!$U$34,$AD272=$AX$40,STL!$U$35,$AD272=$AX$41,STL!$U$36,$AD272=$AX$42,STL!$U$37,$AD272=$AX$43,STL!$U$38,$AD272=$AX$44,STL!$U$39,$AD272=$AX$45,STL!$U$40,$AD272=$AX$46,STL!$U$41,$AD272=$AX$47,STL!$U$42,$AD272=$AX$48,STL!$U$43,$AD272=$AX$49,STL!$U$44)</f>
        <v>22.824999999999999</v>
      </c>
      <c r="V272" s="2" cm="1">
        <f t="array" ref="V272">_xlfn.IFS($AD272=$AX$8,STL!$V$3,$AD272=$AX$9,STL!$V$4,$AD272=$AX$10,STL!$V$5,$AD272=$AX$11,STL!$V$6,$AD272=$AX$12,STL!$V$7,$AD272=$AX$13,STL!$V$8,$AD272=$AX$14,STL!$V$9,$AD272=$AX$15,STL!$V$10,$AD272=$AX$16,STL!$V$11,$AD272=$AX$17,STL!$V$12,$AD272=$AX$18,STL!$V$13,$AD272=$AX$19,STL!$V$14,$AD272=$AX$20,STL!$V$15,$AD272=$AX$21,STL!$V$16,$AD272=$AX$22,STL!$V$17,$AD272=$AX$23,STL!$V$18,$AD272=$AX$24,STL!$V$19,$AD272=$AX$25,STL!$V$20,$AD272=$AX$26,STL!$V$21,$AD272=$AX$27,STL!$V$22,$AD272=$AX$28,STL!$V$23,$AD272=$AX$29,STL!$V$24,$AD272=$AX$30,STL!$V$25,$AD272=$AX$31,STL!$V$26,$AD272=$AX$32,STL!$V$27,$AD272=$AX$33,STL!$V$28,$AD272=$AX$34,STL!$V$29,$AD272=$AX$35,STL!$V$30,$AD272=$AX$36,STL!$V$31,$AD272=$AX$37,STL!$V$32,$AD272=$AX$38,STL!$V$33,$AD272=$AX$39,STL!$V$34,$AD272=$AX$40,STL!$V$35,$AD272=$AX$41,STL!$V$36,$AD272=$AX$42,STL!$V$37,$AD272=$AX$43,STL!$V$38,$AD272=$AX$44,STL!$V$39,$AD272=$AX$45,STL!$V$40,$AD272=$AX$46,STL!$V$41,$AD272=$AX$47,STL!$V$42,$AD272=$AX$48,STL!$V$43,$AD272=$AX$49,STL!$V$44)</f>
        <v>146.16299999999998</v>
      </c>
      <c r="W272" s="2" t="s">
        <v>1591</v>
      </c>
      <c r="X272" s="2">
        <v>0.2</v>
      </c>
      <c r="Y272" s="2" t="s">
        <v>33</v>
      </c>
      <c r="Z272" s="2" t="s">
        <v>34</v>
      </c>
      <c r="AA272" s="2" t="s">
        <v>35</v>
      </c>
      <c r="AB272" s="2">
        <v>221.54602600000001</v>
      </c>
      <c r="AC272" s="2">
        <v>0.22154599999999999</v>
      </c>
      <c r="AD272" s="2">
        <v>31</v>
      </c>
      <c r="AE272" s="10" t="s">
        <v>307</v>
      </c>
      <c r="AF272" s="2">
        <f t="shared" si="5"/>
        <v>6931.2248571428572</v>
      </c>
      <c r="AG272" s="2" cm="1">
        <f t="array" ref="AG272">_xlfn.IFS(D272="I",MIN('Datos pp I Región'!$K$7:$K$9),D272="II",MIN('Datos pp II Región'!$K$7:$K$9),D272="III",MIN('Datos pp III Región'!$K$7:$K$9),D272="IV",MIN('Datos pp IV Región'!$K$7:$K$9),D272="V",MIN('Datos pp V Región'!$K$7:$K$9),D272="RM",MIN('Datos pp RM'!$K$7:$K$9),D272="VI",MIN('Datos pp VI Región'!$K$7:$K$9))</f>
        <v>22</v>
      </c>
      <c r="AH272" s="2" cm="1">
        <f t="array" ref="AH272">_xlfn.IFS(Z272="Pavimentado",1-(AG272/(4*365)),Z272="No Pavimentado",1-(AG272/365))</f>
        <v>0.98493150684931507</v>
      </c>
      <c r="AI272" s="2" cm="1">
        <f t="array" ref="AI272">_xlfn.IFS(Z272="Pavimentado",8,Z272="No Pavimentado",R272)</f>
        <v>8</v>
      </c>
      <c r="AJ272" s="2">
        <v>0.62</v>
      </c>
      <c r="AK272" s="2">
        <v>0.15</v>
      </c>
      <c r="AL272" s="2">
        <v>1.5</v>
      </c>
      <c r="AM272" s="2">
        <v>0.15</v>
      </c>
      <c r="AN272" s="2"/>
      <c r="AO272" s="2" cm="1">
        <f t="array" ref="AO272">_xlfn.IFS($Z272=$AU$3,AJ272*(($X272)^(0.91))*(AI272*1.1023)^(1.02),$Z272=$AU$4,AL272*281.9*((8.5/12)^0.9)*(AI272/2.72)^0.45)</f>
        <v>1.3201600184669013</v>
      </c>
      <c r="AP272" s="2" cm="1">
        <f t="array" ref="AP272">_xlfn.IFS($Z272=$AU$3,AK272*(($X272)^(0.91))*(AI272*1.1023)^1.02,$Z272=$AU$4,AM272*281.9*((8.5/12)^0.9)*(AI272/2.72)^0.45)</f>
        <v>0.31939355285489546</v>
      </c>
      <c r="AQ272" s="2" cm="1">
        <f t="array" ref="AQ272">_xlfn.IFS(Z272=$AU$3,(AF272*AO272*AH272)/1000000,Z272=$AU$4,(AF272*AH272*AO272*(1-AN272))/1000000)</f>
        <v>9.012444311719792E-3</v>
      </c>
      <c r="AR272" s="2" cm="1">
        <f t="array" ref="AR272">_xlfn.IFS(Z272=$AU$3,(AF272*AP272*AH272)/1000000,Z272=$AU$4,(AF272*AH272*AP272*(1-AN272))/1000000)</f>
        <v>2.180430075416078E-3</v>
      </c>
    </row>
    <row r="273" spans="1:44" x14ac:dyDescent="0.3">
      <c r="A273" s="2">
        <v>32</v>
      </c>
      <c r="B273" t="s">
        <v>228</v>
      </c>
      <c r="D273" t="s">
        <v>23</v>
      </c>
      <c r="F273" s="2" t="s">
        <v>252</v>
      </c>
      <c r="G273" s="2" t="s">
        <v>26</v>
      </c>
      <c r="H273" s="2" t="s">
        <v>253</v>
      </c>
      <c r="I273" s="2" t="s">
        <v>28</v>
      </c>
      <c r="J273" s="2">
        <v>1200</v>
      </c>
      <c r="K273" s="2" t="s">
        <v>232</v>
      </c>
      <c r="L273" s="2">
        <v>40</v>
      </c>
      <c r="M273" s="2" t="s">
        <v>233</v>
      </c>
      <c r="N273" s="2" t="s">
        <v>31</v>
      </c>
      <c r="O273" s="2">
        <v>438000</v>
      </c>
      <c r="P273" s="2" cm="1">
        <f t="array" ref="P273">_xlfn.IFS(AD273=$AT$8,STL!$P$3,AD273=$AT$9,STL!$P$4,AD273=$AT$10,STL!$P$5,AD273=$AT$11,STL!$P$6,AD273=$AT$12,STL!$P$7,AD273=$AT$13,STL!$P$8,AD273=$AT$14,STL!$P$9,AD273=$AT$15,STL!$P$10,AD273=$AT$16,STL!$P$11,AD273=$AT$17,STL!$P$12,AD273=$AT$18,STL!$P$13,AD273=$AT$19,STL!$P$14,AD273=$AT$20,STL!$P$15,AD273=$AT$21,STL!$P$16,AD273=$AT$22,STL!$P$17,AD273=$AT$23,STL!$P$18,AD273=$AT$24,STL!$P$19,AD273=$AT$25,STL!$P$20,AD273=$AT$26,STL!$P$21,AD273=$AT$27,STL!$P$22,AD273=$AT$28,STL!$P$23,AD273=$AT$29,STL!$P$24,AD273=$AT$30,STL!$P$25,AD273=$AT$31,STL!$P$26,AD273=$AT$32,STL!$P$27,AD273=$AT$33,STL!$P$28,AD273=$AT$34,STL!$P$29,AD273=$AT$35,STL!$P$30,AD273=$AT$36,STL!$P$31,AD273=$AT$37,STL!$P$32,AD273=$AT$38,STL!$P$33,AD273=$AT$39,STL!$P$34,AD273=$AT$40,STL!$P$35,AD273=$AT$41,STL!$P$36,AD273=$AT$42,STL!$P$37,AD273=$AT$43,STL!$P$38,AD273=$AT$44,STL!$P$39,AD273=$AT$45,STL!$P$40,AD273=$AT$46,STL!$P$41,AD273=$AT$47,STL!$P$42,AD273=$AT$48,STL!$P$43,AD273=$AT$49,STL!$P$44)</f>
        <v>8.3350000000000009</v>
      </c>
      <c r="Q273" s="2">
        <f>STL!$Q$3</f>
        <v>28</v>
      </c>
      <c r="R273" s="42">
        <f>STL!$R$3</f>
        <v>36.335000000000001</v>
      </c>
      <c r="S273" s="43" cm="1">
        <f t="array" ref="S273">_xlfn.IFS(A273=$AT$8,STL!$S$3,A273=$AT$9,STL!$S$4,A273=$AT$10,STL!$S$5,A273=$AT$11,STL!$S$6,A273=$AT$12,STL!$S$7,A273=$AT$13,STL!$S$8,A273=$AT$14,STL!$S$9,A273=$AT$15,STL!$S$10,A273=$AT$16,STL!$S$11,A273=$AT$17,STL!$S$12,A273=$AT$18,STL!$S$13,A273=$AT$19,STL!$S$14,A273=$AT$20,STL!$S$15,A273=$AT$21,STL!$S$16,A273=$AT$22,STL!$S$17,A273=$AT$23,STL!$S$18,A273=$AT$24,STL!$S$19,A273=$AT$25,STL!$S$20,A273=$AT$26,STL!$S$21,A273=$AT$27,STL!$S$22,A273=$AT$28,STL!$S$23,A273=$AT$29,STL!$S$24,A273=$AT$30,STL!$S$25,A273=$AT$31,STL!$S$26,A273=$AT$32,STL!$S$27,A273=$AT$33,STL!$S$28,A273=$AT$34,STL!$S$29,A273=$AT$35,STL!$S$30,A273=$AT$36,STL!$S$31,A273=$AT$37,STL!$S$32,A273=$AT$38,STL!$S$33,A273=$AT$39,STL!$S$34,A273=$AT$40,STL!$S$35,A273=$AT$41,STL!$S$36,A273=$AT$42,STL!$S$37,A273=$AT$43,STL!$S$38,A273=$AT$44,STL!$S$39,A273=$AT$45,STL!$S$40,A273=$AT$46,STL!$S$41,A273=$AT$47,STL!$S$42,A273=$AT$48,STL!$S$43,A273=$AT$49,STL!$S$44)</f>
        <v>15642.857142857143</v>
      </c>
      <c r="T273" s="2" cm="1">
        <f t="array" ref="T273">_xlfn.IFS(AD273=$AX$8,STL!$T$3,AD273=$AX$9,STL!$T$4,AD273=$AX$10,STL!$T$5,AD273=$AX$11,STL!$T$6,AD273=$AX$12,STL!$T$7,AD273=$AX$13,STL!$T$8,AD273=$AX$14,STL!$T$9,AD273=$AX$15,STL!$T$10,AD273=$AX$16,STL!$T$11,AD273=$AX$17,STL!$T$12,AD273=$AX$18,STL!$T$13,AD273=$AX$19,STL!$T$14,AD273=$AX$20,STL!$T$15,AD273=$AX$21,STL!$T$16,AD273=$AX$22,STL!$T$17,AD273=$AX$23,STL!$T$18,AD273=$AX$24,STL!$T$19,AD273=$AX$25,STL!$T$20,AD273=$AX$26,STL!$T$21,AD273=$AX$27,STL!$T$22,AD273=$AX$28,STL!$T$23,AD273=$AX$29,STL!$T$24,AD273=$AX$30,STL!$T$25,AD273=$AX$31,STL!$T$26,AD273=$AX$32,STL!$T$27,AD273=$AX$33,STL!$T$28,AD273=$AX$34,STL!$T$29,AD273=$AX$35,STL!$T$30,AD273=$AX$36,STL!$T$31,AD273=$AX$37,STL!$T$32,AD273=$AX$38,STL!$T$33,AD273=$AX$39,STL!$T$34,AD273=$AX$40,STL!$T$35,AD273=$AX$41,STL!$T$36,AD273=$AX$42,STL!$T$37,AD273=$AX$43,STL!$T$38,AD273=$AX$44,STL!$T$39,AD273=$AX$45,STL!$T$40,AD273=$AX$46,STL!$T$41,AD273=$AX$47,STL!$T$42,AD273=$AX$48,STL!$T$43,AD273=$AX$49,STL!$T$44)</f>
        <v>99.628</v>
      </c>
      <c r="U273" s="2" cm="1">
        <f t="array" ref="U273">_xlfn.IFS($AD273=$AX$8,STL!$U$3,$AD273=$AX$9,STL!$U$4,$AD273=$AX$10,STL!$U$5,$AD273=$AX$11,STL!$U$6,$AD273=$AX$12,STL!$U$7,$AD273=$AX$13,STL!$U$8,$AD273=$AX$14,STL!$U$9,$AD273=$AX$15,STL!$U$10,$AD273=$AX$16,STL!$U$11,$AD273=$AX$17,STL!$U$12,$AD273=$AX$18,STL!$U$13,$AD273=$AX$19,STL!$U$14,$AD273=$AX$20,STL!$U$15,$AD273=$AX$21,STL!$U$16,$AD273=$AX$22,STL!$U$17,$AD273=$AX$23,STL!$U$18,$AD273=$AX$24,STL!$U$19,$AD273=$AX$25,STL!$U$20,$AD273=$AX$26,STL!$U$21,$AD273=$AX$27,STL!$U$22,$AD273=$AX$28,STL!$U$23,$AD273=$AX$29,STL!$U$24,$AD273=$AX$30,STL!$U$25,$AD273=$AX$31,STL!$U$26,$AD273=$AX$32,STL!$U$27,$AD273=$AX$33,STL!$U$28,$AD273=$AX$34,STL!$U$29,$AD273=$AX$35,STL!$U$30,$AD273=$AX$36,STL!$U$31,$AD273=$AX$37,STL!$U$32,$AD273=$AX$38,STL!$U$33,$AD273=$AX$39,STL!$U$34,$AD273=$AX$40,STL!$U$35,$AD273=$AX$41,STL!$U$36,$AD273=$AX$42,STL!$U$37,$AD273=$AX$43,STL!$U$38,$AD273=$AX$44,STL!$U$39,$AD273=$AX$45,STL!$U$40,$AD273=$AX$46,STL!$U$41,$AD273=$AX$47,STL!$U$42,$AD273=$AX$48,STL!$U$43,$AD273=$AX$49,STL!$U$44)</f>
        <v>1.889</v>
      </c>
      <c r="V273" s="2" cm="1">
        <f t="array" ref="V273">_xlfn.IFS($AD273=$AX$8,STL!$V$3,$AD273=$AX$9,STL!$V$4,$AD273=$AX$10,STL!$V$5,$AD273=$AX$11,STL!$V$6,$AD273=$AX$12,STL!$V$7,$AD273=$AX$13,STL!$V$8,$AD273=$AX$14,STL!$V$9,$AD273=$AX$15,STL!$V$10,$AD273=$AX$16,STL!$V$11,$AD273=$AX$17,STL!$V$12,$AD273=$AX$18,STL!$V$13,$AD273=$AX$19,STL!$V$14,$AD273=$AX$20,STL!$V$15,$AD273=$AX$21,STL!$V$16,$AD273=$AX$22,STL!$V$17,$AD273=$AX$23,STL!$V$18,$AD273=$AX$24,STL!$V$19,$AD273=$AX$25,STL!$V$20,$AD273=$AX$26,STL!$V$21,$AD273=$AX$27,STL!$V$22,$AD273=$AX$28,STL!$V$23,$AD273=$AX$29,STL!$V$24,$AD273=$AX$30,STL!$V$25,$AD273=$AX$31,STL!$V$26,$AD273=$AX$32,STL!$V$27,$AD273=$AX$33,STL!$V$28,$AD273=$AX$34,STL!$V$29,$AD273=$AX$35,STL!$V$30,$AD273=$AX$36,STL!$V$31,$AD273=$AX$37,STL!$V$32,$AD273=$AX$38,STL!$V$33,$AD273=$AX$39,STL!$V$34,$AD273=$AX$40,STL!$V$35,$AD273=$AX$41,STL!$V$36,$AD273=$AX$42,STL!$V$37,$AD273=$AX$43,STL!$V$38,$AD273=$AX$44,STL!$V$39,$AD273=$AX$45,STL!$V$40,$AD273=$AX$46,STL!$V$41,$AD273=$AX$47,STL!$V$42,$AD273=$AX$48,STL!$V$43,$AD273=$AX$49,STL!$V$44)</f>
        <v>101.517</v>
      </c>
      <c r="W273" s="2" t="s">
        <v>1592</v>
      </c>
      <c r="X273" s="2">
        <v>0.03</v>
      </c>
      <c r="Y273" s="2" t="s">
        <v>33</v>
      </c>
      <c r="Z273" s="2" t="s">
        <v>34</v>
      </c>
      <c r="AA273" s="2" t="s">
        <v>35</v>
      </c>
      <c r="AB273" s="2">
        <v>42982.638816999999</v>
      </c>
      <c r="AC273" s="2">
        <v>42.982638999999999</v>
      </c>
      <c r="AD273" s="2">
        <v>32</v>
      </c>
      <c r="AE273" s="10" t="s">
        <v>307</v>
      </c>
      <c r="AF273" s="2">
        <f t="shared" si="5"/>
        <v>1344742.5630000001</v>
      </c>
      <c r="AG273" s="2" cm="1">
        <f t="array" ref="AG273">_xlfn.IFS(D273="I",MIN('Datos pp I Región'!$K$7:$K$9),D273="II",MIN('Datos pp II Región'!$K$7:$K$9),D273="III",MIN('Datos pp III Región'!$K$7:$K$9),D273="IV",MIN('Datos pp IV Región'!$K$7:$K$9),D273="V",MIN('Datos pp V Región'!$K$7:$K$9),D273="RM",MIN('Datos pp RM'!$K$7:$K$9),D273="VI",MIN('Datos pp VI Región'!$K$7:$K$9))</f>
        <v>22</v>
      </c>
      <c r="AH273" s="2" cm="1">
        <f t="array" ref="AH273">_xlfn.IFS(Z273="Pavimentado",1-(AG273/(4*365)),Z273="No Pavimentado",1-(AG273/365))</f>
        <v>0.98493150684931507</v>
      </c>
      <c r="AI273" s="2" cm="1">
        <f t="array" ref="AI273">_xlfn.IFS(Z273="Pavimentado",8,Z273="No Pavimentado",R273)</f>
        <v>8</v>
      </c>
      <c r="AJ273" s="2">
        <v>0.62</v>
      </c>
      <c r="AK273" s="2">
        <v>0.15</v>
      </c>
      <c r="AL273" s="2">
        <v>1.5</v>
      </c>
      <c r="AM273" s="2">
        <v>0.15</v>
      </c>
      <c r="AN273" s="2"/>
      <c r="AO273" s="2" cm="1">
        <f t="array" ref="AO273">_xlfn.IFS($Z273=$AU$3,AJ273*(($X273)^(0.91))*(AI273*1.1023)^(1.02),$Z273=$AU$4,AL273*281.9*((8.5/12)^0.9)*(AI273/2.72)^0.45)</f>
        <v>0.23489275495793649</v>
      </c>
      <c r="AP273" s="2" cm="1">
        <f t="array" ref="AP273">_xlfn.IFS($Z273=$AU$3,AK273*(($X273)^(0.91))*(AI273*1.1023)^1.02,$Z273=$AU$4,AM273*281.9*((8.5/12)^0.9)*(AI273/2.72)^0.45)</f>
        <v>5.6828892328533019E-2</v>
      </c>
      <c r="AQ273" s="2" cm="1">
        <f t="array" ref="AQ273">_xlfn.IFS(Z273=$AU$3,(AF273*AO273*AH273)/1000000,Z273=$AU$4,(AF273*AH273*AO273*(1-AN273))/1000000)</f>
        <v>0.31111059610123232</v>
      </c>
      <c r="AR273" s="2" cm="1">
        <f t="array" ref="AR273">_xlfn.IFS(Z273=$AU$3,(AF273*AP273*AH273)/1000000,Z273=$AU$4,(AF273*AH273*AP273*(1-AN273))/1000000)</f>
        <v>7.5268692605136855E-2</v>
      </c>
    </row>
    <row r="274" spans="1:44" x14ac:dyDescent="0.3">
      <c r="A274" s="2">
        <v>32</v>
      </c>
      <c r="B274" t="s">
        <v>228</v>
      </c>
      <c r="D274" t="s">
        <v>23</v>
      </c>
      <c r="F274" s="2" t="s">
        <v>254</v>
      </c>
      <c r="G274" s="2" t="s">
        <v>26</v>
      </c>
      <c r="H274" s="2" t="s">
        <v>253</v>
      </c>
      <c r="I274" s="2" t="s">
        <v>28</v>
      </c>
      <c r="J274" s="2">
        <v>1200</v>
      </c>
      <c r="K274" s="2" t="s">
        <v>232</v>
      </c>
      <c r="L274" s="2">
        <v>40</v>
      </c>
      <c r="M274" s="2" t="s">
        <v>233</v>
      </c>
      <c r="N274" s="2" t="s">
        <v>31</v>
      </c>
      <c r="O274" s="2">
        <v>438000</v>
      </c>
      <c r="P274" s="2" cm="1">
        <f t="array" ref="P274">_xlfn.IFS(AD274=$AT$8,STL!$P$3,AD274=$AT$9,STL!$P$4,AD274=$AT$10,STL!$P$5,AD274=$AT$11,STL!$P$6,AD274=$AT$12,STL!$P$7,AD274=$AT$13,STL!$P$8,AD274=$AT$14,STL!$P$9,AD274=$AT$15,STL!$P$10,AD274=$AT$16,STL!$P$11,AD274=$AT$17,STL!$P$12,AD274=$AT$18,STL!$P$13,AD274=$AT$19,STL!$P$14,AD274=$AT$20,STL!$P$15,AD274=$AT$21,STL!$P$16,AD274=$AT$22,STL!$P$17,AD274=$AT$23,STL!$P$18,AD274=$AT$24,STL!$P$19,AD274=$AT$25,STL!$P$20,AD274=$AT$26,STL!$P$21,AD274=$AT$27,STL!$P$22,AD274=$AT$28,STL!$P$23,AD274=$AT$29,STL!$P$24,AD274=$AT$30,STL!$P$25,AD274=$AT$31,STL!$P$26,AD274=$AT$32,STL!$P$27,AD274=$AT$33,STL!$P$28,AD274=$AT$34,STL!$P$29,AD274=$AT$35,STL!$P$30,AD274=$AT$36,STL!$P$31,AD274=$AT$37,STL!$P$32,AD274=$AT$38,STL!$P$33,AD274=$AT$39,STL!$P$34,AD274=$AT$40,STL!$P$35,AD274=$AT$41,STL!$P$36,AD274=$AT$42,STL!$P$37,AD274=$AT$43,STL!$P$38,AD274=$AT$44,STL!$P$39,AD274=$AT$45,STL!$P$40,AD274=$AT$46,STL!$P$41,AD274=$AT$47,STL!$P$42,AD274=$AT$48,STL!$P$43,AD274=$AT$49,STL!$P$44)</f>
        <v>8.3350000000000009</v>
      </c>
      <c r="Q274" s="2">
        <f>STL!$Q$3</f>
        <v>28</v>
      </c>
      <c r="R274" s="42">
        <f>STL!$R$3</f>
        <v>36.335000000000001</v>
      </c>
      <c r="S274" s="43" cm="1">
        <f t="array" ref="S274">_xlfn.IFS(A274=$AT$8,STL!$S$3,A274=$AT$9,STL!$S$4,A274=$AT$10,STL!$S$5,A274=$AT$11,STL!$S$6,A274=$AT$12,STL!$S$7,A274=$AT$13,STL!$S$8,A274=$AT$14,STL!$S$9,A274=$AT$15,STL!$S$10,A274=$AT$16,STL!$S$11,A274=$AT$17,STL!$S$12,A274=$AT$18,STL!$S$13,A274=$AT$19,STL!$S$14,A274=$AT$20,STL!$S$15,A274=$AT$21,STL!$S$16,A274=$AT$22,STL!$S$17,A274=$AT$23,STL!$S$18,A274=$AT$24,STL!$S$19,A274=$AT$25,STL!$S$20,A274=$AT$26,STL!$S$21,A274=$AT$27,STL!$S$22,A274=$AT$28,STL!$S$23,A274=$AT$29,STL!$S$24,A274=$AT$30,STL!$S$25,A274=$AT$31,STL!$S$26,A274=$AT$32,STL!$S$27,A274=$AT$33,STL!$S$28,A274=$AT$34,STL!$S$29,A274=$AT$35,STL!$S$30,A274=$AT$36,STL!$S$31,A274=$AT$37,STL!$S$32,A274=$AT$38,STL!$S$33,A274=$AT$39,STL!$S$34,A274=$AT$40,STL!$S$35,A274=$AT$41,STL!$S$36,A274=$AT$42,STL!$S$37,A274=$AT$43,STL!$S$38,A274=$AT$44,STL!$S$39,A274=$AT$45,STL!$S$40,A274=$AT$46,STL!$S$41,A274=$AT$47,STL!$S$42,A274=$AT$48,STL!$S$43,A274=$AT$49,STL!$S$44)</f>
        <v>15642.857142857143</v>
      </c>
      <c r="T274" s="2" cm="1">
        <f t="array" ref="T274">_xlfn.IFS(AD274=$AX$8,STL!$T$3,AD274=$AX$9,STL!$T$4,AD274=$AX$10,STL!$T$5,AD274=$AX$11,STL!$T$6,AD274=$AX$12,STL!$T$7,AD274=$AX$13,STL!$T$8,AD274=$AX$14,STL!$T$9,AD274=$AX$15,STL!$T$10,AD274=$AX$16,STL!$T$11,AD274=$AX$17,STL!$T$12,AD274=$AX$18,STL!$T$13,AD274=$AX$19,STL!$T$14,AD274=$AX$20,STL!$T$15,AD274=$AX$21,STL!$T$16,AD274=$AX$22,STL!$T$17,AD274=$AX$23,STL!$T$18,AD274=$AX$24,STL!$T$19,AD274=$AX$25,STL!$T$20,AD274=$AX$26,STL!$T$21,AD274=$AX$27,STL!$T$22,AD274=$AX$28,STL!$T$23,AD274=$AX$29,STL!$T$24,AD274=$AX$30,STL!$T$25,AD274=$AX$31,STL!$T$26,AD274=$AX$32,STL!$T$27,AD274=$AX$33,STL!$T$28,AD274=$AX$34,STL!$T$29,AD274=$AX$35,STL!$T$30,AD274=$AX$36,STL!$T$31,AD274=$AX$37,STL!$T$32,AD274=$AX$38,STL!$T$33,AD274=$AX$39,STL!$T$34,AD274=$AX$40,STL!$T$35,AD274=$AX$41,STL!$T$36,AD274=$AX$42,STL!$T$37,AD274=$AX$43,STL!$T$38,AD274=$AX$44,STL!$T$39,AD274=$AX$45,STL!$T$40,AD274=$AX$46,STL!$T$41,AD274=$AX$47,STL!$T$42,AD274=$AX$48,STL!$T$43,AD274=$AX$49,STL!$T$44)</f>
        <v>99.628</v>
      </c>
      <c r="U274" s="2" cm="1">
        <f t="array" ref="U274">_xlfn.IFS($AD274=$AX$8,STL!$U$3,$AD274=$AX$9,STL!$U$4,$AD274=$AX$10,STL!$U$5,$AD274=$AX$11,STL!$U$6,$AD274=$AX$12,STL!$U$7,$AD274=$AX$13,STL!$U$8,$AD274=$AX$14,STL!$U$9,$AD274=$AX$15,STL!$U$10,$AD274=$AX$16,STL!$U$11,$AD274=$AX$17,STL!$U$12,$AD274=$AX$18,STL!$U$13,$AD274=$AX$19,STL!$U$14,$AD274=$AX$20,STL!$U$15,$AD274=$AX$21,STL!$U$16,$AD274=$AX$22,STL!$U$17,$AD274=$AX$23,STL!$U$18,$AD274=$AX$24,STL!$U$19,$AD274=$AX$25,STL!$U$20,$AD274=$AX$26,STL!$U$21,$AD274=$AX$27,STL!$U$22,$AD274=$AX$28,STL!$U$23,$AD274=$AX$29,STL!$U$24,$AD274=$AX$30,STL!$U$25,$AD274=$AX$31,STL!$U$26,$AD274=$AX$32,STL!$U$27,$AD274=$AX$33,STL!$U$28,$AD274=$AX$34,STL!$U$29,$AD274=$AX$35,STL!$U$30,$AD274=$AX$36,STL!$U$31,$AD274=$AX$37,STL!$U$32,$AD274=$AX$38,STL!$U$33,$AD274=$AX$39,STL!$U$34,$AD274=$AX$40,STL!$U$35,$AD274=$AX$41,STL!$U$36,$AD274=$AX$42,STL!$U$37,$AD274=$AX$43,STL!$U$38,$AD274=$AX$44,STL!$U$39,$AD274=$AX$45,STL!$U$40,$AD274=$AX$46,STL!$U$41,$AD274=$AX$47,STL!$U$42,$AD274=$AX$48,STL!$U$43,$AD274=$AX$49,STL!$U$44)</f>
        <v>1.889</v>
      </c>
      <c r="V274" s="2" cm="1">
        <f t="array" ref="V274">_xlfn.IFS($AD274=$AX$8,STL!$V$3,$AD274=$AX$9,STL!$V$4,$AD274=$AX$10,STL!$V$5,$AD274=$AX$11,STL!$V$6,$AD274=$AX$12,STL!$V$7,$AD274=$AX$13,STL!$V$8,$AD274=$AX$14,STL!$V$9,$AD274=$AX$15,STL!$V$10,$AD274=$AX$16,STL!$V$11,$AD274=$AX$17,STL!$V$12,$AD274=$AX$18,STL!$V$13,$AD274=$AX$19,STL!$V$14,$AD274=$AX$20,STL!$V$15,$AD274=$AX$21,STL!$V$16,$AD274=$AX$22,STL!$V$17,$AD274=$AX$23,STL!$V$18,$AD274=$AX$24,STL!$V$19,$AD274=$AX$25,STL!$V$20,$AD274=$AX$26,STL!$V$21,$AD274=$AX$27,STL!$V$22,$AD274=$AX$28,STL!$V$23,$AD274=$AX$29,STL!$V$24,$AD274=$AX$30,STL!$V$25,$AD274=$AX$31,STL!$V$26,$AD274=$AX$32,STL!$V$27,$AD274=$AX$33,STL!$V$28,$AD274=$AX$34,STL!$V$29,$AD274=$AX$35,STL!$V$30,$AD274=$AX$36,STL!$V$31,$AD274=$AX$37,STL!$V$32,$AD274=$AX$38,STL!$V$33,$AD274=$AX$39,STL!$V$34,$AD274=$AX$40,STL!$V$35,$AD274=$AX$41,STL!$V$36,$AD274=$AX$42,STL!$V$37,$AD274=$AX$43,STL!$V$38,$AD274=$AX$44,STL!$V$39,$AD274=$AX$45,STL!$V$40,$AD274=$AX$46,STL!$V$41,$AD274=$AX$47,STL!$V$42,$AD274=$AX$48,STL!$V$43,$AD274=$AX$49,STL!$V$44)</f>
        <v>101.517</v>
      </c>
      <c r="W274" s="2" t="s">
        <v>1593</v>
      </c>
      <c r="X274" s="2">
        <v>0</v>
      </c>
      <c r="Y274" s="2" t="s">
        <v>33</v>
      </c>
      <c r="Z274" s="2" t="s">
        <v>61</v>
      </c>
      <c r="AA274" s="2" t="s">
        <v>35</v>
      </c>
      <c r="AB274" s="2">
        <v>1891.4037249999999</v>
      </c>
      <c r="AC274" s="2">
        <v>1.8914040000000001</v>
      </c>
      <c r="AD274" s="2">
        <v>32</v>
      </c>
      <c r="AE274" s="10" t="s">
        <v>307</v>
      </c>
      <c r="AF274" s="2">
        <f t="shared" si="5"/>
        <v>59173.925142857144</v>
      </c>
      <c r="AG274" s="2" cm="1">
        <f t="array" ref="AG274">_xlfn.IFS(D274="I",MIN('Datos pp I Región'!$K$7:$K$9),D274="II",MIN('Datos pp II Región'!$K$7:$K$9),D274="III",MIN('Datos pp III Región'!$K$7:$K$9),D274="IV",MIN('Datos pp IV Región'!$K$7:$K$9),D274="V",MIN('Datos pp V Región'!$K$7:$K$9),D274="RM",MIN('Datos pp RM'!$K$7:$K$9),D274="VI",MIN('Datos pp VI Región'!$K$7:$K$9))</f>
        <v>22</v>
      </c>
      <c r="AH274" s="2" cm="1">
        <f t="array" ref="AH274">_xlfn.IFS(Z274="Pavimentado",1-(AG274/(4*365)),Z274="No Pavimentado",1-(AG274/365))</f>
        <v>0.9397260273972603</v>
      </c>
      <c r="AI274" s="2" cm="1">
        <f t="array" ref="AI274">_xlfn.IFS(Z274="Pavimentado",8,Z274="No Pavimentado",R274)</f>
        <v>36.335000000000001</v>
      </c>
      <c r="AJ274" s="2">
        <v>0.62</v>
      </c>
      <c r="AK274" s="2">
        <v>0.15</v>
      </c>
      <c r="AL274" s="2">
        <v>1.5</v>
      </c>
      <c r="AM274" s="2">
        <v>0.15</v>
      </c>
      <c r="AN274" s="2"/>
      <c r="AO274" s="2" cm="1">
        <f t="array" ref="AO274">_xlfn.IFS($Z274=$AU$3,AJ274*(($X274)^(0.91))*(AI274*1.1023)^(1.02),$Z274=$AU$4,AL274*281.9*((8.5/12)^0.9)*(AI274/2.72)^0.45)</f>
        <v>995.38378987729118</v>
      </c>
      <c r="AP274" s="2" cm="1">
        <f t="array" ref="AP274">_xlfn.IFS($Z274=$AU$3,AK274*(($X274)^(0.91))*(AI274*1.1023)^1.02,$Z274=$AU$4,AM274*281.9*((8.5/12)^0.9)*(AI274/2.72)^0.45)</f>
        <v>99.538378987729104</v>
      </c>
      <c r="AQ274" s="2" cm="1">
        <f t="array" ref="AQ274">_xlfn.IFS(Z274=$AU$3,(AF274*AO274*AH274)/1000000,Z274=$AU$4,(AF274*AH274*AO274*(1-AN274))/1000000)</f>
        <v>55.3505827222466</v>
      </c>
      <c r="AR274" s="2" cm="1">
        <f t="array" ref="AR274">_xlfn.IFS(Z274=$AU$3,(AF274*AP274*AH274)/1000000,Z274=$AU$4,(AF274*AH274*AP274*(1-AN274))/1000000)</f>
        <v>5.5350582722246591</v>
      </c>
    </row>
    <row r="275" spans="1:44" x14ac:dyDescent="0.3">
      <c r="A275" s="2">
        <v>32</v>
      </c>
      <c r="B275" t="s">
        <v>228</v>
      </c>
      <c r="D275" t="s">
        <v>23</v>
      </c>
      <c r="F275" s="2" t="s">
        <v>252</v>
      </c>
      <c r="G275" s="2" t="s">
        <v>26</v>
      </c>
      <c r="H275" s="2" t="s">
        <v>253</v>
      </c>
      <c r="I275" s="2" t="s">
        <v>28</v>
      </c>
      <c r="J275" s="2">
        <v>1200</v>
      </c>
      <c r="K275" s="2" t="s">
        <v>232</v>
      </c>
      <c r="L275" s="2">
        <v>40</v>
      </c>
      <c r="M275" s="2" t="s">
        <v>233</v>
      </c>
      <c r="N275" s="2" t="s">
        <v>31</v>
      </c>
      <c r="O275" s="2">
        <v>438000</v>
      </c>
      <c r="P275" s="2" cm="1">
        <f t="array" ref="P275">_xlfn.IFS(AD275=$AT$8,STL!$P$3,AD275=$AT$9,STL!$P$4,AD275=$AT$10,STL!$P$5,AD275=$AT$11,STL!$P$6,AD275=$AT$12,STL!$P$7,AD275=$AT$13,STL!$P$8,AD275=$AT$14,STL!$P$9,AD275=$AT$15,STL!$P$10,AD275=$AT$16,STL!$P$11,AD275=$AT$17,STL!$P$12,AD275=$AT$18,STL!$P$13,AD275=$AT$19,STL!$P$14,AD275=$AT$20,STL!$P$15,AD275=$AT$21,STL!$P$16,AD275=$AT$22,STL!$P$17,AD275=$AT$23,STL!$P$18,AD275=$AT$24,STL!$P$19,AD275=$AT$25,STL!$P$20,AD275=$AT$26,STL!$P$21,AD275=$AT$27,STL!$P$22,AD275=$AT$28,STL!$P$23,AD275=$AT$29,STL!$P$24,AD275=$AT$30,STL!$P$25,AD275=$AT$31,STL!$P$26,AD275=$AT$32,STL!$P$27,AD275=$AT$33,STL!$P$28,AD275=$AT$34,STL!$P$29,AD275=$AT$35,STL!$P$30,AD275=$AT$36,STL!$P$31,AD275=$AT$37,STL!$P$32,AD275=$AT$38,STL!$P$33,AD275=$AT$39,STL!$P$34,AD275=$AT$40,STL!$P$35,AD275=$AT$41,STL!$P$36,AD275=$AT$42,STL!$P$37,AD275=$AT$43,STL!$P$38,AD275=$AT$44,STL!$P$39,AD275=$AT$45,STL!$P$40,AD275=$AT$46,STL!$P$41,AD275=$AT$47,STL!$P$42,AD275=$AT$48,STL!$P$43,AD275=$AT$49,STL!$P$44)</f>
        <v>8.3350000000000009</v>
      </c>
      <c r="Q275" s="2">
        <f>STL!$Q$3</f>
        <v>28</v>
      </c>
      <c r="R275" s="42">
        <f>STL!$R$3</f>
        <v>36.335000000000001</v>
      </c>
      <c r="S275" s="43" cm="1">
        <f t="array" ref="S275">_xlfn.IFS(A275=$AT$8,STL!$S$3,A275=$AT$9,STL!$S$4,A275=$AT$10,STL!$S$5,A275=$AT$11,STL!$S$6,A275=$AT$12,STL!$S$7,A275=$AT$13,STL!$S$8,A275=$AT$14,STL!$S$9,A275=$AT$15,STL!$S$10,A275=$AT$16,STL!$S$11,A275=$AT$17,STL!$S$12,A275=$AT$18,STL!$S$13,A275=$AT$19,STL!$S$14,A275=$AT$20,STL!$S$15,A275=$AT$21,STL!$S$16,A275=$AT$22,STL!$S$17,A275=$AT$23,STL!$S$18,A275=$AT$24,STL!$S$19,A275=$AT$25,STL!$S$20,A275=$AT$26,STL!$S$21,A275=$AT$27,STL!$S$22,A275=$AT$28,STL!$S$23,A275=$AT$29,STL!$S$24,A275=$AT$30,STL!$S$25,A275=$AT$31,STL!$S$26,A275=$AT$32,STL!$S$27,A275=$AT$33,STL!$S$28,A275=$AT$34,STL!$S$29,A275=$AT$35,STL!$S$30,A275=$AT$36,STL!$S$31,A275=$AT$37,STL!$S$32,A275=$AT$38,STL!$S$33,A275=$AT$39,STL!$S$34,A275=$AT$40,STL!$S$35,A275=$AT$41,STL!$S$36,A275=$AT$42,STL!$S$37,A275=$AT$43,STL!$S$38,A275=$AT$44,STL!$S$39,A275=$AT$45,STL!$S$40,A275=$AT$46,STL!$S$41,A275=$AT$47,STL!$S$42,A275=$AT$48,STL!$S$43,A275=$AT$49,STL!$S$44)</f>
        <v>15642.857142857143</v>
      </c>
      <c r="T275" s="2" cm="1">
        <f t="array" ref="T275">_xlfn.IFS(AD275=$AX$8,STL!$T$3,AD275=$AX$9,STL!$T$4,AD275=$AX$10,STL!$T$5,AD275=$AX$11,STL!$T$6,AD275=$AX$12,STL!$T$7,AD275=$AX$13,STL!$T$8,AD275=$AX$14,STL!$T$9,AD275=$AX$15,STL!$T$10,AD275=$AX$16,STL!$T$11,AD275=$AX$17,STL!$T$12,AD275=$AX$18,STL!$T$13,AD275=$AX$19,STL!$T$14,AD275=$AX$20,STL!$T$15,AD275=$AX$21,STL!$T$16,AD275=$AX$22,STL!$T$17,AD275=$AX$23,STL!$T$18,AD275=$AX$24,STL!$T$19,AD275=$AX$25,STL!$T$20,AD275=$AX$26,STL!$T$21,AD275=$AX$27,STL!$T$22,AD275=$AX$28,STL!$T$23,AD275=$AX$29,STL!$T$24,AD275=$AX$30,STL!$T$25,AD275=$AX$31,STL!$T$26,AD275=$AX$32,STL!$T$27,AD275=$AX$33,STL!$T$28,AD275=$AX$34,STL!$T$29,AD275=$AX$35,STL!$T$30,AD275=$AX$36,STL!$T$31,AD275=$AX$37,STL!$T$32,AD275=$AX$38,STL!$T$33,AD275=$AX$39,STL!$T$34,AD275=$AX$40,STL!$T$35,AD275=$AX$41,STL!$T$36,AD275=$AX$42,STL!$T$37,AD275=$AX$43,STL!$T$38,AD275=$AX$44,STL!$T$39,AD275=$AX$45,STL!$T$40,AD275=$AX$46,STL!$T$41,AD275=$AX$47,STL!$T$42,AD275=$AX$48,STL!$T$43,AD275=$AX$49,STL!$T$44)</f>
        <v>99.628</v>
      </c>
      <c r="U275" s="2" cm="1">
        <f t="array" ref="U275">_xlfn.IFS($AD275=$AX$8,STL!$U$3,$AD275=$AX$9,STL!$U$4,$AD275=$AX$10,STL!$U$5,$AD275=$AX$11,STL!$U$6,$AD275=$AX$12,STL!$U$7,$AD275=$AX$13,STL!$U$8,$AD275=$AX$14,STL!$U$9,$AD275=$AX$15,STL!$U$10,$AD275=$AX$16,STL!$U$11,$AD275=$AX$17,STL!$U$12,$AD275=$AX$18,STL!$U$13,$AD275=$AX$19,STL!$U$14,$AD275=$AX$20,STL!$U$15,$AD275=$AX$21,STL!$U$16,$AD275=$AX$22,STL!$U$17,$AD275=$AX$23,STL!$U$18,$AD275=$AX$24,STL!$U$19,$AD275=$AX$25,STL!$U$20,$AD275=$AX$26,STL!$U$21,$AD275=$AX$27,STL!$U$22,$AD275=$AX$28,STL!$U$23,$AD275=$AX$29,STL!$U$24,$AD275=$AX$30,STL!$U$25,$AD275=$AX$31,STL!$U$26,$AD275=$AX$32,STL!$U$27,$AD275=$AX$33,STL!$U$28,$AD275=$AX$34,STL!$U$29,$AD275=$AX$35,STL!$U$30,$AD275=$AX$36,STL!$U$31,$AD275=$AX$37,STL!$U$32,$AD275=$AX$38,STL!$U$33,$AD275=$AX$39,STL!$U$34,$AD275=$AX$40,STL!$U$35,$AD275=$AX$41,STL!$U$36,$AD275=$AX$42,STL!$U$37,$AD275=$AX$43,STL!$U$38,$AD275=$AX$44,STL!$U$39,$AD275=$AX$45,STL!$U$40,$AD275=$AX$46,STL!$U$41,$AD275=$AX$47,STL!$U$42,$AD275=$AX$48,STL!$U$43,$AD275=$AX$49,STL!$U$44)</f>
        <v>1.889</v>
      </c>
      <c r="V275" s="2" cm="1">
        <f t="array" ref="V275">_xlfn.IFS($AD275=$AX$8,STL!$V$3,$AD275=$AX$9,STL!$V$4,$AD275=$AX$10,STL!$V$5,$AD275=$AX$11,STL!$V$6,$AD275=$AX$12,STL!$V$7,$AD275=$AX$13,STL!$V$8,$AD275=$AX$14,STL!$V$9,$AD275=$AX$15,STL!$V$10,$AD275=$AX$16,STL!$V$11,$AD275=$AX$17,STL!$V$12,$AD275=$AX$18,STL!$V$13,$AD275=$AX$19,STL!$V$14,$AD275=$AX$20,STL!$V$15,$AD275=$AX$21,STL!$V$16,$AD275=$AX$22,STL!$V$17,$AD275=$AX$23,STL!$V$18,$AD275=$AX$24,STL!$V$19,$AD275=$AX$25,STL!$V$20,$AD275=$AX$26,STL!$V$21,$AD275=$AX$27,STL!$V$22,$AD275=$AX$28,STL!$V$23,$AD275=$AX$29,STL!$V$24,$AD275=$AX$30,STL!$V$25,$AD275=$AX$31,STL!$V$26,$AD275=$AX$32,STL!$V$27,$AD275=$AX$33,STL!$V$28,$AD275=$AX$34,STL!$V$29,$AD275=$AX$35,STL!$V$30,$AD275=$AX$36,STL!$V$31,$AD275=$AX$37,STL!$V$32,$AD275=$AX$38,STL!$V$33,$AD275=$AX$39,STL!$V$34,$AD275=$AX$40,STL!$V$35,$AD275=$AX$41,STL!$V$36,$AD275=$AX$42,STL!$V$37,$AD275=$AX$43,STL!$V$38,$AD275=$AX$44,STL!$V$39,$AD275=$AX$45,STL!$V$40,$AD275=$AX$46,STL!$V$41,$AD275=$AX$47,STL!$V$42,$AD275=$AX$48,STL!$V$43,$AD275=$AX$49,STL!$V$44)</f>
        <v>101.517</v>
      </c>
      <c r="W275" s="2" t="s">
        <v>1594</v>
      </c>
      <c r="X275" s="2">
        <v>0.03</v>
      </c>
      <c r="Y275" s="2" t="s">
        <v>33</v>
      </c>
      <c r="Z275" s="2" t="s">
        <v>34</v>
      </c>
      <c r="AA275" s="2" t="s">
        <v>35</v>
      </c>
      <c r="AB275" s="2">
        <v>826.30741499999999</v>
      </c>
      <c r="AC275" s="2">
        <v>0.82630700000000001</v>
      </c>
      <c r="AD275" s="2">
        <v>32</v>
      </c>
      <c r="AE275" s="10" t="s">
        <v>307</v>
      </c>
      <c r="AF275" s="2">
        <f t="shared" si="5"/>
        <v>25851.604714285717</v>
      </c>
      <c r="AG275" s="2" cm="1">
        <f t="array" ref="AG275">_xlfn.IFS(D275="I",MIN('Datos pp I Región'!$K$7:$K$9),D275="II",MIN('Datos pp II Región'!$K$7:$K$9),D275="III",MIN('Datos pp III Región'!$K$7:$K$9),D275="IV",MIN('Datos pp IV Región'!$K$7:$K$9),D275="V",MIN('Datos pp V Región'!$K$7:$K$9),D275="RM",MIN('Datos pp RM'!$K$7:$K$9),D275="VI",MIN('Datos pp VI Región'!$K$7:$K$9))</f>
        <v>22</v>
      </c>
      <c r="AH275" s="2" cm="1">
        <f t="array" ref="AH275">_xlfn.IFS(Z275="Pavimentado",1-(AG275/(4*365)),Z275="No Pavimentado",1-(AG275/365))</f>
        <v>0.98493150684931507</v>
      </c>
      <c r="AI275" s="2" cm="1">
        <f t="array" ref="AI275">_xlfn.IFS(Z275="Pavimentado",8,Z275="No Pavimentado",R275)</f>
        <v>8</v>
      </c>
      <c r="AJ275" s="2">
        <v>0.62</v>
      </c>
      <c r="AK275" s="2">
        <v>0.15</v>
      </c>
      <c r="AL275" s="2">
        <v>1.5</v>
      </c>
      <c r="AM275" s="2">
        <v>0.15</v>
      </c>
      <c r="AN275" s="2"/>
      <c r="AO275" s="2" cm="1">
        <f t="array" ref="AO275">_xlfn.IFS($Z275=$AU$3,AJ275*(($X275)^(0.91))*(AI275*1.1023)^(1.02),$Z275=$AU$4,AL275*281.9*((8.5/12)^0.9)*(AI275/2.72)^0.45)</f>
        <v>0.23489275495793649</v>
      </c>
      <c r="AP275" s="2" cm="1">
        <f t="array" ref="AP275">_xlfn.IFS($Z275=$AU$3,AK275*(($X275)^(0.91))*(AI275*1.1023)^1.02,$Z275=$AU$4,AM275*281.9*((8.5/12)^0.9)*(AI275/2.72)^0.45)</f>
        <v>5.6828892328533019E-2</v>
      </c>
      <c r="AQ275" s="2" cm="1">
        <f t="array" ref="AQ275">_xlfn.IFS(Z275=$AU$3,(AF275*AO275*AH275)/1000000,Z275=$AU$4,(AF275*AH275*AO275*(1-AN275))/1000000)</f>
        <v>5.9808534169486669E-3</v>
      </c>
      <c r="AR275" s="2" cm="1">
        <f t="array" ref="AR275">_xlfn.IFS(Z275=$AU$3,(AF275*AP275*AH275)/1000000,Z275=$AU$4,(AF275*AH275*AP275*(1-AN275))/1000000)</f>
        <v>1.4469806653908063E-3</v>
      </c>
    </row>
    <row r="276" spans="1:44" x14ac:dyDescent="0.3">
      <c r="A276" s="2">
        <v>32</v>
      </c>
      <c r="B276" t="s">
        <v>228</v>
      </c>
      <c r="D276" t="s">
        <v>23</v>
      </c>
      <c r="F276" s="2" t="s">
        <v>252</v>
      </c>
      <c r="G276" s="2" t="s">
        <v>26</v>
      </c>
      <c r="H276" s="2" t="s">
        <v>253</v>
      </c>
      <c r="I276" s="2" t="s">
        <v>28</v>
      </c>
      <c r="J276" s="2">
        <v>1200</v>
      </c>
      <c r="K276" s="2" t="s">
        <v>232</v>
      </c>
      <c r="L276" s="2">
        <v>40</v>
      </c>
      <c r="M276" s="2" t="s">
        <v>233</v>
      </c>
      <c r="N276" s="2" t="s">
        <v>31</v>
      </c>
      <c r="O276" s="2">
        <v>438000</v>
      </c>
      <c r="P276" s="2" cm="1">
        <f t="array" ref="P276">_xlfn.IFS(AD276=$AT$8,STL!$P$3,AD276=$AT$9,STL!$P$4,AD276=$AT$10,STL!$P$5,AD276=$AT$11,STL!$P$6,AD276=$AT$12,STL!$P$7,AD276=$AT$13,STL!$P$8,AD276=$AT$14,STL!$P$9,AD276=$AT$15,STL!$P$10,AD276=$AT$16,STL!$P$11,AD276=$AT$17,STL!$P$12,AD276=$AT$18,STL!$P$13,AD276=$AT$19,STL!$P$14,AD276=$AT$20,STL!$P$15,AD276=$AT$21,STL!$P$16,AD276=$AT$22,STL!$P$17,AD276=$AT$23,STL!$P$18,AD276=$AT$24,STL!$P$19,AD276=$AT$25,STL!$P$20,AD276=$AT$26,STL!$P$21,AD276=$AT$27,STL!$P$22,AD276=$AT$28,STL!$P$23,AD276=$AT$29,STL!$P$24,AD276=$AT$30,STL!$P$25,AD276=$AT$31,STL!$P$26,AD276=$AT$32,STL!$P$27,AD276=$AT$33,STL!$P$28,AD276=$AT$34,STL!$P$29,AD276=$AT$35,STL!$P$30,AD276=$AT$36,STL!$P$31,AD276=$AT$37,STL!$P$32,AD276=$AT$38,STL!$P$33,AD276=$AT$39,STL!$P$34,AD276=$AT$40,STL!$P$35,AD276=$AT$41,STL!$P$36,AD276=$AT$42,STL!$P$37,AD276=$AT$43,STL!$P$38,AD276=$AT$44,STL!$P$39,AD276=$AT$45,STL!$P$40,AD276=$AT$46,STL!$P$41,AD276=$AT$47,STL!$P$42,AD276=$AT$48,STL!$P$43,AD276=$AT$49,STL!$P$44)</f>
        <v>8.3350000000000009</v>
      </c>
      <c r="Q276" s="2">
        <f>STL!$Q$3</f>
        <v>28</v>
      </c>
      <c r="R276" s="42">
        <f>STL!$R$3</f>
        <v>36.335000000000001</v>
      </c>
      <c r="S276" s="43" cm="1">
        <f t="array" ref="S276">_xlfn.IFS(A276=$AT$8,STL!$S$3,A276=$AT$9,STL!$S$4,A276=$AT$10,STL!$S$5,A276=$AT$11,STL!$S$6,A276=$AT$12,STL!$S$7,A276=$AT$13,STL!$S$8,A276=$AT$14,STL!$S$9,A276=$AT$15,STL!$S$10,A276=$AT$16,STL!$S$11,A276=$AT$17,STL!$S$12,A276=$AT$18,STL!$S$13,A276=$AT$19,STL!$S$14,A276=$AT$20,STL!$S$15,A276=$AT$21,STL!$S$16,A276=$AT$22,STL!$S$17,A276=$AT$23,STL!$S$18,A276=$AT$24,STL!$S$19,A276=$AT$25,STL!$S$20,A276=$AT$26,STL!$S$21,A276=$AT$27,STL!$S$22,A276=$AT$28,STL!$S$23,A276=$AT$29,STL!$S$24,A276=$AT$30,STL!$S$25,A276=$AT$31,STL!$S$26,A276=$AT$32,STL!$S$27,A276=$AT$33,STL!$S$28,A276=$AT$34,STL!$S$29,A276=$AT$35,STL!$S$30,A276=$AT$36,STL!$S$31,A276=$AT$37,STL!$S$32,A276=$AT$38,STL!$S$33,A276=$AT$39,STL!$S$34,A276=$AT$40,STL!$S$35,A276=$AT$41,STL!$S$36,A276=$AT$42,STL!$S$37,A276=$AT$43,STL!$S$38,A276=$AT$44,STL!$S$39,A276=$AT$45,STL!$S$40,A276=$AT$46,STL!$S$41,A276=$AT$47,STL!$S$42,A276=$AT$48,STL!$S$43,A276=$AT$49,STL!$S$44)</f>
        <v>15642.857142857143</v>
      </c>
      <c r="T276" s="2" cm="1">
        <f t="array" ref="T276">_xlfn.IFS(AD276=$AX$8,STL!$T$3,AD276=$AX$9,STL!$T$4,AD276=$AX$10,STL!$T$5,AD276=$AX$11,STL!$T$6,AD276=$AX$12,STL!$T$7,AD276=$AX$13,STL!$T$8,AD276=$AX$14,STL!$T$9,AD276=$AX$15,STL!$T$10,AD276=$AX$16,STL!$T$11,AD276=$AX$17,STL!$T$12,AD276=$AX$18,STL!$T$13,AD276=$AX$19,STL!$T$14,AD276=$AX$20,STL!$T$15,AD276=$AX$21,STL!$T$16,AD276=$AX$22,STL!$T$17,AD276=$AX$23,STL!$T$18,AD276=$AX$24,STL!$T$19,AD276=$AX$25,STL!$T$20,AD276=$AX$26,STL!$T$21,AD276=$AX$27,STL!$T$22,AD276=$AX$28,STL!$T$23,AD276=$AX$29,STL!$T$24,AD276=$AX$30,STL!$T$25,AD276=$AX$31,STL!$T$26,AD276=$AX$32,STL!$T$27,AD276=$AX$33,STL!$T$28,AD276=$AX$34,STL!$T$29,AD276=$AX$35,STL!$T$30,AD276=$AX$36,STL!$T$31,AD276=$AX$37,STL!$T$32,AD276=$AX$38,STL!$T$33,AD276=$AX$39,STL!$T$34,AD276=$AX$40,STL!$T$35,AD276=$AX$41,STL!$T$36,AD276=$AX$42,STL!$T$37,AD276=$AX$43,STL!$T$38,AD276=$AX$44,STL!$T$39,AD276=$AX$45,STL!$T$40,AD276=$AX$46,STL!$T$41,AD276=$AX$47,STL!$T$42,AD276=$AX$48,STL!$T$43,AD276=$AX$49,STL!$T$44)</f>
        <v>99.628</v>
      </c>
      <c r="U276" s="2" cm="1">
        <f t="array" ref="U276">_xlfn.IFS($AD276=$AX$8,STL!$U$3,$AD276=$AX$9,STL!$U$4,$AD276=$AX$10,STL!$U$5,$AD276=$AX$11,STL!$U$6,$AD276=$AX$12,STL!$U$7,$AD276=$AX$13,STL!$U$8,$AD276=$AX$14,STL!$U$9,$AD276=$AX$15,STL!$U$10,$AD276=$AX$16,STL!$U$11,$AD276=$AX$17,STL!$U$12,$AD276=$AX$18,STL!$U$13,$AD276=$AX$19,STL!$U$14,$AD276=$AX$20,STL!$U$15,$AD276=$AX$21,STL!$U$16,$AD276=$AX$22,STL!$U$17,$AD276=$AX$23,STL!$U$18,$AD276=$AX$24,STL!$U$19,$AD276=$AX$25,STL!$U$20,$AD276=$AX$26,STL!$U$21,$AD276=$AX$27,STL!$U$22,$AD276=$AX$28,STL!$U$23,$AD276=$AX$29,STL!$U$24,$AD276=$AX$30,STL!$U$25,$AD276=$AX$31,STL!$U$26,$AD276=$AX$32,STL!$U$27,$AD276=$AX$33,STL!$U$28,$AD276=$AX$34,STL!$U$29,$AD276=$AX$35,STL!$U$30,$AD276=$AX$36,STL!$U$31,$AD276=$AX$37,STL!$U$32,$AD276=$AX$38,STL!$U$33,$AD276=$AX$39,STL!$U$34,$AD276=$AX$40,STL!$U$35,$AD276=$AX$41,STL!$U$36,$AD276=$AX$42,STL!$U$37,$AD276=$AX$43,STL!$U$38,$AD276=$AX$44,STL!$U$39,$AD276=$AX$45,STL!$U$40,$AD276=$AX$46,STL!$U$41,$AD276=$AX$47,STL!$U$42,$AD276=$AX$48,STL!$U$43,$AD276=$AX$49,STL!$U$44)</f>
        <v>1.889</v>
      </c>
      <c r="V276" s="2" cm="1">
        <f t="array" ref="V276">_xlfn.IFS($AD276=$AX$8,STL!$V$3,$AD276=$AX$9,STL!$V$4,$AD276=$AX$10,STL!$V$5,$AD276=$AX$11,STL!$V$6,$AD276=$AX$12,STL!$V$7,$AD276=$AX$13,STL!$V$8,$AD276=$AX$14,STL!$V$9,$AD276=$AX$15,STL!$V$10,$AD276=$AX$16,STL!$V$11,$AD276=$AX$17,STL!$V$12,$AD276=$AX$18,STL!$V$13,$AD276=$AX$19,STL!$V$14,$AD276=$AX$20,STL!$V$15,$AD276=$AX$21,STL!$V$16,$AD276=$AX$22,STL!$V$17,$AD276=$AX$23,STL!$V$18,$AD276=$AX$24,STL!$V$19,$AD276=$AX$25,STL!$V$20,$AD276=$AX$26,STL!$V$21,$AD276=$AX$27,STL!$V$22,$AD276=$AX$28,STL!$V$23,$AD276=$AX$29,STL!$V$24,$AD276=$AX$30,STL!$V$25,$AD276=$AX$31,STL!$V$26,$AD276=$AX$32,STL!$V$27,$AD276=$AX$33,STL!$V$28,$AD276=$AX$34,STL!$V$29,$AD276=$AX$35,STL!$V$30,$AD276=$AX$36,STL!$V$31,$AD276=$AX$37,STL!$V$32,$AD276=$AX$38,STL!$V$33,$AD276=$AX$39,STL!$V$34,$AD276=$AX$40,STL!$V$35,$AD276=$AX$41,STL!$V$36,$AD276=$AX$42,STL!$V$37,$AD276=$AX$43,STL!$V$38,$AD276=$AX$44,STL!$V$39,$AD276=$AX$45,STL!$V$40,$AD276=$AX$46,STL!$V$41,$AD276=$AX$47,STL!$V$42,$AD276=$AX$48,STL!$V$43,$AD276=$AX$49,STL!$V$44)</f>
        <v>101.517</v>
      </c>
      <c r="W276" s="2" t="s">
        <v>1595</v>
      </c>
      <c r="X276" s="2">
        <v>0.03</v>
      </c>
      <c r="Y276" s="2" t="s">
        <v>33</v>
      </c>
      <c r="Z276" s="2" t="s">
        <v>34</v>
      </c>
      <c r="AA276" s="2" t="s">
        <v>35</v>
      </c>
      <c r="AB276" s="2">
        <v>31873.085060000001</v>
      </c>
      <c r="AC276" s="2">
        <v>31.873085</v>
      </c>
      <c r="AD276" s="2">
        <v>32</v>
      </c>
      <c r="AE276" s="10" t="s">
        <v>307</v>
      </c>
      <c r="AF276" s="2">
        <f t="shared" si="5"/>
        <v>997172.23071428575</v>
      </c>
      <c r="AG276" s="2" cm="1">
        <f t="array" ref="AG276">_xlfn.IFS(D276="I",MIN('Datos pp I Región'!$K$7:$K$9),D276="II",MIN('Datos pp II Región'!$K$7:$K$9),D276="III",MIN('Datos pp III Región'!$K$7:$K$9),D276="IV",MIN('Datos pp IV Región'!$K$7:$K$9),D276="V",MIN('Datos pp V Región'!$K$7:$K$9),D276="RM",MIN('Datos pp RM'!$K$7:$K$9),D276="VI",MIN('Datos pp VI Región'!$K$7:$K$9))</f>
        <v>22</v>
      </c>
      <c r="AH276" s="2" cm="1">
        <f t="array" ref="AH276">_xlfn.IFS(Z276="Pavimentado",1-(AG276/(4*365)),Z276="No Pavimentado",1-(AG276/365))</f>
        <v>0.98493150684931507</v>
      </c>
      <c r="AI276" s="2" cm="1">
        <f t="array" ref="AI276">_xlfn.IFS(Z276="Pavimentado",8,Z276="No Pavimentado",R276)</f>
        <v>8</v>
      </c>
      <c r="AJ276" s="2">
        <v>0.62</v>
      </c>
      <c r="AK276" s="2">
        <v>0.15</v>
      </c>
      <c r="AL276" s="2">
        <v>1.5</v>
      </c>
      <c r="AM276" s="2">
        <v>0.15</v>
      </c>
      <c r="AN276" s="2"/>
      <c r="AO276" s="2" cm="1">
        <f t="array" ref="AO276">_xlfn.IFS($Z276=$AU$3,AJ276*(($X276)^(0.91))*(AI276*1.1023)^(1.02),$Z276=$AU$4,AL276*281.9*((8.5/12)^0.9)*(AI276/2.72)^0.45)</f>
        <v>0.23489275495793649</v>
      </c>
      <c r="AP276" s="2" cm="1">
        <f t="array" ref="AP276">_xlfn.IFS($Z276=$AU$3,AK276*(($X276)^(0.91))*(AI276*1.1023)^1.02,$Z276=$AU$4,AM276*281.9*((8.5/12)^0.9)*(AI276/2.72)^0.45)</f>
        <v>5.6828892328533019E-2</v>
      </c>
      <c r="AQ276" s="2" cm="1">
        <f t="array" ref="AQ276">_xlfn.IFS(Z276=$AU$3,(AF276*AO276*AH276)/1000000,Z276=$AU$4,(AF276*AH276*AO276*(1-AN276))/1000000)</f>
        <v>0.23069906140326207</v>
      </c>
      <c r="AR276" s="2" cm="1">
        <f t="array" ref="AR276">_xlfn.IFS(Z276=$AU$3,(AF276*AP276*AH276)/1000000,Z276=$AU$4,(AF276*AH276*AP276*(1-AN276))/1000000)</f>
        <v>5.5814289049176305E-2</v>
      </c>
    </row>
    <row r="277" spans="1:44" x14ac:dyDescent="0.3">
      <c r="A277" s="2">
        <v>32</v>
      </c>
      <c r="B277" t="s">
        <v>228</v>
      </c>
      <c r="D277" t="s">
        <v>23</v>
      </c>
      <c r="F277" s="2" t="s">
        <v>252</v>
      </c>
      <c r="G277" s="2" t="s">
        <v>26</v>
      </c>
      <c r="H277" s="2" t="s">
        <v>253</v>
      </c>
      <c r="I277" s="2" t="s">
        <v>28</v>
      </c>
      <c r="J277" s="2">
        <v>1200</v>
      </c>
      <c r="K277" s="2" t="s">
        <v>232</v>
      </c>
      <c r="L277" s="2">
        <v>40</v>
      </c>
      <c r="M277" s="2" t="s">
        <v>233</v>
      </c>
      <c r="N277" s="2" t="s">
        <v>31</v>
      </c>
      <c r="O277" s="2">
        <v>438000</v>
      </c>
      <c r="P277" s="2" cm="1">
        <f t="array" ref="P277">_xlfn.IFS(AD277=$AT$8,STL!$P$3,AD277=$AT$9,STL!$P$4,AD277=$AT$10,STL!$P$5,AD277=$AT$11,STL!$P$6,AD277=$AT$12,STL!$P$7,AD277=$AT$13,STL!$P$8,AD277=$AT$14,STL!$P$9,AD277=$AT$15,STL!$P$10,AD277=$AT$16,STL!$P$11,AD277=$AT$17,STL!$P$12,AD277=$AT$18,STL!$P$13,AD277=$AT$19,STL!$P$14,AD277=$AT$20,STL!$P$15,AD277=$AT$21,STL!$P$16,AD277=$AT$22,STL!$P$17,AD277=$AT$23,STL!$P$18,AD277=$AT$24,STL!$P$19,AD277=$AT$25,STL!$P$20,AD277=$AT$26,STL!$P$21,AD277=$AT$27,STL!$P$22,AD277=$AT$28,STL!$P$23,AD277=$AT$29,STL!$P$24,AD277=$AT$30,STL!$P$25,AD277=$AT$31,STL!$P$26,AD277=$AT$32,STL!$P$27,AD277=$AT$33,STL!$P$28,AD277=$AT$34,STL!$P$29,AD277=$AT$35,STL!$P$30,AD277=$AT$36,STL!$P$31,AD277=$AT$37,STL!$P$32,AD277=$AT$38,STL!$P$33,AD277=$AT$39,STL!$P$34,AD277=$AT$40,STL!$P$35,AD277=$AT$41,STL!$P$36,AD277=$AT$42,STL!$P$37,AD277=$AT$43,STL!$P$38,AD277=$AT$44,STL!$P$39,AD277=$AT$45,STL!$P$40,AD277=$AT$46,STL!$P$41,AD277=$AT$47,STL!$P$42,AD277=$AT$48,STL!$P$43,AD277=$AT$49,STL!$P$44)</f>
        <v>8.3350000000000009</v>
      </c>
      <c r="Q277" s="2">
        <f>STL!$Q$3</f>
        <v>28</v>
      </c>
      <c r="R277" s="42">
        <f>STL!$R$3</f>
        <v>36.335000000000001</v>
      </c>
      <c r="S277" s="43" cm="1">
        <f t="array" ref="S277">_xlfn.IFS(A277=$AT$8,STL!$S$3,A277=$AT$9,STL!$S$4,A277=$AT$10,STL!$S$5,A277=$AT$11,STL!$S$6,A277=$AT$12,STL!$S$7,A277=$AT$13,STL!$S$8,A277=$AT$14,STL!$S$9,A277=$AT$15,STL!$S$10,A277=$AT$16,STL!$S$11,A277=$AT$17,STL!$S$12,A277=$AT$18,STL!$S$13,A277=$AT$19,STL!$S$14,A277=$AT$20,STL!$S$15,A277=$AT$21,STL!$S$16,A277=$AT$22,STL!$S$17,A277=$AT$23,STL!$S$18,A277=$AT$24,STL!$S$19,A277=$AT$25,STL!$S$20,A277=$AT$26,STL!$S$21,A277=$AT$27,STL!$S$22,A277=$AT$28,STL!$S$23,A277=$AT$29,STL!$S$24,A277=$AT$30,STL!$S$25,A277=$AT$31,STL!$S$26,A277=$AT$32,STL!$S$27,A277=$AT$33,STL!$S$28,A277=$AT$34,STL!$S$29,A277=$AT$35,STL!$S$30,A277=$AT$36,STL!$S$31,A277=$AT$37,STL!$S$32,A277=$AT$38,STL!$S$33,A277=$AT$39,STL!$S$34,A277=$AT$40,STL!$S$35,A277=$AT$41,STL!$S$36,A277=$AT$42,STL!$S$37,A277=$AT$43,STL!$S$38,A277=$AT$44,STL!$S$39,A277=$AT$45,STL!$S$40,A277=$AT$46,STL!$S$41,A277=$AT$47,STL!$S$42,A277=$AT$48,STL!$S$43,A277=$AT$49,STL!$S$44)</f>
        <v>15642.857142857143</v>
      </c>
      <c r="T277" s="2" cm="1">
        <f t="array" ref="T277">_xlfn.IFS(AD277=$AX$8,STL!$T$3,AD277=$AX$9,STL!$T$4,AD277=$AX$10,STL!$T$5,AD277=$AX$11,STL!$T$6,AD277=$AX$12,STL!$T$7,AD277=$AX$13,STL!$T$8,AD277=$AX$14,STL!$T$9,AD277=$AX$15,STL!$T$10,AD277=$AX$16,STL!$T$11,AD277=$AX$17,STL!$T$12,AD277=$AX$18,STL!$T$13,AD277=$AX$19,STL!$T$14,AD277=$AX$20,STL!$T$15,AD277=$AX$21,STL!$T$16,AD277=$AX$22,STL!$T$17,AD277=$AX$23,STL!$T$18,AD277=$AX$24,STL!$T$19,AD277=$AX$25,STL!$T$20,AD277=$AX$26,STL!$T$21,AD277=$AX$27,STL!$T$22,AD277=$AX$28,STL!$T$23,AD277=$AX$29,STL!$T$24,AD277=$AX$30,STL!$T$25,AD277=$AX$31,STL!$T$26,AD277=$AX$32,STL!$T$27,AD277=$AX$33,STL!$T$28,AD277=$AX$34,STL!$T$29,AD277=$AX$35,STL!$T$30,AD277=$AX$36,STL!$T$31,AD277=$AX$37,STL!$T$32,AD277=$AX$38,STL!$T$33,AD277=$AX$39,STL!$T$34,AD277=$AX$40,STL!$T$35,AD277=$AX$41,STL!$T$36,AD277=$AX$42,STL!$T$37,AD277=$AX$43,STL!$T$38,AD277=$AX$44,STL!$T$39,AD277=$AX$45,STL!$T$40,AD277=$AX$46,STL!$T$41,AD277=$AX$47,STL!$T$42,AD277=$AX$48,STL!$T$43,AD277=$AX$49,STL!$T$44)</f>
        <v>99.628</v>
      </c>
      <c r="U277" s="2" cm="1">
        <f t="array" ref="U277">_xlfn.IFS($AD277=$AX$8,STL!$U$3,$AD277=$AX$9,STL!$U$4,$AD277=$AX$10,STL!$U$5,$AD277=$AX$11,STL!$U$6,$AD277=$AX$12,STL!$U$7,$AD277=$AX$13,STL!$U$8,$AD277=$AX$14,STL!$U$9,$AD277=$AX$15,STL!$U$10,$AD277=$AX$16,STL!$U$11,$AD277=$AX$17,STL!$U$12,$AD277=$AX$18,STL!$U$13,$AD277=$AX$19,STL!$U$14,$AD277=$AX$20,STL!$U$15,$AD277=$AX$21,STL!$U$16,$AD277=$AX$22,STL!$U$17,$AD277=$AX$23,STL!$U$18,$AD277=$AX$24,STL!$U$19,$AD277=$AX$25,STL!$U$20,$AD277=$AX$26,STL!$U$21,$AD277=$AX$27,STL!$U$22,$AD277=$AX$28,STL!$U$23,$AD277=$AX$29,STL!$U$24,$AD277=$AX$30,STL!$U$25,$AD277=$AX$31,STL!$U$26,$AD277=$AX$32,STL!$U$27,$AD277=$AX$33,STL!$U$28,$AD277=$AX$34,STL!$U$29,$AD277=$AX$35,STL!$U$30,$AD277=$AX$36,STL!$U$31,$AD277=$AX$37,STL!$U$32,$AD277=$AX$38,STL!$U$33,$AD277=$AX$39,STL!$U$34,$AD277=$AX$40,STL!$U$35,$AD277=$AX$41,STL!$U$36,$AD277=$AX$42,STL!$U$37,$AD277=$AX$43,STL!$U$38,$AD277=$AX$44,STL!$U$39,$AD277=$AX$45,STL!$U$40,$AD277=$AX$46,STL!$U$41,$AD277=$AX$47,STL!$U$42,$AD277=$AX$48,STL!$U$43,$AD277=$AX$49,STL!$U$44)</f>
        <v>1.889</v>
      </c>
      <c r="V277" s="2" cm="1">
        <f t="array" ref="V277">_xlfn.IFS($AD277=$AX$8,STL!$V$3,$AD277=$AX$9,STL!$V$4,$AD277=$AX$10,STL!$V$5,$AD277=$AX$11,STL!$V$6,$AD277=$AX$12,STL!$V$7,$AD277=$AX$13,STL!$V$8,$AD277=$AX$14,STL!$V$9,$AD277=$AX$15,STL!$V$10,$AD277=$AX$16,STL!$V$11,$AD277=$AX$17,STL!$V$12,$AD277=$AX$18,STL!$V$13,$AD277=$AX$19,STL!$V$14,$AD277=$AX$20,STL!$V$15,$AD277=$AX$21,STL!$V$16,$AD277=$AX$22,STL!$V$17,$AD277=$AX$23,STL!$V$18,$AD277=$AX$24,STL!$V$19,$AD277=$AX$25,STL!$V$20,$AD277=$AX$26,STL!$V$21,$AD277=$AX$27,STL!$V$22,$AD277=$AX$28,STL!$V$23,$AD277=$AX$29,STL!$V$24,$AD277=$AX$30,STL!$V$25,$AD277=$AX$31,STL!$V$26,$AD277=$AX$32,STL!$V$27,$AD277=$AX$33,STL!$V$28,$AD277=$AX$34,STL!$V$29,$AD277=$AX$35,STL!$V$30,$AD277=$AX$36,STL!$V$31,$AD277=$AX$37,STL!$V$32,$AD277=$AX$38,STL!$V$33,$AD277=$AX$39,STL!$V$34,$AD277=$AX$40,STL!$V$35,$AD277=$AX$41,STL!$V$36,$AD277=$AX$42,STL!$V$37,$AD277=$AX$43,STL!$V$38,$AD277=$AX$44,STL!$V$39,$AD277=$AX$45,STL!$V$40,$AD277=$AX$46,STL!$V$41,$AD277=$AX$47,STL!$V$42,$AD277=$AX$48,STL!$V$43,$AD277=$AX$49,STL!$V$44)</f>
        <v>101.517</v>
      </c>
      <c r="W277" s="2" t="s">
        <v>1596</v>
      </c>
      <c r="X277" s="2">
        <v>0.03</v>
      </c>
      <c r="Y277" s="2" t="s">
        <v>33</v>
      </c>
      <c r="Z277" s="2" t="s">
        <v>34</v>
      </c>
      <c r="AA277" s="2" t="s">
        <v>35</v>
      </c>
      <c r="AB277" s="2">
        <v>2253.5878910000001</v>
      </c>
      <c r="AC277" s="2">
        <v>2.2535880000000001</v>
      </c>
      <c r="AD277" s="2">
        <v>32</v>
      </c>
      <c r="AE277" s="10" t="s">
        <v>307</v>
      </c>
      <c r="AF277" s="2">
        <f t="shared" si="5"/>
        <v>70505.110285714298</v>
      </c>
      <c r="AG277" s="2" cm="1">
        <f t="array" ref="AG277">_xlfn.IFS(D277="I",MIN('Datos pp I Región'!$K$7:$K$9),D277="II",MIN('Datos pp II Región'!$K$7:$K$9),D277="III",MIN('Datos pp III Región'!$K$7:$K$9),D277="IV",MIN('Datos pp IV Región'!$K$7:$K$9),D277="V",MIN('Datos pp V Región'!$K$7:$K$9),D277="RM",MIN('Datos pp RM'!$K$7:$K$9),D277="VI",MIN('Datos pp VI Región'!$K$7:$K$9))</f>
        <v>22</v>
      </c>
      <c r="AH277" s="2" cm="1">
        <f t="array" ref="AH277">_xlfn.IFS(Z277="Pavimentado",1-(AG277/(4*365)),Z277="No Pavimentado",1-(AG277/365))</f>
        <v>0.98493150684931507</v>
      </c>
      <c r="AI277" s="2" cm="1">
        <f t="array" ref="AI277">_xlfn.IFS(Z277="Pavimentado",8,Z277="No Pavimentado",R277)</f>
        <v>8</v>
      </c>
      <c r="AJ277" s="2">
        <v>0.62</v>
      </c>
      <c r="AK277" s="2">
        <v>0.15</v>
      </c>
      <c r="AL277" s="2">
        <v>1.5</v>
      </c>
      <c r="AM277" s="2">
        <v>0.15</v>
      </c>
      <c r="AN277" s="2"/>
      <c r="AO277" s="2" cm="1">
        <f t="array" ref="AO277">_xlfn.IFS($Z277=$AU$3,AJ277*(($X277)^(0.91))*(AI277*1.1023)^(1.02),$Z277=$AU$4,AL277*281.9*((8.5/12)^0.9)*(AI277/2.72)^0.45)</f>
        <v>0.23489275495793649</v>
      </c>
      <c r="AP277" s="2" cm="1">
        <f t="array" ref="AP277">_xlfn.IFS($Z277=$AU$3,AK277*(($X277)^(0.91))*(AI277*1.1023)^1.02,$Z277=$AU$4,AM277*281.9*((8.5/12)^0.9)*(AI277/2.72)^0.45)</f>
        <v>5.6828892328533019E-2</v>
      </c>
      <c r="AQ277" s="2" cm="1">
        <f t="array" ref="AQ277">_xlfn.IFS(Z277=$AU$3,(AF277*AO277*AH277)/1000000,Z277=$AU$4,(AF277*AH277*AO277*(1-AN277))/1000000)</f>
        <v>1.6311588175090506E-2</v>
      </c>
      <c r="AR277" s="2" cm="1">
        <f t="array" ref="AR277">_xlfn.IFS(Z277=$AU$3,(AF277*AP277*AH277)/1000000,Z277=$AU$4,(AF277*AH277*AP277*(1-AN277))/1000000)</f>
        <v>3.9463519778444771E-3</v>
      </c>
    </row>
    <row r="278" spans="1:44" x14ac:dyDescent="0.3">
      <c r="A278" s="2">
        <v>32</v>
      </c>
      <c r="B278" t="s">
        <v>228</v>
      </c>
      <c r="D278" t="s">
        <v>23</v>
      </c>
      <c r="F278" s="2" t="s">
        <v>252</v>
      </c>
      <c r="G278" s="2" t="s">
        <v>26</v>
      </c>
      <c r="H278" s="2" t="s">
        <v>253</v>
      </c>
      <c r="I278" s="2" t="s">
        <v>28</v>
      </c>
      <c r="J278" s="2">
        <v>1200</v>
      </c>
      <c r="K278" s="2" t="s">
        <v>232</v>
      </c>
      <c r="L278" s="2">
        <v>40</v>
      </c>
      <c r="M278" s="2" t="s">
        <v>233</v>
      </c>
      <c r="N278" s="2" t="s">
        <v>31</v>
      </c>
      <c r="O278" s="2">
        <v>438000</v>
      </c>
      <c r="P278" s="2" cm="1">
        <f t="array" ref="P278">_xlfn.IFS(AD278=$AT$8,STL!$P$3,AD278=$AT$9,STL!$P$4,AD278=$AT$10,STL!$P$5,AD278=$AT$11,STL!$P$6,AD278=$AT$12,STL!$P$7,AD278=$AT$13,STL!$P$8,AD278=$AT$14,STL!$P$9,AD278=$AT$15,STL!$P$10,AD278=$AT$16,STL!$P$11,AD278=$AT$17,STL!$P$12,AD278=$AT$18,STL!$P$13,AD278=$AT$19,STL!$P$14,AD278=$AT$20,STL!$P$15,AD278=$AT$21,STL!$P$16,AD278=$AT$22,STL!$P$17,AD278=$AT$23,STL!$P$18,AD278=$AT$24,STL!$P$19,AD278=$AT$25,STL!$P$20,AD278=$AT$26,STL!$P$21,AD278=$AT$27,STL!$P$22,AD278=$AT$28,STL!$P$23,AD278=$AT$29,STL!$P$24,AD278=$AT$30,STL!$P$25,AD278=$AT$31,STL!$P$26,AD278=$AT$32,STL!$P$27,AD278=$AT$33,STL!$P$28,AD278=$AT$34,STL!$P$29,AD278=$AT$35,STL!$P$30,AD278=$AT$36,STL!$P$31,AD278=$AT$37,STL!$P$32,AD278=$AT$38,STL!$P$33,AD278=$AT$39,STL!$P$34,AD278=$AT$40,STL!$P$35,AD278=$AT$41,STL!$P$36,AD278=$AT$42,STL!$P$37,AD278=$AT$43,STL!$P$38,AD278=$AT$44,STL!$P$39,AD278=$AT$45,STL!$P$40,AD278=$AT$46,STL!$P$41,AD278=$AT$47,STL!$P$42,AD278=$AT$48,STL!$P$43,AD278=$AT$49,STL!$P$44)</f>
        <v>8.3350000000000009</v>
      </c>
      <c r="Q278" s="2">
        <f>STL!$Q$3</f>
        <v>28</v>
      </c>
      <c r="R278" s="42">
        <f>STL!$R$3</f>
        <v>36.335000000000001</v>
      </c>
      <c r="S278" s="43" cm="1">
        <f t="array" ref="S278">_xlfn.IFS(A278=$AT$8,STL!$S$3,A278=$AT$9,STL!$S$4,A278=$AT$10,STL!$S$5,A278=$AT$11,STL!$S$6,A278=$AT$12,STL!$S$7,A278=$AT$13,STL!$S$8,A278=$AT$14,STL!$S$9,A278=$AT$15,STL!$S$10,A278=$AT$16,STL!$S$11,A278=$AT$17,STL!$S$12,A278=$AT$18,STL!$S$13,A278=$AT$19,STL!$S$14,A278=$AT$20,STL!$S$15,A278=$AT$21,STL!$S$16,A278=$AT$22,STL!$S$17,A278=$AT$23,STL!$S$18,A278=$AT$24,STL!$S$19,A278=$AT$25,STL!$S$20,A278=$AT$26,STL!$S$21,A278=$AT$27,STL!$S$22,A278=$AT$28,STL!$S$23,A278=$AT$29,STL!$S$24,A278=$AT$30,STL!$S$25,A278=$AT$31,STL!$S$26,A278=$AT$32,STL!$S$27,A278=$AT$33,STL!$S$28,A278=$AT$34,STL!$S$29,A278=$AT$35,STL!$S$30,A278=$AT$36,STL!$S$31,A278=$AT$37,STL!$S$32,A278=$AT$38,STL!$S$33,A278=$AT$39,STL!$S$34,A278=$AT$40,STL!$S$35,A278=$AT$41,STL!$S$36,A278=$AT$42,STL!$S$37,A278=$AT$43,STL!$S$38,A278=$AT$44,STL!$S$39,A278=$AT$45,STL!$S$40,A278=$AT$46,STL!$S$41,A278=$AT$47,STL!$S$42,A278=$AT$48,STL!$S$43,A278=$AT$49,STL!$S$44)</f>
        <v>15642.857142857143</v>
      </c>
      <c r="T278" s="2" cm="1">
        <f t="array" ref="T278">_xlfn.IFS(AD278=$AX$8,STL!$T$3,AD278=$AX$9,STL!$T$4,AD278=$AX$10,STL!$T$5,AD278=$AX$11,STL!$T$6,AD278=$AX$12,STL!$T$7,AD278=$AX$13,STL!$T$8,AD278=$AX$14,STL!$T$9,AD278=$AX$15,STL!$T$10,AD278=$AX$16,STL!$T$11,AD278=$AX$17,STL!$T$12,AD278=$AX$18,STL!$T$13,AD278=$AX$19,STL!$T$14,AD278=$AX$20,STL!$T$15,AD278=$AX$21,STL!$T$16,AD278=$AX$22,STL!$T$17,AD278=$AX$23,STL!$T$18,AD278=$AX$24,STL!$T$19,AD278=$AX$25,STL!$T$20,AD278=$AX$26,STL!$T$21,AD278=$AX$27,STL!$T$22,AD278=$AX$28,STL!$T$23,AD278=$AX$29,STL!$T$24,AD278=$AX$30,STL!$T$25,AD278=$AX$31,STL!$T$26,AD278=$AX$32,STL!$T$27,AD278=$AX$33,STL!$T$28,AD278=$AX$34,STL!$T$29,AD278=$AX$35,STL!$T$30,AD278=$AX$36,STL!$T$31,AD278=$AX$37,STL!$T$32,AD278=$AX$38,STL!$T$33,AD278=$AX$39,STL!$T$34,AD278=$AX$40,STL!$T$35,AD278=$AX$41,STL!$T$36,AD278=$AX$42,STL!$T$37,AD278=$AX$43,STL!$T$38,AD278=$AX$44,STL!$T$39,AD278=$AX$45,STL!$T$40,AD278=$AX$46,STL!$T$41,AD278=$AX$47,STL!$T$42,AD278=$AX$48,STL!$T$43,AD278=$AX$49,STL!$T$44)</f>
        <v>99.628</v>
      </c>
      <c r="U278" s="2" cm="1">
        <f t="array" ref="U278">_xlfn.IFS($AD278=$AX$8,STL!$U$3,$AD278=$AX$9,STL!$U$4,$AD278=$AX$10,STL!$U$5,$AD278=$AX$11,STL!$U$6,$AD278=$AX$12,STL!$U$7,$AD278=$AX$13,STL!$U$8,$AD278=$AX$14,STL!$U$9,$AD278=$AX$15,STL!$U$10,$AD278=$AX$16,STL!$U$11,$AD278=$AX$17,STL!$U$12,$AD278=$AX$18,STL!$U$13,$AD278=$AX$19,STL!$U$14,$AD278=$AX$20,STL!$U$15,$AD278=$AX$21,STL!$U$16,$AD278=$AX$22,STL!$U$17,$AD278=$AX$23,STL!$U$18,$AD278=$AX$24,STL!$U$19,$AD278=$AX$25,STL!$U$20,$AD278=$AX$26,STL!$U$21,$AD278=$AX$27,STL!$U$22,$AD278=$AX$28,STL!$U$23,$AD278=$AX$29,STL!$U$24,$AD278=$AX$30,STL!$U$25,$AD278=$AX$31,STL!$U$26,$AD278=$AX$32,STL!$U$27,$AD278=$AX$33,STL!$U$28,$AD278=$AX$34,STL!$U$29,$AD278=$AX$35,STL!$U$30,$AD278=$AX$36,STL!$U$31,$AD278=$AX$37,STL!$U$32,$AD278=$AX$38,STL!$U$33,$AD278=$AX$39,STL!$U$34,$AD278=$AX$40,STL!$U$35,$AD278=$AX$41,STL!$U$36,$AD278=$AX$42,STL!$U$37,$AD278=$AX$43,STL!$U$38,$AD278=$AX$44,STL!$U$39,$AD278=$AX$45,STL!$U$40,$AD278=$AX$46,STL!$U$41,$AD278=$AX$47,STL!$U$42,$AD278=$AX$48,STL!$U$43,$AD278=$AX$49,STL!$U$44)</f>
        <v>1.889</v>
      </c>
      <c r="V278" s="2" cm="1">
        <f t="array" ref="V278">_xlfn.IFS($AD278=$AX$8,STL!$V$3,$AD278=$AX$9,STL!$V$4,$AD278=$AX$10,STL!$V$5,$AD278=$AX$11,STL!$V$6,$AD278=$AX$12,STL!$V$7,$AD278=$AX$13,STL!$V$8,$AD278=$AX$14,STL!$V$9,$AD278=$AX$15,STL!$V$10,$AD278=$AX$16,STL!$V$11,$AD278=$AX$17,STL!$V$12,$AD278=$AX$18,STL!$V$13,$AD278=$AX$19,STL!$V$14,$AD278=$AX$20,STL!$V$15,$AD278=$AX$21,STL!$V$16,$AD278=$AX$22,STL!$V$17,$AD278=$AX$23,STL!$V$18,$AD278=$AX$24,STL!$V$19,$AD278=$AX$25,STL!$V$20,$AD278=$AX$26,STL!$V$21,$AD278=$AX$27,STL!$V$22,$AD278=$AX$28,STL!$V$23,$AD278=$AX$29,STL!$V$24,$AD278=$AX$30,STL!$V$25,$AD278=$AX$31,STL!$V$26,$AD278=$AX$32,STL!$V$27,$AD278=$AX$33,STL!$V$28,$AD278=$AX$34,STL!$V$29,$AD278=$AX$35,STL!$V$30,$AD278=$AX$36,STL!$V$31,$AD278=$AX$37,STL!$V$32,$AD278=$AX$38,STL!$V$33,$AD278=$AX$39,STL!$V$34,$AD278=$AX$40,STL!$V$35,$AD278=$AX$41,STL!$V$36,$AD278=$AX$42,STL!$V$37,$AD278=$AX$43,STL!$V$38,$AD278=$AX$44,STL!$V$39,$AD278=$AX$45,STL!$V$40,$AD278=$AX$46,STL!$V$41,$AD278=$AX$47,STL!$V$42,$AD278=$AX$48,STL!$V$43,$AD278=$AX$49,STL!$V$44)</f>
        <v>101.517</v>
      </c>
      <c r="W278" s="2" t="s">
        <v>1597</v>
      </c>
      <c r="X278" s="2">
        <v>0.03</v>
      </c>
      <c r="Y278" s="2" t="s">
        <v>33</v>
      </c>
      <c r="Z278" s="2" t="s">
        <v>34</v>
      </c>
      <c r="AA278" s="2" t="s">
        <v>35</v>
      </c>
      <c r="AB278" s="2">
        <v>14142.666622000001</v>
      </c>
      <c r="AC278" s="2">
        <v>14.142666999999999</v>
      </c>
      <c r="AD278" s="2">
        <v>32</v>
      </c>
      <c r="AE278" s="10" t="s">
        <v>307</v>
      </c>
      <c r="AF278" s="2">
        <f t="shared" si="5"/>
        <v>442463.43900000001</v>
      </c>
      <c r="AG278" s="2" cm="1">
        <f t="array" ref="AG278">_xlfn.IFS(D278="I",MIN('Datos pp I Región'!$K$7:$K$9),D278="II",MIN('Datos pp II Región'!$K$7:$K$9),D278="III",MIN('Datos pp III Región'!$K$7:$K$9),D278="IV",MIN('Datos pp IV Región'!$K$7:$K$9),D278="V",MIN('Datos pp V Región'!$K$7:$K$9),D278="RM",MIN('Datos pp RM'!$K$7:$K$9),D278="VI",MIN('Datos pp VI Región'!$K$7:$K$9))</f>
        <v>22</v>
      </c>
      <c r="AH278" s="2" cm="1">
        <f t="array" ref="AH278">_xlfn.IFS(Z278="Pavimentado",1-(AG278/(4*365)),Z278="No Pavimentado",1-(AG278/365))</f>
        <v>0.98493150684931507</v>
      </c>
      <c r="AI278" s="2" cm="1">
        <f t="array" ref="AI278">_xlfn.IFS(Z278="Pavimentado",8,Z278="No Pavimentado",R278)</f>
        <v>8</v>
      </c>
      <c r="AJ278" s="2">
        <v>0.62</v>
      </c>
      <c r="AK278" s="2">
        <v>0.15</v>
      </c>
      <c r="AL278" s="2">
        <v>1.5</v>
      </c>
      <c r="AM278" s="2">
        <v>0.15</v>
      </c>
      <c r="AN278" s="2"/>
      <c r="AO278" s="2" cm="1">
        <f t="array" ref="AO278">_xlfn.IFS($Z278=$AU$3,AJ278*(($X278)^(0.91))*(AI278*1.1023)^(1.02),$Z278=$AU$4,AL278*281.9*((8.5/12)^0.9)*(AI278/2.72)^0.45)</f>
        <v>0.23489275495793649</v>
      </c>
      <c r="AP278" s="2" cm="1">
        <f t="array" ref="AP278">_xlfn.IFS($Z278=$AU$3,AK278*(($X278)^(0.91))*(AI278*1.1023)^1.02,$Z278=$AU$4,AM278*281.9*((8.5/12)^0.9)*(AI278/2.72)^0.45)</f>
        <v>5.6828892328533019E-2</v>
      </c>
      <c r="AQ278" s="2" cm="1">
        <f t="array" ref="AQ278">_xlfn.IFS(Z278=$AU$3,(AF278*AO278*AH278)/1000000,Z278=$AU$4,(AF278*AH278*AO278*(1-AN278))/1000000)</f>
        <v>0.10236536571966247</v>
      </c>
      <c r="AR278" s="2" cm="1">
        <f t="array" ref="AR278">_xlfn.IFS(Z278=$AU$3,(AF278*AP278*AH278)/1000000,Z278=$AU$4,(AF278*AH278*AP278*(1-AN278))/1000000)</f>
        <v>2.4765814287015114E-2</v>
      </c>
    </row>
    <row r="279" spans="1:44" x14ac:dyDescent="0.3">
      <c r="A279" s="2">
        <v>32</v>
      </c>
      <c r="B279" t="s">
        <v>228</v>
      </c>
      <c r="D279" t="s">
        <v>23</v>
      </c>
      <c r="F279" s="2" t="s">
        <v>252</v>
      </c>
      <c r="G279" s="2" t="s">
        <v>26</v>
      </c>
      <c r="H279" s="2" t="s">
        <v>253</v>
      </c>
      <c r="I279" s="2" t="s">
        <v>28</v>
      </c>
      <c r="J279" s="2">
        <v>1200</v>
      </c>
      <c r="K279" s="2" t="s">
        <v>232</v>
      </c>
      <c r="L279" s="2">
        <v>40</v>
      </c>
      <c r="M279" s="2" t="s">
        <v>233</v>
      </c>
      <c r="N279" s="2" t="s">
        <v>31</v>
      </c>
      <c r="O279" s="2">
        <v>438000</v>
      </c>
      <c r="P279" s="2" cm="1">
        <f t="array" ref="P279">_xlfn.IFS(AD279=$AT$8,STL!$P$3,AD279=$AT$9,STL!$P$4,AD279=$AT$10,STL!$P$5,AD279=$AT$11,STL!$P$6,AD279=$AT$12,STL!$P$7,AD279=$AT$13,STL!$P$8,AD279=$AT$14,STL!$P$9,AD279=$AT$15,STL!$P$10,AD279=$AT$16,STL!$P$11,AD279=$AT$17,STL!$P$12,AD279=$AT$18,STL!$P$13,AD279=$AT$19,STL!$P$14,AD279=$AT$20,STL!$P$15,AD279=$AT$21,STL!$P$16,AD279=$AT$22,STL!$P$17,AD279=$AT$23,STL!$P$18,AD279=$AT$24,STL!$P$19,AD279=$AT$25,STL!$P$20,AD279=$AT$26,STL!$P$21,AD279=$AT$27,STL!$P$22,AD279=$AT$28,STL!$P$23,AD279=$AT$29,STL!$P$24,AD279=$AT$30,STL!$P$25,AD279=$AT$31,STL!$P$26,AD279=$AT$32,STL!$P$27,AD279=$AT$33,STL!$P$28,AD279=$AT$34,STL!$P$29,AD279=$AT$35,STL!$P$30,AD279=$AT$36,STL!$P$31,AD279=$AT$37,STL!$P$32,AD279=$AT$38,STL!$P$33,AD279=$AT$39,STL!$P$34,AD279=$AT$40,STL!$P$35,AD279=$AT$41,STL!$P$36,AD279=$AT$42,STL!$P$37,AD279=$AT$43,STL!$P$38,AD279=$AT$44,STL!$P$39,AD279=$AT$45,STL!$P$40,AD279=$AT$46,STL!$P$41,AD279=$AT$47,STL!$P$42,AD279=$AT$48,STL!$P$43,AD279=$AT$49,STL!$P$44)</f>
        <v>8.3350000000000009</v>
      </c>
      <c r="Q279" s="2">
        <f>STL!$Q$3</f>
        <v>28</v>
      </c>
      <c r="R279" s="42">
        <f>STL!$R$3</f>
        <v>36.335000000000001</v>
      </c>
      <c r="S279" s="43" cm="1">
        <f t="array" ref="S279">_xlfn.IFS(A279=$AT$8,STL!$S$3,A279=$AT$9,STL!$S$4,A279=$AT$10,STL!$S$5,A279=$AT$11,STL!$S$6,A279=$AT$12,STL!$S$7,A279=$AT$13,STL!$S$8,A279=$AT$14,STL!$S$9,A279=$AT$15,STL!$S$10,A279=$AT$16,STL!$S$11,A279=$AT$17,STL!$S$12,A279=$AT$18,STL!$S$13,A279=$AT$19,STL!$S$14,A279=$AT$20,STL!$S$15,A279=$AT$21,STL!$S$16,A279=$AT$22,STL!$S$17,A279=$AT$23,STL!$S$18,A279=$AT$24,STL!$S$19,A279=$AT$25,STL!$S$20,A279=$AT$26,STL!$S$21,A279=$AT$27,STL!$S$22,A279=$AT$28,STL!$S$23,A279=$AT$29,STL!$S$24,A279=$AT$30,STL!$S$25,A279=$AT$31,STL!$S$26,A279=$AT$32,STL!$S$27,A279=$AT$33,STL!$S$28,A279=$AT$34,STL!$S$29,A279=$AT$35,STL!$S$30,A279=$AT$36,STL!$S$31,A279=$AT$37,STL!$S$32,A279=$AT$38,STL!$S$33,A279=$AT$39,STL!$S$34,A279=$AT$40,STL!$S$35,A279=$AT$41,STL!$S$36,A279=$AT$42,STL!$S$37,A279=$AT$43,STL!$S$38,A279=$AT$44,STL!$S$39,A279=$AT$45,STL!$S$40,A279=$AT$46,STL!$S$41,A279=$AT$47,STL!$S$42,A279=$AT$48,STL!$S$43,A279=$AT$49,STL!$S$44)</f>
        <v>15642.857142857143</v>
      </c>
      <c r="T279" s="2" cm="1">
        <f t="array" ref="T279">_xlfn.IFS(AD279=$AX$8,STL!$T$3,AD279=$AX$9,STL!$T$4,AD279=$AX$10,STL!$T$5,AD279=$AX$11,STL!$T$6,AD279=$AX$12,STL!$T$7,AD279=$AX$13,STL!$T$8,AD279=$AX$14,STL!$T$9,AD279=$AX$15,STL!$T$10,AD279=$AX$16,STL!$T$11,AD279=$AX$17,STL!$T$12,AD279=$AX$18,STL!$T$13,AD279=$AX$19,STL!$T$14,AD279=$AX$20,STL!$T$15,AD279=$AX$21,STL!$T$16,AD279=$AX$22,STL!$T$17,AD279=$AX$23,STL!$T$18,AD279=$AX$24,STL!$T$19,AD279=$AX$25,STL!$T$20,AD279=$AX$26,STL!$T$21,AD279=$AX$27,STL!$T$22,AD279=$AX$28,STL!$T$23,AD279=$AX$29,STL!$T$24,AD279=$AX$30,STL!$T$25,AD279=$AX$31,STL!$T$26,AD279=$AX$32,STL!$T$27,AD279=$AX$33,STL!$T$28,AD279=$AX$34,STL!$T$29,AD279=$AX$35,STL!$T$30,AD279=$AX$36,STL!$T$31,AD279=$AX$37,STL!$T$32,AD279=$AX$38,STL!$T$33,AD279=$AX$39,STL!$T$34,AD279=$AX$40,STL!$T$35,AD279=$AX$41,STL!$T$36,AD279=$AX$42,STL!$T$37,AD279=$AX$43,STL!$T$38,AD279=$AX$44,STL!$T$39,AD279=$AX$45,STL!$T$40,AD279=$AX$46,STL!$T$41,AD279=$AX$47,STL!$T$42,AD279=$AX$48,STL!$T$43,AD279=$AX$49,STL!$T$44)</f>
        <v>99.628</v>
      </c>
      <c r="U279" s="2" cm="1">
        <f t="array" ref="U279">_xlfn.IFS($AD279=$AX$8,STL!$U$3,$AD279=$AX$9,STL!$U$4,$AD279=$AX$10,STL!$U$5,$AD279=$AX$11,STL!$U$6,$AD279=$AX$12,STL!$U$7,$AD279=$AX$13,STL!$U$8,$AD279=$AX$14,STL!$U$9,$AD279=$AX$15,STL!$U$10,$AD279=$AX$16,STL!$U$11,$AD279=$AX$17,STL!$U$12,$AD279=$AX$18,STL!$U$13,$AD279=$AX$19,STL!$U$14,$AD279=$AX$20,STL!$U$15,$AD279=$AX$21,STL!$U$16,$AD279=$AX$22,STL!$U$17,$AD279=$AX$23,STL!$U$18,$AD279=$AX$24,STL!$U$19,$AD279=$AX$25,STL!$U$20,$AD279=$AX$26,STL!$U$21,$AD279=$AX$27,STL!$U$22,$AD279=$AX$28,STL!$U$23,$AD279=$AX$29,STL!$U$24,$AD279=$AX$30,STL!$U$25,$AD279=$AX$31,STL!$U$26,$AD279=$AX$32,STL!$U$27,$AD279=$AX$33,STL!$U$28,$AD279=$AX$34,STL!$U$29,$AD279=$AX$35,STL!$U$30,$AD279=$AX$36,STL!$U$31,$AD279=$AX$37,STL!$U$32,$AD279=$AX$38,STL!$U$33,$AD279=$AX$39,STL!$U$34,$AD279=$AX$40,STL!$U$35,$AD279=$AX$41,STL!$U$36,$AD279=$AX$42,STL!$U$37,$AD279=$AX$43,STL!$U$38,$AD279=$AX$44,STL!$U$39,$AD279=$AX$45,STL!$U$40,$AD279=$AX$46,STL!$U$41,$AD279=$AX$47,STL!$U$42,$AD279=$AX$48,STL!$U$43,$AD279=$AX$49,STL!$U$44)</f>
        <v>1.889</v>
      </c>
      <c r="V279" s="2" cm="1">
        <f t="array" ref="V279">_xlfn.IFS($AD279=$AX$8,STL!$V$3,$AD279=$AX$9,STL!$V$4,$AD279=$AX$10,STL!$V$5,$AD279=$AX$11,STL!$V$6,$AD279=$AX$12,STL!$V$7,$AD279=$AX$13,STL!$V$8,$AD279=$AX$14,STL!$V$9,$AD279=$AX$15,STL!$V$10,$AD279=$AX$16,STL!$V$11,$AD279=$AX$17,STL!$V$12,$AD279=$AX$18,STL!$V$13,$AD279=$AX$19,STL!$V$14,$AD279=$AX$20,STL!$V$15,$AD279=$AX$21,STL!$V$16,$AD279=$AX$22,STL!$V$17,$AD279=$AX$23,STL!$V$18,$AD279=$AX$24,STL!$V$19,$AD279=$AX$25,STL!$V$20,$AD279=$AX$26,STL!$V$21,$AD279=$AX$27,STL!$V$22,$AD279=$AX$28,STL!$V$23,$AD279=$AX$29,STL!$V$24,$AD279=$AX$30,STL!$V$25,$AD279=$AX$31,STL!$V$26,$AD279=$AX$32,STL!$V$27,$AD279=$AX$33,STL!$V$28,$AD279=$AX$34,STL!$V$29,$AD279=$AX$35,STL!$V$30,$AD279=$AX$36,STL!$V$31,$AD279=$AX$37,STL!$V$32,$AD279=$AX$38,STL!$V$33,$AD279=$AX$39,STL!$V$34,$AD279=$AX$40,STL!$V$35,$AD279=$AX$41,STL!$V$36,$AD279=$AX$42,STL!$V$37,$AD279=$AX$43,STL!$V$38,$AD279=$AX$44,STL!$V$39,$AD279=$AX$45,STL!$V$40,$AD279=$AX$46,STL!$V$41,$AD279=$AX$47,STL!$V$42,$AD279=$AX$48,STL!$V$43,$AD279=$AX$49,STL!$V$44)</f>
        <v>101.517</v>
      </c>
      <c r="W279" s="2" t="s">
        <v>1598</v>
      </c>
      <c r="X279" s="2">
        <v>0.03</v>
      </c>
      <c r="Y279" s="2" t="s">
        <v>33</v>
      </c>
      <c r="Z279" s="2" t="s">
        <v>34</v>
      </c>
      <c r="AA279" s="2" t="s">
        <v>35</v>
      </c>
      <c r="AB279" s="2">
        <v>7504.6805530000001</v>
      </c>
      <c r="AC279" s="2">
        <v>7.5046809999999997</v>
      </c>
      <c r="AD279" s="2">
        <v>32</v>
      </c>
      <c r="AE279" s="10" t="s">
        <v>307</v>
      </c>
      <c r="AF279" s="2">
        <f t="shared" si="5"/>
        <v>234789.30557142856</v>
      </c>
      <c r="AG279" s="2" cm="1">
        <f t="array" ref="AG279">_xlfn.IFS(D279="I",MIN('Datos pp I Región'!$K$7:$K$9),D279="II",MIN('Datos pp II Región'!$K$7:$K$9),D279="III",MIN('Datos pp III Región'!$K$7:$K$9),D279="IV",MIN('Datos pp IV Región'!$K$7:$K$9),D279="V",MIN('Datos pp V Región'!$K$7:$K$9),D279="RM",MIN('Datos pp RM'!$K$7:$K$9),D279="VI",MIN('Datos pp VI Región'!$K$7:$K$9))</f>
        <v>22</v>
      </c>
      <c r="AH279" s="2" cm="1">
        <f t="array" ref="AH279">_xlfn.IFS(Z279="Pavimentado",1-(AG279/(4*365)),Z279="No Pavimentado",1-(AG279/365))</f>
        <v>0.98493150684931507</v>
      </c>
      <c r="AI279" s="2" cm="1">
        <f t="array" ref="AI279">_xlfn.IFS(Z279="Pavimentado",8,Z279="No Pavimentado",R279)</f>
        <v>8</v>
      </c>
      <c r="AJ279" s="2">
        <v>0.62</v>
      </c>
      <c r="AK279" s="2">
        <v>0.15</v>
      </c>
      <c r="AL279" s="2">
        <v>1.5</v>
      </c>
      <c r="AM279" s="2">
        <v>0.15</v>
      </c>
      <c r="AN279" s="2"/>
      <c r="AO279" s="2" cm="1">
        <f t="array" ref="AO279">_xlfn.IFS($Z279=$AU$3,AJ279*(($X279)^(0.91))*(AI279*1.1023)^(1.02),$Z279=$AU$4,AL279*281.9*((8.5/12)^0.9)*(AI279/2.72)^0.45)</f>
        <v>0.23489275495793649</v>
      </c>
      <c r="AP279" s="2" cm="1">
        <f t="array" ref="AP279">_xlfn.IFS($Z279=$AU$3,AK279*(($X279)^(0.91))*(AI279*1.1023)^1.02,$Z279=$AU$4,AM279*281.9*((8.5/12)^0.9)*(AI279/2.72)^0.45)</f>
        <v>5.6828892328533019E-2</v>
      </c>
      <c r="AQ279" s="2" cm="1">
        <f t="array" ref="AQ279">_xlfn.IFS(Z279=$AU$3,(AF279*AO279*AH279)/1000000,Z279=$AU$4,(AF279*AH279*AO279*(1-AN279))/1000000)</f>
        <v>5.4319274799753271E-2</v>
      </c>
      <c r="AR279" s="2" cm="1">
        <f t="array" ref="AR279">_xlfn.IFS(Z279=$AU$3,(AF279*AP279*AH279)/1000000,Z279=$AU$4,(AF279*AH279*AP279*(1-AN279))/1000000)</f>
        <v>1.3141760032198371E-2</v>
      </c>
    </row>
    <row r="280" spans="1:44" x14ac:dyDescent="0.3">
      <c r="A280" s="2">
        <v>33</v>
      </c>
      <c r="B280" t="s">
        <v>228</v>
      </c>
      <c r="D280" t="s">
        <v>23</v>
      </c>
      <c r="F280" s="2" t="s">
        <v>256</v>
      </c>
      <c r="G280" s="2" t="s">
        <v>26</v>
      </c>
      <c r="H280" s="2" t="s">
        <v>257</v>
      </c>
      <c r="I280" s="2" t="s">
        <v>28</v>
      </c>
      <c r="J280" s="2">
        <v>1200</v>
      </c>
      <c r="K280" s="2" t="s">
        <v>232</v>
      </c>
      <c r="L280" s="2">
        <v>40</v>
      </c>
      <c r="M280" s="2" t="s">
        <v>233</v>
      </c>
      <c r="N280" s="2" t="s">
        <v>31</v>
      </c>
      <c r="O280" s="2">
        <v>438000</v>
      </c>
      <c r="P280" s="2" cm="1">
        <f t="array" ref="P280">_xlfn.IFS(AD280=$AT$8,STL!$P$3,AD280=$AT$9,STL!$P$4,AD280=$AT$10,STL!$P$5,AD280=$AT$11,STL!$P$6,AD280=$AT$12,STL!$P$7,AD280=$AT$13,STL!$P$8,AD280=$AT$14,STL!$P$9,AD280=$AT$15,STL!$P$10,AD280=$AT$16,STL!$P$11,AD280=$AT$17,STL!$P$12,AD280=$AT$18,STL!$P$13,AD280=$AT$19,STL!$P$14,AD280=$AT$20,STL!$P$15,AD280=$AT$21,STL!$P$16,AD280=$AT$22,STL!$P$17,AD280=$AT$23,STL!$P$18,AD280=$AT$24,STL!$P$19,AD280=$AT$25,STL!$P$20,AD280=$AT$26,STL!$P$21,AD280=$AT$27,STL!$P$22,AD280=$AT$28,STL!$P$23,AD280=$AT$29,STL!$P$24,AD280=$AT$30,STL!$P$25,AD280=$AT$31,STL!$P$26,AD280=$AT$32,STL!$P$27,AD280=$AT$33,STL!$P$28,AD280=$AT$34,STL!$P$29,AD280=$AT$35,STL!$P$30,AD280=$AT$36,STL!$P$31,AD280=$AT$37,STL!$P$32,AD280=$AT$38,STL!$P$33,AD280=$AT$39,STL!$P$34,AD280=$AT$40,STL!$P$35,AD280=$AT$41,STL!$P$36,AD280=$AT$42,STL!$P$37,AD280=$AT$43,STL!$P$38,AD280=$AT$44,STL!$P$39,AD280=$AT$45,STL!$P$40,AD280=$AT$46,STL!$P$41,AD280=$AT$47,STL!$P$42,AD280=$AT$48,STL!$P$43,AD280=$AT$49,STL!$P$44)</f>
        <v>8.3350000000000009</v>
      </c>
      <c r="Q280" s="2">
        <f>STL!$Q$3</f>
        <v>28</v>
      </c>
      <c r="R280" s="42">
        <f>STL!$R$3</f>
        <v>36.335000000000001</v>
      </c>
      <c r="S280" s="43" cm="1">
        <f t="array" ref="S280">_xlfn.IFS(A280=$AT$8,STL!$S$3,A280=$AT$9,STL!$S$4,A280=$AT$10,STL!$S$5,A280=$AT$11,STL!$S$6,A280=$AT$12,STL!$S$7,A280=$AT$13,STL!$S$8,A280=$AT$14,STL!$S$9,A280=$AT$15,STL!$S$10,A280=$AT$16,STL!$S$11,A280=$AT$17,STL!$S$12,A280=$AT$18,STL!$S$13,A280=$AT$19,STL!$S$14,A280=$AT$20,STL!$S$15,A280=$AT$21,STL!$S$16,A280=$AT$22,STL!$S$17,A280=$AT$23,STL!$S$18,A280=$AT$24,STL!$S$19,A280=$AT$25,STL!$S$20,A280=$AT$26,STL!$S$21,A280=$AT$27,STL!$S$22,A280=$AT$28,STL!$S$23,A280=$AT$29,STL!$S$24,A280=$AT$30,STL!$S$25,A280=$AT$31,STL!$S$26,A280=$AT$32,STL!$S$27,A280=$AT$33,STL!$S$28,A280=$AT$34,STL!$S$29,A280=$AT$35,STL!$S$30,A280=$AT$36,STL!$S$31,A280=$AT$37,STL!$S$32,A280=$AT$38,STL!$S$33,A280=$AT$39,STL!$S$34,A280=$AT$40,STL!$S$35,A280=$AT$41,STL!$S$36,A280=$AT$42,STL!$S$37,A280=$AT$43,STL!$S$38,A280=$AT$44,STL!$S$39,A280=$AT$45,STL!$S$40,A280=$AT$46,STL!$S$41,A280=$AT$47,STL!$S$42,A280=$AT$48,STL!$S$43,A280=$AT$49,STL!$S$44)</f>
        <v>15642.857142857143</v>
      </c>
      <c r="T280" s="2" cm="1">
        <f t="array" ref="T280">_xlfn.IFS(AD280=$AX$8,STL!$T$3,AD280=$AX$9,STL!$T$4,AD280=$AX$10,STL!$T$5,AD280=$AX$11,STL!$T$6,AD280=$AX$12,STL!$T$7,AD280=$AX$13,STL!$T$8,AD280=$AX$14,STL!$T$9,AD280=$AX$15,STL!$T$10,AD280=$AX$16,STL!$T$11,AD280=$AX$17,STL!$T$12,AD280=$AX$18,STL!$T$13,AD280=$AX$19,STL!$T$14,AD280=$AX$20,STL!$T$15,AD280=$AX$21,STL!$T$16,AD280=$AX$22,STL!$T$17,AD280=$AX$23,STL!$T$18,AD280=$AX$24,STL!$T$19,AD280=$AX$25,STL!$T$20,AD280=$AX$26,STL!$T$21,AD280=$AX$27,STL!$T$22,AD280=$AX$28,STL!$T$23,AD280=$AX$29,STL!$T$24,AD280=$AX$30,STL!$T$25,AD280=$AX$31,STL!$T$26,AD280=$AX$32,STL!$T$27,AD280=$AX$33,STL!$T$28,AD280=$AX$34,STL!$T$29,AD280=$AX$35,STL!$T$30,AD280=$AX$36,STL!$T$31,AD280=$AX$37,STL!$T$32,AD280=$AX$38,STL!$T$33,AD280=$AX$39,STL!$T$34,AD280=$AX$40,STL!$T$35,AD280=$AX$41,STL!$T$36,AD280=$AX$42,STL!$T$37,AD280=$AX$43,STL!$T$38,AD280=$AX$44,STL!$T$39,AD280=$AX$45,STL!$T$40,AD280=$AX$46,STL!$T$41,AD280=$AX$47,STL!$T$42,AD280=$AX$48,STL!$T$43,AD280=$AX$49,STL!$T$44)</f>
        <v>228.06899999999999</v>
      </c>
      <c r="U280" s="2" cm="1">
        <f t="array" ref="U280">_xlfn.IFS($AD280=$AX$8,STL!$U$3,$AD280=$AX$9,STL!$U$4,$AD280=$AX$10,STL!$U$5,$AD280=$AX$11,STL!$U$6,$AD280=$AX$12,STL!$U$7,$AD280=$AX$13,STL!$U$8,$AD280=$AX$14,STL!$U$9,$AD280=$AX$15,STL!$U$10,$AD280=$AX$16,STL!$U$11,$AD280=$AX$17,STL!$U$12,$AD280=$AX$18,STL!$U$13,$AD280=$AX$19,STL!$U$14,$AD280=$AX$20,STL!$U$15,$AD280=$AX$21,STL!$U$16,$AD280=$AX$22,STL!$U$17,$AD280=$AX$23,STL!$U$18,$AD280=$AX$24,STL!$U$19,$AD280=$AX$25,STL!$U$20,$AD280=$AX$26,STL!$U$21,$AD280=$AX$27,STL!$U$22,$AD280=$AX$28,STL!$U$23,$AD280=$AX$29,STL!$U$24,$AD280=$AX$30,STL!$U$25,$AD280=$AX$31,STL!$U$26,$AD280=$AX$32,STL!$U$27,$AD280=$AX$33,STL!$U$28,$AD280=$AX$34,STL!$U$29,$AD280=$AX$35,STL!$U$30,$AD280=$AX$36,STL!$U$31,$AD280=$AX$37,STL!$U$32,$AD280=$AX$38,STL!$U$33,$AD280=$AX$39,STL!$U$34,$AD280=$AX$40,STL!$U$35,$AD280=$AX$41,STL!$U$36,$AD280=$AX$42,STL!$U$37,$AD280=$AX$43,STL!$U$38,$AD280=$AX$44,STL!$U$39,$AD280=$AX$45,STL!$U$40,$AD280=$AX$46,STL!$U$41,$AD280=$AX$47,STL!$U$42,$AD280=$AX$48,STL!$U$43,$AD280=$AX$49,STL!$U$44)</f>
        <v>3.1589999999999998</v>
      </c>
      <c r="V280" s="2" cm="1">
        <f t="array" ref="V280">_xlfn.IFS($AD280=$AX$8,STL!$V$3,$AD280=$AX$9,STL!$V$4,$AD280=$AX$10,STL!$V$5,$AD280=$AX$11,STL!$V$6,$AD280=$AX$12,STL!$V$7,$AD280=$AX$13,STL!$V$8,$AD280=$AX$14,STL!$V$9,$AD280=$AX$15,STL!$V$10,$AD280=$AX$16,STL!$V$11,$AD280=$AX$17,STL!$V$12,$AD280=$AX$18,STL!$V$13,$AD280=$AX$19,STL!$V$14,$AD280=$AX$20,STL!$V$15,$AD280=$AX$21,STL!$V$16,$AD280=$AX$22,STL!$V$17,$AD280=$AX$23,STL!$V$18,$AD280=$AX$24,STL!$V$19,$AD280=$AX$25,STL!$V$20,$AD280=$AX$26,STL!$V$21,$AD280=$AX$27,STL!$V$22,$AD280=$AX$28,STL!$V$23,$AD280=$AX$29,STL!$V$24,$AD280=$AX$30,STL!$V$25,$AD280=$AX$31,STL!$V$26,$AD280=$AX$32,STL!$V$27,$AD280=$AX$33,STL!$V$28,$AD280=$AX$34,STL!$V$29,$AD280=$AX$35,STL!$V$30,$AD280=$AX$36,STL!$V$31,$AD280=$AX$37,STL!$V$32,$AD280=$AX$38,STL!$V$33,$AD280=$AX$39,STL!$V$34,$AD280=$AX$40,STL!$V$35,$AD280=$AX$41,STL!$V$36,$AD280=$AX$42,STL!$V$37,$AD280=$AX$43,STL!$V$38,$AD280=$AX$44,STL!$V$39,$AD280=$AX$45,STL!$V$40,$AD280=$AX$46,STL!$V$41,$AD280=$AX$47,STL!$V$42,$AD280=$AX$48,STL!$V$43,$AD280=$AX$49,STL!$V$44)</f>
        <v>231.22799999999998</v>
      </c>
      <c r="W280" s="2" t="s">
        <v>1599</v>
      </c>
      <c r="X280" s="2">
        <v>0.2</v>
      </c>
      <c r="Y280" s="2" t="s">
        <v>33</v>
      </c>
      <c r="Z280" s="2" t="s">
        <v>34</v>
      </c>
      <c r="AA280" s="2" t="s">
        <v>35</v>
      </c>
      <c r="AB280" s="2">
        <v>137274.52377100001</v>
      </c>
      <c r="AC280" s="2">
        <v>137.27452400000001</v>
      </c>
      <c r="AD280" s="2">
        <v>33</v>
      </c>
      <c r="AE280" s="10" t="s">
        <v>307</v>
      </c>
      <c r="AF280" s="2">
        <f t="shared" si="5"/>
        <v>4294731.5365714291</v>
      </c>
      <c r="AG280" s="2" cm="1">
        <f t="array" ref="AG280">_xlfn.IFS(D280="I",MIN('Datos pp I Región'!$K$7:$K$9),D280="II",MIN('Datos pp II Región'!$K$7:$K$9),D280="III",MIN('Datos pp III Región'!$K$7:$K$9),D280="IV",MIN('Datos pp IV Región'!$K$7:$K$9),D280="V",MIN('Datos pp V Región'!$K$7:$K$9),D280="RM",MIN('Datos pp RM'!$K$7:$K$9),D280="VI",MIN('Datos pp VI Región'!$K$7:$K$9))</f>
        <v>22</v>
      </c>
      <c r="AH280" s="2" cm="1">
        <f t="array" ref="AH280">_xlfn.IFS(Z280="Pavimentado",1-(AG280/(4*365)),Z280="No Pavimentado",1-(AG280/365))</f>
        <v>0.98493150684931507</v>
      </c>
      <c r="AI280" s="2" cm="1">
        <f t="array" ref="AI280">_xlfn.IFS(Z280="Pavimentado",8,Z280="No Pavimentado",R280)</f>
        <v>8</v>
      </c>
      <c r="AJ280" s="2">
        <v>0.62</v>
      </c>
      <c r="AK280" s="2">
        <v>0.15</v>
      </c>
      <c r="AL280" s="2">
        <v>1.5</v>
      </c>
      <c r="AM280" s="2">
        <v>0.15</v>
      </c>
      <c r="AN280" s="2"/>
      <c r="AO280" s="2" cm="1">
        <f t="array" ref="AO280">_xlfn.IFS($Z280=$AU$3,AJ280*(($X280)^(0.91))*(AI280*1.1023)^(1.02),$Z280=$AU$4,AL280*281.9*((8.5/12)^0.9)*(AI280/2.72)^0.45)</f>
        <v>1.3201600184669013</v>
      </c>
      <c r="AP280" s="2" cm="1">
        <f t="array" ref="AP280">_xlfn.IFS($Z280=$AU$3,AK280*(($X280)^(0.91))*(AI280*1.1023)^1.02,$Z280=$AU$4,AM280*281.9*((8.5/12)^0.9)*(AI280/2.72)^0.45)</f>
        <v>0.31939355285489546</v>
      </c>
      <c r="AQ280" s="2" cm="1">
        <f t="array" ref="AQ280">_xlfn.IFS(Z280=$AU$3,(AF280*AO280*AH280)/1000000,Z280=$AU$4,(AF280*AH280*AO280*(1-AN280))/1000000)</f>
        <v>5.5842985337936231</v>
      </c>
      <c r="AR280" s="2" cm="1">
        <f t="array" ref="AR280">_xlfn.IFS(Z280=$AU$3,(AF280*AP280*AH280)/1000000,Z280=$AU$4,(AF280*AH280*AP280*(1-AN280))/1000000)</f>
        <v>1.3510399678532958</v>
      </c>
    </row>
    <row r="281" spans="1:44" x14ac:dyDescent="0.3">
      <c r="A281" s="2">
        <v>33</v>
      </c>
      <c r="B281" t="s">
        <v>228</v>
      </c>
      <c r="D281" t="s">
        <v>23</v>
      </c>
      <c r="F281" s="2" t="s">
        <v>258</v>
      </c>
      <c r="G281" s="2" t="s">
        <v>26</v>
      </c>
      <c r="H281" s="2" t="s">
        <v>257</v>
      </c>
      <c r="I281" s="2" t="s">
        <v>28</v>
      </c>
      <c r="J281" s="2">
        <v>1200</v>
      </c>
      <c r="K281" s="2" t="s">
        <v>232</v>
      </c>
      <c r="L281" s="2">
        <v>40</v>
      </c>
      <c r="M281" s="2" t="s">
        <v>233</v>
      </c>
      <c r="N281" s="2" t="s">
        <v>31</v>
      </c>
      <c r="O281" s="2">
        <v>438000</v>
      </c>
      <c r="P281" s="2" cm="1">
        <f t="array" ref="P281">_xlfn.IFS(AD281=$AT$8,STL!$P$3,AD281=$AT$9,STL!$P$4,AD281=$AT$10,STL!$P$5,AD281=$AT$11,STL!$P$6,AD281=$AT$12,STL!$P$7,AD281=$AT$13,STL!$P$8,AD281=$AT$14,STL!$P$9,AD281=$AT$15,STL!$P$10,AD281=$AT$16,STL!$P$11,AD281=$AT$17,STL!$P$12,AD281=$AT$18,STL!$P$13,AD281=$AT$19,STL!$P$14,AD281=$AT$20,STL!$P$15,AD281=$AT$21,STL!$P$16,AD281=$AT$22,STL!$P$17,AD281=$AT$23,STL!$P$18,AD281=$AT$24,STL!$P$19,AD281=$AT$25,STL!$P$20,AD281=$AT$26,STL!$P$21,AD281=$AT$27,STL!$P$22,AD281=$AT$28,STL!$P$23,AD281=$AT$29,STL!$P$24,AD281=$AT$30,STL!$P$25,AD281=$AT$31,STL!$P$26,AD281=$AT$32,STL!$P$27,AD281=$AT$33,STL!$P$28,AD281=$AT$34,STL!$P$29,AD281=$AT$35,STL!$P$30,AD281=$AT$36,STL!$P$31,AD281=$AT$37,STL!$P$32,AD281=$AT$38,STL!$P$33,AD281=$AT$39,STL!$P$34,AD281=$AT$40,STL!$P$35,AD281=$AT$41,STL!$P$36,AD281=$AT$42,STL!$P$37,AD281=$AT$43,STL!$P$38,AD281=$AT$44,STL!$P$39,AD281=$AT$45,STL!$P$40,AD281=$AT$46,STL!$P$41,AD281=$AT$47,STL!$P$42,AD281=$AT$48,STL!$P$43,AD281=$AT$49,STL!$P$44)</f>
        <v>8.3350000000000009</v>
      </c>
      <c r="Q281" s="2">
        <f>STL!$Q$3</f>
        <v>28</v>
      </c>
      <c r="R281" s="42">
        <f>STL!$R$3</f>
        <v>36.335000000000001</v>
      </c>
      <c r="S281" s="43" cm="1">
        <f t="array" ref="S281">_xlfn.IFS(A281=$AT$8,STL!$S$3,A281=$AT$9,STL!$S$4,A281=$AT$10,STL!$S$5,A281=$AT$11,STL!$S$6,A281=$AT$12,STL!$S$7,A281=$AT$13,STL!$S$8,A281=$AT$14,STL!$S$9,A281=$AT$15,STL!$S$10,A281=$AT$16,STL!$S$11,A281=$AT$17,STL!$S$12,A281=$AT$18,STL!$S$13,A281=$AT$19,STL!$S$14,A281=$AT$20,STL!$S$15,A281=$AT$21,STL!$S$16,A281=$AT$22,STL!$S$17,A281=$AT$23,STL!$S$18,A281=$AT$24,STL!$S$19,A281=$AT$25,STL!$S$20,A281=$AT$26,STL!$S$21,A281=$AT$27,STL!$S$22,A281=$AT$28,STL!$S$23,A281=$AT$29,STL!$S$24,A281=$AT$30,STL!$S$25,A281=$AT$31,STL!$S$26,A281=$AT$32,STL!$S$27,A281=$AT$33,STL!$S$28,A281=$AT$34,STL!$S$29,A281=$AT$35,STL!$S$30,A281=$AT$36,STL!$S$31,A281=$AT$37,STL!$S$32,A281=$AT$38,STL!$S$33,A281=$AT$39,STL!$S$34,A281=$AT$40,STL!$S$35,A281=$AT$41,STL!$S$36,A281=$AT$42,STL!$S$37,A281=$AT$43,STL!$S$38,A281=$AT$44,STL!$S$39,A281=$AT$45,STL!$S$40,A281=$AT$46,STL!$S$41,A281=$AT$47,STL!$S$42,A281=$AT$48,STL!$S$43,A281=$AT$49,STL!$S$44)</f>
        <v>15642.857142857143</v>
      </c>
      <c r="T281" s="2" cm="1">
        <f t="array" ref="T281">_xlfn.IFS(AD281=$AX$8,STL!$T$3,AD281=$AX$9,STL!$T$4,AD281=$AX$10,STL!$T$5,AD281=$AX$11,STL!$T$6,AD281=$AX$12,STL!$T$7,AD281=$AX$13,STL!$T$8,AD281=$AX$14,STL!$T$9,AD281=$AX$15,STL!$T$10,AD281=$AX$16,STL!$T$11,AD281=$AX$17,STL!$T$12,AD281=$AX$18,STL!$T$13,AD281=$AX$19,STL!$T$14,AD281=$AX$20,STL!$T$15,AD281=$AX$21,STL!$T$16,AD281=$AX$22,STL!$T$17,AD281=$AX$23,STL!$T$18,AD281=$AX$24,STL!$T$19,AD281=$AX$25,STL!$T$20,AD281=$AX$26,STL!$T$21,AD281=$AX$27,STL!$T$22,AD281=$AX$28,STL!$T$23,AD281=$AX$29,STL!$T$24,AD281=$AX$30,STL!$T$25,AD281=$AX$31,STL!$T$26,AD281=$AX$32,STL!$T$27,AD281=$AX$33,STL!$T$28,AD281=$AX$34,STL!$T$29,AD281=$AX$35,STL!$T$30,AD281=$AX$36,STL!$T$31,AD281=$AX$37,STL!$T$32,AD281=$AX$38,STL!$T$33,AD281=$AX$39,STL!$T$34,AD281=$AX$40,STL!$T$35,AD281=$AX$41,STL!$T$36,AD281=$AX$42,STL!$T$37,AD281=$AX$43,STL!$T$38,AD281=$AX$44,STL!$T$39,AD281=$AX$45,STL!$T$40,AD281=$AX$46,STL!$T$41,AD281=$AX$47,STL!$T$42,AD281=$AX$48,STL!$T$43,AD281=$AX$49,STL!$T$44)</f>
        <v>228.06899999999999</v>
      </c>
      <c r="U281" s="2" cm="1">
        <f t="array" ref="U281">_xlfn.IFS($AD281=$AX$8,STL!$U$3,$AD281=$AX$9,STL!$U$4,$AD281=$AX$10,STL!$U$5,$AD281=$AX$11,STL!$U$6,$AD281=$AX$12,STL!$U$7,$AD281=$AX$13,STL!$U$8,$AD281=$AX$14,STL!$U$9,$AD281=$AX$15,STL!$U$10,$AD281=$AX$16,STL!$U$11,$AD281=$AX$17,STL!$U$12,$AD281=$AX$18,STL!$U$13,$AD281=$AX$19,STL!$U$14,$AD281=$AX$20,STL!$U$15,$AD281=$AX$21,STL!$U$16,$AD281=$AX$22,STL!$U$17,$AD281=$AX$23,STL!$U$18,$AD281=$AX$24,STL!$U$19,$AD281=$AX$25,STL!$U$20,$AD281=$AX$26,STL!$U$21,$AD281=$AX$27,STL!$U$22,$AD281=$AX$28,STL!$U$23,$AD281=$AX$29,STL!$U$24,$AD281=$AX$30,STL!$U$25,$AD281=$AX$31,STL!$U$26,$AD281=$AX$32,STL!$U$27,$AD281=$AX$33,STL!$U$28,$AD281=$AX$34,STL!$U$29,$AD281=$AX$35,STL!$U$30,$AD281=$AX$36,STL!$U$31,$AD281=$AX$37,STL!$U$32,$AD281=$AX$38,STL!$U$33,$AD281=$AX$39,STL!$U$34,$AD281=$AX$40,STL!$U$35,$AD281=$AX$41,STL!$U$36,$AD281=$AX$42,STL!$U$37,$AD281=$AX$43,STL!$U$38,$AD281=$AX$44,STL!$U$39,$AD281=$AX$45,STL!$U$40,$AD281=$AX$46,STL!$U$41,$AD281=$AX$47,STL!$U$42,$AD281=$AX$48,STL!$U$43,$AD281=$AX$49,STL!$U$44)</f>
        <v>3.1589999999999998</v>
      </c>
      <c r="V281" s="2" cm="1">
        <f t="array" ref="V281">_xlfn.IFS($AD281=$AX$8,STL!$V$3,$AD281=$AX$9,STL!$V$4,$AD281=$AX$10,STL!$V$5,$AD281=$AX$11,STL!$V$6,$AD281=$AX$12,STL!$V$7,$AD281=$AX$13,STL!$V$8,$AD281=$AX$14,STL!$V$9,$AD281=$AX$15,STL!$V$10,$AD281=$AX$16,STL!$V$11,$AD281=$AX$17,STL!$V$12,$AD281=$AX$18,STL!$V$13,$AD281=$AX$19,STL!$V$14,$AD281=$AX$20,STL!$V$15,$AD281=$AX$21,STL!$V$16,$AD281=$AX$22,STL!$V$17,$AD281=$AX$23,STL!$V$18,$AD281=$AX$24,STL!$V$19,$AD281=$AX$25,STL!$V$20,$AD281=$AX$26,STL!$V$21,$AD281=$AX$27,STL!$V$22,$AD281=$AX$28,STL!$V$23,$AD281=$AX$29,STL!$V$24,$AD281=$AX$30,STL!$V$25,$AD281=$AX$31,STL!$V$26,$AD281=$AX$32,STL!$V$27,$AD281=$AX$33,STL!$V$28,$AD281=$AX$34,STL!$V$29,$AD281=$AX$35,STL!$V$30,$AD281=$AX$36,STL!$V$31,$AD281=$AX$37,STL!$V$32,$AD281=$AX$38,STL!$V$33,$AD281=$AX$39,STL!$V$34,$AD281=$AX$40,STL!$V$35,$AD281=$AX$41,STL!$V$36,$AD281=$AX$42,STL!$V$37,$AD281=$AX$43,STL!$V$38,$AD281=$AX$44,STL!$V$39,$AD281=$AX$45,STL!$V$40,$AD281=$AX$46,STL!$V$41,$AD281=$AX$47,STL!$V$42,$AD281=$AX$48,STL!$V$43,$AD281=$AX$49,STL!$V$44)</f>
        <v>231.22799999999998</v>
      </c>
      <c r="W281" s="2" t="s">
        <v>1600</v>
      </c>
      <c r="X281" s="2">
        <v>0</v>
      </c>
      <c r="Y281" s="2" t="s">
        <v>33</v>
      </c>
      <c r="Z281" s="2" t="s">
        <v>61</v>
      </c>
      <c r="AA281" s="2" t="s">
        <v>35</v>
      </c>
      <c r="AB281" s="2">
        <v>315.25746800000002</v>
      </c>
      <c r="AC281" s="2">
        <v>0.31525700000000001</v>
      </c>
      <c r="AD281" s="2">
        <v>33</v>
      </c>
      <c r="AE281" s="10" t="s">
        <v>307</v>
      </c>
      <c r="AF281" s="2">
        <f t="shared" si="5"/>
        <v>9863.0404285714285</v>
      </c>
      <c r="AG281" s="2" cm="1">
        <f t="array" ref="AG281">_xlfn.IFS(D281="I",MIN('Datos pp I Región'!$K$7:$K$9),D281="II",MIN('Datos pp II Región'!$K$7:$K$9),D281="III",MIN('Datos pp III Región'!$K$7:$K$9),D281="IV",MIN('Datos pp IV Región'!$K$7:$K$9),D281="V",MIN('Datos pp V Región'!$K$7:$K$9),D281="RM",MIN('Datos pp RM'!$K$7:$K$9),D281="VI",MIN('Datos pp VI Región'!$K$7:$K$9))</f>
        <v>22</v>
      </c>
      <c r="AH281" s="2" cm="1">
        <f t="array" ref="AH281">_xlfn.IFS(Z281="Pavimentado",1-(AG281/(4*365)),Z281="No Pavimentado",1-(AG281/365))</f>
        <v>0.9397260273972603</v>
      </c>
      <c r="AI281" s="2" cm="1">
        <f t="array" ref="AI281">_xlfn.IFS(Z281="Pavimentado",8,Z281="No Pavimentado",R281)</f>
        <v>36.335000000000001</v>
      </c>
      <c r="AJ281" s="2">
        <v>0.62</v>
      </c>
      <c r="AK281" s="2">
        <v>0.15</v>
      </c>
      <c r="AL281" s="2">
        <v>1.5</v>
      </c>
      <c r="AM281" s="2">
        <v>0.15</v>
      </c>
      <c r="AN281" s="2"/>
      <c r="AO281" s="2" cm="1">
        <f t="array" ref="AO281">_xlfn.IFS($Z281=$AU$3,AJ281*(($X281)^(0.91))*(AI281*1.1023)^(1.02),$Z281=$AU$4,AL281*281.9*((8.5/12)^0.9)*(AI281/2.72)^0.45)</f>
        <v>995.38378987729118</v>
      </c>
      <c r="AP281" s="2" cm="1">
        <f t="array" ref="AP281">_xlfn.IFS($Z281=$AU$3,AK281*(($X281)^(0.91))*(AI281*1.1023)^1.02,$Z281=$AU$4,AM281*281.9*((8.5/12)^0.9)*(AI281/2.72)^0.45)</f>
        <v>99.538378987729104</v>
      </c>
      <c r="AQ281" s="2" cm="1">
        <f t="array" ref="AQ281">_xlfn.IFS(Z281=$AU$3,(AF281*AO281*AH281)/1000000,Z281=$AU$4,(AF281*AH281*AO281*(1-AN281))/1000000)</f>
        <v>9.225770198893148</v>
      </c>
      <c r="AR281" s="2" cm="1">
        <f t="array" ref="AR281">_xlfn.IFS(Z281=$AU$3,(AF281*AP281*AH281)/1000000,Z281=$AU$4,(AF281*AH281*AP281*(1-AN281))/1000000)</f>
        <v>0.92257701988931473</v>
      </c>
    </row>
    <row r="282" spans="1:44" x14ac:dyDescent="0.3">
      <c r="A282" s="2">
        <v>33</v>
      </c>
      <c r="B282" t="s">
        <v>228</v>
      </c>
      <c r="D282" t="s">
        <v>23</v>
      </c>
      <c r="F282" s="2" t="s">
        <v>256</v>
      </c>
      <c r="G282" s="2" t="s">
        <v>26</v>
      </c>
      <c r="H282" s="2" t="s">
        <v>257</v>
      </c>
      <c r="I282" s="2" t="s">
        <v>28</v>
      </c>
      <c r="J282" s="2">
        <v>1200</v>
      </c>
      <c r="K282" s="2" t="s">
        <v>232</v>
      </c>
      <c r="L282" s="2">
        <v>40</v>
      </c>
      <c r="M282" s="2" t="s">
        <v>233</v>
      </c>
      <c r="N282" s="2" t="s">
        <v>31</v>
      </c>
      <c r="O282" s="2">
        <v>438000</v>
      </c>
      <c r="P282" s="2" cm="1">
        <f t="array" ref="P282">_xlfn.IFS(AD282=$AT$8,STL!$P$3,AD282=$AT$9,STL!$P$4,AD282=$AT$10,STL!$P$5,AD282=$AT$11,STL!$P$6,AD282=$AT$12,STL!$P$7,AD282=$AT$13,STL!$P$8,AD282=$AT$14,STL!$P$9,AD282=$AT$15,STL!$P$10,AD282=$AT$16,STL!$P$11,AD282=$AT$17,STL!$P$12,AD282=$AT$18,STL!$P$13,AD282=$AT$19,STL!$P$14,AD282=$AT$20,STL!$P$15,AD282=$AT$21,STL!$P$16,AD282=$AT$22,STL!$P$17,AD282=$AT$23,STL!$P$18,AD282=$AT$24,STL!$P$19,AD282=$AT$25,STL!$P$20,AD282=$AT$26,STL!$P$21,AD282=$AT$27,STL!$P$22,AD282=$AT$28,STL!$P$23,AD282=$AT$29,STL!$P$24,AD282=$AT$30,STL!$P$25,AD282=$AT$31,STL!$P$26,AD282=$AT$32,STL!$P$27,AD282=$AT$33,STL!$P$28,AD282=$AT$34,STL!$P$29,AD282=$AT$35,STL!$P$30,AD282=$AT$36,STL!$P$31,AD282=$AT$37,STL!$P$32,AD282=$AT$38,STL!$P$33,AD282=$AT$39,STL!$P$34,AD282=$AT$40,STL!$P$35,AD282=$AT$41,STL!$P$36,AD282=$AT$42,STL!$P$37,AD282=$AT$43,STL!$P$38,AD282=$AT$44,STL!$P$39,AD282=$AT$45,STL!$P$40,AD282=$AT$46,STL!$P$41,AD282=$AT$47,STL!$P$42,AD282=$AT$48,STL!$P$43,AD282=$AT$49,STL!$P$44)</f>
        <v>8.3350000000000009</v>
      </c>
      <c r="Q282" s="2">
        <f>STL!$Q$3</f>
        <v>28</v>
      </c>
      <c r="R282" s="42">
        <f>STL!$R$3</f>
        <v>36.335000000000001</v>
      </c>
      <c r="S282" s="43" cm="1">
        <f t="array" ref="S282">_xlfn.IFS(A282=$AT$8,STL!$S$3,A282=$AT$9,STL!$S$4,A282=$AT$10,STL!$S$5,A282=$AT$11,STL!$S$6,A282=$AT$12,STL!$S$7,A282=$AT$13,STL!$S$8,A282=$AT$14,STL!$S$9,A282=$AT$15,STL!$S$10,A282=$AT$16,STL!$S$11,A282=$AT$17,STL!$S$12,A282=$AT$18,STL!$S$13,A282=$AT$19,STL!$S$14,A282=$AT$20,STL!$S$15,A282=$AT$21,STL!$S$16,A282=$AT$22,STL!$S$17,A282=$AT$23,STL!$S$18,A282=$AT$24,STL!$S$19,A282=$AT$25,STL!$S$20,A282=$AT$26,STL!$S$21,A282=$AT$27,STL!$S$22,A282=$AT$28,STL!$S$23,A282=$AT$29,STL!$S$24,A282=$AT$30,STL!$S$25,A282=$AT$31,STL!$S$26,A282=$AT$32,STL!$S$27,A282=$AT$33,STL!$S$28,A282=$AT$34,STL!$S$29,A282=$AT$35,STL!$S$30,A282=$AT$36,STL!$S$31,A282=$AT$37,STL!$S$32,A282=$AT$38,STL!$S$33,A282=$AT$39,STL!$S$34,A282=$AT$40,STL!$S$35,A282=$AT$41,STL!$S$36,A282=$AT$42,STL!$S$37,A282=$AT$43,STL!$S$38,A282=$AT$44,STL!$S$39,A282=$AT$45,STL!$S$40,A282=$AT$46,STL!$S$41,A282=$AT$47,STL!$S$42,A282=$AT$48,STL!$S$43,A282=$AT$49,STL!$S$44)</f>
        <v>15642.857142857143</v>
      </c>
      <c r="T282" s="2" cm="1">
        <f t="array" ref="T282">_xlfn.IFS(AD282=$AX$8,STL!$T$3,AD282=$AX$9,STL!$T$4,AD282=$AX$10,STL!$T$5,AD282=$AX$11,STL!$T$6,AD282=$AX$12,STL!$T$7,AD282=$AX$13,STL!$T$8,AD282=$AX$14,STL!$T$9,AD282=$AX$15,STL!$T$10,AD282=$AX$16,STL!$T$11,AD282=$AX$17,STL!$T$12,AD282=$AX$18,STL!$T$13,AD282=$AX$19,STL!$T$14,AD282=$AX$20,STL!$T$15,AD282=$AX$21,STL!$T$16,AD282=$AX$22,STL!$T$17,AD282=$AX$23,STL!$T$18,AD282=$AX$24,STL!$T$19,AD282=$AX$25,STL!$T$20,AD282=$AX$26,STL!$T$21,AD282=$AX$27,STL!$T$22,AD282=$AX$28,STL!$T$23,AD282=$AX$29,STL!$T$24,AD282=$AX$30,STL!$T$25,AD282=$AX$31,STL!$T$26,AD282=$AX$32,STL!$T$27,AD282=$AX$33,STL!$T$28,AD282=$AX$34,STL!$T$29,AD282=$AX$35,STL!$T$30,AD282=$AX$36,STL!$T$31,AD282=$AX$37,STL!$T$32,AD282=$AX$38,STL!$T$33,AD282=$AX$39,STL!$T$34,AD282=$AX$40,STL!$T$35,AD282=$AX$41,STL!$T$36,AD282=$AX$42,STL!$T$37,AD282=$AX$43,STL!$T$38,AD282=$AX$44,STL!$T$39,AD282=$AX$45,STL!$T$40,AD282=$AX$46,STL!$T$41,AD282=$AX$47,STL!$T$42,AD282=$AX$48,STL!$T$43,AD282=$AX$49,STL!$T$44)</f>
        <v>228.06899999999999</v>
      </c>
      <c r="U282" s="2" cm="1">
        <f t="array" ref="U282">_xlfn.IFS($AD282=$AX$8,STL!$U$3,$AD282=$AX$9,STL!$U$4,$AD282=$AX$10,STL!$U$5,$AD282=$AX$11,STL!$U$6,$AD282=$AX$12,STL!$U$7,$AD282=$AX$13,STL!$U$8,$AD282=$AX$14,STL!$U$9,$AD282=$AX$15,STL!$U$10,$AD282=$AX$16,STL!$U$11,$AD282=$AX$17,STL!$U$12,$AD282=$AX$18,STL!$U$13,$AD282=$AX$19,STL!$U$14,$AD282=$AX$20,STL!$U$15,$AD282=$AX$21,STL!$U$16,$AD282=$AX$22,STL!$U$17,$AD282=$AX$23,STL!$U$18,$AD282=$AX$24,STL!$U$19,$AD282=$AX$25,STL!$U$20,$AD282=$AX$26,STL!$U$21,$AD282=$AX$27,STL!$U$22,$AD282=$AX$28,STL!$U$23,$AD282=$AX$29,STL!$U$24,$AD282=$AX$30,STL!$U$25,$AD282=$AX$31,STL!$U$26,$AD282=$AX$32,STL!$U$27,$AD282=$AX$33,STL!$U$28,$AD282=$AX$34,STL!$U$29,$AD282=$AX$35,STL!$U$30,$AD282=$AX$36,STL!$U$31,$AD282=$AX$37,STL!$U$32,$AD282=$AX$38,STL!$U$33,$AD282=$AX$39,STL!$U$34,$AD282=$AX$40,STL!$U$35,$AD282=$AX$41,STL!$U$36,$AD282=$AX$42,STL!$U$37,$AD282=$AX$43,STL!$U$38,$AD282=$AX$44,STL!$U$39,$AD282=$AX$45,STL!$U$40,$AD282=$AX$46,STL!$U$41,$AD282=$AX$47,STL!$U$42,$AD282=$AX$48,STL!$U$43,$AD282=$AX$49,STL!$U$44)</f>
        <v>3.1589999999999998</v>
      </c>
      <c r="V282" s="2" cm="1">
        <f t="array" ref="V282">_xlfn.IFS($AD282=$AX$8,STL!$V$3,$AD282=$AX$9,STL!$V$4,$AD282=$AX$10,STL!$V$5,$AD282=$AX$11,STL!$V$6,$AD282=$AX$12,STL!$V$7,$AD282=$AX$13,STL!$V$8,$AD282=$AX$14,STL!$V$9,$AD282=$AX$15,STL!$V$10,$AD282=$AX$16,STL!$V$11,$AD282=$AX$17,STL!$V$12,$AD282=$AX$18,STL!$V$13,$AD282=$AX$19,STL!$V$14,$AD282=$AX$20,STL!$V$15,$AD282=$AX$21,STL!$V$16,$AD282=$AX$22,STL!$V$17,$AD282=$AX$23,STL!$V$18,$AD282=$AX$24,STL!$V$19,$AD282=$AX$25,STL!$V$20,$AD282=$AX$26,STL!$V$21,$AD282=$AX$27,STL!$V$22,$AD282=$AX$28,STL!$V$23,$AD282=$AX$29,STL!$V$24,$AD282=$AX$30,STL!$V$25,$AD282=$AX$31,STL!$V$26,$AD282=$AX$32,STL!$V$27,$AD282=$AX$33,STL!$V$28,$AD282=$AX$34,STL!$V$29,$AD282=$AX$35,STL!$V$30,$AD282=$AX$36,STL!$V$31,$AD282=$AX$37,STL!$V$32,$AD282=$AX$38,STL!$V$33,$AD282=$AX$39,STL!$V$34,$AD282=$AX$40,STL!$V$35,$AD282=$AX$41,STL!$V$36,$AD282=$AX$42,STL!$V$37,$AD282=$AX$43,STL!$V$38,$AD282=$AX$44,STL!$V$39,$AD282=$AX$45,STL!$V$40,$AD282=$AX$46,STL!$V$41,$AD282=$AX$47,STL!$V$42,$AD282=$AX$48,STL!$V$43,$AD282=$AX$49,STL!$V$44)</f>
        <v>231.22799999999998</v>
      </c>
      <c r="W282" s="2" t="s">
        <v>1601</v>
      </c>
      <c r="X282" s="2">
        <v>0.03</v>
      </c>
      <c r="Y282" s="2" t="s">
        <v>33</v>
      </c>
      <c r="Z282" s="2" t="s">
        <v>34</v>
      </c>
      <c r="AA282" s="2" t="s">
        <v>35</v>
      </c>
      <c r="AB282" s="2">
        <v>505.79999600000002</v>
      </c>
      <c r="AC282" s="2">
        <v>0.50580000000000003</v>
      </c>
      <c r="AD282" s="2">
        <v>33</v>
      </c>
      <c r="AE282" s="10" t="s">
        <v>307</v>
      </c>
      <c r="AF282" s="2">
        <f t="shared" si="5"/>
        <v>15824.314285714287</v>
      </c>
      <c r="AG282" s="2" cm="1">
        <f t="array" ref="AG282">_xlfn.IFS(D282="I",MIN('Datos pp I Región'!$K$7:$K$9),D282="II",MIN('Datos pp II Región'!$K$7:$K$9),D282="III",MIN('Datos pp III Región'!$K$7:$K$9),D282="IV",MIN('Datos pp IV Región'!$K$7:$K$9),D282="V",MIN('Datos pp V Región'!$K$7:$K$9),D282="RM",MIN('Datos pp RM'!$K$7:$K$9),D282="VI",MIN('Datos pp VI Región'!$K$7:$K$9))</f>
        <v>22</v>
      </c>
      <c r="AH282" s="2" cm="1">
        <f t="array" ref="AH282">_xlfn.IFS(Z282="Pavimentado",1-(AG282/(4*365)),Z282="No Pavimentado",1-(AG282/365))</f>
        <v>0.98493150684931507</v>
      </c>
      <c r="AI282" s="2" cm="1">
        <f t="array" ref="AI282">_xlfn.IFS(Z282="Pavimentado",8,Z282="No Pavimentado",R282)</f>
        <v>8</v>
      </c>
      <c r="AJ282" s="2">
        <v>0.62</v>
      </c>
      <c r="AK282" s="2">
        <v>0.15</v>
      </c>
      <c r="AL282" s="2">
        <v>1.5</v>
      </c>
      <c r="AM282" s="2">
        <v>0.15</v>
      </c>
      <c r="AN282" s="2"/>
      <c r="AO282" s="2" cm="1">
        <f t="array" ref="AO282">_xlfn.IFS($Z282=$AU$3,AJ282*(($X282)^(0.91))*(AI282*1.1023)^(1.02),$Z282=$AU$4,AL282*281.9*((8.5/12)^0.9)*(AI282/2.72)^0.45)</f>
        <v>0.23489275495793649</v>
      </c>
      <c r="AP282" s="2" cm="1">
        <f t="array" ref="AP282">_xlfn.IFS($Z282=$AU$3,AK282*(($X282)^(0.91))*(AI282*1.1023)^1.02,$Z282=$AU$4,AM282*281.9*((8.5/12)^0.9)*(AI282/2.72)^0.45)</f>
        <v>5.6828892328533019E-2</v>
      </c>
      <c r="AQ282" s="2" cm="1">
        <f t="array" ref="AQ282">_xlfn.IFS(Z282=$AU$3,(AF282*AO282*AH282)/1000000,Z282=$AU$4,(AF282*AH282*AO282*(1-AN282))/1000000)</f>
        <v>3.6610069360330185E-3</v>
      </c>
      <c r="AR282" s="2" cm="1">
        <f t="array" ref="AR282">_xlfn.IFS(Z282=$AU$3,(AF282*AP282*AH282)/1000000,Z282=$AU$4,(AF282*AH282*AP282*(1-AN282))/1000000)</f>
        <v>8.8572748452411722E-4</v>
      </c>
    </row>
    <row r="283" spans="1:44" x14ac:dyDescent="0.3">
      <c r="A283" s="2">
        <v>33</v>
      </c>
      <c r="B283" t="s">
        <v>228</v>
      </c>
      <c r="D283" t="s">
        <v>23</v>
      </c>
      <c r="F283" s="2" t="s">
        <v>256</v>
      </c>
      <c r="G283" s="2" t="s">
        <v>26</v>
      </c>
      <c r="H283" s="2" t="s">
        <v>257</v>
      </c>
      <c r="I283" s="2" t="s">
        <v>28</v>
      </c>
      <c r="J283" s="2">
        <v>1200</v>
      </c>
      <c r="K283" s="2" t="s">
        <v>232</v>
      </c>
      <c r="L283" s="2">
        <v>40</v>
      </c>
      <c r="M283" s="2" t="s">
        <v>233</v>
      </c>
      <c r="N283" s="2" t="s">
        <v>31</v>
      </c>
      <c r="O283" s="2">
        <v>438000</v>
      </c>
      <c r="P283" s="2" cm="1">
        <f t="array" ref="P283">_xlfn.IFS(AD283=$AT$8,STL!$P$3,AD283=$AT$9,STL!$P$4,AD283=$AT$10,STL!$P$5,AD283=$AT$11,STL!$P$6,AD283=$AT$12,STL!$P$7,AD283=$AT$13,STL!$P$8,AD283=$AT$14,STL!$P$9,AD283=$AT$15,STL!$P$10,AD283=$AT$16,STL!$P$11,AD283=$AT$17,STL!$P$12,AD283=$AT$18,STL!$P$13,AD283=$AT$19,STL!$P$14,AD283=$AT$20,STL!$P$15,AD283=$AT$21,STL!$P$16,AD283=$AT$22,STL!$P$17,AD283=$AT$23,STL!$P$18,AD283=$AT$24,STL!$P$19,AD283=$AT$25,STL!$P$20,AD283=$AT$26,STL!$P$21,AD283=$AT$27,STL!$P$22,AD283=$AT$28,STL!$P$23,AD283=$AT$29,STL!$P$24,AD283=$AT$30,STL!$P$25,AD283=$AT$31,STL!$P$26,AD283=$AT$32,STL!$P$27,AD283=$AT$33,STL!$P$28,AD283=$AT$34,STL!$P$29,AD283=$AT$35,STL!$P$30,AD283=$AT$36,STL!$P$31,AD283=$AT$37,STL!$P$32,AD283=$AT$38,STL!$P$33,AD283=$AT$39,STL!$P$34,AD283=$AT$40,STL!$P$35,AD283=$AT$41,STL!$P$36,AD283=$AT$42,STL!$P$37,AD283=$AT$43,STL!$P$38,AD283=$AT$44,STL!$P$39,AD283=$AT$45,STL!$P$40,AD283=$AT$46,STL!$P$41,AD283=$AT$47,STL!$P$42,AD283=$AT$48,STL!$P$43,AD283=$AT$49,STL!$P$44)</f>
        <v>8.3350000000000009</v>
      </c>
      <c r="Q283" s="2">
        <f>STL!$Q$3</f>
        <v>28</v>
      </c>
      <c r="R283" s="42">
        <f>STL!$R$3</f>
        <v>36.335000000000001</v>
      </c>
      <c r="S283" s="43" cm="1">
        <f t="array" ref="S283">_xlfn.IFS(A283=$AT$8,STL!$S$3,A283=$AT$9,STL!$S$4,A283=$AT$10,STL!$S$5,A283=$AT$11,STL!$S$6,A283=$AT$12,STL!$S$7,A283=$AT$13,STL!$S$8,A283=$AT$14,STL!$S$9,A283=$AT$15,STL!$S$10,A283=$AT$16,STL!$S$11,A283=$AT$17,STL!$S$12,A283=$AT$18,STL!$S$13,A283=$AT$19,STL!$S$14,A283=$AT$20,STL!$S$15,A283=$AT$21,STL!$S$16,A283=$AT$22,STL!$S$17,A283=$AT$23,STL!$S$18,A283=$AT$24,STL!$S$19,A283=$AT$25,STL!$S$20,A283=$AT$26,STL!$S$21,A283=$AT$27,STL!$S$22,A283=$AT$28,STL!$S$23,A283=$AT$29,STL!$S$24,A283=$AT$30,STL!$S$25,A283=$AT$31,STL!$S$26,A283=$AT$32,STL!$S$27,A283=$AT$33,STL!$S$28,A283=$AT$34,STL!$S$29,A283=$AT$35,STL!$S$30,A283=$AT$36,STL!$S$31,A283=$AT$37,STL!$S$32,A283=$AT$38,STL!$S$33,A283=$AT$39,STL!$S$34,A283=$AT$40,STL!$S$35,A283=$AT$41,STL!$S$36,A283=$AT$42,STL!$S$37,A283=$AT$43,STL!$S$38,A283=$AT$44,STL!$S$39,A283=$AT$45,STL!$S$40,A283=$AT$46,STL!$S$41,A283=$AT$47,STL!$S$42,A283=$AT$48,STL!$S$43,A283=$AT$49,STL!$S$44)</f>
        <v>15642.857142857143</v>
      </c>
      <c r="T283" s="2" cm="1">
        <f t="array" ref="T283">_xlfn.IFS(AD283=$AX$8,STL!$T$3,AD283=$AX$9,STL!$T$4,AD283=$AX$10,STL!$T$5,AD283=$AX$11,STL!$T$6,AD283=$AX$12,STL!$T$7,AD283=$AX$13,STL!$T$8,AD283=$AX$14,STL!$T$9,AD283=$AX$15,STL!$T$10,AD283=$AX$16,STL!$T$11,AD283=$AX$17,STL!$T$12,AD283=$AX$18,STL!$T$13,AD283=$AX$19,STL!$T$14,AD283=$AX$20,STL!$T$15,AD283=$AX$21,STL!$T$16,AD283=$AX$22,STL!$T$17,AD283=$AX$23,STL!$T$18,AD283=$AX$24,STL!$T$19,AD283=$AX$25,STL!$T$20,AD283=$AX$26,STL!$T$21,AD283=$AX$27,STL!$T$22,AD283=$AX$28,STL!$T$23,AD283=$AX$29,STL!$T$24,AD283=$AX$30,STL!$T$25,AD283=$AX$31,STL!$T$26,AD283=$AX$32,STL!$T$27,AD283=$AX$33,STL!$T$28,AD283=$AX$34,STL!$T$29,AD283=$AX$35,STL!$T$30,AD283=$AX$36,STL!$T$31,AD283=$AX$37,STL!$T$32,AD283=$AX$38,STL!$T$33,AD283=$AX$39,STL!$T$34,AD283=$AX$40,STL!$T$35,AD283=$AX$41,STL!$T$36,AD283=$AX$42,STL!$T$37,AD283=$AX$43,STL!$T$38,AD283=$AX$44,STL!$T$39,AD283=$AX$45,STL!$T$40,AD283=$AX$46,STL!$T$41,AD283=$AX$47,STL!$T$42,AD283=$AX$48,STL!$T$43,AD283=$AX$49,STL!$T$44)</f>
        <v>228.06899999999999</v>
      </c>
      <c r="U283" s="2" cm="1">
        <f t="array" ref="U283">_xlfn.IFS($AD283=$AX$8,STL!$U$3,$AD283=$AX$9,STL!$U$4,$AD283=$AX$10,STL!$U$5,$AD283=$AX$11,STL!$U$6,$AD283=$AX$12,STL!$U$7,$AD283=$AX$13,STL!$U$8,$AD283=$AX$14,STL!$U$9,$AD283=$AX$15,STL!$U$10,$AD283=$AX$16,STL!$U$11,$AD283=$AX$17,STL!$U$12,$AD283=$AX$18,STL!$U$13,$AD283=$AX$19,STL!$U$14,$AD283=$AX$20,STL!$U$15,$AD283=$AX$21,STL!$U$16,$AD283=$AX$22,STL!$U$17,$AD283=$AX$23,STL!$U$18,$AD283=$AX$24,STL!$U$19,$AD283=$AX$25,STL!$U$20,$AD283=$AX$26,STL!$U$21,$AD283=$AX$27,STL!$U$22,$AD283=$AX$28,STL!$U$23,$AD283=$AX$29,STL!$U$24,$AD283=$AX$30,STL!$U$25,$AD283=$AX$31,STL!$U$26,$AD283=$AX$32,STL!$U$27,$AD283=$AX$33,STL!$U$28,$AD283=$AX$34,STL!$U$29,$AD283=$AX$35,STL!$U$30,$AD283=$AX$36,STL!$U$31,$AD283=$AX$37,STL!$U$32,$AD283=$AX$38,STL!$U$33,$AD283=$AX$39,STL!$U$34,$AD283=$AX$40,STL!$U$35,$AD283=$AX$41,STL!$U$36,$AD283=$AX$42,STL!$U$37,$AD283=$AX$43,STL!$U$38,$AD283=$AX$44,STL!$U$39,$AD283=$AX$45,STL!$U$40,$AD283=$AX$46,STL!$U$41,$AD283=$AX$47,STL!$U$42,$AD283=$AX$48,STL!$U$43,$AD283=$AX$49,STL!$U$44)</f>
        <v>3.1589999999999998</v>
      </c>
      <c r="V283" s="2" cm="1">
        <f t="array" ref="V283">_xlfn.IFS($AD283=$AX$8,STL!$V$3,$AD283=$AX$9,STL!$V$4,$AD283=$AX$10,STL!$V$5,$AD283=$AX$11,STL!$V$6,$AD283=$AX$12,STL!$V$7,$AD283=$AX$13,STL!$V$8,$AD283=$AX$14,STL!$V$9,$AD283=$AX$15,STL!$V$10,$AD283=$AX$16,STL!$V$11,$AD283=$AX$17,STL!$V$12,$AD283=$AX$18,STL!$V$13,$AD283=$AX$19,STL!$V$14,$AD283=$AX$20,STL!$V$15,$AD283=$AX$21,STL!$V$16,$AD283=$AX$22,STL!$V$17,$AD283=$AX$23,STL!$V$18,$AD283=$AX$24,STL!$V$19,$AD283=$AX$25,STL!$V$20,$AD283=$AX$26,STL!$V$21,$AD283=$AX$27,STL!$V$22,$AD283=$AX$28,STL!$V$23,$AD283=$AX$29,STL!$V$24,$AD283=$AX$30,STL!$V$25,$AD283=$AX$31,STL!$V$26,$AD283=$AX$32,STL!$V$27,$AD283=$AX$33,STL!$V$28,$AD283=$AX$34,STL!$V$29,$AD283=$AX$35,STL!$V$30,$AD283=$AX$36,STL!$V$31,$AD283=$AX$37,STL!$V$32,$AD283=$AX$38,STL!$V$33,$AD283=$AX$39,STL!$V$34,$AD283=$AX$40,STL!$V$35,$AD283=$AX$41,STL!$V$36,$AD283=$AX$42,STL!$V$37,$AD283=$AX$43,STL!$V$38,$AD283=$AX$44,STL!$V$39,$AD283=$AX$45,STL!$V$40,$AD283=$AX$46,STL!$V$41,$AD283=$AX$47,STL!$V$42,$AD283=$AX$48,STL!$V$43,$AD283=$AX$49,STL!$V$44)</f>
        <v>231.22799999999998</v>
      </c>
      <c r="W283" s="2" t="s">
        <v>1602</v>
      </c>
      <c r="X283" s="2">
        <v>0.03</v>
      </c>
      <c r="Y283" s="2" t="s">
        <v>33</v>
      </c>
      <c r="Z283" s="2" t="s">
        <v>34</v>
      </c>
      <c r="AA283" s="2" t="s">
        <v>35</v>
      </c>
      <c r="AB283" s="2">
        <v>5470.877297</v>
      </c>
      <c r="AC283" s="2">
        <v>5.4708769999999998</v>
      </c>
      <c r="AD283" s="2">
        <v>33</v>
      </c>
      <c r="AE283" s="10" t="s">
        <v>307</v>
      </c>
      <c r="AF283" s="2">
        <f t="shared" si="5"/>
        <v>171160.2947142857</v>
      </c>
      <c r="AG283" s="2" cm="1">
        <f t="array" ref="AG283">_xlfn.IFS(D283="I",MIN('Datos pp I Región'!$K$7:$K$9),D283="II",MIN('Datos pp II Región'!$K$7:$K$9),D283="III",MIN('Datos pp III Región'!$K$7:$K$9),D283="IV",MIN('Datos pp IV Región'!$K$7:$K$9),D283="V",MIN('Datos pp V Región'!$K$7:$K$9),D283="RM",MIN('Datos pp RM'!$K$7:$K$9),D283="VI",MIN('Datos pp VI Región'!$K$7:$K$9))</f>
        <v>22</v>
      </c>
      <c r="AH283" s="2" cm="1">
        <f t="array" ref="AH283">_xlfn.IFS(Z283="Pavimentado",1-(AG283/(4*365)),Z283="No Pavimentado",1-(AG283/365))</f>
        <v>0.98493150684931507</v>
      </c>
      <c r="AI283" s="2" cm="1">
        <f t="array" ref="AI283">_xlfn.IFS(Z283="Pavimentado",8,Z283="No Pavimentado",R283)</f>
        <v>8</v>
      </c>
      <c r="AJ283" s="2">
        <v>0.62</v>
      </c>
      <c r="AK283" s="2">
        <v>0.15</v>
      </c>
      <c r="AL283" s="2">
        <v>1.5</v>
      </c>
      <c r="AM283" s="2">
        <v>0.15</v>
      </c>
      <c r="AN283" s="2"/>
      <c r="AO283" s="2" cm="1">
        <f t="array" ref="AO283">_xlfn.IFS($Z283=$AU$3,AJ283*(($X283)^(0.91))*(AI283*1.1023)^(1.02),$Z283=$AU$4,AL283*281.9*((8.5/12)^0.9)*(AI283/2.72)^0.45)</f>
        <v>0.23489275495793649</v>
      </c>
      <c r="AP283" s="2" cm="1">
        <f t="array" ref="AP283">_xlfn.IFS($Z283=$AU$3,AK283*(($X283)^(0.91))*(AI283*1.1023)^1.02,$Z283=$AU$4,AM283*281.9*((8.5/12)^0.9)*(AI283/2.72)^0.45)</f>
        <v>5.6828892328533019E-2</v>
      </c>
      <c r="AQ283" s="2" cm="1">
        <f t="array" ref="AQ283">_xlfn.IFS(Z283=$AU$3,(AF283*AO283*AH283)/1000000,Z283=$AU$4,(AF283*AH283*AO283*(1-AN283))/1000000)</f>
        <v>3.9598494747298353E-2</v>
      </c>
      <c r="AR283" s="2" cm="1">
        <f t="array" ref="AR283">_xlfn.IFS(Z283=$AU$3,(AF283*AP283*AH283)/1000000,Z283=$AU$4,(AF283*AH283*AP283*(1-AN283))/1000000)</f>
        <v>9.5802809872496016E-3</v>
      </c>
    </row>
    <row r="284" spans="1:44" x14ac:dyDescent="0.3">
      <c r="A284" s="2">
        <v>33</v>
      </c>
      <c r="B284" t="s">
        <v>228</v>
      </c>
      <c r="D284" t="s">
        <v>23</v>
      </c>
      <c r="F284" s="2" t="s">
        <v>256</v>
      </c>
      <c r="G284" s="2" t="s">
        <v>26</v>
      </c>
      <c r="H284" s="2" t="s">
        <v>257</v>
      </c>
      <c r="I284" s="2" t="s">
        <v>28</v>
      </c>
      <c r="J284" s="2">
        <v>1200</v>
      </c>
      <c r="K284" s="2" t="s">
        <v>232</v>
      </c>
      <c r="L284" s="2">
        <v>40</v>
      </c>
      <c r="M284" s="2" t="s">
        <v>233</v>
      </c>
      <c r="N284" s="2" t="s">
        <v>31</v>
      </c>
      <c r="O284" s="2">
        <v>438000</v>
      </c>
      <c r="P284" s="2" cm="1">
        <f t="array" ref="P284">_xlfn.IFS(AD284=$AT$8,STL!$P$3,AD284=$AT$9,STL!$P$4,AD284=$AT$10,STL!$P$5,AD284=$AT$11,STL!$P$6,AD284=$AT$12,STL!$P$7,AD284=$AT$13,STL!$P$8,AD284=$AT$14,STL!$P$9,AD284=$AT$15,STL!$P$10,AD284=$AT$16,STL!$P$11,AD284=$AT$17,STL!$P$12,AD284=$AT$18,STL!$P$13,AD284=$AT$19,STL!$P$14,AD284=$AT$20,STL!$P$15,AD284=$AT$21,STL!$P$16,AD284=$AT$22,STL!$P$17,AD284=$AT$23,STL!$P$18,AD284=$AT$24,STL!$P$19,AD284=$AT$25,STL!$P$20,AD284=$AT$26,STL!$P$21,AD284=$AT$27,STL!$P$22,AD284=$AT$28,STL!$P$23,AD284=$AT$29,STL!$P$24,AD284=$AT$30,STL!$P$25,AD284=$AT$31,STL!$P$26,AD284=$AT$32,STL!$P$27,AD284=$AT$33,STL!$P$28,AD284=$AT$34,STL!$P$29,AD284=$AT$35,STL!$P$30,AD284=$AT$36,STL!$P$31,AD284=$AT$37,STL!$P$32,AD284=$AT$38,STL!$P$33,AD284=$AT$39,STL!$P$34,AD284=$AT$40,STL!$P$35,AD284=$AT$41,STL!$P$36,AD284=$AT$42,STL!$P$37,AD284=$AT$43,STL!$P$38,AD284=$AT$44,STL!$P$39,AD284=$AT$45,STL!$P$40,AD284=$AT$46,STL!$P$41,AD284=$AT$47,STL!$P$42,AD284=$AT$48,STL!$P$43,AD284=$AT$49,STL!$P$44)</f>
        <v>8.3350000000000009</v>
      </c>
      <c r="Q284" s="2">
        <f>STL!$Q$3</f>
        <v>28</v>
      </c>
      <c r="R284" s="42">
        <f>STL!$R$3</f>
        <v>36.335000000000001</v>
      </c>
      <c r="S284" s="43" cm="1">
        <f t="array" ref="S284">_xlfn.IFS(A284=$AT$8,STL!$S$3,A284=$AT$9,STL!$S$4,A284=$AT$10,STL!$S$5,A284=$AT$11,STL!$S$6,A284=$AT$12,STL!$S$7,A284=$AT$13,STL!$S$8,A284=$AT$14,STL!$S$9,A284=$AT$15,STL!$S$10,A284=$AT$16,STL!$S$11,A284=$AT$17,STL!$S$12,A284=$AT$18,STL!$S$13,A284=$AT$19,STL!$S$14,A284=$AT$20,STL!$S$15,A284=$AT$21,STL!$S$16,A284=$AT$22,STL!$S$17,A284=$AT$23,STL!$S$18,A284=$AT$24,STL!$S$19,A284=$AT$25,STL!$S$20,A284=$AT$26,STL!$S$21,A284=$AT$27,STL!$S$22,A284=$AT$28,STL!$S$23,A284=$AT$29,STL!$S$24,A284=$AT$30,STL!$S$25,A284=$AT$31,STL!$S$26,A284=$AT$32,STL!$S$27,A284=$AT$33,STL!$S$28,A284=$AT$34,STL!$S$29,A284=$AT$35,STL!$S$30,A284=$AT$36,STL!$S$31,A284=$AT$37,STL!$S$32,A284=$AT$38,STL!$S$33,A284=$AT$39,STL!$S$34,A284=$AT$40,STL!$S$35,A284=$AT$41,STL!$S$36,A284=$AT$42,STL!$S$37,A284=$AT$43,STL!$S$38,A284=$AT$44,STL!$S$39,A284=$AT$45,STL!$S$40,A284=$AT$46,STL!$S$41,A284=$AT$47,STL!$S$42,A284=$AT$48,STL!$S$43,A284=$AT$49,STL!$S$44)</f>
        <v>15642.857142857143</v>
      </c>
      <c r="T284" s="2" cm="1">
        <f t="array" ref="T284">_xlfn.IFS(AD284=$AX$8,STL!$T$3,AD284=$AX$9,STL!$T$4,AD284=$AX$10,STL!$T$5,AD284=$AX$11,STL!$T$6,AD284=$AX$12,STL!$T$7,AD284=$AX$13,STL!$T$8,AD284=$AX$14,STL!$T$9,AD284=$AX$15,STL!$T$10,AD284=$AX$16,STL!$T$11,AD284=$AX$17,STL!$T$12,AD284=$AX$18,STL!$T$13,AD284=$AX$19,STL!$T$14,AD284=$AX$20,STL!$T$15,AD284=$AX$21,STL!$T$16,AD284=$AX$22,STL!$T$17,AD284=$AX$23,STL!$T$18,AD284=$AX$24,STL!$T$19,AD284=$AX$25,STL!$T$20,AD284=$AX$26,STL!$T$21,AD284=$AX$27,STL!$T$22,AD284=$AX$28,STL!$T$23,AD284=$AX$29,STL!$T$24,AD284=$AX$30,STL!$T$25,AD284=$AX$31,STL!$T$26,AD284=$AX$32,STL!$T$27,AD284=$AX$33,STL!$T$28,AD284=$AX$34,STL!$T$29,AD284=$AX$35,STL!$T$30,AD284=$AX$36,STL!$T$31,AD284=$AX$37,STL!$T$32,AD284=$AX$38,STL!$T$33,AD284=$AX$39,STL!$T$34,AD284=$AX$40,STL!$T$35,AD284=$AX$41,STL!$T$36,AD284=$AX$42,STL!$T$37,AD284=$AX$43,STL!$T$38,AD284=$AX$44,STL!$T$39,AD284=$AX$45,STL!$T$40,AD284=$AX$46,STL!$T$41,AD284=$AX$47,STL!$T$42,AD284=$AX$48,STL!$T$43,AD284=$AX$49,STL!$T$44)</f>
        <v>228.06899999999999</v>
      </c>
      <c r="U284" s="2" cm="1">
        <f t="array" ref="U284">_xlfn.IFS($AD284=$AX$8,STL!$U$3,$AD284=$AX$9,STL!$U$4,$AD284=$AX$10,STL!$U$5,$AD284=$AX$11,STL!$U$6,$AD284=$AX$12,STL!$U$7,$AD284=$AX$13,STL!$U$8,$AD284=$AX$14,STL!$U$9,$AD284=$AX$15,STL!$U$10,$AD284=$AX$16,STL!$U$11,$AD284=$AX$17,STL!$U$12,$AD284=$AX$18,STL!$U$13,$AD284=$AX$19,STL!$U$14,$AD284=$AX$20,STL!$U$15,$AD284=$AX$21,STL!$U$16,$AD284=$AX$22,STL!$U$17,$AD284=$AX$23,STL!$U$18,$AD284=$AX$24,STL!$U$19,$AD284=$AX$25,STL!$U$20,$AD284=$AX$26,STL!$U$21,$AD284=$AX$27,STL!$U$22,$AD284=$AX$28,STL!$U$23,$AD284=$AX$29,STL!$U$24,$AD284=$AX$30,STL!$U$25,$AD284=$AX$31,STL!$U$26,$AD284=$AX$32,STL!$U$27,$AD284=$AX$33,STL!$U$28,$AD284=$AX$34,STL!$U$29,$AD284=$AX$35,STL!$U$30,$AD284=$AX$36,STL!$U$31,$AD284=$AX$37,STL!$U$32,$AD284=$AX$38,STL!$U$33,$AD284=$AX$39,STL!$U$34,$AD284=$AX$40,STL!$U$35,$AD284=$AX$41,STL!$U$36,$AD284=$AX$42,STL!$U$37,$AD284=$AX$43,STL!$U$38,$AD284=$AX$44,STL!$U$39,$AD284=$AX$45,STL!$U$40,$AD284=$AX$46,STL!$U$41,$AD284=$AX$47,STL!$U$42,$AD284=$AX$48,STL!$U$43,$AD284=$AX$49,STL!$U$44)</f>
        <v>3.1589999999999998</v>
      </c>
      <c r="V284" s="2" cm="1">
        <f t="array" ref="V284">_xlfn.IFS($AD284=$AX$8,STL!$V$3,$AD284=$AX$9,STL!$V$4,$AD284=$AX$10,STL!$V$5,$AD284=$AX$11,STL!$V$6,$AD284=$AX$12,STL!$V$7,$AD284=$AX$13,STL!$V$8,$AD284=$AX$14,STL!$V$9,$AD284=$AX$15,STL!$V$10,$AD284=$AX$16,STL!$V$11,$AD284=$AX$17,STL!$V$12,$AD284=$AX$18,STL!$V$13,$AD284=$AX$19,STL!$V$14,$AD284=$AX$20,STL!$V$15,$AD284=$AX$21,STL!$V$16,$AD284=$AX$22,STL!$V$17,$AD284=$AX$23,STL!$V$18,$AD284=$AX$24,STL!$V$19,$AD284=$AX$25,STL!$V$20,$AD284=$AX$26,STL!$V$21,$AD284=$AX$27,STL!$V$22,$AD284=$AX$28,STL!$V$23,$AD284=$AX$29,STL!$V$24,$AD284=$AX$30,STL!$V$25,$AD284=$AX$31,STL!$V$26,$AD284=$AX$32,STL!$V$27,$AD284=$AX$33,STL!$V$28,$AD284=$AX$34,STL!$V$29,$AD284=$AX$35,STL!$V$30,$AD284=$AX$36,STL!$V$31,$AD284=$AX$37,STL!$V$32,$AD284=$AX$38,STL!$V$33,$AD284=$AX$39,STL!$V$34,$AD284=$AX$40,STL!$V$35,$AD284=$AX$41,STL!$V$36,$AD284=$AX$42,STL!$V$37,$AD284=$AX$43,STL!$V$38,$AD284=$AX$44,STL!$V$39,$AD284=$AX$45,STL!$V$40,$AD284=$AX$46,STL!$V$41,$AD284=$AX$47,STL!$V$42,$AD284=$AX$48,STL!$V$43,$AD284=$AX$49,STL!$V$44)</f>
        <v>231.22799999999998</v>
      </c>
      <c r="W284" s="2" t="s">
        <v>1603</v>
      </c>
      <c r="X284" s="2">
        <v>0.2</v>
      </c>
      <c r="Y284" s="2" t="s">
        <v>33</v>
      </c>
      <c r="Z284" s="2" t="s">
        <v>34</v>
      </c>
      <c r="AA284" s="2" t="s">
        <v>35</v>
      </c>
      <c r="AB284" s="2">
        <v>17944.777957999999</v>
      </c>
      <c r="AC284" s="2">
        <v>17.944777999999999</v>
      </c>
      <c r="AD284" s="2">
        <v>33</v>
      </c>
      <c r="AE284" s="10" t="s">
        <v>307</v>
      </c>
      <c r="AF284" s="2">
        <f t="shared" si="5"/>
        <v>561415.19742857141</v>
      </c>
      <c r="AG284" s="2" cm="1">
        <f t="array" ref="AG284">_xlfn.IFS(D284="I",MIN('Datos pp I Región'!$K$7:$K$9),D284="II",MIN('Datos pp II Región'!$K$7:$K$9),D284="III",MIN('Datos pp III Región'!$K$7:$K$9),D284="IV",MIN('Datos pp IV Región'!$K$7:$K$9),D284="V",MIN('Datos pp V Región'!$K$7:$K$9),D284="RM",MIN('Datos pp RM'!$K$7:$K$9),D284="VI",MIN('Datos pp VI Región'!$K$7:$K$9))</f>
        <v>22</v>
      </c>
      <c r="AH284" s="2" cm="1">
        <f t="array" ref="AH284">_xlfn.IFS(Z284="Pavimentado",1-(AG284/(4*365)),Z284="No Pavimentado",1-(AG284/365))</f>
        <v>0.98493150684931507</v>
      </c>
      <c r="AI284" s="2" cm="1">
        <f t="array" ref="AI284">_xlfn.IFS(Z284="Pavimentado",8,Z284="No Pavimentado",R284)</f>
        <v>8</v>
      </c>
      <c r="AJ284" s="2">
        <v>0.62</v>
      </c>
      <c r="AK284" s="2">
        <v>0.15</v>
      </c>
      <c r="AL284" s="2">
        <v>1.5</v>
      </c>
      <c r="AM284" s="2">
        <v>0.15</v>
      </c>
      <c r="AN284" s="2"/>
      <c r="AO284" s="2" cm="1">
        <f t="array" ref="AO284">_xlfn.IFS($Z284=$AU$3,AJ284*(($X284)^(0.91))*(AI284*1.1023)^(1.02),$Z284=$AU$4,AL284*281.9*((8.5/12)^0.9)*(AI284/2.72)^0.45)</f>
        <v>1.3201600184669013</v>
      </c>
      <c r="AP284" s="2" cm="1">
        <f t="array" ref="AP284">_xlfn.IFS($Z284=$AU$3,AK284*(($X284)^(0.91))*(AI284*1.1023)^1.02,$Z284=$AU$4,AM284*281.9*((8.5/12)^0.9)*(AI284/2.72)^0.45)</f>
        <v>0.31939355285489546</v>
      </c>
      <c r="AQ284" s="2" cm="1">
        <f t="array" ref="AQ284">_xlfn.IFS(Z284=$AU$3,(AF284*AO284*AH284)/1000000,Z284=$AU$4,(AF284*AH284*AO284*(1-AN284))/1000000)</f>
        <v>0.72998976470428012</v>
      </c>
      <c r="AR284" s="2" cm="1">
        <f t="array" ref="AR284">_xlfn.IFS(Z284=$AU$3,(AF284*AP284*AH284)/1000000,Z284=$AU$4,(AF284*AH284*AP284*(1-AN284))/1000000)</f>
        <v>0.1766104269445839</v>
      </c>
    </row>
    <row r="285" spans="1:44" x14ac:dyDescent="0.3">
      <c r="A285" s="2">
        <v>33</v>
      </c>
      <c r="B285" t="s">
        <v>228</v>
      </c>
      <c r="D285" t="s">
        <v>23</v>
      </c>
      <c r="F285" s="2" t="s">
        <v>256</v>
      </c>
      <c r="G285" s="2" t="s">
        <v>26</v>
      </c>
      <c r="H285" s="2" t="s">
        <v>257</v>
      </c>
      <c r="I285" s="2" t="s">
        <v>28</v>
      </c>
      <c r="J285" s="2">
        <v>1200</v>
      </c>
      <c r="K285" s="2" t="s">
        <v>232</v>
      </c>
      <c r="L285" s="2">
        <v>40</v>
      </c>
      <c r="M285" s="2" t="s">
        <v>233</v>
      </c>
      <c r="N285" s="2" t="s">
        <v>31</v>
      </c>
      <c r="O285" s="2">
        <v>438000</v>
      </c>
      <c r="P285" s="2" cm="1">
        <f t="array" ref="P285">_xlfn.IFS(AD285=$AT$8,STL!$P$3,AD285=$AT$9,STL!$P$4,AD285=$AT$10,STL!$P$5,AD285=$AT$11,STL!$P$6,AD285=$AT$12,STL!$P$7,AD285=$AT$13,STL!$P$8,AD285=$AT$14,STL!$P$9,AD285=$AT$15,STL!$P$10,AD285=$AT$16,STL!$P$11,AD285=$AT$17,STL!$P$12,AD285=$AT$18,STL!$P$13,AD285=$AT$19,STL!$P$14,AD285=$AT$20,STL!$P$15,AD285=$AT$21,STL!$P$16,AD285=$AT$22,STL!$P$17,AD285=$AT$23,STL!$P$18,AD285=$AT$24,STL!$P$19,AD285=$AT$25,STL!$P$20,AD285=$AT$26,STL!$P$21,AD285=$AT$27,STL!$P$22,AD285=$AT$28,STL!$P$23,AD285=$AT$29,STL!$P$24,AD285=$AT$30,STL!$P$25,AD285=$AT$31,STL!$P$26,AD285=$AT$32,STL!$P$27,AD285=$AT$33,STL!$P$28,AD285=$AT$34,STL!$P$29,AD285=$AT$35,STL!$P$30,AD285=$AT$36,STL!$P$31,AD285=$AT$37,STL!$P$32,AD285=$AT$38,STL!$P$33,AD285=$AT$39,STL!$P$34,AD285=$AT$40,STL!$P$35,AD285=$AT$41,STL!$P$36,AD285=$AT$42,STL!$P$37,AD285=$AT$43,STL!$P$38,AD285=$AT$44,STL!$P$39,AD285=$AT$45,STL!$P$40,AD285=$AT$46,STL!$P$41,AD285=$AT$47,STL!$P$42,AD285=$AT$48,STL!$P$43,AD285=$AT$49,STL!$P$44)</f>
        <v>8.3350000000000009</v>
      </c>
      <c r="Q285" s="2">
        <f>STL!$Q$3</f>
        <v>28</v>
      </c>
      <c r="R285" s="42">
        <f>STL!$R$3</f>
        <v>36.335000000000001</v>
      </c>
      <c r="S285" s="43" cm="1">
        <f t="array" ref="S285">_xlfn.IFS(A285=$AT$8,STL!$S$3,A285=$AT$9,STL!$S$4,A285=$AT$10,STL!$S$5,A285=$AT$11,STL!$S$6,A285=$AT$12,STL!$S$7,A285=$AT$13,STL!$S$8,A285=$AT$14,STL!$S$9,A285=$AT$15,STL!$S$10,A285=$AT$16,STL!$S$11,A285=$AT$17,STL!$S$12,A285=$AT$18,STL!$S$13,A285=$AT$19,STL!$S$14,A285=$AT$20,STL!$S$15,A285=$AT$21,STL!$S$16,A285=$AT$22,STL!$S$17,A285=$AT$23,STL!$S$18,A285=$AT$24,STL!$S$19,A285=$AT$25,STL!$S$20,A285=$AT$26,STL!$S$21,A285=$AT$27,STL!$S$22,A285=$AT$28,STL!$S$23,A285=$AT$29,STL!$S$24,A285=$AT$30,STL!$S$25,A285=$AT$31,STL!$S$26,A285=$AT$32,STL!$S$27,A285=$AT$33,STL!$S$28,A285=$AT$34,STL!$S$29,A285=$AT$35,STL!$S$30,A285=$AT$36,STL!$S$31,A285=$AT$37,STL!$S$32,A285=$AT$38,STL!$S$33,A285=$AT$39,STL!$S$34,A285=$AT$40,STL!$S$35,A285=$AT$41,STL!$S$36,A285=$AT$42,STL!$S$37,A285=$AT$43,STL!$S$38,A285=$AT$44,STL!$S$39,A285=$AT$45,STL!$S$40,A285=$AT$46,STL!$S$41,A285=$AT$47,STL!$S$42,A285=$AT$48,STL!$S$43,A285=$AT$49,STL!$S$44)</f>
        <v>15642.857142857143</v>
      </c>
      <c r="T285" s="2" cm="1">
        <f t="array" ref="T285">_xlfn.IFS(AD285=$AX$8,STL!$T$3,AD285=$AX$9,STL!$T$4,AD285=$AX$10,STL!$T$5,AD285=$AX$11,STL!$T$6,AD285=$AX$12,STL!$T$7,AD285=$AX$13,STL!$T$8,AD285=$AX$14,STL!$T$9,AD285=$AX$15,STL!$T$10,AD285=$AX$16,STL!$T$11,AD285=$AX$17,STL!$T$12,AD285=$AX$18,STL!$T$13,AD285=$AX$19,STL!$T$14,AD285=$AX$20,STL!$T$15,AD285=$AX$21,STL!$T$16,AD285=$AX$22,STL!$T$17,AD285=$AX$23,STL!$T$18,AD285=$AX$24,STL!$T$19,AD285=$AX$25,STL!$T$20,AD285=$AX$26,STL!$T$21,AD285=$AX$27,STL!$T$22,AD285=$AX$28,STL!$T$23,AD285=$AX$29,STL!$T$24,AD285=$AX$30,STL!$T$25,AD285=$AX$31,STL!$T$26,AD285=$AX$32,STL!$T$27,AD285=$AX$33,STL!$T$28,AD285=$AX$34,STL!$T$29,AD285=$AX$35,STL!$T$30,AD285=$AX$36,STL!$T$31,AD285=$AX$37,STL!$T$32,AD285=$AX$38,STL!$T$33,AD285=$AX$39,STL!$T$34,AD285=$AX$40,STL!$T$35,AD285=$AX$41,STL!$T$36,AD285=$AX$42,STL!$T$37,AD285=$AX$43,STL!$T$38,AD285=$AX$44,STL!$T$39,AD285=$AX$45,STL!$T$40,AD285=$AX$46,STL!$T$41,AD285=$AX$47,STL!$T$42,AD285=$AX$48,STL!$T$43,AD285=$AX$49,STL!$T$44)</f>
        <v>228.06899999999999</v>
      </c>
      <c r="U285" s="2" cm="1">
        <f t="array" ref="U285">_xlfn.IFS($AD285=$AX$8,STL!$U$3,$AD285=$AX$9,STL!$U$4,$AD285=$AX$10,STL!$U$5,$AD285=$AX$11,STL!$U$6,$AD285=$AX$12,STL!$U$7,$AD285=$AX$13,STL!$U$8,$AD285=$AX$14,STL!$U$9,$AD285=$AX$15,STL!$U$10,$AD285=$AX$16,STL!$U$11,$AD285=$AX$17,STL!$U$12,$AD285=$AX$18,STL!$U$13,$AD285=$AX$19,STL!$U$14,$AD285=$AX$20,STL!$U$15,$AD285=$AX$21,STL!$U$16,$AD285=$AX$22,STL!$U$17,$AD285=$AX$23,STL!$U$18,$AD285=$AX$24,STL!$U$19,$AD285=$AX$25,STL!$U$20,$AD285=$AX$26,STL!$U$21,$AD285=$AX$27,STL!$U$22,$AD285=$AX$28,STL!$U$23,$AD285=$AX$29,STL!$U$24,$AD285=$AX$30,STL!$U$25,$AD285=$AX$31,STL!$U$26,$AD285=$AX$32,STL!$U$27,$AD285=$AX$33,STL!$U$28,$AD285=$AX$34,STL!$U$29,$AD285=$AX$35,STL!$U$30,$AD285=$AX$36,STL!$U$31,$AD285=$AX$37,STL!$U$32,$AD285=$AX$38,STL!$U$33,$AD285=$AX$39,STL!$U$34,$AD285=$AX$40,STL!$U$35,$AD285=$AX$41,STL!$U$36,$AD285=$AX$42,STL!$U$37,$AD285=$AX$43,STL!$U$38,$AD285=$AX$44,STL!$U$39,$AD285=$AX$45,STL!$U$40,$AD285=$AX$46,STL!$U$41,$AD285=$AX$47,STL!$U$42,$AD285=$AX$48,STL!$U$43,$AD285=$AX$49,STL!$U$44)</f>
        <v>3.1589999999999998</v>
      </c>
      <c r="V285" s="2" cm="1">
        <f t="array" ref="V285">_xlfn.IFS($AD285=$AX$8,STL!$V$3,$AD285=$AX$9,STL!$V$4,$AD285=$AX$10,STL!$V$5,$AD285=$AX$11,STL!$V$6,$AD285=$AX$12,STL!$V$7,$AD285=$AX$13,STL!$V$8,$AD285=$AX$14,STL!$V$9,$AD285=$AX$15,STL!$V$10,$AD285=$AX$16,STL!$V$11,$AD285=$AX$17,STL!$V$12,$AD285=$AX$18,STL!$V$13,$AD285=$AX$19,STL!$V$14,$AD285=$AX$20,STL!$V$15,$AD285=$AX$21,STL!$V$16,$AD285=$AX$22,STL!$V$17,$AD285=$AX$23,STL!$V$18,$AD285=$AX$24,STL!$V$19,$AD285=$AX$25,STL!$V$20,$AD285=$AX$26,STL!$V$21,$AD285=$AX$27,STL!$V$22,$AD285=$AX$28,STL!$V$23,$AD285=$AX$29,STL!$V$24,$AD285=$AX$30,STL!$V$25,$AD285=$AX$31,STL!$V$26,$AD285=$AX$32,STL!$V$27,$AD285=$AX$33,STL!$V$28,$AD285=$AX$34,STL!$V$29,$AD285=$AX$35,STL!$V$30,$AD285=$AX$36,STL!$V$31,$AD285=$AX$37,STL!$V$32,$AD285=$AX$38,STL!$V$33,$AD285=$AX$39,STL!$V$34,$AD285=$AX$40,STL!$V$35,$AD285=$AX$41,STL!$V$36,$AD285=$AX$42,STL!$V$37,$AD285=$AX$43,STL!$V$38,$AD285=$AX$44,STL!$V$39,$AD285=$AX$45,STL!$V$40,$AD285=$AX$46,STL!$V$41,$AD285=$AX$47,STL!$V$42,$AD285=$AX$48,STL!$V$43,$AD285=$AX$49,STL!$V$44)</f>
        <v>231.22799999999998</v>
      </c>
      <c r="W285" s="2" t="s">
        <v>1604</v>
      </c>
      <c r="X285" s="2">
        <v>0.2</v>
      </c>
      <c r="Y285" s="2" t="s">
        <v>33</v>
      </c>
      <c r="Z285" s="2" t="s">
        <v>34</v>
      </c>
      <c r="AA285" s="2" t="s">
        <v>35</v>
      </c>
      <c r="AB285" s="2">
        <v>13189.705128</v>
      </c>
      <c r="AC285" s="2">
        <v>13.189705</v>
      </c>
      <c r="AD285" s="2">
        <v>33</v>
      </c>
      <c r="AE285" s="10" t="s">
        <v>307</v>
      </c>
      <c r="AF285" s="2">
        <f t="shared" si="5"/>
        <v>412649.34214285715</v>
      </c>
      <c r="AG285" s="2" cm="1">
        <f t="array" ref="AG285">_xlfn.IFS(D285="I",MIN('Datos pp I Región'!$K$7:$K$9),D285="II",MIN('Datos pp II Región'!$K$7:$K$9),D285="III",MIN('Datos pp III Región'!$K$7:$K$9),D285="IV",MIN('Datos pp IV Región'!$K$7:$K$9),D285="V",MIN('Datos pp V Región'!$K$7:$K$9),D285="RM",MIN('Datos pp RM'!$K$7:$K$9),D285="VI",MIN('Datos pp VI Región'!$K$7:$K$9))</f>
        <v>22</v>
      </c>
      <c r="AH285" s="2" cm="1">
        <f t="array" ref="AH285">_xlfn.IFS(Z285="Pavimentado",1-(AG285/(4*365)),Z285="No Pavimentado",1-(AG285/365))</f>
        <v>0.98493150684931507</v>
      </c>
      <c r="AI285" s="2" cm="1">
        <f t="array" ref="AI285">_xlfn.IFS(Z285="Pavimentado",8,Z285="No Pavimentado",R285)</f>
        <v>8</v>
      </c>
      <c r="AJ285" s="2">
        <v>0.62</v>
      </c>
      <c r="AK285" s="2">
        <v>0.15</v>
      </c>
      <c r="AL285" s="2">
        <v>1.5</v>
      </c>
      <c r="AM285" s="2">
        <v>0.15</v>
      </c>
      <c r="AN285" s="2"/>
      <c r="AO285" s="2" cm="1">
        <f t="array" ref="AO285">_xlfn.IFS($Z285=$AU$3,AJ285*(($X285)^(0.91))*(AI285*1.1023)^(1.02),$Z285=$AU$4,AL285*281.9*((8.5/12)^0.9)*(AI285/2.72)^0.45)</f>
        <v>1.3201600184669013</v>
      </c>
      <c r="AP285" s="2" cm="1">
        <f t="array" ref="AP285">_xlfn.IFS($Z285=$AU$3,AK285*(($X285)^(0.91))*(AI285*1.1023)^1.02,$Z285=$AU$4,AM285*281.9*((8.5/12)^0.9)*(AI285/2.72)^0.45)</f>
        <v>0.31939355285489546</v>
      </c>
      <c r="AQ285" s="2" cm="1">
        <f t="array" ref="AQ285">_xlfn.IFS(Z285=$AU$3,(AF285*AO285*AH285)/1000000,Z285=$AU$4,(AF285*AH285*AO285*(1-AN285))/1000000)</f>
        <v>0.53655440315109315</v>
      </c>
      <c r="AR285" s="2" cm="1">
        <f t="array" ref="AR285">_xlfn.IFS(Z285=$AU$3,(AF285*AP285*AH285)/1000000,Z285=$AU$4,(AF285*AH285*AP285*(1-AN285))/1000000)</f>
        <v>0.129811549149458</v>
      </c>
    </row>
    <row r="286" spans="1:44" x14ac:dyDescent="0.3">
      <c r="A286" s="2">
        <v>33</v>
      </c>
      <c r="B286" t="s">
        <v>228</v>
      </c>
      <c r="D286" t="s">
        <v>23</v>
      </c>
      <c r="F286" s="2" t="s">
        <v>256</v>
      </c>
      <c r="G286" s="2" t="s">
        <v>26</v>
      </c>
      <c r="H286" s="2" t="s">
        <v>257</v>
      </c>
      <c r="I286" s="2" t="s">
        <v>28</v>
      </c>
      <c r="J286" s="2">
        <v>1200</v>
      </c>
      <c r="K286" s="2" t="s">
        <v>232</v>
      </c>
      <c r="L286" s="2">
        <v>40</v>
      </c>
      <c r="M286" s="2" t="s">
        <v>233</v>
      </c>
      <c r="N286" s="2" t="s">
        <v>31</v>
      </c>
      <c r="O286" s="2">
        <v>438000</v>
      </c>
      <c r="P286" s="2" cm="1">
        <f t="array" ref="P286">_xlfn.IFS(AD286=$AT$8,STL!$P$3,AD286=$AT$9,STL!$P$4,AD286=$AT$10,STL!$P$5,AD286=$AT$11,STL!$P$6,AD286=$AT$12,STL!$P$7,AD286=$AT$13,STL!$P$8,AD286=$AT$14,STL!$P$9,AD286=$AT$15,STL!$P$10,AD286=$AT$16,STL!$P$11,AD286=$AT$17,STL!$P$12,AD286=$AT$18,STL!$P$13,AD286=$AT$19,STL!$P$14,AD286=$AT$20,STL!$P$15,AD286=$AT$21,STL!$P$16,AD286=$AT$22,STL!$P$17,AD286=$AT$23,STL!$P$18,AD286=$AT$24,STL!$P$19,AD286=$AT$25,STL!$P$20,AD286=$AT$26,STL!$P$21,AD286=$AT$27,STL!$P$22,AD286=$AT$28,STL!$P$23,AD286=$AT$29,STL!$P$24,AD286=$AT$30,STL!$P$25,AD286=$AT$31,STL!$P$26,AD286=$AT$32,STL!$P$27,AD286=$AT$33,STL!$P$28,AD286=$AT$34,STL!$P$29,AD286=$AT$35,STL!$P$30,AD286=$AT$36,STL!$P$31,AD286=$AT$37,STL!$P$32,AD286=$AT$38,STL!$P$33,AD286=$AT$39,STL!$P$34,AD286=$AT$40,STL!$P$35,AD286=$AT$41,STL!$P$36,AD286=$AT$42,STL!$P$37,AD286=$AT$43,STL!$P$38,AD286=$AT$44,STL!$P$39,AD286=$AT$45,STL!$P$40,AD286=$AT$46,STL!$P$41,AD286=$AT$47,STL!$P$42,AD286=$AT$48,STL!$P$43,AD286=$AT$49,STL!$P$44)</f>
        <v>8.3350000000000009</v>
      </c>
      <c r="Q286" s="2">
        <f>STL!$Q$3</f>
        <v>28</v>
      </c>
      <c r="R286" s="42">
        <f>STL!$R$3</f>
        <v>36.335000000000001</v>
      </c>
      <c r="S286" s="43" cm="1">
        <f t="array" ref="S286">_xlfn.IFS(A286=$AT$8,STL!$S$3,A286=$AT$9,STL!$S$4,A286=$AT$10,STL!$S$5,A286=$AT$11,STL!$S$6,A286=$AT$12,STL!$S$7,A286=$AT$13,STL!$S$8,A286=$AT$14,STL!$S$9,A286=$AT$15,STL!$S$10,A286=$AT$16,STL!$S$11,A286=$AT$17,STL!$S$12,A286=$AT$18,STL!$S$13,A286=$AT$19,STL!$S$14,A286=$AT$20,STL!$S$15,A286=$AT$21,STL!$S$16,A286=$AT$22,STL!$S$17,A286=$AT$23,STL!$S$18,A286=$AT$24,STL!$S$19,A286=$AT$25,STL!$S$20,A286=$AT$26,STL!$S$21,A286=$AT$27,STL!$S$22,A286=$AT$28,STL!$S$23,A286=$AT$29,STL!$S$24,A286=$AT$30,STL!$S$25,A286=$AT$31,STL!$S$26,A286=$AT$32,STL!$S$27,A286=$AT$33,STL!$S$28,A286=$AT$34,STL!$S$29,A286=$AT$35,STL!$S$30,A286=$AT$36,STL!$S$31,A286=$AT$37,STL!$S$32,A286=$AT$38,STL!$S$33,A286=$AT$39,STL!$S$34,A286=$AT$40,STL!$S$35,A286=$AT$41,STL!$S$36,A286=$AT$42,STL!$S$37,A286=$AT$43,STL!$S$38,A286=$AT$44,STL!$S$39,A286=$AT$45,STL!$S$40,A286=$AT$46,STL!$S$41,A286=$AT$47,STL!$S$42,A286=$AT$48,STL!$S$43,A286=$AT$49,STL!$S$44)</f>
        <v>15642.857142857143</v>
      </c>
      <c r="T286" s="2" cm="1">
        <f t="array" ref="T286">_xlfn.IFS(AD286=$AX$8,STL!$T$3,AD286=$AX$9,STL!$T$4,AD286=$AX$10,STL!$T$5,AD286=$AX$11,STL!$T$6,AD286=$AX$12,STL!$T$7,AD286=$AX$13,STL!$T$8,AD286=$AX$14,STL!$T$9,AD286=$AX$15,STL!$T$10,AD286=$AX$16,STL!$T$11,AD286=$AX$17,STL!$T$12,AD286=$AX$18,STL!$T$13,AD286=$AX$19,STL!$T$14,AD286=$AX$20,STL!$T$15,AD286=$AX$21,STL!$T$16,AD286=$AX$22,STL!$T$17,AD286=$AX$23,STL!$T$18,AD286=$AX$24,STL!$T$19,AD286=$AX$25,STL!$T$20,AD286=$AX$26,STL!$T$21,AD286=$AX$27,STL!$T$22,AD286=$AX$28,STL!$T$23,AD286=$AX$29,STL!$T$24,AD286=$AX$30,STL!$T$25,AD286=$AX$31,STL!$T$26,AD286=$AX$32,STL!$T$27,AD286=$AX$33,STL!$T$28,AD286=$AX$34,STL!$T$29,AD286=$AX$35,STL!$T$30,AD286=$AX$36,STL!$T$31,AD286=$AX$37,STL!$T$32,AD286=$AX$38,STL!$T$33,AD286=$AX$39,STL!$T$34,AD286=$AX$40,STL!$T$35,AD286=$AX$41,STL!$T$36,AD286=$AX$42,STL!$T$37,AD286=$AX$43,STL!$T$38,AD286=$AX$44,STL!$T$39,AD286=$AX$45,STL!$T$40,AD286=$AX$46,STL!$T$41,AD286=$AX$47,STL!$T$42,AD286=$AX$48,STL!$T$43,AD286=$AX$49,STL!$T$44)</f>
        <v>228.06899999999999</v>
      </c>
      <c r="U286" s="2" cm="1">
        <f t="array" ref="U286">_xlfn.IFS($AD286=$AX$8,STL!$U$3,$AD286=$AX$9,STL!$U$4,$AD286=$AX$10,STL!$U$5,$AD286=$AX$11,STL!$U$6,$AD286=$AX$12,STL!$U$7,$AD286=$AX$13,STL!$U$8,$AD286=$AX$14,STL!$U$9,$AD286=$AX$15,STL!$U$10,$AD286=$AX$16,STL!$U$11,$AD286=$AX$17,STL!$U$12,$AD286=$AX$18,STL!$U$13,$AD286=$AX$19,STL!$U$14,$AD286=$AX$20,STL!$U$15,$AD286=$AX$21,STL!$U$16,$AD286=$AX$22,STL!$U$17,$AD286=$AX$23,STL!$U$18,$AD286=$AX$24,STL!$U$19,$AD286=$AX$25,STL!$U$20,$AD286=$AX$26,STL!$U$21,$AD286=$AX$27,STL!$U$22,$AD286=$AX$28,STL!$U$23,$AD286=$AX$29,STL!$U$24,$AD286=$AX$30,STL!$U$25,$AD286=$AX$31,STL!$U$26,$AD286=$AX$32,STL!$U$27,$AD286=$AX$33,STL!$U$28,$AD286=$AX$34,STL!$U$29,$AD286=$AX$35,STL!$U$30,$AD286=$AX$36,STL!$U$31,$AD286=$AX$37,STL!$U$32,$AD286=$AX$38,STL!$U$33,$AD286=$AX$39,STL!$U$34,$AD286=$AX$40,STL!$U$35,$AD286=$AX$41,STL!$U$36,$AD286=$AX$42,STL!$U$37,$AD286=$AX$43,STL!$U$38,$AD286=$AX$44,STL!$U$39,$AD286=$AX$45,STL!$U$40,$AD286=$AX$46,STL!$U$41,$AD286=$AX$47,STL!$U$42,$AD286=$AX$48,STL!$U$43,$AD286=$AX$49,STL!$U$44)</f>
        <v>3.1589999999999998</v>
      </c>
      <c r="V286" s="2" cm="1">
        <f t="array" ref="V286">_xlfn.IFS($AD286=$AX$8,STL!$V$3,$AD286=$AX$9,STL!$V$4,$AD286=$AX$10,STL!$V$5,$AD286=$AX$11,STL!$V$6,$AD286=$AX$12,STL!$V$7,$AD286=$AX$13,STL!$V$8,$AD286=$AX$14,STL!$V$9,$AD286=$AX$15,STL!$V$10,$AD286=$AX$16,STL!$V$11,$AD286=$AX$17,STL!$V$12,$AD286=$AX$18,STL!$V$13,$AD286=$AX$19,STL!$V$14,$AD286=$AX$20,STL!$V$15,$AD286=$AX$21,STL!$V$16,$AD286=$AX$22,STL!$V$17,$AD286=$AX$23,STL!$V$18,$AD286=$AX$24,STL!$V$19,$AD286=$AX$25,STL!$V$20,$AD286=$AX$26,STL!$V$21,$AD286=$AX$27,STL!$V$22,$AD286=$AX$28,STL!$V$23,$AD286=$AX$29,STL!$V$24,$AD286=$AX$30,STL!$V$25,$AD286=$AX$31,STL!$V$26,$AD286=$AX$32,STL!$V$27,$AD286=$AX$33,STL!$V$28,$AD286=$AX$34,STL!$V$29,$AD286=$AX$35,STL!$V$30,$AD286=$AX$36,STL!$V$31,$AD286=$AX$37,STL!$V$32,$AD286=$AX$38,STL!$V$33,$AD286=$AX$39,STL!$V$34,$AD286=$AX$40,STL!$V$35,$AD286=$AX$41,STL!$V$36,$AD286=$AX$42,STL!$V$37,$AD286=$AX$43,STL!$V$38,$AD286=$AX$44,STL!$V$39,$AD286=$AX$45,STL!$V$40,$AD286=$AX$46,STL!$V$41,$AD286=$AX$47,STL!$V$42,$AD286=$AX$48,STL!$V$43,$AD286=$AX$49,STL!$V$44)</f>
        <v>231.22799999999998</v>
      </c>
      <c r="W286" s="2" t="s">
        <v>1605</v>
      </c>
      <c r="X286" s="2">
        <v>0.2</v>
      </c>
      <c r="Y286" s="2" t="s">
        <v>33</v>
      </c>
      <c r="Z286" s="2" t="s">
        <v>34</v>
      </c>
      <c r="AA286" s="2" t="s">
        <v>35</v>
      </c>
      <c r="AB286" s="2">
        <v>53516.342137</v>
      </c>
      <c r="AC286" s="2">
        <v>53.516342000000002</v>
      </c>
      <c r="AD286" s="2">
        <v>33</v>
      </c>
      <c r="AE286" s="10" t="s">
        <v>307</v>
      </c>
      <c r="AF286" s="2">
        <f t="shared" si="5"/>
        <v>1674296.9854285715</v>
      </c>
      <c r="AG286" s="2" cm="1">
        <f t="array" ref="AG286">_xlfn.IFS(D286="I",MIN('Datos pp I Región'!$K$7:$K$9),D286="II",MIN('Datos pp II Región'!$K$7:$K$9),D286="III",MIN('Datos pp III Región'!$K$7:$K$9),D286="IV",MIN('Datos pp IV Región'!$K$7:$K$9),D286="V",MIN('Datos pp V Región'!$K$7:$K$9),D286="RM",MIN('Datos pp RM'!$K$7:$K$9),D286="VI",MIN('Datos pp VI Región'!$K$7:$K$9))</f>
        <v>22</v>
      </c>
      <c r="AH286" s="2" cm="1">
        <f t="array" ref="AH286">_xlfn.IFS(Z286="Pavimentado",1-(AG286/(4*365)),Z286="No Pavimentado",1-(AG286/365))</f>
        <v>0.98493150684931507</v>
      </c>
      <c r="AI286" s="2" cm="1">
        <f t="array" ref="AI286">_xlfn.IFS(Z286="Pavimentado",8,Z286="No Pavimentado",R286)</f>
        <v>8</v>
      </c>
      <c r="AJ286" s="2">
        <v>0.62</v>
      </c>
      <c r="AK286" s="2">
        <v>0.15</v>
      </c>
      <c r="AL286" s="2">
        <v>1.5</v>
      </c>
      <c r="AM286" s="2">
        <v>0.15</v>
      </c>
      <c r="AN286" s="2"/>
      <c r="AO286" s="2" cm="1">
        <f t="array" ref="AO286">_xlfn.IFS($Z286=$AU$3,AJ286*(($X286)^(0.91))*(AI286*1.1023)^(1.02),$Z286=$AU$4,AL286*281.9*((8.5/12)^0.9)*(AI286/2.72)^0.45)</f>
        <v>1.3201600184669013</v>
      </c>
      <c r="AP286" s="2" cm="1">
        <f t="array" ref="AP286">_xlfn.IFS($Z286=$AU$3,AK286*(($X286)^(0.91))*(AI286*1.1023)^1.02,$Z286=$AU$4,AM286*281.9*((8.5/12)^0.9)*(AI286/2.72)^0.45)</f>
        <v>0.31939355285489546</v>
      </c>
      <c r="AQ286" s="2" cm="1">
        <f t="array" ref="AQ286">_xlfn.IFS(Z286=$AU$3,(AF286*AO286*AH286)/1000000,Z286=$AU$4,(AF286*AH286*AO286*(1-AN286))/1000000)</f>
        <v>2.1770334469679025</v>
      </c>
      <c r="AR286" s="2" cm="1">
        <f t="array" ref="AR286">_xlfn.IFS(Z286=$AU$3,(AF286*AP286*AH286)/1000000,Z286=$AU$4,(AF286*AH286*AP286*(1-AN286))/1000000)</f>
        <v>0.5267016403954603</v>
      </c>
    </row>
    <row r="287" spans="1:44" x14ac:dyDescent="0.3">
      <c r="A287" s="2">
        <v>33</v>
      </c>
      <c r="B287" t="s">
        <v>228</v>
      </c>
      <c r="D287" t="s">
        <v>23</v>
      </c>
      <c r="F287" s="2" t="s">
        <v>258</v>
      </c>
      <c r="G287" s="2" t="s">
        <v>26</v>
      </c>
      <c r="H287" s="2" t="s">
        <v>257</v>
      </c>
      <c r="I287" s="2" t="s">
        <v>28</v>
      </c>
      <c r="J287" s="2">
        <v>1200</v>
      </c>
      <c r="K287" s="2" t="s">
        <v>232</v>
      </c>
      <c r="L287" s="2">
        <v>40</v>
      </c>
      <c r="M287" s="2" t="s">
        <v>233</v>
      </c>
      <c r="N287" s="2" t="s">
        <v>31</v>
      </c>
      <c r="O287" s="2">
        <v>438000</v>
      </c>
      <c r="P287" s="2" cm="1">
        <f t="array" ref="P287">_xlfn.IFS(AD287=$AT$8,STL!$P$3,AD287=$AT$9,STL!$P$4,AD287=$AT$10,STL!$P$5,AD287=$AT$11,STL!$P$6,AD287=$AT$12,STL!$P$7,AD287=$AT$13,STL!$P$8,AD287=$AT$14,STL!$P$9,AD287=$AT$15,STL!$P$10,AD287=$AT$16,STL!$P$11,AD287=$AT$17,STL!$P$12,AD287=$AT$18,STL!$P$13,AD287=$AT$19,STL!$P$14,AD287=$AT$20,STL!$P$15,AD287=$AT$21,STL!$P$16,AD287=$AT$22,STL!$P$17,AD287=$AT$23,STL!$P$18,AD287=$AT$24,STL!$P$19,AD287=$AT$25,STL!$P$20,AD287=$AT$26,STL!$P$21,AD287=$AT$27,STL!$P$22,AD287=$AT$28,STL!$P$23,AD287=$AT$29,STL!$P$24,AD287=$AT$30,STL!$P$25,AD287=$AT$31,STL!$P$26,AD287=$AT$32,STL!$P$27,AD287=$AT$33,STL!$P$28,AD287=$AT$34,STL!$P$29,AD287=$AT$35,STL!$P$30,AD287=$AT$36,STL!$P$31,AD287=$AT$37,STL!$P$32,AD287=$AT$38,STL!$P$33,AD287=$AT$39,STL!$P$34,AD287=$AT$40,STL!$P$35,AD287=$AT$41,STL!$P$36,AD287=$AT$42,STL!$P$37,AD287=$AT$43,STL!$P$38,AD287=$AT$44,STL!$P$39,AD287=$AT$45,STL!$P$40,AD287=$AT$46,STL!$P$41,AD287=$AT$47,STL!$P$42,AD287=$AT$48,STL!$P$43,AD287=$AT$49,STL!$P$44)</f>
        <v>8.3350000000000009</v>
      </c>
      <c r="Q287" s="2">
        <f>STL!$Q$3</f>
        <v>28</v>
      </c>
      <c r="R287" s="42">
        <f>STL!$R$3</f>
        <v>36.335000000000001</v>
      </c>
      <c r="S287" s="43" cm="1">
        <f t="array" ref="S287">_xlfn.IFS(A287=$AT$8,STL!$S$3,A287=$AT$9,STL!$S$4,A287=$AT$10,STL!$S$5,A287=$AT$11,STL!$S$6,A287=$AT$12,STL!$S$7,A287=$AT$13,STL!$S$8,A287=$AT$14,STL!$S$9,A287=$AT$15,STL!$S$10,A287=$AT$16,STL!$S$11,A287=$AT$17,STL!$S$12,A287=$AT$18,STL!$S$13,A287=$AT$19,STL!$S$14,A287=$AT$20,STL!$S$15,A287=$AT$21,STL!$S$16,A287=$AT$22,STL!$S$17,A287=$AT$23,STL!$S$18,A287=$AT$24,STL!$S$19,A287=$AT$25,STL!$S$20,A287=$AT$26,STL!$S$21,A287=$AT$27,STL!$S$22,A287=$AT$28,STL!$S$23,A287=$AT$29,STL!$S$24,A287=$AT$30,STL!$S$25,A287=$AT$31,STL!$S$26,A287=$AT$32,STL!$S$27,A287=$AT$33,STL!$S$28,A287=$AT$34,STL!$S$29,A287=$AT$35,STL!$S$30,A287=$AT$36,STL!$S$31,A287=$AT$37,STL!$S$32,A287=$AT$38,STL!$S$33,A287=$AT$39,STL!$S$34,A287=$AT$40,STL!$S$35,A287=$AT$41,STL!$S$36,A287=$AT$42,STL!$S$37,A287=$AT$43,STL!$S$38,A287=$AT$44,STL!$S$39,A287=$AT$45,STL!$S$40,A287=$AT$46,STL!$S$41,A287=$AT$47,STL!$S$42,A287=$AT$48,STL!$S$43,A287=$AT$49,STL!$S$44)</f>
        <v>15642.857142857143</v>
      </c>
      <c r="T287" s="2" cm="1">
        <f t="array" ref="T287">_xlfn.IFS(AD287=$AX$8,STL!$T$3,AD287=$AX$9,STL!$T$4,AD287=$AX$10,STL!$T$5,AD287=$AX$11,STL!$T$6,AD287=$AX$12,STL!$T$7,AD287=$AX$13,STL!$T$8,AD287=$AX$14,STL!$T$9,AD287=$AX$15,STL!$T$10,AD287=$AX$16,STL!$T$11,AD287=$AX$17,STL!$T$12,AD287=$AX$18,STL!$T$13,AD287=$AX$19,STL!$T$14,AD287=$AX$20,STL!$T$15,AD287=$AX$21,STL!$T$16,AD287=$AX$22,STL!$T$17,AD287=$AX$23,STL!$T$18,AD287=$AX$24,STL!$T$19,AD287=$AX$25,STL!$T$20,AD287=$AX$26,STL!$T$21,AD287=$AX$27,STL!$T$22,AD287=$AX$28,STL!$T$23,AD287=$AX$29,STL!$T$24,AD287=$AX$30,STL!$T$25,AD287=$AX$31,STL!$T$26,AD287=$AX$32,STL!$T$27,AD287=$AX$33,STL!$T$28,AD287=$AX$34,STL!$T$29,AD287=$AX$35,STL!$T$30,AD287=$AX$36,STL!$T$31,AD287=$AX$37,STL!$T$32,AD287=$AX$38,STL!$T$33,AD287=$AX$39,STL!$T$34,AD287=$AX$40,STL!$T$35,AD287=$AX$41,STL!$T$36,AD287=$AX$42,STL!$T$37,AD287=$AX$43,STL!$T$38,AD287=$AX$44,STL!$T$39,AD287=$AX$45,STL!$T$40,AD287=$AX$46,STL!$T$41,AD287=$AX$47,STL!$T$42,AD287=$AX$48,STL!$T$43,AD287=$AX$49,STL!$T$44)</f>
        <v>228.06899999999999</v>
      </c>
      <c r="U287" s="2" cm="1">
        <f t="array" ref="U287">_xlfn.IFS($AD287=$AX$8,STL!$U$3,$AD287=$AX$9,STL!$U$4,$AD287=$AX$10,STL!$U$5,$AD287=$AX$11,STL!$U$6,$AD287=$AX$12,STL!$U$7,$AD287=$AX$13,STL!$U$8,$AD287=$AX$14,STL!$U$9,$AD287=$AX$15,STL!$U$10,$AD287=$AX$16,STL!$U$11,$AD287=$AX$17,STL!$U$12,$AD287=$AX$18,STL!$U$13,$AD287=$AX$19,STL!$U$14,$AD287=$AX$20,STL!$U$15,$AD287=$AX$21,STL!$U$16,$AD287=$AX$22,STL!$U$17,$AD287=$AX$23,STL!$U$18,$AD287=$AX$24,STL!$U$19,$AD287=$AX$25,STL!$U$20,$AD287=$AX$26,STL!$U$21,$AD287=$AX$27,STL!$U$22,$AD287=$AX$28,STL!$U$23,$AD287=$AX$29,STL!$U$24,$AD287=$AX$30,STL!$U$25,$AD287=$AX$31,STL!$U$26,$AD287=$AX$32,STL!$U$27,$AD287=$AX$33,STL!$U$28,$AD287=$AX$34,STL!$U$29,$AD287=$AX$35,STL!$U$30,$AD287=$AX$36,STL!$U$31,$AD287=$AX$37,STL!$U$32,$AD287=$AX$38,STL!$U$33,$AD287=$AX$39,STL!$U$34,$AD287=$AX$40,STL!$U$35,$AD287=$AX$41,STL!$U$36,$AD287=$AX$42,STL!$U$37,$AD287=$AX$43,STL!$U$38,$AD287=$AX$44,STL!$U$39,$AD287=$AX$45,STL!$U$40,$AD287=$AX$46,STL!$U$41,$AD287=$AX$47,STL!$U$42,$AD287=$AX$48,STL!$U$43,$AD287=$AX$49,STL!$U$44)</f>
        <v>3.1589999999999998</v>
      </c>
      <c r="V287" s="2" cm="1">
        <f t="array" ref="V287">_xlfn.IFS($AD287=$AX$8,STL!$V$3,$AD287=$AX$9,STL!$V$4,$AD287=$AX$10,STL!$V$5,$AD287=$AX$11,STL!$V$6,$AD287=$AX$12,STL!$V$7,$AD287=$AX$13,STL!$V$8,$AD287=$AX$14,STL!$V$9,$AD287=$AX$15,STL!$V$10,$AD287=$AX$16,STL!$V$11,$AD287=$AX$17,STL!$V$12,$AD287=$AX$18,STL!$V$13,$AD287=$AX$19,STL!$V$14,$AD287=$AX$20,STL!$V$15,$AD287=$AX$21,STL!$V$16,$AD287=$AX$22,STL!$V$17,$AD287=$AX$23,STL!$V$18,$AD287=$AX$24,STL!$V$19,$AD287=$AX$25,STL!$V$20,$AD287=$AX$26,STL!$V$21,$AD287=$AX$27,STL!$V$22,$AD287=$AX$28,STL!$V$23,$AD287=$AX$29,STL!$V$24,$AD287=$AX$30,STL!$V$25,$AD287=$AX$31,STL!$V$26,$AD287=$AX$32,STL!$V$27,$AD287=$AX$33,STL!$V$28,$AD287=$AX$34,STL!$V$29,$AD287=$AX$35,STL!$V$30,$AD287=$AX$36,STL!$V$31,$AD287=$AX$37,STL!$V$32,$AD287=$AX$38,STL!$V$33,$AD287=$AX$39,STL!$V$34,$AD287=$AX$40,STL!$V$35,$AD287=$AX$41,STL!$V$36,$AD287=$AX$42,STL!$V$37,$AD287=$AX$43,STL!$V$38,$AD287=$AX$44,STL!$V$39,$AD287=$AX$45,STL!$V$40,$AD287=$AX$46,STL!$V$41,$AD287=$AX$47,STL!$V$42,$AD287=$AX$48,STL!$V$43,$AD287=$AX$49,STL!$V$44)</f>
        <v>231.22799999999998</v>
      </c>
      <c r="W287" s="2" t="s">
        <v>1606</v>
      </c>
      <c r="X287" s="2">
        <v>0</v>
      </c>
      <c r="Y287" s="2" t="s">
        <v>33</v>
      </c>
      <c r="Z287" s="2" t="s">
        <v>61</v>
      </c>
      <c r="AA287" s="2" t="s">
        <v>35</v>
      </c>
      <c r="AB287" s="2">
        <v>2835.6227819999999</v>
      </c>
      <c r="AC287" s="2">
        <v>2.835623</v>
      </c>
      <c r="AD287" s="2">
        <v>33</v>
      </c>
      <c r="AE287" s="10" t="s">
        <v>307</v>
      </c>
      <c r="AF287" s="2">
        <f t="shared" si="5"/>
        <v>88714.490999999995</v>
      </c>
      <c r="AG287" s="2" cm="1">
        <f t="array" ref="AG287">_xlfn.IFS(D287="I",MIN('Datos pp I Región'!$K$7:$K$9),D287="II",MIN('Datos pp II Región'!$K$7:$K$9),D287="III",MIN('Datos pp III Región'!$K$7:$K$9),D287="IV",MIN('Datos pp IV Región'!$K$7:$K$9),D287="V",MIN('Datos pp V Región'!$K$7:$K$9),D287="RM",MIN('Datos pp RM'!$K$7:$K$9),D287="VI",MIN('Datos pp VI Región'!$K$7:$K$9))</f>
        <v>22</v>
      </c>
      <c r="AH287" s="2" cm="1">
        <f t="array" ref="AH287">_xlfn.IFS(Z287="Pavimentado",1-(AG287/(4*365)),Z287="No Pavimentado",1-(AG287/365))</f>
        <v>0.9397260273972603</v>
      </c>
      <c r="AI287" s="2" cm="1">
        <f t="array" ref="AI287">_xlfn.IFS(Z287="Pavimentado",8,Z287="No Pavimentado",R287)</f>
        <v>36.335000000000001</v>
      </c>
      <c r="AJ287" s="2">
        <v>0.62</v>
      </c>
      <c r="AK287" s="2">
        <v>0.15</v>
      </c>
      <c r="AL287" s="2">
        <v>1.5</v>
      </c>
      <c r="AM287" s="2">
        <v>0.15</v>
      </c>
      <c r="AN287" s="2"/>
      <c r="AO287" s="2" cm="1">
        <f t="array" ref="AO287">_xlfn.IFS($Z287=$AU$3,AJ287*(($X287)^(0.91))*(AI287*1.1023)^(1.02),$Z287=$AU$4,AL287*281.9*((8.5/12)^0.9)*(AI287/2.72)^0.45)</f>
        <v>995.38378987729118</v>
      </c>
      <c r="AP287" s="2" cm="1">
        <f t="array" ref="AP287">_xlfn.IFS($Z287=$AU$3,AK287*(($X287)^(0.91))*(AI287*1.1023)^1.02,$Z287=$AU$4,AM287*281.9*((8.5/12)^0.9)*(AI287/2.72)^0.45)</f>
        <v>99.538378987729104</v>
      </c>
      <c r="AQ287" s="2" cm="1">
        <f t="array" ref="AQ287">_xlfn.IFS(Z287=$AU$3,(AF287*AO287*AH287)/1000000,Z287=$AU$4,(AF287*AH287*AO287*(1-AN287))/1000000)</f>
        <v>82.982475151054487</v>
      </c>
      <c r="AR287" s="2" cm="1">
        <f t="array" ref="AR287">_xlfn.IFS(Z287=$AU$3,(AF287*AP287*AH287)/1000000,Z287=$AU$4,(AF287*AH287*AP287*(1-AN287))/1000000)</f>
        <v>8.298247515105448</v>
      </c>
    </row>
    <row r="288" spans="1:44" x14ac:dyDescent="0.3">
      <c r="A288" s="2">
        <v>34</v>
      </c>
      <c r="B288" t="s">
        <v>228</v>
      </c>
      <c r="D288" t="s">
        <v>23</v>
      </c>
      <c r="F288" s="2" t="s">
        <v>259</v>
      </c>
      <c r="G288" s="2" t="s">
        <v>26</v>
      </c>
      <c r="H288" s="2" t="s">
        <v>260</v>
      </c>
      <c r="I288" s="2" t="s">
        <v>28</v>
      </c>
      <c r="J288" s="2">
        <v>1200</v>
      </c>
      <c r="K288" s="2" t="s">
        <v>232</v>
      </c>
      <c r="L288" s="2">
        <v>40</v>
      </c>
      <c r="M288" s="2" t="s">
        <v>233</v>
      </c>
      <c r="N288" s="2" t="s">
        <v>31</v>
      </c>
      <c r="O288" s="2">
        <v>438000</v>
      </c>
      <c r="P288" s="2" cm="1">
        <f t="array" ref="P288">_xlfn.IFS(AD288=$AT$8,STL!$P$3,AD288=$AT$9,STL!$P$4,AD288=$AT$10,STL!$P$5,AD288=$AT$11,STL!$P$6,AD288=$AT$12,STL!$P$7,AD288=$AT$13,STL!$P$8,AD288=$AT$14,STL!$P$9,AD288=$AT$15,STL!$P$10,AD288=$AT$16,STL!$P$11,AD288=$AT$17,STL!$P$12,AD288=$AT$18,STL!$P$13,AD288=$AT$19,STL!$P$14,AD288=$AT$20,STL!$P$15,AD288=$AT$21,STL!$P$16,AD288=$AT$22,STL!$P$17,AD288=$AT$23,STL!$P$18,AD288=$AT$24,STL!$P$19,AD288=$AT$25,STL!$P$20,AD288=$AT$26,STL!$P$21,AD288=$AT$27,STL!$P$22,AD288=$AT$28,STL!$P$23,AD288=$AT$29,STL!$P$24,AD288=$AT$30,STL!$P$25,AD288=$AT$31,STL!$P$26,AD288=$AT$32,STL!$P$27,AD288=$AT$33,STL!$P$28,AD288=$AT$34,STL!$P$29,AD288=$AT$35,STL!$P$30,AD288=$AT$36,STL!$P$31,AD288=$AT$37,STL!$P$32,AD288=$AT$38,STL!$P$33,AD288=$AT$39,STL!$P$34,AD288=$AT$40,STL!$P$35,AD288=$AT$41,STL!$P$36,AD288=$AT$42,STL!$P$37,AD288=$AT$43,STL!$P$38,AD288=$AT$44,STL!$P$39,AD288=$AT$45,STL!$P$40,AD288=$AT$46,STL!$P$41,AD288=$AT$47,STL!$P$42,AD288=$AT$48,STL!$P$43,AD288=$AT$49,STL!$P$44)</f>
        <v>8.3350000000000009</v>
      </c>
      <c r="Q288" s="2">
        <f>STL!$Q$3</f>
        <v>28</v>
      </c>
      <c r="R288" s="42">
        <f>STL!$R$3</f>
        <v>36.335000000000001</v>
      </c>
      <c r="S288" s="43" cm="1">
        <f t="array" ref="S288">_xlfn.IFS(A288=$AT$8,STL!$S$3,A288=$AT$9,STL!$S$4,A288=$AT$10,STL!$S$5,A288=$AT$11,STL!$S$6,A288=$AT$12,STL!$S$7,A288=$AT$13,STL!$S$8,A288=$AT$14,STL!$S$9,A288=$AT$15,STL!$S$10,A288=$AT$16,STL!$S$11,A288=$AT$17,STL!$S$12,A288=$AT$18,STL!$S$13,A288=$AT$19,STL!$S$14,A288=$AT$20,STL!$S$15,A288=$AT$21,STL!$S$16,A288=$AT$22,STL!$S$17,A288=$AT$23,STL!$S$18,A288=$AT$24,STL!$S$19,A288=$AT$25,STL!$S$20,A288=$AT$26,STL!$S$21,A288=$AT$27,STL!$S$22,A288=$AT$28,STL!$S$23,A288=$AT$29,STL!$S$24,A288=$AT$30,STL!$S$25,A288=$AT$31,STL!$S$26,A288=$AT$32,STL!$S$27,A288=$AT$33,STL!$S$28,A288=$AT$34,STL!$S$29,A288=$AT$35,STL!$S$30,A288=$AT$36,STL!$S$31,A288=$AT$37,STL!$S$32,A288=$AT$38,STL!$S$33,A288=$AT$39,STL!$S$34,A288=$AT$40,STL!$S$35,A288=$AT$41,STL!$S$36,A288=$AT$42,STL!$S$37,A288=$AT$43,STL!$S$38,A288=$AT$44,STL!$S$39,A288=$AT$45,STL!$S$40,A288=$AT$46,STL!$S$41,A288=$AT$47,STL!$S$42,A288=$AT$48,STL!$S$43,A288=$AT$49,STL!$S$44)</f>
        <v>15642.857142857143</v>
      </c>
      <c r="T288" s="2" cm="1">
        <f t="array" ref="T288">_xlfn.IFS(AD288=$AX$8,STL!$T$3,AD288=$AX$9,STL!$T$4,AD288=$AX$10,STL!$T$5,AD288=$AX$11,STL!$T$6,AD288=$AX$12,STL!$T$7,AD288=$AX$13,STL!$T$8,AD288=$AX$14,STL!$T$9,AD288=$AX$15,STL!$T$10,AD288=$AX$16,STL!$T$11,AD288=$AX$17,STL!$T$12,AD288=$AX$18,STL!$T$13,AD288=$AX$19,STL!$T$14,AD288=$AX$20,STL!$T$15,AD288=$AX$21,STL!$T$16,AD288=$AX$22,STL!$T$17,AD288=$AX$23,STL!$T$18,AD288=$AX$24,STL!$T$19,AD288=$AX$25,STL!$T$20,AD288=$AX$26,STL!$T$21,AD288=$AX$27,STL!$T$22,AD288=$AX$28,STL!$T$23,AD288=$AX$29,STL!$T$24,AD288=$AX$30,STL!$T$25,AD288=$AX$31,STL!$T$26,AD288=$AX$32,STL!$T$27,AD288=$AX$33,STL!$T$28,AD288=$AX$34,STL!$T$29,AD288=$AX$35,STL!$T$30,AD288=$AX$36,STL!$T$31,AD288=$AX$37,STL!$T$32,AD288=$AX$38,STL!$T$33,AD288=$AX$39,STL!$T$34,AD288=$AX$40,STL!$T$35,AD288=$AX$41,STL!$T$36,AD288=$AX$42,STL!$T$37,AD288=$AX$43,STL!$T$38,AD288=$AX$44,STL!$T$39,AD288=$AX$45,STL!$T$40,AD288=$AX$46,STL!$T$41,AD288=$AX$47,STL!$T$42,AD288=$AX$48,STL!$T$43,AD288=$AX$49,STL!$T$44)</f>
        <v>10.053000000000001</v>
      </c>
      <c r="U288" s="2" cm="1">
        <f t="array" ref="U288">_xlfn.IFS($AD288=$AX$8,STL!$U$3,$AD288=$AX$9,STL!$U$4,$AD288=$AX$10,STL!$U$5,$AD288=$AX$11,STL!$U$6,$AD288=$AX$12,STL!$U$7,$AD288=$AX$13,STL!$U$8,$AD288=$AX$14,STL!$U$9,$AD288=$AX$15,STL!$U$10,$AD288=$AX$16,STL!$U$11,$AD288=$AX$17,STL!$U$12,$AD288=$AX$18,STL!$U$13,$AD288=$AX$19,STL!$U$14,$AD288=$AX$20,STL!$U$15,$AD288=$AX$21,STL!$U$16,$AD288=$AX$22,STL!$U$17,$AD288=$AX$23,STL!$U$18,$AD288=$AX$24,STL!$U$19,$AD288=$AX$25,STL!$U$20,$AD288=$AX$26,STL!$U$21,$AD288=$AX$27,STL!$U$22,$AD288=$AX$28,STL!$U$23,$AD288=$AX$29,STL!$U$24,$AD288=$AX$30,STL!$U$25,$AD288=$AX$31,STL!$U$26,$AD288=$AX$32,STL!$U$27,$AD288=$AX$33,STL!$U$28,$AD288=$AX$34,STL!$U$29,$AD288=$AX$35,STL!$U$30,$AD288=$AX$36,STL!$U$31,$AD288=$AX$37,STL!$U$32,$AD288=$AX$38,STL!$U$33,$AD288=$AX$39,STL!$U$34,$AD288=$AX$40,STL!$U$35,$AD288=$AX$41,STL!$U$36,$AD288=$AX$42,STL!$U$37,$AD288=$AX$43,STL!$U$38,$AD288=$AX$44,STL!$U$39,$AD288=$AX$45,STL!$U$40,$AD288=$AX$46,STL!$U$41,$AD288=$AX$47,STL!$U$42,$AD288=$AX$48,STL!$U$43,$AD288=$AX$49,STL!$U$44)</f>
        <v>1.9790000000000001</v>
      </c>
      <c r="V288" s="2" cm="1">
        <f t="array" ref="V288">_xlfn.IFS($AD288=$AX$8,STL!$V$3,$AD288=$AX$9,STL!$V$4,$AD288=$AX$10,STL!$V$5,$AD288=$AX$11,STL!$V$6,$AD288=$AX$12,STL!$V$7,$AD288=$AX$13,STL!$V$8,$AD288=$AX$14,STL!$V$9,$AD288=$AX$15,STL!$V$10,$AD288=$AX$16,STL!$V$11,$AD288=$AX$17,STL!$V$12,$AD288=$AX$18,STL!$V$13,$AD288=$AX$19,STL!$V$14,$AD288=$AX$20,STL!$V$15,$AD288=$AX$21,STL!$V$16,$AD288=$AX$22,STL!$V$17,$AD288=$AX$23,STL!$V$18,$AD288=$AX$24,STL!$V$19,$AD288=$AX$25,STL!$V$20,$AD288=$AX$26,STL!$V$21,$AD288=$AX$27,STL!$V$22,$AD288=$AX$28,STL!$V$23,$AD288=$AX$29,STL!$V$24,$AD288=$AX$30,STL!$V$25,$AD288=$AX$31,STL!$V$26,$AD288=$AX$32,STL!$V$27,$AD288=$AX$33,STL!$V$28,$AD288=$AX$34,STL!$V$29,$AD288=$AX$35,STL!$V$30,$AD288=$AX$36,STL!$V$31,$AD288=$AX$37,STL!$V$32,$AD288=$AX$38,STL!$V$33,$AD288=$AX$39,STL!$V$34,$AD288=$AX$40,STL!$V$35,$AD288=$AX$41,STL!$V$36,$AD288=$AX$42,STL!$V$37,$AD288=$AX$43,STL!$V$38,$AD288=$AX$44,STL!$V$39,$AD288=$AX$45,STL!$V$40,$AD288=$AX$46,STL!$V$41,$AD288=$AX$47,STL!$V$42,$AD288=$AX$48,STL!$V$43,$AD288=$AX$49,STL!$V$44)</f>
        <v>12.032</v>
      </c>
      <c r="W288" s="2" t="s">
        <v>1607</v>
      </c>
      <c r="X288" s="2">
        <v>0.03</v>
      </c>
      <c r="Y288" s="2" t="s">
        <v>33</v>
      </c>
      <c r="Z288" s="2" t="s">
        <v>34</v>
      </c>
      <c r="AA288" s="2" t="s">
        <v>35</v>
      </c>
      <c r="AB288" s="2">
        <v>4059.82989</v>
      </c>
      <c r="AC288" s="2">
        <v>4.0598299999999998</v>
      </c>
      <c r="AD288" s="2">
        <v>34</v>
      </c>
      <c r="AE288" s="10" t="s">
        <v>307</v>
      </c>
      <c r="AF288" s="2">
        <f t="shared" si="5"/>
        <v>127014.68142857142</v>
      </c>
      <c r="AG288" s="2" cm="1">
        <f t="array" ref="AG288">_xlfn.IFS(D288="I",MIN('Datos pp I Región'!$K$7:$K$9),D288="II",MIN('Datos pp II Región'!$K$7:$K$9),D288="III",MIN('Datos pp III Región'!$K$7:$K$9),D288="IV",MIN('Datos pp IV Región'!$K$7:$K$9),D288="V",MIN('Datos pp V Región'!$K$7:$K$9),D288="RM",MIN('Datos pp RM'!$K$7:$K$9),D288="VI",MIN('Datos pp VI Región'!$K$7:$K$9))</f>
        <v>22</v>
      </c>
      <c r="AH288" s="2" cm="1">
        <f t="array" ref="AH288">_xlfn.IFS(Z288="Pavimentado",1-(AG288/(4*365)),Z288="No Pavimentado",1-(AG288/365))</f>
        <v>0.98493150684931507</v>
      </c>
      <c r="AI288" s="2" cm="1">
        <f t="array" ref="AI288">_xlfn.IFS(Z288="Pavimentado",8,Z288="No Pavimentado",R288)</f>
        <v>8</v>
      </c>
      <c r="AJ288" s="2">
        <v>0.62</v>
      </c>
      <c r="AK288" s="2">
        <v>0.15</v>
      </c>
      <c r="AL288" s="2">
        <v>1.5</v>
      </c>
      <c r="AM288" s="2">
        <v>0.15</v>
      </c>
      <c r="AN288" s="2"/>
      <c r="AO288" s="2" cm="1">
        <f t="array" ref="AO288">_xlfn.IFS($Z288=$AU$3,AJ288*(($X288)^(0.91))*(AI288*1.1023)^(1.02),$Z288=$AU$4,AL288*281.9*((8.5/12)^0.9)*(AI288/2.72)^0.45)</f>
        <v>0.23489275495793649</v>
      </c>
      <c r="AP288" s="2" cm="1">
        <f t="array" ref="AP288">_xlfn.IFS($Z288=$AU$3,AK288*(($X288)^(0.91))*(AI288*1.1023)^1.02,$Z288=$AU$4,AM288*281.9*((8.5/12)^0.9)*(AI288/2.72)^0.45)</f>
        <v>5.6828892328533019E-2</v>
      </c>
      <c r="AQ288" s="2" cm="1">
        <f t="array" ref="AQ288">_xlfn.IFS(Z288=$AU$3,(AF288*AO288*AH288)/1000000,Z288=$AU$4,(AF288*AH288*AO288*(1-AN288))/1000000)</f>
        <v>2.9385262532848809E-2</v>
      </c>
      <c r="AR288" s="2" cm="1">
        <f t="array" ref="AR288">_xlfn.IFS(Z288=$AU$3,(AF288*AP288*AH288)/1000000,Z288=$AU$4,(AF288*AH288*AP288*(1-AN288))/1000000)</f>
        <v>7.1093377095601956E-3</v>
      </c>
    </row>
    <row r="289" spans="1:44" x14ac:dyDescent="0.3">
      <c r="A289" s="2">
        <v>34</v>
      </c>
      <c r="B289" t="s">
        <v>228</v>
      </c>
      <c r="D289" t="s">
        <v>23</v>
      </c>
      <c r="F289" s="2" t="s">
        <v>261</v>
      </c>
      <c r="G289" s="2" t="s">
        <v>26</v>
      </c>
      <c r="H289" s="2" t="s">
        <v>260</v>
      </c>
      <c r="I289" s="2" t="s">
        <v>28</v>
      </c>
      <c r="J289" s="2">
        <v>1200</v>
      </c>
      <c r="K289" s="2" t="s">
        <v>232</v>
      </c>
      <c r="L289" s="2">
        <v>40</v>
      </c>
      <c r="M289" s="2" t="s">
        <v>233</v>
      </c>
      <c r="N289" s="2" t="s">
        <v>31</v>
      </c>
      <c r="O289" s="2">
        <v>438000</v>
      </c>
      <c r="P289" s="2" cm="1">
        <f t="array" ref="P289">_xlfn.IFS(AD289=$AT$8,STL!$P$3,AD289=$AT$9,STL!$P$4,AD289=$AT$10,STL!$P$5,AD289=$AT$11,STL!$P$6,AD289=$AT$12,STL!$P$7,AD289=$AT$13,STL!$P$8,AD289=$AT$14,STL!$P$9,AD289=$AT$15,STL!$P$10,AD289=$AT$16,STL!$P$11,AD289=$AT$17,STL!$P$12,AD289=$AT$18,STL!$P$13,AD289=$AT$19,STL!$P$14,AD289=$AT$20,STL!$P$15,AD289=$AT$21,STL!$P$16,AD289=$AT$22,STL!$P$17,AD289=$AT$23,STL!$P$18,AD289=$AT$24,STL!$P$19,AD289=$AT$25,STL!$P$20,AD289=$AT$26,STL!$P$21,AD289=$AT$27,STL!$P$22,AD289=$AT$28,STL!$P$23,AD289=$AT$29,STL!$P$24,AD289=$AT$30,STL!$P$25,AD289=$AT$31,STL!$P$26,AD289=$AT$32,STL!$P$27,AD289=$AT$33,STL!$P$28,AD289=$AT$34,STL!$P$29,AD289=$AT$35,STL!$P$30,AD289=$AT$36,STL!$P$31,AD289=$AT$37,STL!$P$32,AD289=$AT$38,STL!$P$33,AD289=$AT$39,STL!$P$34,AD289=$AT$40,STL!$P$35,AD289=$AT$41,STL!$P$36,AD289=$AT$42,STL!$P$37,AD289=$AT$43,STL!$P$38,AD289=$AT$44,STL!$P$39,AD289=$AT$45,STL!$P$40,AD289=$AT$46,STL!$P$41,AD289=$AT$47,STL!$P$42,AD289=$AT$48,STL!$P$43,AD289=$AT$49,STL!$P$44)</f>
        <v>8.3350000000000009</v>
      </c>
      <c r="Q289" s="2">
        <f>STL!$Q$3</f>
        <v>28</v>
      </c>
      <c r="R289" s="42">
        <f>STL!$R$3</f>
        <v>36.335000000000001</v>
      </c>
      <c r="S289" s="43" cm="1">
        <f t="array" ref="S289">_xlfn.IFS(A289=$AT$8,STL!$S$3,A289=$AT$9,STL!$S$4,A289=$AT$10,STL!$S$5,A289=$AT$11,STL!$S$6,A289=$AT$12,STL!$S$7,A289=$AT$13,STL!$S$8,A289=$AT$14,STL!$S$9,A289=$AT$15,STL!$S$10,A289=$AT$16,STL!$S$11,A289=$AT$17,STL!$S$12,A289=$AT$18,STL!$S$13,A289=$AT$19,STL!$S$14,A289=$AT$20,STL!$S$15,A289=$AT$21,STL!$S$16,A289=$AT$22,STL!$S$17,A289=$AT$23,STL!$S$18,A289=$AT$24,STL!$S$19,A289=$AT$25,STL!$S$20,A289=$AT$26,STL!$S$21,A289=$AT$27,STL!$S$22,A289=$AT$28,STL!$S$23,A289=$AT$29,STL!$S$24,A289=$AT$30,STL!$S$25,A289=$AT$31,STL!$S$26,A289=$AT$32,STL!$S$27,A289=$AT$33,STL!$S$28,A289=$AT$34,STL!$S$29,A289=$AT$35,STL!$S$30,A289=$AT$36,STL!$S$31,A289=$AT$37,STL!$S$32,A289=$AT$38,STL!$S$33,A289=$AT$39,STL!$S$34,A289=$AT$40,STL!$S$35,A289=$AT$41,STL!$S$36,A289=$AT$42,STL!$S$37,A289=$AT$43,STL!$S$38,A289=$AT$44,STL!$S$39,A289=$AT$45,STL!$S$40,A289=$AT$46,STL!$S$41,A289=$AT$47,STL!$S$42,A289=$AT$48,STL!$S$43,A289=$AT$49,STL!$S$44)</f>
        <v>15642.857142857143</v>
      </c>
      <c r="T289" s="2" cm="1">
        <f t="array" ref="T289">_xlfn.IFS(AD289=$AX$8,STL!$T$3,AD289=$AX$9,STL!$T$4,AD289=$AX$10,STL!$T$5,AD289=$AX$11,STL!$T$6,AD289=$AX$12,STL!$T$7,AD289=$AX$13,STL!$T$8,AD289=$AX$14,STL!$T$9,AD289=$AX$15,STL!$T$10,AD289=$AX$16,STL!$T$11,AD289=$AX$17,STL!$T$12,AD289=$AX$18,STL!$T$13,AD289=$AX$19,STL!$T$14,AD289=$AX$20,STL!$T$15,AD289=$AX$21,STL!$T$16,AD289=$AX$22,STL!$T$17,AD289=$AX$23,STL!$T$18,AD289=$AX$24,STL!$T$19,AD289=$AX$25,STL!$T$20,AD289=$AX$26,STL!$T$21,AD289=$AX$27,STL!$T$22,AD289=$AX$28,STL!$T$23,AD289=$AX$29,STL!$T$24,AD289=$AX$30,STL!$T$25,AD289=$AX$31,STL!$T$26,AD289=$AX$32,STL!$T$27,AD289=$AX$33,STL!$T$28,AD289=$AX$34,STL!$T$29,AD289=$AX$35,STL!$T$30,AD289=$AX$36,STL!$T$31,AD289=$AX$37,STL!$T$32,AD289=$AX$38,STL!$T$33,AD289=$AX$39,STL!$T$34,AD289=$AX$40,STL!$T$35,AD289=$AX$41,STL!$T$36,AD289=$AX$42,STL!$T$37,AD289=$AX$43,STL!$T$38,AD289=$AX$44,STL!$T$39,AD289=$AX$45,STL!$T$40,AD289=$AX$46,STL!$T$41,AD289=$AX$47,STL!$T$42,AD289=$AX$48,STL!$T$43,AD289=$AX$49,STL!$T$44)</f>
        <v>10.053000000000001</v>
      </c>
      <c r="U289" s="2" cm="1">
        <f t="array" ref="U289">_xlfn.IFS($AD289=$AX$8,STL!$U$3,$AD289=$AX$9,STL!$U$4,$AD289=$AX$10,STL!$U$5,$AD289=$AX$11,STL!$U$6,$AD289=$AX$12,STL!$U$7,$AD289=$AX$13,STL!$U$8,$AD289=$AX$14,STL!$U$9,$AD289=$AX$15,STL!$U$10,$AD289=$AX$16,STL!$U$11,$AD289=$AX$17,STL!$U$12,$AD289=$AX$18,STL!$U$13,$AD289=$AX$19,STL!$U$14,$AD289=$AX$20,STL!$U$15,$AD289=$AX$21,STL!$U$16,$AD289=$AX$22,STL!$U$17,$AD289=$AX$23,STL!$U$18,$AD289=$AX$24,STL!$U$19,$AD289=$AX$25,STL!$U$20,$AD289=$AX$26,STL!$U$21,$AD289=$AX$27,STL!$U$22,$AD289=$AX$28,STL!$U$23,$AD289=$AX$29,STL!$U$24,$AD289=$AX$30,STL!$U$25,$AD289=$AX$31,STL!$U$26,$AD289=$AX$32,STL!$U$27,$AD289=$AX$33,STL!$U$28,$AD289=$AX$34,STL!$U$29,$AD289=$AX$35,STL!$U$30,$AD289=$AX$36,STL!$U$31,$AD289=$AX$37,STL!$U$32,$AD289=$AX$38,STL!$U$33,$AD289=$AX$39,STL!$U$34,$AD289=$AX$40,STL!$U$35,$AD289=$AX$41,STL!$U$36,$AD289=$AX$42,STL!$U$37,$AD289=$AX$43,STL!$U$38,$AD289=$AX$44,STL!$U$39,$AD289=$AX$45,STL!$U$40,$AD289=$AX$46,STL!$U$41,$AD289=$AX$47,STL!$U$42,$AD289=$AX$48,STL!$U$43,$AD289=$AX$49,STL!$U$44)</f>
        <v>1.9790000000000001</v>
      </c>
      <c r="V289" s="2" cm="1">
        <f t="array" ref="V289">_xlfn.IFS($AD289=$AX$8,STL!$V$3,$AD289=$AX$9,STL!$V$4,$AD289=$AX$10,STL!$V$5,$AD289=$AX$11,STL!$V$6,$AD289=$AX$12,STL!$V$7,$AD289=$AX$13,STL!$V$8,$AD289=$AX$14,STL!$V$9,$AD289=$AX$15,STL!$V$10,$AD289=$AX$16,STL!$V$11,$AD289=$AX$17,STL!$V$12,$AD289=$AX$18,STL!$V$13,$AD289=$AX$19,STL!$V$14,$AD289=$AX$20,STL!$V$15,$AD289=$AX$21,STL!$V$16,$AD289=$AX$22,STL!$V$17,$AD289=$AX$23,STL!$V$18,$AD289=$AX$24,STL!$V$19,$AD289=$AX$25,STL!$V$20,$AD289=$AX$26,STL!$V$21,$AD289=$AX$27,STL!$V$22,$AD289=$AX$28,STL!$V$23,$AD289=$AX$29,STL!$V$24,$AD289=$AX$30,STL!$V$25,$AD289=$AX$31,STL!$V$26,$AD289=$AX$32,STL!$V$27,$AD289=$AX$33,STL!$V$28,$AD289=$AX$34,STL!$V$29,$AD289=$AX$35,STL!$V$30,$AD289=$AX$36,STL!$V$31,$AD289=$AX$37,STL!$V$32,$AD289=$AX$38,STL!$V$33,$AD289=$AX$39,STL!$V$34,$AD289=$AX$40,STL!$V$35,$AD289=$AX$41,STL!$V$36,$AD289=$AX$42,STL!$V$37,$AD289=$AX$43,STL!$V$38,$AD289=$AX$44,STL!$V$39,$AD289=$AX$45,STL!$V$40,$AD289=$AX$46,STL!$V$41,$AD289=$AX$47,STL!$V$42,$AD289=$AX$48,STL!$V$43,$AD289=$AX$49,STL!$V$44)</f>
        <v>12.032</v>
      </c>
      <c r="W289" s="2" t="s">
        <v>1608</v>
      </c>
      <c r="X289" s="2">
        <v>0</v>
      </c>
      <c r="Y289" s="2" t="s">
        <v>33</v>
      </c>
      <c r="Z289" s="2" t="s">
        <v>61</v>
      </c>
      <c r="AA289" s="2" t="s">
        <v>35</v>
      </c>
      <c r="AB289" s="2">
        <v>1506.965901</v>
      </c>
      <c r="AC289" s="2">
        <v>1.506966</v>
      </c>
      <c r="AD289" s="2">
        <v>34</v>
      </c>
      <c r="AE289" s="10" t="s">
        <v>307</v>
      </c>
      <c r="AF289" s="2">
        <f t="shared" si="5"/>
        <v>47146.507714285719</v>
      </c>
      <c r="AG289" s="2" cm="1">
        <f t="array" ref="AG289">_xlfn.IFS(D289="I",MIN('Datos pp I Región'!$K$7:$K$9),D289="II",MIN('Datos pp II Región'!$K$7:$K$9),D289="III",MIN('Datos pp III Región'!$K$7:$K$9),D289="IV",MIN('Datos pp IV Región'!$K$7:$K$9),D289="V",MIN('Datos pp V Región'!$K$7:$K$9),D289="RM",MIN('Datos pp RM'!$K$7:$K$9),D289="VI",MIN('Datos pp VI Región'!$K$7:$K$9))</f>
        <v>22</v>
      </c>
      <c r="AH289" s="2" cm="1">
        <f t="array" ref="AH289">_xlfn.IFS(Z289="Pavimentado",1-(AG289/(4*365)),Z289="No Pavimentado",1-(AG289/365))</f>
        <v>0.9397260273972603</v>
      </c>
      <c r="AI289" s="2" cm="1">
        <f t="array" ref="AI289">_xlfn.IFS(Z289="Pavimentado",8,Z289="No Pavimentado",R289)</f>
        <v>36.335000000000001</v>
      </c>
      <c r="AJ289" s="2">
        <v>0.62</v>
      </c>
      <c r="AK289" s="2">
        <v>0.15</v>
      </c>
      <c r="AL289" s="2">
        <v>1.5</v>
      </c>
      <c r="AM289" s="2">
        <v>0.15</v>
      </c>
      <c r="AN289" s="2"/>
      <c r="AO289" s="2" cm="1">
        <f t="array" ref="AO289">_xlfn.IFS($Z289=$AU$3,AJ289*(($X289)^(0.91))*(AI289*1.1023)^(1.02),$Z289=$AU$4,AL289*281.9*((8.5/12)^0.9)*(AI289/2.72)^0.45)</f>
        <v>995.38378987729118</v>
      </c>
      <c r="AP289" s="2" cm="1">
        <f t="array" ref="AP289">_xlfn.IFS($Z289=$AU$3,AK289*(($X289)^(0.91))*(AI289*1.1023)^1.02,$Z289=$AU$4,AM289*281.9*((8.5/12)^0.9)*(AI289/2.72)^0.45)</f>
        <v>99.538378987729104</v>
      </c>
      <c r="AQ289" s="2" cm="1">
        <f t="array" ref="AQ289">_xlfn.IFS(Z289=$AU$3,(AF289*AO289*AH289)/1000000,Z289=$AU$4,(AF289*AH289*AO289*(1-AN289))/1000000)</f>
        <v>44.100280131908931</v>
      </c>
      <c r="AR289" s="2" cm="1">
        <f t="array" ref="AR289">_xlfn.IFS(Z289=$AU$3,(AF289*AP289*AH289)/1000000,Z289=$AU$4,(AF289*AH289*AP289*(1-AN289))/1000000)</f>
        <v>4.4100280131908924</v>
      </c>
    </row>
    <row r="290" spans="1:44" x14ac:dyDescent="0.3">
      <c r="A290" s="2">
        <v>34</v>
      </c>
      <c r="B290" t="s">
        <v>228</v>
      </c>
      <c r="D290" t="s">
        <v>23</v>
      </c>
      <c r="F290" s="2" t="s">
        <v>259</v>
      </c>
      <c r="G290" s="2" t="s">
        <v>26</v>
      </c>
      <c r="H290" s="2" t="s">
        <v>260</v>
      </c>
      <c r="I290" s="2" t="s">
        <v>28</v>
      </c>
      <c r="J290" s="2">
        <v>1200</v>
      </c>
      <c r="K290" s="2" t="s">
        <v>232</v>
      </c>
      <c r="L290" s="2">
        <v>40</v>
      </c>
      <c r="M290" s="2" t="s">
        <v>233</v>
      </c>
      <c r="N290" s="2" t="s">
        <v>31</v>
      </c>
      <c r="O290" s="2">
        <v>438000</v>
      </c>
      <c r="P290" s="2" cm="1">
        <f t="array" ref="P290">_xlfn.IFS(AD290=$AT$8,STL!$P$3,AD290=$AT$9,STL!$P$4,AD290=$AT$10,STL!$P$5,AD290=$AT$11,STL!$P$6,AD290=$AT$12,STL!$P$7,AD290=$AT$13,STL!$P$8,AD290=$AT$14,STL!$P$9,AD290=$AT$15,STL!$P$10,AD290=$AT$16,STL!$P$11,AD290=$AT$17,STL!$P$12,AD290=$AT$18,STL!$P$13,AD290=$AT$19,STL!$P$14,AD290=$AT$20,STL!$P$15,AD290=$AT$21,STL!$P$16,AD290=$AT$22,STL!$P$17,AD290=$AT$23,STL!$P$18,AD290=$AT$24,STL!$P$19,AD290=$AT$25,STL!$P$20,AD290=$AT$26,STL!$P$21,AD290=$AT$27,STL!$P$22,AD290=$AT$28,STL!$P$23,AD290=$AT$29,STL!$P$24,AD290=$AT$30,STL!$P$25,AD290=$AT$31,STL!$P$26,AD290=$AT$32,STL!$P$27,AD290=$AT$33,STL!$P$28,AD290=$AT$34,STL!$P$29,AD290=$AT$35,STL!$P$30,AD290=$AT$36,STL!$P$31,AD290=$AT$37,STL!$P$32,AD290=$AT$38,STL!$P$33,AD290=$AT$39,STL!$P$34,AD290=$AT$40,STL!$P$35,AD290=$AT$41,STL!$P$36,AD290=$AT$42,STL!$P$37,AD290=$AT$43,STL!$P$38,AD290=$AT$44,STL!$P$39,AD290=$AT$45,STL!$P$40,AD290=$AT$46,STL!$P$41,AD290=$AT$47,STL!$P$42,AD290=$AT$48,STL!$P$43,AD290=$AT$49,STL!$P$44)</f>
        <v>8.3350000000000009</v>
      </c>
      <c r="Q290" s="2">
        <f>STL!$Q$3</f>
        <v>28</v>
      </c>
      <c r="R290" s="42">
        <f>STL!$R$3</f>
        <v>36.335000000000001</v>
      </c>
      <c r="S290" s="43" cm="1">
        <f t="array" ref="S290">_xlfn.IFS(A290=$AT$8,STL!$S$3,A290=$AT$9,STL!$S$4,A290=$AT$10,STL!$S$5,A290=$AT$11,STL!$S$6,A290=$AT$12,STL!$S$7,A290=$AT$13,STL!$S$8,A290=$AT$14,STL!$S$9,A290=$AT$15,STL!$S$10,A290=$AT$16,STL!$S$11,A290=$AT$17,STL!$S$12,A290=$AT$18,STL!$S$13,A290=$AT$19,STL!$S$14,A290=$AT$20,STL!$S$15,A290=$AT$21,STL!$S$16,A290=$AT$22,STL!$S$17,A290=$AT$23,STL!$S$18,A290=$AT$24,STL!$S$19,A290=$AT$25,STL!$S$20,A290=$AT$26,STL!$S$21,A290=$AT$27,STL!$S$22,A290=$AT$28,STL!$S$23,A290=$AT$29,STL!$S$24,A290=$AT$30,STL!$S$25,A290=$AT$31,STL!$S$26,A290=$AT$32,STL!$S$27,A290=$AT$33,STL!$S$28,A290=$AT$34,STL!$S$29,A290=$AT$35,STL!$S$30,A290=$AT$36,STL!$S$31,A290=$AT$37,STL!$S$32,A290=$AT$38,STL!$S$33,A290=$AT$39,STL!$S$34,A290=$AT$40,STL!$S$35,A290=$AT$41,STL!$S$36,A290=$AT$42,STL!$S$37,A290=$AT$43,STL!$S$38,A290=$AT$44,STL!$S$39,A290=$AT$45,STL!$S$40,A290=$AT$46,STL!$S$41,A290=$AT$47,STL!$S$42,A290=$AT$48,STL!$S$43,A290=$AT$49,STL!$S$44)</f>
        <v>15642.857142857143</v>
      </c>
      <c r="T290" s="2" cm="1">
        <f t="array" ref="T290">_xlfn.IFS(AD290=$AX$8,STL!$T$3,AD290=$AX$9,STL!$T$4,AD290=$AX$10,STL!$T$5,AD290=$AX$11,STL!$T$6,AD290=$AX$12,STL!$T$7,AD290=$AX$13,STL!$T$8,AD290=$AX$14,STL!$T$9,AD290=$AX$15,STL!$T$10,AD290=$AX$16,STL!$T$11,AD290=$AX$17,STL!$T$12,AD290=$AX$18,STL!$T$13,AD290=$AX$19,STL!$T$14,AD290=$AX$20,STL!$T$15,AD290=$AX$21,STL!$T$16,AD290=$AX$22,STL!$T$17,AD290=$AX$23,STL!$T$18,AD290=$AX$24,STL!$T$19,AD290=$AX$25,STL!$T$20,AD290=$AX$26,STL!$T$21,AD290=$AX$27,STL!$T$22,AD290=$AX$28,STL!$T$23,AD290=$AX$29,STL!$T$24,AD290=$AX$30,STL!$T$25,AD290=$AX$31,STL!$T$26,AD290=$AX$32,STL!$T$27,AD290=$AX$33,STL!$T$28,AD290=$AX$34,STL!$T$29,AD290=$AX$35,STL!$T$30,AD290=$AX$36,STL!$T$31,AD290=$AX$37,STL!$T$32,AD290=$AX$38,STL!$T$33,AD290=$AX$39,STL!$T$34,AD290=$AX$40,STL!$T$35,AD290=$AX$41,STL!$T$36,AD290=$AX$42,STL!$T$37,AD290=$AX$43,STL!$T$38,AD290=$AX$44,STL!$T$39,AD290=$AX$45,STL!$T$40,AD290=$AX$46,STL!$T$41,AD290=$AX$47,STL!$T$42,AD290=$AX$48,STL!$T$43,AD290=$AX$49,STL!$T$44)</f>
        <v>10.053000000000001</v>
      </c>
      <c r="U290" s="2" cm="1">
        <f t="array" ref="U290">_xlfn.IFS($AD290=$AX$8,STL!$U$3,$AD290=$AX$9,STL!$U$4,$AD290=$AX$10,STL!$U$5,$AD290=$AX$11,STL!$U$6,$AD290=$AX$12,STL!$U$7,$AD290=$AX$13,STL!$U$8,$AD290=$AX$14,STL!$U$9,$AD290=$AX$15,STL!$U$10,$AD290=$AX$16,STL!$U$11,$AD290=$AX$17,STL!$U$12,$AD290=$AX$18,STL!$U$13,$AD290=$AX$19,STL!$U$14,$AD290=$AX$20,STL!$U$15,$AD290=$AX$21,STL!$U$16,$AD290=$AX$22,STL!$U$17,$AD290=$AX$23,STL!$U$18,$AD290=$AX$24,STL!$U$19,$AD290=$AX$25,STL!$U$20,$AD290=$AX$26,STL!$U$21,$AD290=$AX$27,STL!$U$22,$AD290=$AX$28,STL!$U$23,$AD290=$AX$29,STL!$U$24,$AD290=$AX$30,STL!$U$25,$AD290=$AX$31,STL!$U$26,$AD290=$AX$32,STL!$U$27,$AD290=$AX$33,STL!$U$28,$AD290=$AX$34,STL!$U$29,$AD290=$AX$35,STL!$U$30,$AD290=$AX$36,STL!$U$31,$AD290=$AX$37,STL!$U$32,$AD290=$AX$38,STL!$U$33,$AD290=$AX$39,STL!$U$34,$AD290=$AX$40,STL!$U$35,$AD290=$AX$41,STL!$U$36,$AD290=$AX$42,STL!$U$37,$AD290=$AX$43,STL!$U$38,$AD290=$AX$44,STL!$U$39,$AD290=$AX$45,STL!$U$40,$AD290=$AX$46,STL!$U$41,$AD290=$AX$47,STL!$U$42,$AD290=$AX$48,STL!$U$43,$AD290=$AX$49,STL!$U$44)</f>
        <v>1.9790000000000001</v>
      </c>
      <c r="V290" s="2" cm="1">
        <f t="array" ref="V290">_xlfn.IFS($AD290=$AX$8,STL!$V$3,$AD290=$AX$9,STL!$V$4,$AD290=$AX$10,STL!$V$5,$AD290=$AX$11,STL!$V$6,$AD290=$AX$12,STL!$V$7,$AD290=$AX$13,STL!$V$8,$AD290=$AX$14,STL!$V$9,$AD290=$AX$15,STL!$V$10,$AD290=$AX$16,STL!$V$11,$AD290=$AX$17,STL!$V$12,$AD290=$AX$18,STL!$V$13,$AD290=$AX$19,STL!$V$14,$AD290=$AX$20,STL!$V$15,$AD290=$AX$21,STL!$V$16,$AD290=$AX$22,STL!$V$17,$AD290=$AX$23,STL!$V$18,$AD290=$AX$24,STL!$V$19,$AD290=$AX$25,STL!$V$20,$AD290=$AX$26,STL!$V$21,$AD290=$AX$27,STL!$V$22,$AD290=$AX$28,STL!$V$23,$AD290=$AX$29,STL!$V$24,$AD290=$AX$30,STL!$V$25,$AD290=$AX$31,STL!$V$26,$AD290=$AX$32,STL!$V$27,$AD290=$AX$33,STL!$V$28,$AD290=$AX$34,STL!$V$29,$AD290=$AX$35,STL!$V$30,$AD290=$AX$36,STL!$V$31,$AD290=$AX$37,STL!$V$32,$AD290=$AX$38,STL!$V$33,$AD290=$AX$39,STL!$V$34,$AD290=$AX$40,STL!$V$35,$AD290=$AX$41,STL!$V$36,$AD290=$AX$42,STL!$V$37,$AD290=$AX$43,STL!$V$38,$AD290=$AX$44,STL!$V$39,$AD290=$AX$45,STL!$V$40,$AD290=$AX$46,STL!$V$41,$AD290=$AX$47,STL!$V$42,$AD290=$AX$48,STL!$V$43,$AD290=$AX$49,STL!$V$44)</f>
        <v>12.032</v>
      </c>
      <c r="W290" s="2" t="s">
        <v>1609</v>
      </c>
      <c r="X290" s="2">
        <v>0.03</v>
      </c>
      <c r="Y290" s="2" t="s">
        <v>33</v>
      </c>
      <c r="Z290" s="2" t="s">
        <v>34</v>
      </c>
      <c r="AA290" s="2" t="s">
        <v>35</v>
      </c>
      <c r="AB290" s="2">
        <v>3027.1918860000001</v>
      </c>
      <c r="AC290" s="2">
        <v>3.0271919999999999</v>
      </c>
      <c r="AD290" s="2">
        <v>34</v>
      </c>
      <c r="AE290" s="10" t="s">
        <v>307</v>
      </c>
      <c r="AF290" s="2">
        <f t="shared" si="5"/>
        <v>94707.864000000001</v>
      </c>
      <c r="AG290" s="2" cm="1">
        <f t="array" ref="AG290">_xlfn.IFS(D290="I",MIN('Datos pp I Región'!$K$7:$K$9),D290="II",MIN('Datos pp II Región'!$K$7:$K$9),D290="III",MIN('Datos pp III Región'!$K$7:$K$9),D290="IV",MIN('Datos pp IV Región'!$K$7:$K$9),D290="V",MIN('Datos pp V Región'!$K$7:$K$9),D290="RM",MIN('Datos pp RM'!$K$7:$K$9),D290="VI",MIN('Datos pp VI Región'!$K$7:$K$9))</f>
        <v>22</v>
      </c>
      <c r="AH290" s="2" cm="1">
        <f t="array" ref="AH290">_xlfn.IFS(Z290="Pavimentado",1-(AG290/(4*365)),Z290="No Pavimentado",1-(AG290/365))</f>
        <v>0.98493150684931507</v>
      </c>
      <c r="AI290" s="2" cm="1">
        <f t="array" ref="AI290">_xlfn.IFS(Z290="Pavimentado",8,Z290="No Pavimentado",R290)</f>
        <v>8</v>
      </c>
      <c r="AJ290" s="2">
        <v>0.62</v>
      </c>
      <c r="AK290" s="2">
        <v>0.15</v>
      </c>
      <c r="AL290" s="2">
        <v>1.5</v>
      </c>
      <c r="AM290" s="2">
        <v>0.15</v>
      </c>
      <c r="AN290" s="2"/>
      <c r="AO290" s="2" cm="1">
        <f t="array" ref="AO290">_xlfn.IFS($Z290=$AU$3,AJ290*(($X290)^(0.91))*(AI290*1.1023)^(1.02),$Z290=$AU$4,AL290*281.9*((8.5/12)^0.9)*(AI290/2.72)^0.45)</f>
        <v>0.23489275495793649</v>
      </c>
      <c r="AP290" s="2" cm="1">
        <f t="array" ref="AP290">_xlfn.IFS($Z290=$AU$3,AK290*(($X290)^(0.91))*(AI290*1.1023)^1.02,$Z290=$AU$4,AM290*281.9*((8.5/12)^0.9)*(AI290/2.72)^0.45)</f>
        <v>5.6828892328533019E-2</v>
      </c>
      <c r="AQ290" s="2" cm="1">
        <f t="array" ref="AQ290">_xlfn.IFS(Z290=$AU$3,(AF290*AO290*AH290)/1000000,Z290=$AU$4,(AF290*AH290*AO290*(1-AN290))/1000000)</f>
        <v>2.1910974513055879E-2</v>
      </c>
      <c r="AR290" s="2" cm="1">
        <f t="array" ref="AR290">_xlfn.IFS(Z290=$AU$3,(AF290*AP290*AH290)/1000000,Z290=$AU$4,(AF290*AH290*AP290*(1-AN290))/1000000)</f>
        <v>5.3010422209006161E-3</v>
      </c>
    </row>
    <row r="291" spans="1:44" x14ac:dyDescent="0.3">
      <c r="A291" s="2">
        <v>34</v>
      </c>
      <c r="B291" t="s">
        <v>228</v>
      </c>
      <c r="D291" t="s">
        <v>23</v>
      </c>
      <c r="F291" s="2" t="s">
        <v>259</v>
      </c>
      <c r="G291" s="2" t="s">
        <v>26</v>
      </c>
      <c r="H291" s="2" t="s">
        <v>260</v>
      </c>
      <c r="I291" s="2" t="s">
        <v>28</v>
      </c>
      <c r="J291" s="2">
        <v>1200</v>
      </c>
      <c r="K291" s="2" t="s">
        <v>232</v>
      </c>
      <c r="L291" s="2">
        <v>40</v>
      </c>
      <c r="M291" s="2" t="s">
        <v>233</v>
      </c>
      <c r="N291" s="2" t="s">
        <v>31</v>
      </c>
      <c r="O291" s="2">
        <v>438000</v>
      </c>
      <c r="P291" s="2" cm="1">
        <f t="array" ref="P291">_xlfn.IFS(AD291=$AT$8,STL!$P$3,AD291=$AT$9,STL!$P$4,AD291=$AT$10,STL!$P$5,AD291=$AT$11,STL!$P$6,AD291=$AT$12,STL!$P$7,AD291=$AT$13,STL!$P$8,AD291=$AT$14,STL!$P$9,AD291=$AT$15,STL!$P$10,AD291=$AT$16,STL!$P$11,AD291=$AT$17,STL!$P$12,AD291=$AT$18,STL!$P$13,AD291=$AT$19,STL!$P$14,AD291=$AT$20,STL!$P$15,AD291=$AT$21,STL!$P$16,AD291=$AT$22,STL!$P$17,AD291=$AT$23,STL!$P$18,AD291=$AT$24,STL!$P$19,AD291=$AT$25,STL!$P$20,AD291=$AT$26,STL!$P$21,AD291=$AT$27,STL!$P$22,AD291=$AT$28,STL!$P$23,AD291=$AT$29,STL!$P$24,AD291=$AT$30,STL!$P$25,AD291=$AT$31,STL!$P$26,AD291=$AT$32,STL!$P$27,AD291=$AT$33,STL!$P$28,AD291=$AT$34,STL!$P$29,AD291=$AT$35,STL!$P$30,AD291=$AT$36,STL!$P$31,AD291=$AT$37,STL!$P$32,AD291=$AT$38,STL!$P$33,AD291=$AT$39,STL!$P$34,AD291=$AT$40,STL!$P$35,AD291=$AT$41,STL!$P$36,AD291=$AT$42,STL!$P$37,AD291=$AT$43,STL!$P$38,AD291=$AT$44,STL!$P$39,AD291=$AT$45,STL!$P$40,AD291=$AT$46,STL!$P$41,AD291=$AT$47,STL!$P$42,AD291=$AT$48,STL!$P$43,AD291=$AT$49,STL!$P$44)</f>
        <v>8.3350000000000009</v>
      </c>
      <c r="Q291" s="2">
        <f>STL!$Q$3</f>
        <v>28</v>
      </c>
      <c r="R291" s="42">
        <f>STL!$R$3</f>
        <v>36.335000000000001</v>
      </c>
      <c r="S291" s="43" cm="1">
        <f t="array" ref="S291">_xlfn.IFS(A291=$AT$8,STL!$S$3,A291=$AT$9,STL!$S$4,A291=$AT$10,STL!$S$5,A291=$AT$11,STL!$S$6,A291=$AT$12,STL!$S$7,A291=$AT$13,STL!$S$8,A291=$AT$14,STL!$S$9,A291=$AT$15,STL!$S$10,A291=$AT$16,STL!$S$11,A291=$AT$17,STL!$S$12,A291=$AT$18,STL!$S$13,A291=$AT$19,STL!$S$14,A291=$AT$20,STL!$S$15,A291=$AT$21,STL!$S$16,A291=$AT$22,STL!$S$17,A291=$AT$23,STL!$S$18,A291=$AT$24,STL!$S$19,A291=$AT$25,STL!$S$20,A291=$AT$26,STL!$S$21,A291=$AT$27,STL!$S$22,A291=$AT$28,STL!$S$23,A291=$AT$29,STL!$S$24,A291=$AT$30,STL!$S$25,A291=$AT$31,STL!$S$26,A291=$AT$32,STL!$S$27,A291=$AT$33,STL!$S$28,A291=$AT$34,STL!$S$29,A291=$AT$35,STL!$S$30,A291=$AT$36,STL!$S$31,A291=$AT$37,STL!$S$32,A291=$AT$38,STL!$S$33,A291=$AT$39,STL!$S$34,A291=$AT$40,STL!$S$35,A291=$AT$41,STL!$S$36,A291=$AT$42,STL!$S$37,A291=$AT$43,STL!$S$38,A291=$AT$44,STL!$S$39,A291=$AT$45,STL!$S$40,A291=$AT$46,STL!$S$41,A291=$AT$47,STL!$S$42,A291=$AT$48,STL!$S$43,A291=$AT$49,STL!$S$44)</f>
        <v>15642.857142857143</v>
      </c>
      <c r="T291" s="2" cm="1">
        <f t="array" ref="T291">_xlfn.IFS(AD291=$AX$8,STL!$T$3,AD291=$AX$9,STL!$T$4,AD291=$AX$10,STL!$T$5,AD291=$AX$11,STL!$T$6,AD291=$AX$12,STL!$T$7,AD291=$AX$13,STL!$T$8,AD291=$AX$14,STL!$T$9,AD291=$AX$15,STL!$T$10,AD291=$AX$16,STL!$T$11,AD291=$AX$17,STL!$T$12,AD291=$AX$18,STL!$T$13,AD291=$AX$19,STL!$T$14,AD291=$AX$20,STL!$T$15,AD291=$AX$21,STL!$T$16,AD291=$AX$22,STL!$T$17,AD291=$AX$23,STL!$T$18,AD291=$AX$24,STL!$T$19,AD291=$AX$25,STL!$T$20,AD291=$AX$26,STL!$T$21,AD291=$AX$27,STL!$T$22,AD291=$AX$28,STL!$T$23,AD291=$AX$29,STL!$T$24,AD291=$AX$30,STL!$T$25,AD291=$AX$31,STL!$T$26,AD291=$AX$32,STL!$T$27,AD291=$AX$33,STL!$T$28,AD291=$AX$34,STL!$T$29,AD291=$AX$35,STL!$T$30,AD291=$AX$36,STL!$T$31,AD291=$AX$37,STL!$T$32,AD291=$AX$38,STL!$T$33,AD291=$AX$39,STL!$T$34,AD291=$AX$40,STL!$T$35,AD291=$AX$41,STL!$T$36,AD291=$AX$42,STL!$T$37,AD291=$AX$43,STL!$T$38,AD291=$AX$44,STL!$T$39,AD291=$AX$45,STL!$T$40,AD291=$AX$46,STL!$T$41,AD291=$AX$47,STL!$T$42,AD291=$AX$48,STL!$T$43,AD291=$AX$49,STL!$T$44)</f>
        <v>10.053000000000001</v>
      </c>
      <c r="U291" s="2" cm="1">
        <f t="array" ref="U291">_xlfn.IFS($AD291=$AX$8,STL!$U$3,$AD291=$AX$9,STL!$U$4,$AD291=$AX$10,STL!$U$5,$AD291=$AX$11,STL!$U$6,$AD291=$AX$12,STL!$U$7,$AD291=$AX$13,STL!$U$8,$AD291=$AX$14,STL!$U$9,$AD291=$AX$15,STL!$U$10,$AD291=$AX$16,STL!$U$11,$AD291=$AX$17,STL!$U$12,$AD291=$AX$18,STL!$U$13,$AD291=$AX$19,STL!$U$14,$AD291=$AX$20,STL!$U$15,$AD291=$AX$21,STL!$U$16,$AD291=$AX$22,STL!$U$17,$AD291=$AX$23,STL!$U$18,$AD291=$AX$24,STL!$U$19,$AD291=$AX$25,STL!$U$20,$AD291=$AX$26,STL!$U$21,$AD291=$AX$27,STL!$U$22,$AD291=$AX$28,STL!$U$23,$AD291=$AX$29,STL!$U$24,$AD291=$AX$30,STL!$U$25,$AD291=$AX$31,STL!$U$26,$AD291=$AX$32,STL!$U$27,$AD291=$AX$33,STL!$U$28,$AD291=$AX$34,STL!$U$29,$AD291=$AX$35,STL!$U$30,$AD291=$AX$36,STL!$U$31,$AD291=$AX$37,STL!$U$32,$AD291=$AX$38,STL!$U$33,$AD291=$AX$39,STL!$U$34,$AD291=$AX$40,STL!$U$35,$AD291=$AX$41,STL!$U$36,$AD291=$AX$42,STL!$U$37,$AD291=$AX$43,STL!$U$38,$AD291=$AX$44,STL!$U$39,$AD291=$AX$45,STL!$U$40,$AD291=$AX$46,STL!$U$41,$AD291=$AX$47,STL!$U$42,$AD291=$AX$48,STL!$U$43,$AD291=$AX$49,STL!$U$44)</f>
        <v>1.9790000000000001</v>
      </c>
      <c r="V291" s="2" cm="1">
        <f t="array" ref="V291">_xlfn.IFS($AD291=$AX$8,STL!$V$3,$AD291=$AX$9,STL!$V$4,$AD291=$AX$10,STL!$V$5,$AD291=$AX$11,STL!$V$6,$AD291=$AX$12,STL!$V$7,$AD291=$AX$13,STL!$V$8,$AD291=$AX$14,STL!$V$9,$AD291=$AX$15,STL!$V$10,$AD291=$AX$16,STL!$V$11,$AD291=$AX$17,STL!$V$12,$AD291=$AX$18,STL!$V$13,$AD291=$AX$19,STL!$V$14,$AD291=$AX$20,STL!$V$15,$AD291=$AX$21,STL!$V$16,$AD291=$AX$22,STL!$V$17,$AD291=$AX$23,STL!$V$18,$AD291=$AX$24,STL!$V$19,$AD291=$AX$25,STL!$V$20,$AD291=$AX$26,STL!$V$21,$AD291=$AX$27,STL!$V$22,$AD291=$AX$28,STL!$V$23,$AD291=$AX$29,STL!$V$24,$AD291=$AX$30,STL!$V$25,$AD291=$AX$31,STL!$V$26,$AD291=$AX$32,STL!$V$27,$AD291=$AX$33,STL!$V$28,$AD291=$AX$34,STL!$V$29,$AD291=$AX$35,STL!$V$30,$AD291=$AX$36,STL!$V$31,$AD291=$AX$37,STL!$V$32,$AD291=$AX$38,STL!$V$33,$AD291=$AX$39,STL!$V$34,$AD291=$AX$40,STL!$V$35,$AD291=$AX$41,STL!$V$36,$AD291=$AX$42,STL!$V$37,$AD291=$AX$43,STL!$V$38,$AD291=$AX$44,STL!$V$39,$AD291=$AX$45,STL!$V$40,$AD291=$AX$46,STL!$V$41,$AD291=$AX$47,STL!$V$42,$AD291=$AX$48,STL!$V$43,$AD291=$AX$49,STL!$V$44)</f>
        <v>12.032</v>
      </c>
      <c r="W291" s="2" t="s">
        <v>1610</v>
      </c>
      <c r="X291" s="2">
        <v>0.03</v>
      </c>
      <c r="Y291" s="2" t="s">
        <v>33</v>
      </c>
      <c r="Z291" s="2" t="s">
        <v>34</v>
      </c>
      <c r="AA291" s="2" t="s">
        <v>35</v>
      </c>
      <c r="AB291" s="2">
        <v>2954.9595389999999</v>
      </c>
      <c r="AC291" s="2">
        <v>2.9549599999999998</v>
      </c>
      <c r="AD291" s="2">
        <v>34</v>
      </c>
      <c r="AE291" s="10" t="s">
        <v>307</v>
      </c>
      <c r="AF291" s="2">
        <f t="shared" si="5"/>
        <v>92448.034285714282</v>
      </c>
      <c r="AG291" s="2" cm="1">
        <f t="array" ref="AG291">_xlfn.IFS(D291="I",MIN('Datos pp I Región'!$K$7:$K$9),D291="II",MIN('Datos pp II Región'!$K$7:$K$9),D291="III",MIN('Datos pp III Región'!$K$7:$K$9),D291="IV",MIN('Datos pp IV Región'!$K$7:$K$9),D291="V",MIN('Datos pp V Región'!$K$7:$K$9),D291="RM",MIN('Datos pp RM'!$K$7:$K$9),D291="VI",MIN('Datos pp VI Región'!$K$7:$K$9))</f>
        <v>22</v>
      </c>
      <c r="AH291" s="2" cm="1">
        <f t="array" ref="AH291">_xlfn.IFS(Z291="Pavimentado",1-(AG291/(4*365)),Z291="No Pavimentado",1-(AG291/365))</f>
        <v>0.98493150684931507</v>
      </c>
      <c r="AI291" s="2" cm="1">
        <f t="array" ref="AI291">_xlfn.IFS(Z291="Pavimentado",8,Z291="No Pavimentado",R291)</f>
        <v>8</v>
      </c>
      <c r="AJ291" s="2">
        <v>0.62</v>
      </c>
      <c r="AK291" s="2">
        <v>0.15</v>
      </c>
      <c r="AL291" s="2">
        <v>1.5</v>
      </c>
      <c r="AM291" s="2">
        <v>0.15</v>
      </c>
      <c r="AN291" s="2"/>
      <c r="AO291" s="2" cm="1">
        <f t="array" ref="AO291">_xlfn.IFS($Z291=$AU$3,AJ291*(($X291)^(0.91))*(AI291*1.1023)^(1.02),$Z291=$AU$4,AL291*281.9*((8.5/12)^0.9)*(AI291/2.72)^0.45)</f>
        <v>0.23489275495793649</v>
      </c>
      <c r="AP291" s="2" cm="1">
        <f t="array" ref="AP291">_xlfn.IFS($Z291=$AU$3,AK291*(($X291)^(0.91))*(AI291*1.1023)^1.02,$Z291=$AU$4,AM291*281.9*((8.5/12)^0.9)*(AI291/2.72)^0.45)</f>
        <v>5.6828892328533019E-2</v>
      </c>
      <c r="AQ291" s="2" cm="1">
        <f t="array" ref="AQ291">_xlfn.IFS(Z291=$AU$3,(AF291*AO291*AH291)/1000000,Z291=$AU$4,(AF291*AH291*AO291*(1-AN291))/1000000)</f>
        <v>2.13881555075131E-2</v>
      </c>
      <c r="AR291" s="2" cm="1">
        <f t="array" ref="AR291">_xlfn.IFS(Z291=$AU$3,(AF291*AP291*AH291)/1000000,Z291=$AU$4,(AF291*AH291*AP291*(1-AN291))/1000000)</f>
        <v>5.1745537518176864E-3</v>
      </c>
    </row>
    <row r="292" spans="1:44" x14ac:dyDescent="0.3">
      <c r="A292" s="2">
        <v>34</v>
      </c>
      <c r="B292" t="s">
        <v>228</v>
      </c>
      <c r="D292" t="s">
        <v>23</v>
      </c>
      <c r="F292" s="2" t="s">
        <v>261</v>
      </c>
      <c r="G292" s="2" t="s">
        <v>26</v>
      </c>
      <c r="H292" s="2" t="s">
        <v>260</v>
      </c>
      <c r="I292" s="2" t="s">
        <v>28</v>
      </c>
      <c r="J292" s="2">
        <v>1200</v>
      </c>
      <c r="K292" s="2" t="s">
        <v>232</v>
      </c>
      <c r="L292" s="2">
        <v>40</v>
      </c>
      <c r="M292" s="2" t="s">
        <v>233</v>
      </c>
      <c r="N292" s="2" t="s">
        <v>31</v>
      </c>
      <c r="O292" s="2">
        <v>438000</v>
      </c>
      <c r="P292" s="2" cm="1">
        <f t="array" ref="P292">_xlfn.IFS(AD292=$AT$8,STL!$P$3,AD292=$AT$9,STL!$P$4,AD292=$AT$10,STL!$P$5,AD292=$AT$11,STL!$P$6,AD292=$AT$12,STL!$P$7,AD292=$AT$13,STL!$P$8,AD292=$AT$14,STL!$P$9,AD292=$AT$15,STL!$P$10,AD292=$AT$16,STL!$P$11,AD292=$AT$17,STL!$P$12,AD292=$AT$18,STL!$P$13,AD292=$AT$19,STL!$P$14,AD292=$AT$20,STL!$P$15,AD292=$AT$21,STL!$P$16,AD292=$AT$22,STL!$P$17,AD292=$AT$23,STL!$P$18,AD292=$AT$24,STL!$P$19,AD292=$AT$25,STL!$P$20,AD292=$AT$26,STL!$P$21,AD292=$AT$27,STL!$P$22,AD292=$AT$28,STL!$P$23,AD292=$AT$29,STL!$P$24,AD292=$AT$30,STL!$P$25,AD292=$AT$31,STL!$P$26,AD292=$AT$32,STL!$P$27,AD292=$AT$33,STL!$P$28,AD292=$AT$34,STL!$P$29,AD292=$AT$35,STL!$P$30,AD292=$AT$36,STL!$P$31,AD292=$AT$37,STL!$P$32,AD292=$AT$38,STL!$P$33,AD292=$AT$39,STL!$P$34,AD292=$AT$40,STL!$P$35,AD292=$AT$41,STL!$P$36,AD292=$AT$42,STL!$P$37,AD292=$AT$43,STL!$P$38,AD292=$AT$44,STL!$P$39,AD292=$AT$45,STL!$P$40,AD292=$AT$46,STL!$P$41,AD292=$AT$47,STL!$P$42,AD292=$AT$48,STL!$P$43,AD292=$AT$49,STL!$P$44)</f>
        <v>8.3350000000000009</v>
      </c>
      <c r="Q292" s="2">
        <f>STL!$Q$3</f>
        <v>28</v>
      </c>
      <c r="R292" s="42">
        <f>STL!$R$3</f>
        <v>36.335000000000001</v>
      </c>
      <c r="S292" s="43" cm="1">
        <f t="array" ref="S292">_xlfn.IFS(A292=$AT$8,STL!$S$3,A292=$AT$9,STL!$S$4,A292=$AT$10,STL!$S$5,A292=$AT$11,STL!$S$6,A292=$AT$12,STL!$S$7,A292=$AT$13,STL!$S$8,A292=$AT$14,STL!$S$9,A292=$AT$15,STL!$S$10,A292=$AT$16,STL!$S$11,A292=$AT$17,STL!$S$12,A292=$AT$18,STL!$S$13,A292=$AT$19,STL!$S$14,A292=$AT$20,STL!$S$15,A292=$AT$21,STL!$S$16,A292=$AT$22,STL!$S$17,A292=$AT$23,STL!$S$18,A292=$AT$24,STL!$S$19,A292=$AT$25,STL!$S$20,A292=$AT$26,STL!$S$21,A292=$AT$27,STL!$S$22,A292=$AT$28,STL!$S$23,A292=$AT$29,STL!$S$24,A292=$AT$30,STL!$S$25,A292=$AT$31,STL!$S$26,A292=$AT$32,STL!$S$27,A292=$AT$33,STL!$S$28,A292=$AT$34,STL!$S$29,A292=$AT$35,STL!$S$30,A292=$AT$36,STL!$S$31,A292=$AT$37,STL!$S$32,A292=$AT$38,STL!$S$33,A292=$AT$39,STL!$S$34,A292=$AT$40,STL!$S$35,A292=$AT$41,STL!$S$36,A292=$AT$42,STL!$S$37,A292=$AT$43,STL!$S$38,A292=$AT$44,STL!$S$39,A292=$AT$45,STL!$S$40,A292=$AT$46,STL!$S$41,A292=$AT$47,STL!$S$42,A292=$AT$48,STL!$S$43,A292=$AT$49,STL!$S$44)</f>
        <v>15642.857142857143</v>
      </c>
      <c r="T292" s="2" cm="1">
        <f t="array" ref="T292">_xlfn.IFS(AD292=$AX$8,STL!$T$3,AD292=$AX$9,STL!$T$4,AD292=$AX$10,STL!$T$5,AD292=$AX$11,STL!$T$6,AD292=$AX$12,STL!$T$7,AD292=$AX$13,STL!$T$8,AD292=$AX$14,STL!$T$9,AD292=$AX$15,STL!$T$10,AD292=$AX$16,STL!$T$11,AD292=$AX$17,STL!$T$12,AD292=$AX$18,STL!$T$13,AD292=$AX$19,STL!$T$14,AD292=$AX$20,STL!$T$15,AD292=$AX$21,STL!$T$16,AD292=$AX$22,STL!$T$17,AD292=$AX$23,STL!$T$18,AD292=$AX$24,STL!$T$19,AD292=$AX$25,STL!$T$20,AD292=$AX$26,STL!$T$21,AD292=$AX$27,STL!$T$22,AD292=$AX$28,STL!$T$23,AD292=$AX$29,STL!$T$24,AD292=$AX$30,STL!$T$25,AD292=$AX$31,STL!$T$26,AD292=$AX$32,STL!$T$27,AD292=$AX$33,STL!$T$28,AD292=$AX$34,STL!$T$29,AD292=$AX$35,STL!$T$30,AD292=$AX$36,STL!$T$31,AD292=$AX$37,STL!$T$32,AD292=$AX$38,STL!$T$33,AD292=$AX$39,STL!$T$34,AD292=$AX$40,STL!$T$35,AD292=$AX$41,STL!$T$36,AD292=$AX$42,STL!$T$37,AD292=$AX$43,STL!$T$38,AD292=$AX$44,STL!$T$39,AD292=$AX$45,STL!$T$40,AD292=$AX$46,STL!$T$41,AD292=$AX$47,STL!$T$42,AD292=$AX$48,STL!$T$43,AD292=$AX$49,STL!$T$44)</f>
        <v>10.053000000000001</v>
      </c>
      <c r="U292" s="2" cm="1">
        <f t="array" ref="U292">_xlfn.IFS($AD292=$AX$8,STL!$U$3,$AD292=$AX$9,STL!$U$4,$AD292=$AX$10,STL!$U$5,$AD292=$AX$11,STL!$U$6,$AD292=$AX$12,STL!$U$7,$AD292=$AX$13,STL!$U$8,$AD292=$AX$14,STL!$U$9,$AD292=$AX$15,STL!$U$10,$AD292=$AX$16,STL!$U$11,$AD292=$AX$17,STL!$U$12,$AD292=$AX$18,STL!$U$13,$AD292=$AX$19,STL!$U$14,$AD292=$AX$20,STL!$U$15,$AD292=$AX$21,STL!$U$16,$AD292=$AX$22,STL!$U$17,$AD292=$AX$23,STL!$U$18,$AD292=$AX$24,STL!$U$19,$AD292=$AX$25,STL!$U$20,$AD292=$AX$26,STL!$U$21,$AD292=$AX$27,STL!$U$22,$AD292=$AX$28,STL!$U$23,$AD292=$AX$29,STL!$U$24,$AD292=$AX$30,STL!$U$25,$AD292=$AX$31,STL!$U$26,$AD292=$AX$32,STL!$U$27,$AD292=$AX$33,STL!$U$28,$AD292=$AX$34,STL!$U$29,$AD292=$AX$35,STL!$U$30,$AD292=$AX$36,STL!$U$31,$AD292=$AX$37,STL!$U$32,$AD292=$AX$38,STL!$U$33,$AD292=$AX$39,STL!$U$34,$AD292=$AX$40,STL!$U$35,$AD292=$AX$41,STL!$U$36,$AD292=$AX$42,STL!$U$37,$AD292=$AX$43,STL!$U$38,$AD292=$AX$44,STL!$U$39,$AD292=$AX$45,STL!$U$40,$AD292=$AX$46,STL!$U$41,$AD292=$AX$47,STL!$U$42,$AD292=$AX$48,STL!$U$43,$AD292=$AX$49,STL!$U$44)</f>
        <v>1.9790000000000001</v>
      </c>
      <c r="V292" s="2" cm="1">
        <f t="array" ref="V292">_xlfn.IFS($AD292=$AX$8,STL!$V$3,$AD292=$AX$9,STL!$V$4,$AD292=$AX$10,STL!$V$5,$AD292=$AX$11,STL!$V$6,$AD292=$AX$12,STL!$V$7,$AD292=$AX$13,STL!$V$8,$AD292=$AX$14,STL!$V$9,$AD292=$AX$15,STL!$V$10,$AD292=$AX$16,STL!$V$11,$AD292=$AX$17,STL!$V$12,$AD292=$AX$18,STL!$V$13,$AD292=$AX$19,STL!$V$14,$AD292=$AX$20,STL!$V$15,$AD292=$AX$21,STL!$V$16,$AD292=$AX$22,STL!$V$17,$AD292=$AX$23,STL!$V$18,$AD292=$AX$24,STL!$V$19,$AD292=$AX$25,STL!$V$20,$AD292=$AX$26,STL!$V$21,$AD292=$AX$27,STL!$V$22,$AD292=$AX$28,STL!$V$23,$AD292=$AX$29,STL!$V$24,$AD292=$AX$30,STL!$V$25,$AD292=$AX$31,STL!$V$26,$AD292=$AX$32,STL!$V$27,$AD292=$AX$33,STL!$V$28,$AD292=$AX$34,STL!$V$29,$AD292=$AX$35,STL!$V$30,$AD292=$AX$36,STL!$V$31,$AD292=$AX$37,STL!$V$32,$AD292=$AX$38,STL!$V$33,$AD292=$AX$39,STL!$V$34,$AD292=$AX$40,STL!$V$35,$AD292=$AX$41,STL!$V$36,$AD292=$AX$42,STL!$V$37,$AD292=$AX$43,STL!$V$38,$AD292=$AX$44,STL!$V$39,$AD292=$AX$45,STL!$V$40,$AD292=$AX$46,STL!$V$41,$AD292=$AX$47,STL!$V$42,$AD292=$AX$48,STL!$V$43,$AD292=$AX$49,STL!$V$44)</f>
        <v>12.032</v>
      </c>
      <c r="W292" s="2" t="s">
        <v>1611</v>
      </c>
      <c r="X292" s="2">
        <v>0</v>
      </c>
      <c r="Y292" s="2" t="s">
        <v>33</v>
      </c>
      <c r="Z292" s="2" t="s">
        <v>61</v>
      </c>
      <c r="AA292" s="2" t="s">
        <v>35</v>
      </c>
      <c r="AB292" s="2">
        <v>468.70932199999999</v>
      </c>
      <c r="AC292" s="2">
        <v>0.46870899999999999</v>
      </c>
      <c r="AD292" s="2">
        <v>34</v>
      </c>
      <c r="AE292" s="10" t="s">
        <v>307</v>
      </c>
      <c r="AF292" s="2">
        <f t="shared" si="5"/>
        <v>14663.895857142857</v>
      </c>
      <c r="AG292" s="2" cm="1">
        <f t="array" ref="AG292">_xlfn.IFS(D292="I",MIN('Datos pp I Región'!$K$7:$K$9),D292="II",MIN('Datos pp II Región'!$K$7:$K$9),D292="III",MIN('Datos pp III Región'!$K$7:$K$9),D292="IV",MIN('Datos pp IV Región'!$K$7:$K$9),D292="V",MIN('Datos pp V Región'!$K$7:$K$9),D292="RM",MIN('Datos pp RM'!$K$7:$K$9),D292="VI",MIN('Datos pp VI Región'!$K$7:$K$9))</f>
        <v>22</v>
      </c>
      <c r="AH292" s="2" cm="1">
        <f t="array" ref="AH292">_xlfn.IFS(Z292="Pavimentado",1-(AG292/(4*365)),Z292="No Pavimentado",1-(AG292/365))</f>
        <v>0.9397260273972603</v>
      </c>
      <c r="AI292" s="2" cm="1">
        <f t="array" ref="AI292">_xlfn.IFS(Z292="Pavimentado",8,Z292="No Pavimentado",R292)</f>
        <v>36.335000000000001</v>
      </c>
      <c r="AJ292" s="2">
        <v>0.62</v>
      </c>
      <c r="AK292" s="2">
        <v>0.15</v>
      </c>
      <c r="AL292" s="2">
        <v>1.5</v>
      </c>
      <c r="AM292" s="2">
        <v>0.15</v>
      </c>
      <c r="AN292" s="2"/>
      <c r="AO292" s="2" cm="1">
        <f t="array" ref="AO292">_xlfn.IFS($Z292=$AU$3,AJ292*(($X292)^(0.91))*(AI292*1.1023)^(1.02),$Z292=$AU$4,AL292*281.9*((8.5/12)^0.9)*(AI292/2.72)^0.45)</f>
        <v>995.38378987729118</v>
      </c>
      <c r="AP292" s="2" cm="1">
        <f t="array" ref="AP292">_xlfn.IFS($Z292=$AU$3,AK292*(($X292)^(0.91))*(AI292*1.1023)^1.02,$Z292=$AU$4,AM292*281.9*((8.5/12)^0.9)*(AI292/2.72)^0.45)</f>
        <v>99.538378987729104</v>
      </c>
      <c r="AQ292" s="2" cm="1">
        <f t="array" ref="AQ292">_xlfn.IFS(Z292=$AU$3,(AF292*AO292*AH292)/1000000,Z292=$AU$4,(AF292*AH292*AO292*(1-AN292))/1000000)</f>
        <v>13.716433018626102</v>
      </c>
      <c r="AR292" s="2" cm="1">
        <f t="array" ref="AR292">_xlfn.IFS(Z292=$AU$3,(AF292*AP292*AH292)/1000000,Z292=$AU$4,(AF292*AH292*AP292*(1-AN292))/1000000)</f>
        <v>1.37164330186261</v>
      </c>
    </row>
    <row r="293" spans="1:44" x14ac:dyDescent="0.3">
      <c r="A293" s="2">
        <v>35</v>
      </c>
      <c r="B293" t="s">
        <v>228</v>
      </c>
      <c r="D293" t="s">
        <v>75</v>
      </c>
      <c r="F293" s="2" t="s">
        <v>266</v>
      </c>
      <c r="G293" s="2" t="s">
        <v>264</v>
      </c>
      <c r="H293" s="2" t="s">
        <v>79</v>
      </c>
      <c r="I293" s="2" t="s">
        <v>28</v>
      </c>
      <c r="J293" s="2">
        <v>1200</v>
      </c>
      <c r="K293" s="2" t="s">
        <v>232</v>
      </c>
      <c r="L293" s="2">
        <v>40</v>
      </c>
      <c r="M293" s="2" t="s">
        <v>233</v>
      </c>
      <c r="N293" s="2" t="s">
        <v>265</v>
      </c>
      <c r="O293" s="2">
        <v>438000</v>
      </c>
      <c r="P293" s="2" cm="1">
        <f t="array" ref="P293">_xlfn.IFS(AD293=$AT$8,STL!$P$3,AD293=$AT$9,STL!$P$4,AD293=$AT$10,STL!$P$5,AD293=$AT$11,STL!$P$6,AD293=$AT$12,STL!$P$7,AD293=$AT$13,STL!$P$8,AD293=$AT$14,STL!$P$9,AD293=$AT$15,STL!$P$10,AD293=$AT$16,STL!$P$11,AD293=$AT$17,STL!$P$12,AD293=$AT$18,STL!$P$13,AD293=$AT$19,STL!$P$14,AD293=$AT$20,STL!$P$15,AD293=$AT$21,STL!$P$16,AD293=$AT$22,STL!$P$17,AD293=$AT$23,STL!$P$18,AD293=$AT$24,STL!$P$19,AD293=$AT$25,STL!$P$20,AD293=$AT$26,STL!$P$21,AD293=$AT$27,STL!$P$22,AD293=$AT$28,STL!$P$23,AD293=$AT$29,STL!$P$24,AD293=$AT$30,STL!$P$25,AD293=$AT$31,STL!$P$26,AD293=$AT$32,STL!$P$27,AD293=$AT$33,STL!$P$28,AD293=$AT$34,STL!$P$29,AD293=$AT$35,STL!$P$30,AD293=$AT$36,STL!$P$31,AD293=$AT$37,STL!$P$32,AD293=$AT$38,STL!$P$33,AD293=$AT$39,STL!$P$34,AD293=$AT$40,STL!$P$35,AD293=$AT$41,STL!$P$36,AD293=$AT$42,STL!$P$37,AD293=$AT$43,STL!$P$38,AD293=$AT$44,STL!$P$39,AD293=$AT$45,STL!$P$40,AD293=$AT$46,STL!$P$41,AD293=$AT$47,STL!$P$42,AD293=$AT$48,STL!$P$43,AD293=$AT$49,STL!$P$44)</f>
        <v>8.3350000000000009</v>
      </c>
      <c r="Q293" s="2">
        <f>STL!$Q$3</f>
        <v>28</v>
      </c>
      <c r="R293" s="42">
        <f>STL!$R$3</f>
        <v>36.335000000000001</v>
      </c>
      <c r="S293" s="43" cm="1">
        <f t="array" ref="S293">_xlfn.IFS(A293=$AT$8,STL!$S$3,A293=$AT$9,STL!$S$4,A293=$AT$10,STL!$S$5,A293=$AT$11,STL!$S$6,A293=$AT$12,STL!$S$7,A293=$AT$13,STL!$S$8,A293=$AT$14,STL!$S$9,A293=$AT$15,STL!$S$10,A293=$AT$16,STL!$S$11,A293=$AT$17,STL!$S$12,A293=$AT$18,STL!$S$13,A293=$AT$19,STL!$S$14,A293=$AT$20,STL!$S$15,A293=$AT$21,STL!$S$16,A293=$AT$22,STL!$S$17,A293=$AT$23,STL!$S$18,A293=$AT$24,STL!$S$19,A293=$AT$25,STL!$S$20,A293=$AT$26,STL!$S$21,A293=$AT$27,STL!$S$22,A293=$AT$28,STL!$S$23,A293=$AT$29,STL!$S$24,A293=$AT$30,STL!$S$25,A293=$AT$31,STL!$S$26,A293=$AT$32,STL!$S$27,A293=$AT$33,STL!$S$28,A293=$AT$34,STL!$S$29,A293=$AT$35,STL!$S$30,A293=$AT$36,STL!$S$31,A293=$AT$37,STL!$S$32,A293=$AT$38,STL!$S$33,A293=$AT$39,STL!$S$34,A293=$AT$40,STL!$S$35,A293=$AT$41,STL!$S$36,A293=$AT$42,STL!$S$37,A293=$AT$43,STL!$S$38,A293=$AT$44,STL!$S$39,A293=$AT$45,STL!$S$40,A293=$AT$46,STL!$S$41,A293=$AT$47,STL!$S$42,A293=$AT$48,STL!$S$43,A293=$AT$49,STL!$S$44)</f>
        <v>15642.857142857143</v>
      </c>
      <c r="T293" s="2" cm="1">
        <f t="array" ref="T293">_xlfn.IFS(AD293=$AX$8,STL!$T$3,AD293=$AX$9,STL!$T$4,AD293=$AX$10,STL!$T$5,AD293=$AX$11,STL!$T$6,AD293=$AX$12,STL!$T$7,AD293=$AX$13,STL!$T$8,AD293=$AX$14,STL!$T$9,AD293=$AX$15,STL!$T$10,AD293=$AX$16,STL!$T$11,AD293=$AX$17,STL!$T$12,AD293=$AX$18,STL!$T$13,AD293=$AX$19,STL!$T$14,AD293=$AX$20,STL!$T$15,AD293=$AX$21,STL!$T$16,AD293=$AX$22,STL!$T$17,AD293=$AX$23,STL!$T$18,AD293=$AX$24,STL!$T$19,AD293=$AX$25,STL!$T$20,AD293=$AX$26,STL!$T$21,AD293=$AX$27,STL!$T$22,AD293=$AX$28,STL!$T$23,AD293=$AX$29,STL!$T$24,AD293=$AX$30,STL!$T$25,AD293=$AX$31,STL!$T$26,AD293=$AX$32,STL!$T$27,AD293=$AX$33,STL!$T$28,AD293=$AX$34,STL!$T$29,AD293=$AX$35,STL!$T$30,AD293=$AX$36,STL!$T$31,AD293=$AX$37,STL!$T$32,AD293=$AX$38,STL!$T$33,AD293=$AX$39,STL!$T$34,AD293=$AX$40,STL!$T$35,AD293=$AX$41,STL!$T$36,AD293=$AX$42,STL!$T$37,AD293=$AX$43,STL!$T$38,AD293=$AX$44,STL!$T$39,AD293=$AX$45,STL!$T$40,AD293=$AX$46,STL!$T$41,AD293=$AX$47,STL!$T$42,AD293=$AX$48,STL!$T$43,AD293=$AX$49,STL!$T$44)</f>
        <v>369.61200000000002</v>
      </c>
      <c r="U293" s="2" cm="1">
        <f t="array" ref="U293">_xlfn.IFS($AD293=$AX$8,STL!$U$3,$AD293=$AX$9,STL!$U$4,$AD293=$AX$10,STL!$U$5,$AD293=$AX$11,STL!$U$6,$AD293=$AX$12,STL!$U$7,$AD293=$AX$13,STL!$U$8,$AD293=$AX$14,STL!$U$9,$AD293=$AX$15,STL!$U$10,$AD293=$AX$16,STL!$U$11,$AD293=$AX$17,STL!$U$12,$AD293=$AX$18,STL!$U$13,$AD293=$AX$19,STL!$U$14,$AD293=$AX$20,STL!$U$15,$AD293=$AX$21,STL!$U$16,$AD293=$AX$22,STL!$U$17,$AD293=$AX$23,STL!$U$18,$AD293=$AX$24,STL!$U$19,$AD293=$AX$25,STL!$U$20,$AD293=$AX$26,STL!$U$21,$AD293=$AX$27,STL!$U$22,$AD293=$AX$28,STL!$U$23,$AD293=$AX$29,STL!$U$24,$AD293=$AX$30,STL!$U$25,$AD293=$AX$31,STL!$U$26,$AD293=$AX$32,STL!$U$27,$AD293=$AX$33,STL!$U$28,$AD293=$AX$34,STL!$U$29,$AD293=$AX$35,STL!$U$30,$AD293=$AX$36,STL!$U$31,$AD293=$AX$37,STL!$U$32,$AD293=$AX$38,STL!$U$33,$AD293=$AX$39,STL!$U$34,$AD293=$AX$40,STL!$U$35,$AD293=$AX$41,STL!$U$36,$AD293=$AX$42,STL!$U$37,$AD293=$AX$43,STL!$U$38,$AD293=$AX$44,STL!$U$39,$AD293=$AX$45,STL!$U$40,$AD293=$AX$46,STL!$U$41,$AD293=$AX$47,STL!$U$42,$AD293=$AX$48,STL!$U$43,$AD293=$AX$49,STL!$U$44)</f>
        <v>1.1950000000000001</v>
      </c>
      <c r="V293" s="2" cm="1">
        <f t="array" ref="V293">_xlfn.IFS($AD293=$AX$8,STL!$V$3,$AD293=$AX$9,STL!$V$4,$AD293=$AX$10,STL!$V$5,$AD293=$AX$11,STL!$V$6,$AD293=$AX$12,STL!$V$7,$AD293=$AX$13,STL!$V$8,$AD293=$AX$14,STL!$V$9,$AD293=$AX$15,STL!$V$10,$AD293=$AX$16,STL!$V$11,$AD293=$AX$17,STL!$V$12,$AD293=$AX$18,STL!$V$13,$AD293=$AX$19,STL!$V$14,$AD293=$AX$20,STL!$V$15,$AD293=$AX$21,STL!$V$16,$AD293=$AX$22,STL!$V$17,$AD293=$AX$23,STL!$V$18,$AD293=$AX$24,STL!$V$19,$AD293=$AX$25,STL!$V$20,$AD293=$AX$26,STL!$V$21,$AD293=$AX$27,STL!$V$22,$AD293=$AX$28,STL!$V$23,$AD293=$AX$29,STL!$V$24,$AD293=$AX$30,STL!$V$25,$AD293=$AX$31,STL!$V$26,$AD293=$AX$32,STL!$V$27,$AD293=$AX$33,STL!$V$28,$AD293=$AX$34,STL!$V$29,$AD293=$AX$35,STL!$V$30,$AD293=$AX$36,STL!$V$31,$AD293=$AX$37,STL!$V$32,$AD293=$AX$38,STL!$V$33,$AD293=$AX$39,STL!$V$34,$AD293=$AX$40,STL!$V$35,$AD293=$AX$41,STL!$V$36,$AD293=$AX$42,STL!$V$37,$AD293=$AX$43,STL!$V$38,$AD293=$AX$44,STL!$V$39,$AD293=$AX$45,STL!$V$40,$AD293=$AX$46,STL!$V$41,$AD293=$AX$47,STL!$V$42,$AD293=$AX$48,STL!$V$43,$AD293=$AX$49,STL!$V$44)</f>
        <v>370.80700000000002</v>
      </c>
      <c r="W293" s="2" t="s">
        <v>1612</v>
      </c>
      <c r="X293" s="2">
        <v>0.2</v>
      </c>
      <c r="Y293" s="2" t="s">
        <v>33</v>
      </c>
      <c r="Z293" s="2" t="s">
        <v>34</v>
      </c>
      <c r="AA293" s="2" t="s">
        <v>35</v>
      </c>
      <c r="AB293" s="2">
        <v>100626.462946</v>
      </c>
      <c r="AC293" s="2">
        <v>100.626463</v>
      </c>
      <c r="AD293" s="2">
        <v>35</v>
      </c>
      <c r="AE293" s="10" t="s">
        <v>307</v>
      </c>
      <c r="AF293" s="2">
        <f t="shared" si="5"/>
        <v>3148170.7710000002</v>
      </c>
      <c r="AG293" s="2" cm="1">
        <f t="array" ref="AG293">_xlfn.IFS(D293="I",MIN('Datos pp I Región'!$K$7:$K$9),D293="II",MIN('Datos pp II Región'!$K$7:$K$9),D293="III",MIN('Datos pp III Región'!$K$7:$K$9),D293="IV",MIN('Datos pp IV Región'!$K$7:$K$9),D293="V",MIN('Datos pp V Región'!$K$7:$K$9),D293="RM",MIN('Datos pp RM'!$K$7:$K$9),D293="VI",MIN('Datos pp VI Región'!$K$7:$K$9))</f>
        <v>2</v>
      </c>
      <c r="AH293" s="2" cm="1">
        <f t="array" ref="AH293">_xlfn.IFS(Z293="Pavimentado",1-(AG293/(4*365)),Z293="No Pavimentado",1-(AG293/365))</f>
        <v>0.99863013698630132</v>
      </c>
      <c r="AI293" s="2" cm="1">
        <f t="array" ref="AI293">_xlfn.IFS(Z293="Pavimentado",8,Z293="No Pavimentado",R293)</f>
        <v>8</v>
      </c>
      <c r="AJ293" s="2">
        <v>0.62</v>
      </c>
      <c r="AK293" s="2">
        <v>0.15</v>
      </c>
      <c r="AL293" s="2">
        <v>1.5</v>
      </c>
      <c r="AM293" s="2">
        <v>0.15</v>
      </c>
      <c r="AN293" s="2"/>
      <c r="AO293" s="2" cm="1">
        <f t="array" ref="AO293">_xlfn.IFS($Z293=$AU$3,AJ293*(($X293)^(0.91))*(AI293*1.1023)^(1.02),$Z293=$AU$4,AL293*281.9*((8.5/12)^0.9)*(AI293/2.72)^0.45)</f>
        <v>1.3201600184669013</v>
      </c>
      <c r="AP293" s="2" cm="1">
        <f t="array" ref="AP293">_xlfn.IFS($Z293=$AU$3,AK293*(($X293)^(0.91))*(AI293*1.1023)^1.02,$Z293=$AU$4,AM293*281.9*((8.5/12)^0.9)*(AI293/2.72)^0.45)</f>
        <v>0.31939355285489546</v>
      </c>
      <c r="AQ293" s="2" cm="1">
        <f t="array" ref="AQ293">_xlfn.IFS(Z293=$AU$3,(AF293*AO293*AH293)/1000000,Z293=$AU$4,(AF293*AH293*AO293*(1-AN293))/1000000)</f>
        <v>4.1503959103266475</v>
      </c>
      <c r="AR293" s="2" cm="1">
        <f t="array" ref="AR293">_xlfn.IFS(Z293=$AU$3,(AF293*AP293*AH293)/1000000,Z293=$AU$4,(AF293*AH293*AP293*(1-AN293))/1000000)</f>
        <v>1.0041280428209629</v>
      </c>
    </row>
    <row r="294" spans="1:44" x14ac:dyDescent="0.3">
      <c r="A294" s="2">
        <v>35</v>
      </c>
      <c r="B294" t="s">
        <v>228</v>
      </c>
      <c r="D294" t="s">
        <v>75</v>
      </c>
      <c r="F294" s="2" t="s">
        <v>266</v>
      </c>
      <c r="G294" s="2" t="s">
        <v>264</v>
      </c>
      <c r="H294" s="2" t="s">
        <v>79</v>
      </c>
      <c r="I294" s="2" t="s">
        <v>28</v>
      </c>
      <c r="J294" s="2">
        <v>1200</v>
      </c>
      <c r="K294" s="2" t="s">
        <v>232</v>
      </c>
      <c r="L294" s="2">
        <v>40</v>
      </c>
      <c r="M294" s="2" t="s">
        <v>233</v>
      </c>
      <c r="N294" s="2" t="s">
        <v>265</v>
      </c>
      <c r="O294" s="2">
        <v>438000</v>
      </c>
      <c r="P294" s="2" cm="1">
        <f t="array" ref="P294">_xlfn.IFS(AD294=$AT$8,STL!$P$3,AD294=$AT$9,STL!$P$4,AD294=$AT$10,STL!$P$5,AD294=$AT$11,STL!$P$6,AD294=$AT$12,STL!$P$7,AD294=$AT$13,STL!$P$8,AD294=$AT$14,STL!$P$9,AD294=$AT$15,STL!$P$10,AD294=$AT$16,STL!$P$11,AD294=$AT$17,STL!$P$12,AD294=$AT$18,STL!$P$13,AD294=$AT$19,STL!$P$14,AD294=$AT$20,STL!$P$15,AD294=$AT$21,STL!$P$16,AD294=$AT$22,STL!$P$17,AD294=$AT$23,STL!$P$18,AD294=$AT$24,STL!$P$19,AD294=$AT$25,STL!$P$20,AD294=$AT$26,STL!$P$21,AD294=$AT$27,STL!$P$22,AD294=$AT$28,STL!$P$23,AD294=$AT$29,STL!$P$24,AD294=$AT$30,STL!$P$25,AD294=$AT$31,STL!$P$26,AD294=$AT$32,STL!$P$27,AD294=$AT$33,STL!$P$28,AD294=$AT$34,STL!$P$29,AD294=$AT$35,STL!$P$30,AD294=$AT$36,STL!$P$31,AD294=$AT$37,STL!$P$32,AD294=$AT$38,STL!$P$33,AD294=$AT$39,STL!$P$34,AD294=$AT$40,STL!$P$35,AD294=$AT$41,STL!$P$36,AD294=$AT$42,STL!$P$37,AD294=$AT$43,STL!$P$38,AD294=$AT$44,STL!$P$39,AD294=$AT$45,STL!$P$40,AD294=$AT$46,STL!$P$41,AD294=$AT$47,STL!$P$42,AD294=$AT$48,STL!$P$43,AD294=$AT$49,STL!$P$44)</f>
        <v>8.3350000000000009</v>
      </c>
      <c r="Q294" s="2">
        <f>STL!$Q$3</f>
        <v>28</v>
      </c>
      <c r="R294" s="42">
        <f>STL!$R$3</f>
        <v>36.335000000000001</v>
      </c>
      <c r="S294" s="43" cm="1">
        <f t="array" ref="S294">_xlfn.IFS(A294=$AT$8,STL!$S$3,A294=$AT$9,STL!$S$4,A294=$AT$10,STL!$S$5,A294=$AT$11,STL!$S$6,A294=$AT$12,STL!$S$7,A294=$AT$13,STL!$S$8,A294=$AT$14,STL!$S$9,A294=$AT$15,STL!$S$10,A294=$AT$16,STL!$S$11,A294=$AT$17,STL!$S$12,A294=$AT$18,STL!$S$13,A294=$AT$19,STL!$S$14,A294=$AT$20,STL!$S$15,A294=$AT$21,STL!$S$16,A294=$AT$22,STL!$S$17,A294=$AT$23,STL!$S$18,A294=$AT$24,STL!$S$19,A294=$AT$25,STL!$S$20,A294=$AT$26,STL!$S$21,A294=$AT$27,STL!$S$22,A294=$AT$28,STL!$S$23,A294=$AT$29,STL!$S$24,A294=$AT$30,STL!$S$25,A294=$AT$31,STL!$S$26,A294=$AT$32,STL!$S$27,A294=$AT$33,STL!$S$28,A294=$AT$34,STL!$S$29,A294=$AT$35,STL!$S$30,A294=$AT$36,STL!$S$31,A294=$AT$37,STL!$S$32,A294=$AT$38,STL!$S$33,A294=$AT$39,STL!$S$34,A294=$AT$40,STL!$S$35,A294=$AT$41,STL!$S$36,A294=$AT$42,STL!$S$37,A294=$AT$43,STL!$S$38,A294=$AT$44,STL!$S$39,A294=$AT$45,STL!$S$40,A294=$AT$46,STL!$S$41,A294=$AT$47,STL!$S$42,A294=$AT$48,STL!$S$43,A294=$AT$49,STL!$S$44)</f>
        <v>15642.857142857143</v>
      </c>
      <c r="T294" s="2" cm="1">
        <f t="array" ref="T294">_xlfn.IFS(AD294=$AX$8,STL!$T$3,AD294=$AX$9,STL!$T$4,AD294=$AX$10,STL!$T$5,AD294=$AX$11,STL!$T$6,AD294=$AX$12,STL!$T$7,AD294=$AX$13,STL!$T$8,AD294=$AX$14,STL!$T$9,AD294=$AX$15,STL!$T$10,AD294=$AX$16,STL!$T$11,AD294=$AX$17,STL!$T$12,AD294=$AX$18,STL!$T$13,AD294=$AX$19,STL!$T$14,AD294=$AX$20,STL!$T$15,AD294=$AX$21,STL!$T$16,AD294=$AX$22,STL!$T$17,AD294=$AX$23,STL!$T$18,AD294=$AX$24,STL!$T$19,AD294=$AX$25,STL!$T$20,AD294=$AX$26,STL!$T$21,AD294=$AX$27,STL!$T$22,AD294=$AX$28,STL!$T$23,AD294=$AX$29,STL!$T$24,AD294=$AX$30,STL!$T$25,AD294=$AX$31,STL!$T$26,AD294=$AX$32,STL!$T$27,AD294=$AX$33,STL!$T$28,AD294=$AX$34,STL!$T$29,AD294=$AX$35,STL!$T$30,AD294=$AX$36,STL!$T$31,AD294=$AX$37,STL!$T$32,AD294=$AX$38,STL!$T$33,AD294=$AX$39,STL!$T$34,AD294=$AX$40,STL!$T$35,AD294=$AX$41,STL!$T$36,AD294=$AX$42,STL!$T$37,AD294=$AX$43,STL!$T$38,AD294=$AX$44,STL!$T$39,AD294=$AX$45,STL!$T$40,AD294=$AX$46,STL!$T$41,AD294=$AX$47,STL!$T$42,AD294=$AX$48,STL!$T$43,AD294=$AX$49,STL!$T$44)</f>
        <v>369.61200000000002</v>
      </c>
      <c r="U294" s="2" cm="1">
        <f t="array" ref="U294">_xlfn.IFS($AD294=$AX$8,STL!$U$3,$AD294=$AX$9,STL!$U$4,$AD294=$AX$10,STL!$U$5,$AD294=$AX$11,STL!$U$6,$AD294=$AX$12,STL!$U$7,$AD294=$AX$13,STL!$U$8,$AD294=$AX$14,STL!$U$9,$AD294=$AX$15,STL!$U$10,$AD294=$AX$16,STL!$U$11,$AD294=$AX$17,STL!$U$12,$AD294=$AX$18,STL!$U$13,$AD294=$AX$19,STL!$U$14,$AD294=$AX$20,STL!$U$15,$AD294=$AX$21,STL!$U$16,$AD294=$AX$22,STL!$U$17,$AD294=$AX$23,STL!$U$18,$AD294=$AX$24,STL!$U$19,$AD294=$AX$25,STL!$U$20,$AD294=$AX$26,STL!$U$21,$AD294=$AX$27,STL!$U$22,$AD294=$AX$28,STL!$U$23,$AD294=$AX$29,STL!$U$24,$AD294=$AX$30,STL!$U$25,$AD294=$AX$31,STL!$U$26,$AD294=$AX$32,STL!$U$27,$AD294=$AX$33,STL!$U$28,$AD294=$AX$34,STL!$U$29,$AD294=$AX$35,STL!$U$30,$AD294=$AX$36,STL!$U$31,$AD294=$AX$37,STL!$U$32,$AD294=$AX$38,STL!$U$33,$AD294=$AX$39,STL!$U$34,$AD294=$AX$40,STL!$U$35,$AD294=$AX$41,STL!$U$36,$AD294=$AX$42,STL!$U$37,$AD294=$AX$43,STL!$U$38,$AD294=$AX$44,STL!$U$39,$AD294=$AX$45,STL!$U$40,$AD294=$AX$46,STL!$U$41,$AD294=$AX$47,STL!$U$42,$AD294=$AX$48,STL!$U$43,$AD294=$AX$49,STL!$U$44)</f>
        <v>1.1950000000000001</v>
      </c>
      <c r="V294" s="2" cm="1">
        <f t="array" ref="V294">_xlfn.IFS($AD294=$AX$8,STL!$V$3,$AD294=$AX$9,STL!$V$4,$AD294=$AX$10,STL!$V$5,$AD294=$AX$11,STL!$V$6,$AD294=$AX$12,STL!$V$7,$AD294=$AX$13,STL!$V$8,$AD294=$AX$14,STL!$V$9,$AD294=$AX$15,STL!$V$10,$AD294=$AX$16,STL!$V$11,$AD294=$AX$17,STL!$V$12,$AD294=$AX$18,STL!$V$13,$AD294=$AX$19,STL!$V$14,$AD294=$AX$20,STL!$V$15,$AD294=$AX$21,STL!$V$16,$AD294=$AX$22,STL!$V$17,$AD294=$AX$23,STL!$V$18,$AD294=$AX$24,STL!$V$19,$AD294=$AX$25,STL!$V$20,$AD294=$AX$26,STL!$V$21,$AD294=$AX$27,STL!$V$22,$AD294=$AX$28,STL!$V$23,$AD294=$AX$29,STL!$V$24,$AD294=$AX$30,STL!$V$25,$AD294=$AX$31,STL!$V$26,$AD294=$AX$32,STL!$V$27,$AD294=$AX$33,STL!$V$28,$AD294=$AX$34,STL!$V$29,$AD294=$AX$35,STL!$V$30,$AD294=$AX$36,STL!$V$31,$AD294=$AX$37,STL!$V$32,$AD294=$AX$38,STL!$V$33,$AD294=$AX$39,STL!$V$34,$AD294=$AX$40,STL!$V$35,$AD294=$AX$41,STL!$V$36,$AD294=$AX$42,STL!$V$37,$AD294=$AX$43,STL!$V$38,$AD294=$AX$44,STL!$V$39,$AD294=$AX$45,STL!$V$40,$AD294=$AX$46,STL!$V$41,$AD294=$AX$47,STL!$V$42,$AD294=$AX$48,STL!$V$43,$AD294=$AX$49,STL!$V$44)</f>
        <v>370.80700000000002</v>
      </c>
      <c r="W294" s="2" t="s">
        <v>1613</v>
      </c>
      <c r="X294" s="2">
        <v>0.2</v>
      </c>
      <c r="Y294" s="2" t="s">
        <v>33</v>
      </c>
      <c r="Z294" s="2" t="s">
        <v>34</v>
      </c>
      <c r="AA294" s="2" t="s">
        <v>35</v>
      </c>
      <c r="AB294" s="2">
        <v>774.90556600000002</v>
      </c>
      <c r="AC294" s="2">
        <v>0.77490599999999998</v>
      </c>
      <c r="AD294" s="2">
        <v>35</v>
      </c>
      <c r="AE294" s="10" t="s">
        <v>307</v>
      </c>
      <c r="AF294" s="2">
        <f t="shared" si="5"/>
        <v>24243.487714285715</v>
      </c>
      <c r="AG294" s="2" cm="1">
        <f t="array" ref="AG294">_xlfn.IFS(D294="I",MIN('Datos pp I Región'!$K$7:$K$9),D294="II",MIN('Datos pp II Región'!$K$7:$K$9),D294="III",MIN('Datos pp III Región'!$K$7:$K$9),D294="IV",MIN('Datos pp IV Región'!$K$7:$K$9),D294="V",MIN('Datos pp V Región'!$K$7:$K$9),D294="RM",MIN('Datos pp RM'!$K$7:$K$9),D294="VI",MIN('Datos pp VI Región'!$K$7:$K$9))</f>
        <v>2</v>
      </c>
      <c r="AH294" s="2" cm="1">
        <f t="array" ref="AH294">_xlfn.IFS(Z294="Pavimentado",1-(AG294/(4*365)),Z294="No Pavimentado",1-(AG294/365))</f>
        <v>0.99863013698630132</v>
      </c>
      <c r="AI294" s="2" cm="1">
        <f t="array" ref="AI294">_xlfn.IFS(Z294="Pavimentado",8,Z294="No Pavimentado",R294)</f>
        <v>8</v>
      </c>
      <c r="AJ294" s="2">
        <v>0.62</v>
      </c>
      <c r="AK294" s="2">
        <v>0.15</v>
      </c>
      <c r="AL294" s="2">
        <v>1.5</v>
      </c>
      <c r="AM294" s="2">
        <v>0.15</v>
      </c>
      <c r="AN294" s="2"/>
      <c r="AO294" s="2" cm="1">
        <f t="array" ref="AO294">_xlfn.IFS($Z294=$AU$3,AJ294*(($X294)^(0.91))*(AI294*1.1023)^(1.02),$Z294=$AU$4,AL294*281.9*((8.5/12)^0.9)*(AI294/2.72)^0.45)</f>
        <v>1.3201600184669013</v>
      </c>
      <c r="AP294" s="2" cm="1">
        <f t="array" ref="AP294">_xlfn.IFS($Z294=$AU$3,AK294*(($X294)^(0.91))*(AI294*1.1023)^1.02,$Z294=$AU$4,AM294*281.9*((8.5/12)^0.9)*(AI294/2.72)^0.45)</f>
        <v>0.31939355285489546</v>
      </c>
      <c r="AQ294" s="2" cm="1">
        <f t="array" ref="AQ294">_xlfn.IFS(Z294=$AU$3,(AF294*AO294*AH294)/1000000,Z294=$AU$4,(AF294*AH294*AO294*(1-AN294))/1000000)</f>
        <v>3.1961440334910517E-2</v>
      </c>
      <c r="AR294" s="2" cm="1">
        <f t="array" ref="AR294">_xlfn.IFS(Z294=$AU$3,(AF294*AP294*AH294)/1000000,Z294=$AU$4,(AF294*AH294*AP294*(1-AN294))/1000000)</f>
        <v>7.7326065326396411E-3</v>
      </c>
    </row>
    <row r="295" spans="1:44" x14ac:dyDescent="0.3">
      <c r="A295" s="2">
        <v>35</v>
      </c>
      <c r="B295" t="s">
        <v>228</v>
      </c>
      <c r="D295" t="s">
        <v>75</v>
      </c>
      <c r="F295" s="2" t="s">
        <v>266</v>
      </c>
      <c r="G295" s="2" t="s">
        <v>264</v>
      </c>
      <c r="H295" s="2" t="s">
        <v>79</v>
      </c>
      <c r="I295" s="2" t="s">
        <v>28</v>
      </c>
      <c r="J295" s="2">
        <v>1200</v>
      </c>
      <c r="K295" s="2" t="s">
        <v>232</v>
      </c>
      <c r="L295" s="2">
        <v>40</v>
      </c>
      <c r="M295" s="2" t="s">
        <v>233</v>
      </c>
      <c r="N295" s="2" t="s">
        <v>265</v>
      </c>
      <c r="O295" s="2">
        <v>438000</v>
      </c>
      <c r="P295" s="2" cm="1">
        <f t="array" ref="P295">_xlfn.IFS(AD295=$AT$8,STL!$P$3,AD295=$AT$9,STL!$P$4,AD295=$AT$10,STL!$P$5,AD295=$AT$11,STL!$P$6,AD295=$AT$12,STL!$P$7,AD295=$AT$13,STL!$P$8,AD295=$AT$14,STL!$P$9,AD295=$AT$15,STL!$P$10,AD295=$AT$16,STL!$P$11,AD295=$AT$17,STL!$P$12,AD295=$AT$18,STL!$P$13,AD295=$AT$19,STL!$P$14,AD295=$AT$20,STL!$P$15,AD295=$AT$21,STL!$P$16,AD295=$AT$22,STL!$P$17,AD295=$AT$23,STL!$P$18,AD295=$AT$24,STL!$P$19,AD295=$AT$25,STL!$P$20,AD295=$AT$26,STL!$P$21,AD295=$AT$27,STL!$P$22,AD295=$AT$28,STL!$P$23,AD295=$AT$29,STL!$P$24,AD295=$AT$30,STL!$P$25,AD295=$AT$31,STL!$P$26,AD295=$AT$32,STL!$P$27,AD295=$AT$33,STL!$P$28,AD295=$AT$34,STL!$P$29,AD295=$AT$35,STL!$P$30,AD295=$AT$36,STL!$P$31,AD295=$AT$37,STL!$P$32,AD295=$AT$38,STL!$P$33,AD295=$AT$39,STL!$P$34,AD295=$AT$40,STL!$P$35,AD295=$AT$41,STL!$P$36,AD295=$AT$42,STL!$P$37,AD295=$AT$43,STL!$P$38,AD295=$AT$44,STL!$P$39,AD295=$AT$45,STL!$P$40,AD295=$AT$46,STL!$P$41,AD295=$AT$47,STL!$P$42,AD295=$AT$48,STL!$P$43,AD295=$AT$49,STL!$P$44)</f>
        <v>8.3350000000000009</v>
      </c>
      <c r="Q295" s="2">
        <f>STL!$Q$3</f>
        <v>28</v>
      </c>
      <c r="R295" s="42">
        <f>STL!$R$3</f>
        <v>36.335000000000001</v>
      </c>
      <c r="S295" s="43" cm="1">
        <f t="array" ref="S295">_xlfn.IFS(A295=$AT$8,STL!$S$3,A295=$AT$9,STL!$S$4,A295=$AT$10,STL!$S$5,A295=$AT$11,STL!$S$6,A295=$AT$12,STL!$S$7,A295=$AT$13,STL!$S$8,A295=$AT$14,STL!$S$9,A295=$AT$15,STL!$S$10,A295=$AT$16,STL!$S$11,A295=$AT$17,STL!$S$12,A295=$AT$18,STL!$S$13,A295=$AT$19,STL!$S$14,A295=$AT$20,STL!$S$15,A295=$AT$21,STL!$S$16,A295=$AT$22,STL!$S$17,A295=$AT$23,STL!$S$18,A295=$AT$24,STL!$S$19,A295=$AT$25,STL!$S$20,A295=$AT$26,STL!$S$21,A295=$AT$27,STL!$S$22,A295=$AT$28,STL!$S$23,A295=$AT$29,STL!$S$24,A295=$AT$30,STL!$S$25,A295=$AT$31,STL!$S$26,A295=$AT$32,STL!$S$27,A295=$AT$33,STL!$S$28,A295=$AT$34,STL!$S$29,A295=$AT$35,STL!$S$30,A295=$AT$36,STL!$S$31,A295=$AT$37,STL!$S$32,A295=$AT$38,STL!$S$33,A295=$AT$39,STL!$S$34,A295=$AT$40,STL!$S$35,A295=$AT$41,STL!$S$36,A295=$AT$42,STL!$S$37,A295=$AT$43,STL!$S$38,A295=$AT$44,STL!$S$39,A295=$AT$45,STL!$S$40,A295=$AT$46,STL!$S$41,A295=$AT$47,STL!$S$42,A295=$AT$48,STL!$S$43,A295=$AT$49,STL!$S$44)</f>
        <v>15642.857142857143</v>
      </c>
      <c r="T295" s="2" cm="1">
        <f t="array" ref="T295">_xlfn.IFS(AD295=$AX$8,STL!$T$3,AD295=$AX$9,STL!$T$4,AD295=$AX$10,STL!$T$5,AD295=$AX$11,STL!$T$6,AD295=$AX$12,STL!$T$7,AD295=$AX$13,STL!$T$8,AD295=$AX$14,STL!$T$9,AD295=$AX$15,STL!$T$10,AD295=$AX$16,STL!$T$11,AD295=$AX$17,STL!$T$12,AD295=$AX$18,STL!$T$13,AD295=$AX$19,STL!$T$14,AD295=$AX$20,STL!$T$15,AD295=$AX$21,STL!$T$16,AD295=$AX$22,STL!$T$17,AD295=$AX$23,STL!$T$18,AD295=$AX$24,STL!$T$19,AD295=$AX$25,STL!$T$20,AD295=$AX$26,STL!$T$21,AD295=$AX$27,STL!$T$22,AD295=$AX$28,STL!$T$23,AD295=$AX$29,STL!$T$24,AD295=$AX$30,STL!$T$25,AD295=$AX$31,STL!$T$26,AD295=$AX$32,STL!$T$27,AD295=$AX$33,STL!$T$28,AD295=$AX$34,STL!$T$29,AD295=$AX$35,STL!$T$30,AD295=$AX$36,STL!$T$31,AD295=$AX$37,STL!$T$32,AD295=$AX$38,STL!$T$33,AD295=$AX$39,STL!$T$34,AD295=$AX$40,STL!$T$35,AD295=$AX$41,STL!$T$36,AD295=$AX$42,STL!$T$37,AD295=$AX$43,STL!$T$38,AD295=$AX$44,STL!$T$39,AD295=$AX$45,STL!$T$40,AD295=$AX$46,STL!$T$41,AD295=$AX$47,STL!$T$42,AD295=$AX$48,STL!$T$43,AD295=$AX$49,STL!$T$44)</f>
        <v>369.61200000000002</v>
      </c>
      <c r="U295" s="2" cm="1">
        <f t="array" ref="U295">_xlfn.IFS($AD295=$AX$8,STL!$U$3,$AD295=$AX$9,STL!$U$4,$AD295=$AX$10,STL!$U$5,$AD295=$AX$11,STL!$U$6,$AD295=$AX$12,STL!$U$7,$AD295=$AX$13,STL!$U$8,$AD295=$AX$14,STL!$U$9,$AD295=$AX$15,STL!$U$10,$AD295=$AX$16,STL!$U$11,$AD295=$AX$17,STL!$U$12,$AD295=$AX$18,STL!$U$13,$AD295=$AX$19,STL!$U$14,$AD295=$AX$20,STL!$U$15,$AD295=$AX$21,STL!$U$16,$AD295=$AX$22,STL!$U$17,$AD295=$AX$23,STL!$U$18,$AD295=$AX$24,STL!$U$19,$AD295=$AX$25,STL!$U$20,$AD295=$AX$26,STL!$U$21,$AD295=$AX$27,STL!$U$22,$AD295=$AX$28,STL!$U$23,$AD295=$AX$29,STL!$U$24,$AD295=$AX$30,STL!$U$25,$AD295=$AX$31,STL!$U$26,$AD295=$AX$32,STL!$U$27,$AD295=$AX$33,STL!$U$28,$AD295=$AX$34,STL!$U$29,$AD295=$AX$35,STL!$U$30,$AD295=$AX$36,STL!$U$31,$AD295=$AX$37,STL!$U$32,$AD295=$AX$38,STL!$U$33,$AD295=$AX$39,STL!$U$34,$AD295=$AX$40,STL!$U$35,$AD295=$AX$41,STL!$U$36,$AD295=$AX$42,STL!$U$37,$AD295=$AX$43,STL!$U$38,$AD295=$AX$44,STL!$U$39,$AD295=$AX$45,STL!$U$40,$AD295=$AX$46,STL!$U$41,$AD295=$AX$47,STL!$U$42,$AD295=$AX$48,STL!$U$43,$AD295=$AX$49,STL!$U$44)</f>
        <v>1.1950000000000001</v>
      </c>
      <c r="V295" s="2" cm="1">
        <f t="array" ref="V295">_xlfn.IFS($AD295=$AX$8,STL!$V$3,$AD295=$AX$9,STL!$V$4,$AD295=$AX$10,STL!$V$5,$AD295=$AX$11,STL!$V$6,$AD295=$AX$12,STL!$V$7,$AD295=$AX$13,STL!$V$8,$AD295=$AX$14,STL!$V$9,$AD295=$AX$15,STL!$V$10,$AD295=$AX$16,STL!$V$11,$AD295=$AX$17,STL!$V$12,$AD295=$AX$18,STL!$V$13,$AD295=$AX$19,STL!$V$14,$AD295=$AX$20,STL!$V$15,$AD295=$AX$21,STL!$V$16,$AD295=$AX$22,STL!$V$17,$AD295=$AX$23,STL!$V$18,$AD295=$AX$24,STL!$V$19,$AD295=$AX$25,STL!$V$20,$AD295=$AX$26,STL!$V$21,$AD295=$AX$27,STL!$V$22,$AD295=$AX$28,STL!$V$23,$AD295=$AX$29,STL!$V$24,$AD295=$AX$30,STL!$V$25,$AD295=$AX$31,STL!$V$26,$AD295=$AX$32,STL!$V$27,$AD295=$AX$33,STL!$V$28,$AD295=$AX$34,STL!$V$29,$AD295=$AX$35,STL!$V$30,$AD295=$AX$36,STL!$V$31,$AD295=$AX$37,STL!$V$32,$AD295=$AX$38,STL!$V$33,$AD295=$AX$39,STL!$V$34,$AD295=$AX$40,STL!$V$35,$AD295=$AX$41,STL!$V$36,$AD295=$AX$42,STL!$V$37,$AD295=$AX$43,STL!$V$38,$AD295=$AX$44,STL!$V$39,$AD295=$AX$45,STL!$V$40,$AD295=$AX$46,STL!$V$41,$AD295=$AX$47,STL!$V$42,$AD295=$AX$48,STL!$V$43,$AD295=$AX$49,STL!$V$44)</f>
        <v>370.80700000000002</v>
      </c>
      <c r="W295" s="2" t="s">
        <v>1612</v>
      </c>
      <c r="X295" s="2">
        <v>0.2</v>
      </c>
      <c r="Y295" s="2" t="s">
        <v>33</v>
      </c>
      <c r="Z295" s="2" t="s">
        <v>34</v>
      </c>
      <c r="AA295" s="2" t="s">
        <v>35</v>
      </c>
      <c r="AB295" s="2">
        <v>25900.319409</v>
      </c>
      <c r="AC295" s="2">
        <v>25.900319</v>
      </c>
      <c r="AD295" s="2">
        <v>35</v>
      </c>
      <c r="AE295" s="10" t="s">
        <v>307</v>
      </c>
      <c r="AF295" s="2">
        <f t="shared" si="5"/>
        <v>810309.98014285718</v>
      </c>
      <c r="AG295" s="2" cm="1">
        <f t="array" ref="AG295">_xlfn.IFS(D295="I",MIN('Datos pp I Región'!$K$7:$K$9),D295="II",MIN('Datos pp II Región'!$K$7:$K$9),D295="III",MIN('Datos pp III Región'!$K$7:$K$9),D295="IV",MIN('Datos pp IV Región'!$K$7:$K$9),D295="V",MIN('Datos pp V Región'!$K$7:$K$9),D295="RM",MIN('Datos pp RM'!$K$7:$K$9),D295="VI",MIN('Datos pp VI Región'!$K$7:$K$9))</f>
        <v>2</v>
      </c>
      <c r="AH295" s="2" cm="1">
        <f t="array" ref="AH295">_xlfn.IFS(Z295="Pavimentado",1-(AG295/(4*365)),Z295="No Pavimentado",1-(AG295/365))</f>
        <v>0.99863013698630132</v>
      </c>
      <c r="AI295" s="2" cm="1">
        <f t="array" ref="AI295">_xlfn.IFS(Z295="Pavimentado",8,Z295="No Pavimentado",R295)</f>
        <v>8</v>
      </c>
      <c r="AJ295" s="2">
        <v>0.62</v>
      </c>
      <c r="AK295" s="2">
        <v>0.15</v>
      </c>
      <c r="AL295" s="2">
        <v>1.5</v>
      </c>
      <c r="AM295" s="2">
        <v>0.15</v>
      </c>
      <c r="AN295" s="2"/>
      <c r="AO295" s="2" cm="1">
        <f t="array" ref="AO295">_xlfn.IFS($Z295=$AU$3,AJ295*(($X295)^(0.91))*(AI295*1.1023)^(1.02),$Z295=$AU$4,AL295*281.9*((8.5/12)^0.9)*(AI295/2.72)^0.45)</f>
        <v>1.3201600184669013</v>
      </c>
      <c r="AP295" s="2" cm="1">
        <f t="array" ref="AP295">_xlfn.IFS($Z295=$AU$3,AK295*(($X295)^(0.91))*(AI295*1.1023)^1.02,$Z295=$AU$4,AM295*281.9*((8.5/12)^0.9)*(AI295/2.72)^0.45)</f>
        <v>0.31939355285489546</v>
      </c>
      <c r="AQ295" s="2" cm="1">
        <f t="array" ref="AQ295">_xlfn.IFS(Z295=$AU$3,(AF295*AO295*AH295)/1000000,Z295=$AU$4,(AF295*AH295*AO295*(1-AN295))/1000000)</f>
        <v>1.0682734426803371</v>
      </c>
      <c r="AR295" s="2" cm="1">
        <f t="array" ref="AR295">_xlfn.IFS(Z295=$AU$3,(AF295*AP295*AH295)/1000000,Z295=$AU$4,(AF295*AH295*AP295*(1-AN295))/1000000)</f>
        <v>0.25845325226137184</v>
      </c>
    </row>
    <row r="296" spans="1:44" x14ac:dyDescent="0.3">
      <c r="A296" s="2">
        <v>35</v>
      </c>
      <c r="B296" t="s">
        <v>228</v>
      </c>
      <c r="D296" t="s">
        <v>75</v>
      </c>
      <c r="F296" s="2" t="s">
        <v>266</v>
      </c>
      <c r="G296" s="2" t="s">
        <v>264</v>
      </c>
      <c r="H296" s="2" t="s">
        <v>79</v>
      </c>
      <c r="I296" s="2" t="s">
        <v>28</v>
      </c>
      <c r="J296" s="2">
        <v>1200</v>
      </c>
      <c r="K296" s="2" t="s">
        <v>232</v>
      </c>
      <c r="L296" s="2">
        <v>40</v>
      </c>
      <c r="M296" s="2" t="s">
        <v>233</v>
      </c>
      <c r="N296" s="2" t="s">
        <v>265</v>
      </c>
      <c r="O296" s="2">
        <v>438000</v>
      </c>
      <c r="P296" s="2" cm="1">
        <f t="array" ref="P296">_xlfn.IFS(AD296=$AT$8,STL!$P$3,AD296=$AT$9,STL!$P$4,AD296=$AT$10,STL!$P$5,AD296=$AT$11,STL!$P$6,AD296=$AT$12,STL!$P$7,AD296=$AT$13,STL!$P$8,AD296=$AT$14,STL!$P$9,AD296=$AT$15,STL!$P$10,AD296=$AT$16,STL!$P$11,AD296=$AT$17,STL!$P$12,AD296=$AT$18,STL!$P$13,AD296=$AT$19,STL!$P$14,AD296=$AT$20,STL!$P$15,AD296=$AT$21,STL!$P$16,AD296=$AT$22,STL!$P$17,AD296=$AT$23,STL!$P$18,AD296=$AT$24,STL!$P$19,AD296=$AT$25,STL!$P$20,AD296=$AT$26,STL!$P$21,AD296=$AT$27,STL!$P$22,AD296=$AT$28,STL!$P$23,AD296=$AT$29,STL!$P$24,AD296=$AT$30,STL!$P$25,AD296=$AT$31,STL!$P$26,AD296=$AT$32,STL!$P$27,AD296=$AT$33,STL!$P$28,AD296=$AT$34,STL!$P$29,AD296=$AT$35,STL!$P$30,AD296=$AT$36,STL!$P$31,AD296=$AT$37,STL!$P$32,AD296=$AT$38,STL!$P$33,AD296=$AT$39,STL!$P$34,AD296=$AT$40,STL!$P$35,AD296=$AT$41,STL!$P$36,AD296=$AT$42,STL!$P$37,AD296=$AT$43,STL!$P$38,AD296=$AT$44,STL!$P$39,AD296=$AT$45,STL!$P$40,AD296=$AT$46,STL!$P$41,AD296=$AT$47,STL!$P$42,AD296=$AT$48,STL!$P$43,AD296=$AT$49,STL!$P$44)</f>
        <v>8.3350000000000009</v>
      </c>
      <c r="Q296" s="2">
        <f>STL!$Q$3</f>
        <v>28</v>
      </c>
      <c r="R296" s="42">
        <f>STL!$R$3</f>
        <v>36.335000000000001</v>
      </c>
      <c r="S296" s="43" cm="1">
        <f t="array" ref="S296">_xlfn.IFS(A296=$AT$8,STL!$S$3,A296=$AT$9,STL!$S$4,A296=$AT$10,STL!$S$5,A296=$AT$11,STL!$S$6,A296=$AT$12,STL!$S$7,A296=$AT$13,STL!$S$8,A296=$AT$14,STL!$S$9,A296=$AT$15,STL!$S$10,A296=$AT$16,STL!$S$11,A296=$AT$17,STL!$S$12,A296=$AT$18,STL!$S$13,A296=$AT$19,STL!$S$14,A296=$AT$20,STL!$S$15,A296=$AT$21,STL!$S$16,A296=$AT$22,STL!$S$17,A296=$AT$23,STL!$S$18,A296=$AT$24,STL!$S$19,A296=$AT$25,STL!$S$20,A296=$AT$26,STL!$S$21,A296=$AT$27,STL!$S$22,A296=$AT$28,STL!$S$23,A296=$AT$29,STL!$S$24,A296=$AT$30,STL!$S$25,A296=$AT$31,STL!$S$26,A296=$AT$32,STL!$S$27,A296=$AT$33,STL!$S$28,A296=$AT$34,STL!$S$29,A296=$AT$35,STL!$S$30,A296=$AT$36,STL!$S$31,A296=$AT$37,STL!$S$32,A296=$AT$38,STL!$S$33,A296=$AT$39,STL!$S$34,A296=$AT$40,STL!$S$35,A296=$AT$41,STL!$S$36,A296=$AT$42,STL!$S$37,A296=$AT$43,STL!$S$38,A296=$AT$44,STL!$S$39,A296=$AT$45,STL!$S$40,A296=$AT$46,STL!$S$41,A296=$AT$47,STL!$S$42,A296=$AT$48,STL!$S$43,A296=$AT$49,STL!$S$44)</f>
        <v>15642.857142857143</v>
      </c>
      <c r="T296" s="2" cm="1">
        <f t="array" ref="T296">_xlfn.IFS(AD296=$AX$8,STL!$T$3,AD296=$AX$9,STL!$T$4,AD296=$AX$10,STL!$T$5,AD296=$AX$11,STL!$T$6,AD296=$AX$12,STL!$T$7,AD296=$AX$13,STL!$T$8,AD296=$AX$14,STL!$T$9,AD296=$AX$15,STL!$T$10,AD296=$AX$16,STL!$T$11,AD296=$AX$17,STL!$T$12,AD296=$AX$18,STL!$T$13,AD296=$AX$19,STL!$T$14,AD296=$AX$20,STL!$T$15,AD296=$AX$21,STL!$T$16,AD296=$AX$22,STL!$T$17,AD296=$AX$23,STL!$T$18,AD296=$AX$24,STL!$T$19,AD296=$AX$25,STL!$T$20,AD296=$AX$26,STL!$T$21,AD296=$AX$27,STL!$T$22,AD296=$AX$28,STL!$T$23,AD296=$AX$29,STL!$T$24,AD296=$AX$30,STL!$T$25,AD296=$AX$31,STL!$T$26,AD296=$AX$32,STL!$T$27,AD296=$AX$33,STL!$T$28,AD296=$AX$34,STL!$T$29,AD296=$AX$35,STL!$T$30,AD296=$AX$36,STL!$T$31,AD296=$AX$37,STL!$T$32,AD296=$AX$38,STL!$T$33,AD296=$AX$39,STL!$T$34,AD296=$AX$40,STL!$T$35,AD296=$AX$41,STL!$T$36,AD296=$AX$42,STL!$T$37,AD296=$AX$43,STL!$T$38,AD296=$AX$44,STL!$T$39,AD296=$AX$45,STL!$T$40,AD296=$AX$46,STL!$T$41,AD296=$AX$47,STL!$T$42,AD296=$AX$48,STL!$T$43,AD296=$AX$49,STL!$T$44)</f>
        <v>369.61200000000002</v>
      </c>
      <c r="U296" s="2" cm="1">
        <f t="array" ref="U296">_xlfn.IFS($AD296=$AX$8,STL!$U$3,$AD296=$AX$9,STL!$U$4,$AD296=$AX$10,STL!$U$5,$AD296=$AX$11,STL!$U$6,$AD296=$AX$12,STL!$U$7,$AD296=$AX$13,STL!$U$8,$AD296=$AX$14,STL!$U$9,$AD296=$AX$15,STL!$U$10,$AD296=$AX$16,STL!$U$11,$AD296=$AX$17,STL!$U$12,$AD296=$AX$18,STL!$U$13,$AD296=$AX$19,STL!$U$14,$AD296=$AX$20,STL!$U$15,$AD296=$AX$21,STL!$U$16,$AD296=$AX$22,STL!$U$17,$AD296=$AX$23,STL!$U$18,$AD296=$AX$24,STL!$U$19,$AD296=$AX$25,STL!$U$20,$AD296=$AX$26,STL!$U$21,$AD296=$AX$27,STL!$U$22,$AD296=$AX$28,STL!$U$23,$AD296=$AX$29,STL!$U$24,$AD296=$AX$30,STL!$U$25,$AD296=$AX$31,STL!$U$26,$AD296=$AX$32,STL!$U$27,$AD296=$AX$33,STL!$U$28,$AD296=$AX$34,STL!$U$29,$AD296=$AX$35,STL!$U$30,$AD296=$AX$36,STL!$U$31,$AD296=$AX$37,STL!$U$32,$AD296=$AX$38,STL!$U$33,$AD296=$AX$39,STL!$U$34,$AD296=$AX$40,STL!$U$35,$AD296=$AX$41,STL!$U$36,$AD296=$AX$42,STL!$U$37,$AD296=$AX$43,STL!$U$38,$AD296=$AX$44,STL!$U$39,$AD296=$AX$45,STL!$U$40,$AD296=$AX$46,STL!$U$41,$AD296=$AX$47,STL!$U$42,$AD296=$AX$48,STL!$U$43,$AD296=$AX$49,STL!$U$44)</f>
        <v>1.1950000000000001</v>
      </c>
      <c r="V296" s="2" cm="1">
        <f t="array" ref="V296">_xlfn.IFS($AD296=$AX$8,STL!$V$3,$AD296=$AX$9,STL!$V$4,$AD296=$AX$10,STL!$V$5,$AD296=$AX$11,STL!$V$6,$AD296=$AX$12,STL!$V$7,$AD296=$AX$13,STL!$V$8,$AD296=$AX$14,STL!$V$9,$AD296=$AX$15,STL!$V$10,$AD296=$AX$16,STL!$V$11,$AD296=$AX$17,STL!$V$12,$AD296=$AX$18,STL!$V$13,$AD296=$AX$19,STL!$V$14,$AD296=$AX$20,STL!$V$15,$AD296=$AX$21,STL!$V$16,$AD296=$AX$22,STL!$V$17,$AD296=$AX$23,STL!$V$18,$AD296=$AX$24,STL!$V$19,$AD296=$AX$25,STL!$V$20,$AD296=$AX$26,STL!$V$21,$AD296=$AX$27,STL!$V$22,$AD296=$AX$28,STL!$V$23,$AD296=$AX$29,STL!$V$24,$AD296=$AX$30,STL!$V$25,$AD296=$AX$31,STL!$V$26,$AD296=$AX$32,STL!$V$27,$AD296=$AX$33,STL!$V$28,$AD296=$AX$34,STL!$V$29,$AD296=$AX$35,STL!$V$30,$AD296=$AX$36,STL!$V$31,$AD296=$AX$37,STL!$V$32,$AD296=$AX$38,STL!$V$33,$AD296=$AX$39,STL!$V$34,$AD296=$AX$40,STL!$V$35,$AD296=$AX$41,STL!$V$36,$AD296=$AX$42,STL!$V$37,$AD296=$AX$43,STL!$V$38,$AD296=$AX$44,STL!$V$39,$AD296=$AX$45,STL!$V$40,$AD296=$AX$46,STL!$V$41,$AD296=$AX$47,STL!$V$42,$AD296=$AX$48,STL!$V$43,$AD296=$AX$49,STL!$V$44)</f>
        <v>370.80700000000002</v>
      </c>
      <c r="W296" s="2" t="s">
        <v>1614</v>
      </c>
      <c r="X296" s="2">
        <v>0.2</v>
      </c>
      <c r="Y296" s="2" t="s">
        <v>33</v>
      </c>
      <c r="Z296" s="2" t="s">
        <v>34</v>
      </c>
      <c r="AA296" s="2" t="s">
        <v>35</v>
      </c>
      <c r="AB296" s="2">
        <v>13554.151669999999</v>
      </c>
      <c r="AC296" s="2">
        <v>13.554152</v>
      </c>
      <c r="AD296" s="2">
        <v>35</v>
      </c>
      <c r="AE296" s="10" t="s">
        <v>307</v>
      </c>
      <c r="AF296" s="2">
        <f t="shared" si="5"/>
        <v>424051.32685714285</v>
      </c>
      <c r="AG296" s="2" cm="1">
        <f t="array" ref="AG296">_xlfn.IFS(D296="I",MIN('Datos pp I Región'!$K$7:$K$9),D296="II",MIN('Datos pp II Región'!$K$7:$K$9),D296="III",MIN('Datos pp III Región'!$K$7:$K$9),D296="IV",MIN('Datos pp IV Región'!$K$7:$K$9),D296="V",MIN('Datos pp V Región'!$K$7:$K$9),D296="RM",MIN('Datos pp RM'!$K$7:$K$9),D296="VI",MIN('Datos pp VI Región'!$K$7:$K$9))</f>
        <v>2</v>
      </c>
      <c r="AH296" s="2" cm="1">
        <f t="array" ref="AH296">_xlfn.IFS(Z296="Pavimentado",1-(AG296/(4*365)),Z296="No Pavimentado",1-(AG296/365))</f>
        <v>0.99863013698630132</v>
      </c>
      <c r="AI296" s="2" cm="1">
        <f t="array" ref="AI296">_xlfn.IFS(Z296="Pavimentado",8,Z296="No Pavimentado",R296)</f>
        <v>8</v>
      </c>
      <c r="AJ296" s="2">
        <v>0.62</v>
      </c>
      <c r="AK296" s="2">
        <v>0.15</v>
      </c>
      <c r="AL296" s="2">
        <v>1.5</v>
      </c>
      <c r="AM296" s="2">
        <v>0.15</v>
      </c>
      <c r="AN296" s="2"/>
      <c r="AO296" s="2" cm="1">
        <f t="array" ref="AO296">_xlfn.IFS($Z296=$AU$3,AJ296*(($X296)^(0.91))*(AI296*1.1023)^(1.02),$Z296=$AU$4,AL296*281.9*((8.5/12)^0.9)*(AI296/2.72)^0.45)</f>
        <v>1.3201600184669013</v>
      </c>
      <c r="AP296" s="2" cm="1">
        <f t="array" ref="AP296">_xlfn.IFS($Z296=$AU$3,AK296*(($X296)^(0.91))*(AI296*1.1023)^1.02,$Z296=$AU$4,AM296*281.9*((8.5/12)^0.9)*(AI296/2.72)^0.45)</f>
        <v>0.31939355285489546</v>
      </c>
      <c r="AQ296" s="2" cm="1">
        <f t="array" ref="AQ296">_xlfn.IFS(Z296=$AU$3,(AF296*AO296*AH296)/1000000,Z296=$AU$4,(AF296*AH296*AO296*(1-AN296))/1000000)</f>
        <v>0.55904873679944156</v>
      </c>
      <c r="AR296" s="2" cm="1">
        <f t="array" ref="AR296">_xlfn.IFS(Z296=$AU$3,(AF296*AP296*AH296)/1000000,Z296=$AU$4,(AF296*AH296*AP296*(1-AN296))/1000000)</f>
        <v>0.13525372664502616</v>
      </c>
    </row>
    <row r="297" spans="1:44" x14ac:dyDescent="0.3">
      <c r="A297" s="2">
        <v>35</v>
      </c>
      <c r="B297" t="s">
        <v>228</v>
      </c>
      <c r="D297" t="s">
        <v>75</v>
      </c>
      <c r="F297" s="2" t="s">
        <v>266</v>
      </c>
      <c r="G297" s="2" t="s">
        <v>264</v>
      </c>
      <c r="H297" s="2" t="s">
        <v>79</v>
      </c>
      <c r="I297" s="2" t="s">
        <v>28</v>
      </c>
      <c r="J297" s="2">
        <v>1200</v>
      </c>
      <c r="K297" s="2" t="s">
        <v>232</v>
      </c>
      <c r="L297" s="2">
        <v>40</v>
      </c>
      <c r="M297" s="2" t="s">
        <v>233</v>
      </c>
      <c r="N297" s="2" t="s">
        <v>265</v>
      </c>
      <c r="O297" s="2">
        <v>438000</v>
      </c>
      <c r="P297" s="2" cm="1">
        <f t="array" ref="P297">_xlfn.IFS(AD297=$AT$8,STL!$P$3,AD297=$AT$9,STL!$P$4,AD297=$AT$10,STL!$P$5,AD297=$AT$11,STL!$P$6,AD297=$AT$12,STL!$P$7,AD297=$AT$13,STL!$P$8,AD297=$AT$14,STL!$P$9,AD297=$AT$15,STL!$P$10,AD297=$AT$16,STL!$P$11,AD297=$AT$17,STL!$P$12,AD297=$AT$18,STL!$P$13,AD297=$AT$19,STL!$P$14,AD297=$AT$20,STL!$P$15,AD297=$AT$21,STL!$P$16,AD297=$AT$22,STL!$P$17,AD297=$AT$23,STL!$P$18,AD297=$AT$24,STL!$P$19,AD297=$AT$25,STL!$P$20,AD297=$AT$26,STL!$P$21,AD297=$AT$27,STL!$P$22,AD297=$AT$28,STL!$P$23,AD297=$AT$29,STL!$P$24,AD297=$AT$30,STL!$P$25,AD297=$AT$31,STL!$P$26,AD297=$AT$32,STL!$P$27,AD297=$AT$33,STL!$P$28,AD297=$AT$34,STL!$P$29,AD297=$AT$35,STL!$P$30,AD297=$AT$36,STL!$P$31,AD297=$AT$37,STL!$P$32,AD297=$AT$38,STL!$P$33,AD297=$AT$39,STL!$P$34,AD297=$AT$40,STL!$P$35,AD297=$AT$41,STL!$P$36,AD297=$AT$42,STL!$P$37,AD297=$AT$43,STL!$P$38,AD297=$AT$44,STL!$P$39,AD297=$AT$45,STL!$P$40,AD297=$AT$46,STL!$P$41,AD297=$AT$47,STL!$P$42,AD297=$AT$48,STL!$P$43,AD297=$AT$49,STL!$P$44)</f>
        <v>8.3350000000000009</v>
      </c>
      <c r="Q297" s="2">
        <f>STL!$Q$3</f>
        <v>28</v>
      </c>
      <c r="R297" s="42">
        <f>STL!$R$3</f>
        <v>36.335000000000001</v>
      </c>
      <c r="S297" s="43" cm="1">
        <f t="array" ref="S297">_xlfn.IFS(A297=$AT$8,STL!$S$3,A297=$AT$9,STL!$S$4,A297=$AT$10,STL!$S$5,A297=$AT$11,STL!$S$6,A297=$AT$12,STL!$S$7,A297=$AT$13,STL!$S$8,A297=$AT$14,STL!$S$9,A297=$AT$15,STL!$S$10,A297=$AT$16,STL!$S$11,A297=$AT$17,STL!$S$12,A297=$AT$18,STL!$S$13,A297=$AT$19,STL!$S$14,A297=$AT$20,STL!$S$15,A297=$AT$21,STL!$S$16,A297=$AT$22,STL!$S$17,A297=$AT$23,STL!$S$18,A297=$AT$24,STL!$S$19,A297=$AT$25,STL!$S$20,A297=$AT$26,STL!$S$21,A297=$AT$27,STL!$S$22,A297=$AT$28,STL!$S$23,A297=$AT$29,STL!$S$24,A297=$AT$30,STL!$S$25,A297=$AT$31,STL!$S$26,A297=$AT$32,STL!$S$27,A297=$AT$33,STL!$S$28,A297=$AT$34,STL!$S$29,A297=$AT$35,STL!$S$30,A297=$AT$36,STL!$S$31,A297=$AT$37,STL!$S$32,A297=$AT$38,STL!$S$33,A297=$AT$39,STL!$S$34,A297=$AT$40,STL!$S$35,A297=$AT$41,STL!$S$36,A297=$AT$42,STL!$S$37,A297=$AT$43,STL!$S$38,A297=$AT$44,STL!$S$39,A297=$AT$45,STL!$S$40,A297=$AT$46,STL!$S$41,A297=$AT$47,STL!$S$42,A297=$AT$48,STL!$S$43,A297=$AT$49,STL!$S$44)</f>
        <v>15642.857142857143</v>
      </c>
      <c r="T297" s="2" cm="1">
        <f t="array" ref="T297">_xlfn.IFS(AD297=$AX$8,STL!$T$3,AD297=$AX$9,STL!$T$4,AD297=$AX$10,STL!$T$5,AD297=$AX$11,STL!$T$6,AD297=$AX$12,STL!$T$7,AD297=$AX$13,STL!$T$8,AD297=$AX$14,STL!$T$9,AD297=$AX$15,STL!$T$10,AD297=$AX$16,STL!$T$11,AD297=$AX$17,STL!$T$12,AD297=$AX$18,STL!$T$13,AD297=$AX$19,STL!$T$14,AD297=$AX$20,STL!$T$15,AD297=$AX$21,STL!$T$16,AD297=$AX$22,STL!$T$17,AD297=$AX$23,STL!$T$18,AD297=$AX$24,STL!$T$19,AD297=$AX$25,STL!$T$20,AD297=$AX$26,STL!$T$21,AD297=$AX$27,STL!$T$22,AD297=$AX$28,STL!$T$23,AD297=$AX$29,STL!$T$24,AD297=$AX$30,STL!$T$25,AD297=$AX$31,STL!$T$26,AD297=$AX$32,STL!$T$27,AD297=$AX$33,STL!$T$28,AD297=$AX$34,STL!$T$29,AD297=$AX$35,STL!$T$30,AD297=$AX$36,STL!$T$31,AD297=$AX$37,STL!$T$32,AD297=$AX$38,STL!$T$33,AD297=$AX$39,STL!$T$34,AD297=$AX$40,STL!$T$35,AD297=$AX$41,STL!$T$36,AD297=$AX$42,STL!$T$37,AD297=$AX$43,STL!$T$38,AD297=$AX$44,STL!$T$39,AD297=$AX$45,STL!$T$40,AD297=$AX$46,STL!$T$41,AD297=$AX$47,STL!$T$42,AD297=$AX$48,STL!$T$43,AD297=$AX$49,STL!$T$44)</f>
        <v>369.61200000000002</v>
      </c>
      <c r="U297" s="2" cm="1">
        <f t="array" ref="U297">_xlfn.IFS($AD297=$AX$8,STL!$U$3,$AD297=$AX$9,STL!$U$4,$AD297=$AX$10,STL!$U$5,$AD297=$AX$11,STL!$U$6,$AD297=$AX$12,STL!$U$7,$AD297=$AX$13,STL!$U$8,$AD297=$AX$14,STL!$U$9,$AD297=$AX$15,STL!$U$10,$AD297=$AX$16,STL!$U$11,$AD297=$AX$17,STL!$U$12,$AD297=$AX$18,STL!$U$13,$AD297=$AX$19,STL!$U$14,$AD297=$AX$20,STL!$U$15,$AD297=$AX$21,STL!$U$16,$AD297=$AX$22,STL!$U$17,$AD297=$AX$23,STL!$U$18,$AD297=$AX$24,STL!$U$19,$AD297=$AX$25,STL!$U$20,$AD297=$AX$26,STL!$U$21,$AD297=$AX$27,STL!$U$22,$AD297=$AX$28,STL!$U$23,$AD297=$AX$29,STL!$U$24,$AD297=$AX$30,STL!$U$25,$AD297=$AX$31,STL!$U$26,$AD297=$AX$32,STL!$U$27,$AD297=$AX$33,STL!$U$28,$AD297=$AX$34,STL!$U$29,$AD297=$AX$35,STL!$U$30,$AD297=$AX$36,STL!$U$31,$AD297=$AX$37,STL!$U$32,$AD297=$AX$38,STL!$U$33,$AD297=$AX$39,STL!$U$34,$AD297=$AX$40,STL!$U$35,$AD297=$AX$41,STL!$U$36,$AD297=$AX$42,STL!$U$37,$AD297=$AX$43,STL!$U$38,$AD297=$AX$44,STL!$U$39,$AD297=$AX$45,STL!$U$40,$AD297=$AX$46,STL!$U$41,$AD297=$AX$47,STL!$U$42,$AD297=$AX$48,STL!$U$43,$AD297=$AX$49,STL!$U$44)</f>
        <v>1.1950000000000001</v>
      </c>
      <c r="V297" s="2" cm="1">
        <f t="array" ref="V297">_xlfn.IFS($AD297=$AX$8,STL!$V$3,$AD297=$AX$9,STL!$V$4,$AD297=$AX$10,STL!$V$5,$AD297=$AX$11,STL!$V$6,$AD297=$AX$12,STL!$V$7,$AD297=$AX$13,STL!$V$8,$AD297=$AX$14,STL!$V$9,$AD297=$AX$15,STL!$V$10,$AD297=$AX$16,STL!$V$11,$AD297=$AX$17,STL!$V$12,$AD297=$AX$18,STL!$V$13,$AD297=$AX$19,STL!$V$14,$AD297=$AX$20,STL!$V$15,$AD297=$AX$21,STL!$V$16,$AD297=$AX$22,STL!$V$17,$AD297=$AX$23,STL!$V$18,$AD297=$AX$24,STL!$V$19,$AD297=$AX$25,STL!$V$20,$AD297=$AX$26,STL!$V$21,$AD297=$AX$27,STL!$V$22,$AD297=$AX$28,STL!$V$23,$AD297=$AX$29,STL!$V$24,$AD297=$AX$30,STL!$V$25,$AD297=$AX$31,STL!$V$26,$AD297=$AX$32,STL!$V$27,$AD297=$AX$33,STL!$V$28,$AD297=$AX$34,STL!$V$29,$AD297=$AX$35,STL!$V$30,$AD297=$AX$36,STL!$V$31,$AD297=$AX$37,STL!$V$32,$AD297=$AX$38,STL!$V$33,$AD297=$AX$39,STL!$V$34,$AD297=$AX$40,STL!$V$35,$AD297=$AX$41,STL!$V$36,$AD297=$AX$42,STL!$V$37,$AD297=$AX$43,STL!$V$38,$AD297=$AX$44,STL!$V$39,$AD297=$AX$45,STL!$V$40,$AD297=$AX$46,STL!$V$41,$AD297=$AX$47,STL!$V$42,$AD297=$AX$48,STL!$V$43,$AD297=$AX$49,STL!$V$44)</f>
        <v>370.80700000000002</v>
      </c>
      <c r="W297" s="2" t="s">
        <v>1615</v>
      </c>
      <c r="X297" s="2">
        <v>0.2</v>
      </c>
      <c r="Y297" s="2" t="s">
        <v>33</v>
      </c>
      <c r="Z297" s="2" t="s">
        <v>34</v>
      </c>
      <c r="AA297" s="2" t="s">
        <v>35</v>
      </c>
      <c r="AB297" s="2">
        <v>111091.31978000001</v>
      </c>
      <c r="AC297" s="2">
        <v>111.09132</v>
      </c>
      <c r="AD297" s="2">
        <v>35</v>
      </c>
      <c r="AE297" s="10" t="s">
        <v>307</v>
      </c>
      <c r="AF297" s="2">
        <f t="shared" si="5"/>
        <v>3475571.2971428572</v>
      </c>
      <c r="AG297" s="2" cm="1">
        <f t="array" ref="AG297">_xlfn.IFS(D297="I",MIN('Datos pp I Región'!$K$7:$K$9),D297="II",MIN('Datos pp II Región'!$K$7:$K$9),D297="III",MIN('Datos pp III Región'!$K$7:$K$9),D297="IV",MIN('Datos pp IV Región'!$K$7:$K$9),D297="V",MIN('Datos pp V Región'!$K$7:$K$9),D297="RM",MIN('Datos pp RM'!$K$7:$K$9),D297="VI",MIN('Datos pp VI Región'!$K$7:$K$9))</f>
        <v>2</v>
      </c>
      <c r="AH297" s="2" cm="1">
        <f t="array" ref="AH297">_xlfn.IFS(Z297="Pavimentado",1-(AG297/(4*365)),Z297="No Pavimentado",1-(AG297/365))</f>
        <v>0.99863013698630132</v>
      </c>
      <c r="AI297" s="2" cm="1">
        <f t="array" ref="AI297">_xlfn.IFS(Z297="Pavimentado",8,Z297="No Pavimentado",R297)</f>
        <v>8</v>
      </c>
      <c r="AJ297" s="2">
        <v>0.62</v>
      </c>
      <c r="AK297" s="2">
        <v>0.15</v>
      </c>
      <c r="AL297" s="2">
        <v>1.5</v>
      </c>
      <c r="AM297" s="2">
        <v>0.15</v>
      </c>
      <c r="AN297" s="2"/>
      <c r="AO297" s="2" cm="1">
        <f t="array" ref="AO297">_xlfn.IFS($Z297=$AU$3,AJ297*(($X297)^(0.91))*(AI297*1.1023)^(1.02),$Z297=$AU$4,AL297*281.9*((8.5/12)^0.9)*(AI297/2.72)^0.45)</f>
        <v>1.3201600184669013</v>
      </c>
      <c r="AP297" s="2" cm="1">
        <f t="array" ref="AP297">_xlfn.IFS($Z297=$AU$3,AK297*(($X297)^(0.91))*(AI297*1.1023)^1.02,$Z297=$AU$4,AM297*281.9*((8.5/12)^0.9)*(AI297/2.72)^0.45)</f>
        <v>0.31939355285489546</v>
      </c>
      <c r="AQ297" s="2" cm="1">
        <f t="array" ref="AQ297">_xlfn.IFS(Z297=$AU$3,(AF297*AO297*AH297)/1000000,Z297=$AU$4,(AF297*AH297*AO297*(1-AN297))/1000000)</f>
        <v>4.5820249112878866</v>
      </c>
      <c r="AR297" s="2" cm="1">
        <f t="array" ref="AR297">_xlfn.IFS(Z297=$AU$3,(AF297*AP297*AH297)/1000000,Z297=$AU$4,(AF297*AH297*AP297*(1-AN297))/1000000)</f>
        <v>1.1085544140212631</v>
      </c>
    </row>
    <row r="298" spans="1:44" x14ac:dyDescent="0.3">
      <c r="A298" s="2">
        <v>35</v>
      </c>
      <c r="B298" t="s">
        <v>228</v>
      </c>
      <c r="D298" t="s">
        <v>75</v>
      </c>
      <c r="F298" s="2" t="s">
        <v>266</v>
      </c>
      <c r="G298" s="2" t="s">
        <v>264</v>
      </c>
      <c r="H298" s="2" t="s">
        <v>79</v>
      </c>
      <c r="I298" s="2" t="s">
        <v>28</v>
      </c>
      <c r="J298" s="2">
        <v>1200</v>
      </c>
      <c r="K298" s="2" t="s">
        <v>232</v>
      </c>
      <c r="L298" s="2">
        <v>40</v>
      </c>
      <c r="M298" s="2" t="s">
        <v>233</v>
      </c>
      <c r="N298" s="2" t="s">
        <v>265</v>
      </c>
      <c r="O298" s="2">
        <v>438000</v>
      </c>
      <c r="P298" s="2" cm="1">
        <f t="array" ref="P298">_xlfn.IFS(AD298=$AT$8,STL!$P$3,AD298=$AT$9,STL!$P$4,AD298=$AT$10,STL!$P$5,AD298=$AT$11,STL!$P$6,AD298=$AT$12,STL!$P$7,AD298=$AT$13,STL!$P$8,AD298=$AT$14,STL!$P$9,AD298=$AT$15,STL!$P$10,AD298=$AT$16,STL!$P$11,AD298=$AT$17,STL!$P$12,AD298=$AT$18,STL!$P$13,AD298=$AT$19,STL!$P$14,AD298=$AT$20,STL!$P$15,AD298=$AT$21,STL!$P$16,AD298=$AT$22,STL!$P$17,AD298=$AT$23,STL!$P$18,AD298=$AT$24,STL!$P$19,AD298=$AT$25,STL!$P$20,AD298=$AT$26,STL!$P$21,AD298=$AT$27,STL!$P$22,AD298=$AT$28,STL!$P$23,AD298=$AT$29,STL!$P$24,AD298=$AT$30,STL!$P$25,AD298=$AT$31,STL!$P$26,AD298=$AT$32,STL!$P$27,AD298=$AT$33,STL!$P$28,AD298=$AT$34,STL!$P$29,AD298=$AT$35,STL!$P$30,AD298=$AT$36,STL!$P$31,AD298=$AT$37,STL!$P$32,AD298=$AT$38,STL!$P$33,AD298=$AT$39,STL!$P$34,AD298=$AT$40,STL!$P$35,AD298=$AT$41,STL!$P$36,AD298=$AT$42,STL!$P$37,AD298=$AT$43,STL!$P$38,AD298=$AT$44,STL!$P$39,AD298=$AT$45,STL!$P$40,AD298=$AT$46,STL!$P$41,AD298=$AT$47,STL!$P$42,AD298=$AT$48,STL!$P$43,AD298=$AT$49,STL!$P$44)</f>
        <v>8.3350000000000009</v>
      </c>
      <c r="Q298" s="2">
        <f>STL!$Q$3</f>
        <v>28</v>
      </c>
      <c r="R298" s="42">
        <f>STL!$R$3</f>
        <v>36.335000000000001</v>
      </c>
      <c r="S298" s="43" cm="1">
        <f t="array" ref="S298">_xlfn.IFS(A298=$AT$8,STL!$S$3,A298=$AT$9,STL!$S$4,A298=$AT$10,STL!$S$5,A298=$AT$11,STL!$S$6,A298=$AT$12,STL!$S$7,A298=$AT$13,STL!$S$8,A298=$AT$14,STL!$S$9,A298=$AT$15,STL!$S$10,A298=$AT$16,STL!$S$11,A298=$AT$17,STL!$S$12,A298=$AT$18,STL!$S$13,A298=$AT$19,STL!$S$14,A298=$AT$20,STL!$S$15,A298=$AT$21,STL!$S$16,A298=$AT$22,STL!$S$17,A298=$AT$23,STL!$S$18,A298=$AT$24,STL!$S$19,A298=$AT$25,STL!$S$20,A298=$AT$26,STL!$S$21,A298=$AT$27,STL!$S$22,A298=$AT$28,STL!$S$23,A298=$AT$29,STL!$S$24,A298=$AT$30,STL!$S$25,A298=$AT$31,STL!$S$26,A298=$AT$32,STL!$S$27,A298=$AT$33,STL!$S$28,A298=$AT$34,STL!$S$29,A298=$AT$35,STL!$S$30,A298=$AT$36,STL!$S$31,A298=$AT$37,STL!$S$32,A298=$AT$38,STL!$S$33,A298=$AT$39,STL!$S$34,A298=$AT$40,STL!$S$35,A298=$AT$41,STL!$S$36,A298=$AT$42,STL!$S$37,A298=$AT$43,STL!$S$38,A298=$AT$44,STL!$S$39,A298=$AT$45,STL!$S$40,A298=$AT$46,STL!$S$41,A298=$AT$47,STL!$S$42,A298=$AT$48,STL!$S$43,A298=$AT$49,STL!$S$44)</f>
        <v>15642.857142857143</v>
      </c>
      <c r="T298" s="2" cm="1">
        <f t="array" ref="T298">_xlfn.IFS(AD298=$AX$8,STL!$T$3,AD298=$AX$9,STL!$T$4,AD298=$AX$10,STL!$T$5,AD298=$AX$11,STL!$T$6,AD298=$AX$12,STL!$T$7,AD298=$AX$13,STL!$T$8,AD298=$AX$14,STL!$T$9,AD298=$AX$15,STL!$T$10,AD298=$AX$16,STL!$T$11,AD298=$AX$17,STL!$T$12,AD298=$AX$18,STL!$T$13,AD298=$AX$19,STL!$T$14,AD298=$AX$20,STL!$T$15,AD298=$AX$21,STL!$T$16,AD298=$AX$22,STL!$T$17,AD298=$AX$23,STL!$T$18,AD298=$AX$24,STL!$T$19,AD298=$AX$25,STL!$T$20,AD298=$AX$26,STL!$T$21,AD298=$AX$27,STL!$T$22,AD298=$AX$28,STL!$T$23,AD298=$AX$29,STL!$T$24,AD298=$AX$30,STL!$T$25,AD298=$AX$31,STL!$T$26,AD298=$AX$32,STL!$T$27,AD298=$AX$33,STL!$T$28,AD298=$AX$34,STL!$T$29,AD298=$AX$35,STL!$T$30,AD298=$AX$36,STL!$T$31,AD298=$AX$37,STL!$T$32,AD298=$AX$38,STL!$T$33,AD298=$AX$39,STL!$T$34,AD298=$AX$40,STL!$T$35,AD298=$AX$41,STL!$T$36,AD298=$AX$42,STL!$T$37,AD298=$AX$43,STL!$T$38,AD298=$AX$44,STL!$T$39,AD298=$AX$45,STL!$T$40,AD298=$AX$46,STL!$T$41,AD298=$AX$47,STL!$T$42,AD298=$AX$48,STL!$T$43,AD298=$AX$49,STL!$T$44)</f>
        <v>369.61200000000002</v>
      </c>
      <c r="U298" s="2" cm="1">
        <f t="array" ref="U298">_xlfn.IFS($AD298=$AX$8,STL!$U$3,$AD298=$AX$9,STL!$U$4,$AD298=$AX$10,STL!$U$5,$AD298=$AX$11,STL!$U$6,$AD298=$AX$12,STL!$U$7,$AD298=$AX$13,STL!$U$8,$AD298=$AX$14,STL!$U$9,$AD298=$AX$15,STL!$U$10,$AD298=$AX$16,STL!$U$11,$AD298=$AX$17,STL!$U$12,$AD298=$AX$18,STL!$U$13,$AD298=$AX$19,STL!$U$14,$AD298=$AX$20,STL!$U$15,$AD298=$AX$21,STL!$U$16,$AD298=$AX$22,STL!$U$17,$AD298=$AX$23,STL!$U$18,$AD298=$AX$24,STL!$U$19,$AD298=$AX$25,STL!$U$20,$AD298=$AX$26,STL!$U$21,$AD298=$AX$27,STL!$U$22,$AD298=$AX$28,STL!$U$23,$AD298=$AX$29,STL!$U$24,$AD298=$AX$30,STL!$U$25,$AD298=$AX$31,STL!$U$26,$AD298=$AX$32,STL!$U$27,$AD298=$AX$33,STL!$U$28,$AD298=$AX$34,STL!$U$29,$AD298=$AX$35,STL!$U$30,$AD298=$AX$36,STL!$U$31,$AD298=$AX$37,STL!$U$32,$AD298=$AX$38,STL!$U$33,$AD298=$AX$39,STL!$U$34,$AD298=$AX$40,STL!$U$35,$AD298=$AX$41,STL!$U$36,$AD298=$AX$42,STL!$U$37,$AD298=$AX$43,STL!$U$38,$AD298=$AX$44,STL!$U$39,$AD298=$AX$45,STL!$U$40,$AD298=$AX$46,STL!$U$41,$AD298=$AX$47,STL!$U$42,$AD298=$AX$48,STL!$U$43,$AD298=$AX$49,STL!$U$44)</f>
        <v>1.1950000000000001</v>
      </c>
      <c r="V298" s="2" cm="1">
        <f t="array" ref="V298">_xlfn.IFS($AD298=$AX$8,STL!$V$3,$AD298=$AX$9,STL!$V$4,$AD298=$AX$10,STL!$V$5,$AD298=$AX$11,STL!$V$6,$AD298=$AX$12,STL!$V$7,$AD298=$AX$13,STL!$V$8,$AD298=$AX$14,STL!$V$9,$AD298=$AX$15,STL!$V$10,$AD298=$AX$16,STL!$V$11,$AD298=$AX$17,STL!$V$12,$AD298=$AX$18,STL!$V$13,$AD298=$AX$19,STL!$V$14,$AD298=$AX$20,STL!$V$15,$AD298=$AX$21,STL!$V$16,$AD298=$AX$22,STL!$V$17,$AD298=$AX$23,STL!$V$18,$AD298=$AX$24,STL!$V$19,$AD298=$AX$25,STL!$V$20,$AD298=$AX$26,STL!$V$21,$AD298=$AX$27,STL!$V$22,$AD298=$AX$28,STL!$V$23,$AD298=$AX$29,STL!$V$24,$AD298=$AX$30,STL!$V$25,$AD298=$AX$31,STL!$V$26,$AD298=$AX$32,STL!$V$27,$AD298=$AX$33,STL!$V$28,$AD298=$AX$34,STL!$V$29,$AD298=$AX$35,STL!$V$30,$AD298=$AX$36,STL!$V$31,$AD298=$AX$37,STL!$V$32,$AD298=$AX$38,STL!$V$33,$AD298=$AX$39,STL!$V$34,$AD298=$AX$40,STL!$V$35,$AD298=$AX$41,STL!$V$36,$AD298=$AX$42,STL!$V$37,$AD298=$AX$43,STL!$V$38,$AD298=$AX$44,STL!$V$39,$AD298=$AX$45,STL!$V$40,$AD298=$AX$46,STL!$V$41,$AD298=$AX$47,STL!$V$42,$AD298=$AX$48,STL!$V$43,$AD298=$AX$49,STL!$V$44)</f>
        <v>370.80700000000002</v>
      </c>
      <c r="W298" s="2" t="s">
        <v>1616</v>
      </c>
      <c r="X298" s="2">
        <v>0.2</v>
      </c>
      <c r="Y298" s="2" t="s">
        <v>33</v>
      </c>
      <c r="Z298" s="2" t="s">
        <v>34</v>
      </c>
      <c r="AA298" s="2" t="s">
        <v>35</v>
      </c>
      <c r="AB298" s="2">
        <v>72942.878630000007</v>
      </c>
      <c r="AC298" s="2">
        <v>72.942879000000005</v>
      </c>
      <c r="AD298" s="2">
        <v>35</v>
      </c>
      <c r="AE298" s="10" t="s">
        <v>307</v>
      </c>
      <c r="AF298" s="2">
        <f t="shared" si="5"/>
        <v>2282070.0715714288</v>
      </c>
      <c r="AG298" s="2" cm="1">
        <f t="array" ref="AG298">_xlfn.IFS(D298="I",MIN('Datos pp I Región'!$K$7:$K$9),D298="II",MIN('Datos pp II Región'!$K$7:$K$9),D298="III",MIN('Datos pp III Región'!$K$7:$K$9),D298="IV",MIN('Datos pp IV Región'!$K$7:$K$9),D298="V",MIN('Datos pp V Región'!$K$7:$K$9),D298="RM",MIN('Datos pp RM'!$K$7:$K$9),D298="VI",MIN('Datos pp VI Región'!$K$7:$K$9))</f>
        <v>2</v>
      </c>
      <c r="AH298" s="2" cm="1">
        <f t="array" ref="AH298">_xlfn.IFS(Z298="Pavimentado",1-(AG298/(4*365)),Z298="No Pavimentado",1-(AG298/365))</f>
        <v>0.99863013698630132</v>
      </c>
      <c r="AI298" s="2" cm="1">
        <f t="array" ref="AI298">_xlfn.IFS(Z298="Pavimentado",8,Z298="No Pavimentado",R298)</f>
        <v>8</v>
      </c>
      <c r="AJ298" s="2">
        <v>0.62</v>
      </c>
      <c r="AK298" s="2">
        <v>0.15</v>
      </c>
      <c r="AL298" s="2">
        <v>1.5</v>
      </c>
      <c r="AM298" s="2">
        <v>0.15</v>
      </c>
      <c r="AN298" s="2"/>
      <c r="AO298" s="2" cm="1">
        <f t="array" ref="AO298">_xlfn.IFS($Z298=$AU$3,AJ298*(($X298)^(0.91))*(AI298*1.1023)^(1.02),$Z298=$AU$4,AL298*281.9*((8.5/12)^0.9)*(AI298/2.72)^0.45)</f>
        <v>1.3201600184669013</v>
      </c>
      <c r="AP298" s="2" cm="1">
        <f t="array" ref="AP298">_xlfn.IFS($Z298=$AU$3,AK298*(($X298)^(0.91))*(AI298*1.1023)^1.02,$Z298=$AU$4,AM298*281.9*((8.5/12)^0.9)*(AI298/2.72)^0.45)</f>
        <v>0.31939355285489546</v>
      </c>
      <c r="AQ298" s="2" cm="1">
        <f t="array" ref="AQ298">_xlfn.IFS(Z298=$AU$3,(AF298*AO298*AH298)/1000000,Z298=$AU$4,(AF298*AH298*AO298*(1-AN298))/1000000)</f>
        <v>3.0085706847218856</v>
      </c>
      <c r="AR298" s="2" cm="1">
        <f t="array" ref="AR298">_xlfn.IFS(Z298=$AU$3,(AF298*AP298*AH298)/1000000,Z298=$AU$4,(AF298*AH298*AP298*(1-AN298))/1000000)</f>
        <v>0.72788000436819811</v>
      </c>
    </row>
    <row r="299" spans="1:44" x14ac:dyDescent="0.3">
      <c r="A299" s="2">
        <v>35</v>
      </c>
      <c r="B299" t="s">
        <v>228</v>
      </c>
      <c r="D299" t="s">
        <v>75</v>
      </c>
      <c r="F299" s="2" t="s">
        <v>266</v>
      </c>
      <c r="G299" s="2" t="s">
        <v>264</v>
      </c>
      <c r="H299" s="2" t="s">
        <v>79</v>
      </c>
      <c r="I299" s="2" t="s">
        <v>28</v>
      </c>
      <c r="J299" s="2">
        <v>1200</v>
      </c>
      <c r="K299" s="2" t="s">
        <v>232</v>
      </c>
      <c r="L299" s="2">
        <v>40</v>
      </c>
      <c r="M299" s="2" t="s">
        <v>233</v>
      </c>
      <c r="N299" s="2" t="s">
        <v>265</v>
      </c>
      <c r="O299" s="2">
        <v>438000</v>
      </c>
      <c r="P299" s="2" cm="1">
        <f t="array" ref="P299">_xlfn.IFS(AD299=$AT$8,STL!$P$3,AD299=$AT$9,STL!$P$4,AD299=$AT$10,STL!$P$5,AD299=$AT$11,STL!$P$6,AD299=$AT$12,STL!$P$7,AD299=$AT$13,STL!$P$8,AD299=$AT$14,STL!$P$9,AD299=$AT$15,STL!$P$10,AD299=$AT$16,STL!$P$11,AD299=$AT$17,STL!$P$12,AD299=$AT$18,STL!$P$13,AD299=$AT$19,STL!$P$14,AD299=$AT$20,STL!$P$15,AD299=$AT$21,STL!$P$16,AD299=$AT$22,STL!$P$17,AD299=$AT$23,STL!$P$18,AD299=$AT$24,STL!$P$19,AD299=$AT$25,STL!$P$20,AD299=$AT$26,STL!$P$21,AD299=$AT$27,STL!$P$22,AD299=$AT$28,STL!$P$23,AD299=$AT$29,STL!$P$24,AD299=$AT$30,STL!$P$25,AD299=$AT$31,STL!$P$26,AD299=$AT$32,STL!$P$27,AD299=$AT$33,STL!$P$28,AD299=$AT$34,STL!$P$29,AD299=$AT$35,STL!$P$30,AD299=$AT$36,STL!$P$31,AD299=$AT$37,STL!$P$32,AD299=$AT$38,STL!$P$33,AD299=$AT$39,STL!$P$34,AD299=$AT$40,STL!$P$35,AD299=$AT$41,STL!$P$36,AD299=$AT$42,STL!$P$37,AD299=$AT$43,STL!$P$38,AD299=$AT$44,STL!$P$39,AD299=$AT$45,STL!$P$40,AD299=$AT$46,STL!$P$41,AD299=$AT$47,STL!$P$42,AD299=$AT$48,STL!$P$43,AD299=$AT$49,STL!$P$44)</f>
        <v>8.3350000000000009</v>
      </c>
      <c r="Q299" s="2">
        <f>STL!$Q$3</f>
        <v>28</v>
      </c>
      <c r="R299" s="42">
        <f>STL!$R$3</f>
        <v>36.335000000000001</v>
      </c>
      <c r="S299" s="43" cm="1">
        <f t="array" ref="S299">_xlfn.IFS(A299=$AT$8,STL!$S$3,A299=$AT$9,STL!$S$4,A299=$AT$10,STL!$S$5,A299=$AT$11,STL!$S$6,A299=$AT$12,STL!$S$7,A299=$AT$13,STL!$S$8,A299=$AT$14,STL!$S$9,A299=$AT$15,STL!$S$10,A299=$AT$16,STL!$S$11,A299=$AT$17,STL!$S$12,A299=$AT$18,STL!$S$13,A299=$AT$19,STL!$S$14,A299=$AT$20,STL!$S$15,A299=$AT$21,STL!$S$16,A299=$AT$22,STL!$S$17,A299=$AT$23,STL!$S$18,A299=$AT$24,STL!$S$19,A299=$AT$25,STL!$S$20,A299=$AT$26,STL!$S$21,A299=$AT$27,STL!$S$22,A299=$AT$28,STL!$S$23,A299=$AT$29,STL!$S$24,A299=$AT$30,STL!$S$25,A299=$AT$31,STL!$S$26,A299=$AT$32,STL!$S$27,A299=$AT$33,STL!$S$28,A299=$AT$34,STL!$S$29,A299=$AT$35,STL!$S$30,A299=$AT$36,STL!$S$31,A299=$AT$37,STL!$S$32,A299=$AT$38,STL!$S$33,A299=$AT$39,STL!$S$34,A299=$AT$40,STL!$S$35,A299=$AT$41,STL!$S$36,A299=$AT$42,STL!$S$37,A299=$AT$43,STL!$S$38,A299=$AT$44,STL!$S$39,A299=$AT$45,STL!$S$40,A299=$AT$46,STL!$S$41,A299=$AT$47,STL!$S$42,A299=$AT$48,STL!$S$43,A299=$AT$49,STL!$S$44)</f>
        <v>15642.857142857143</v>
      </c>
      <c r="T299" s="2" cm="1">
        <f t="array" ref="T299">_xlfn.IFS(AD299=$AX$8,STL!$T$3,AD299=$AX$9,STL!$T$4,AD299=$AX$10,STL!$T$5,AD299=$AX$11,STL!$T$6,AD299=$AX$12,STL!$T$7,AD299=$AX$13,STL!$T$8,AD299=$AX$14,STL!$T$9,AD299=$AX$15,STL!$T$10,AD299=$AX$16,STL!$T$11,AD299=$AX$17,STL!$T$12,AD299=$AX$18,STL!$T$13,AD299=$AX$19,STL!$T$14,AD299=$AX$20,STL!$T$15,AD299=$AX$21,STL!$T$16,AD299=$AX$22,STL!$T$17,AD299=$AX$23,STL!$T$18,AD299=$AX$24,STL!$T$19,AD299=$AX$25,STL!$T$20,AD299=$AX$26,STL!$T$21,AD299=$AX$27,STL!$T$22,AD299=$AX$28,STL!$T$23,AD299=$AX$29,STL!$T$24,AD299=$AX$30,STL!$T$25,AD299=$AX$31,STL!$T$26,AD299=$AX$32,STL!$T$27,AD299=$AX$33,STL!$T$28,AD299=$AX$34,STL!$T$29,AD299=$AX$35,STL!$T$30,AD299=$AX$36,STL!$T$31,AD299=$AX$37,STL!$T$32,AD299=$AX$38,STL!$T$33,AD299=$AX$39,STL!$T$34,AD299=$AX$40,STL!$T$35,AD299=$AX$41,STL!$T$36,AD299=$AX$42,STL!$T$37,AD299=$AX$43,STL!$T$38,AD299=$AX$44,STL!$T$39,AD299=$AX$45,STL!$T$40,AD299=$AX$46,STL!$T$41,AD299=$AX$47,STL!$T$42,AD299=$AX$48,STL!$T$43,AD299=$AX$49,STL!$T$44)</f>
        <v>369.61200000000002</v>
      </c>
      <c r="U299" s="2" cm="1">
        <f t="array" ref="U299">_xlfn.IFS($AD299=$AX$8,STL!$U$3,$AD299=$AX$9,STL!$U$4,$AD299=$AX$10,STL!$U$5,$AD299=$AX$11,STL!$U$6,$AD299=$AX$12,STL!$U$7,$AD299=$AX$13,STL!$U$8,$AD299=$AX$14,STL!$U$9,$AD299=$AX$15,STL!$U$10,$AD299=$AX$16,STL!$U$11,$AD299=$AX$17,STL!$U$12,$AD299=$AX$18,STL!$U$13,$AD299=$AX$19,STL!$U$14,$AD299=$AX$20,STL!$U$15,$AD299=$AX$21,STL!$U$16,$AD299=$AX$22,STL!$U$17,$AD299=$AX$23,STL!$U$18,$AD299=$AX$24,STL!$U$19,$AD299=$AX$25,STL!$U$20,$AD299=$AX$26,STL!$U$21,$AD299=$AX$27,STL!$U$22,$AD299=$AX$28,STL!$U$23,$AD299=$AX$29,STL!$U$24,$AD299=$AX$30,STL!$U$25,$AD299=$AX$31,STL!$U$26,$AD299=$AX$32,STL!$U$27,$AD299=$AX$33,STL!$U$28,$AD299=$AX$34,STL!$U$29,$AD299=$AX$35,STL!$U$30,$AD299=$AX$36,STL!$U$31,$AD299=$AX$37,STL!$U$32,$AD299=$AX$38,STL!$U$33,$AD299=$AX$39,STL!$U$34,$AD299=$AX$40,STL!$U$35,$AD299=$AX$41,STL!$U$36,$AD299=$AX$42,STL!$U$37,$AD299=$AX$43,STL!$U$38,$AD299=$AX$44,STL!$U$39,$AD299=$AX$45,STL!$U$40,$AD299=$AX$46,STL!$U$41,$AD299=$AX$47,STL!$U$42,$AD299=$AX$48,STL!$U$43,$AD299=$AX$49,STL!$U$44)</f>
        <v>1.1950000000000001</v>
      </c>
      <c r="V299" s="2" cm="1">
        <f t="array" ref="V299">_xlfn.IFS($AD299=$AX$8,STL!$V$3,$AD299=$AX$9,STL!$V$4,$AD299=$AX$10,STL!$V$5,$AD299=$AX$11,STL!$V$6,$AD299=$AX$12,STL!$V$7,$AD299=$AX$13,STL!$V$8,$AD299=$AX$14,STL!$V$9,$AD299=$AX$15,STL!$V$10,$AD299=$AX$16,STL!$V$11,$AD299=$AX$17,STL!$V$12,$AD299=$AX$18,STL!$V$13,$AD299=$AX$19,STL!$V$14,$AD299=$AX$20,STL!$V$15,$AD299=$AX$21,STL!$V$16,$AD299=$AX$22,STL!$V$17,$AD299=$AX$23,STL!$V$18,$AD299=$AX$24,STL!$V$19,$AD299=$AX$25,STL!$V$20,$AD299=$AX$26,STL!$V$21,$AD299=$AX$27,STL!$V$22,$AD299=$AX$28,STL!$V$23,$AD299=$AX$29,STL!$V$24,$AD299=$AX$30,STL!$V$25,$AD299=$AX$31,STL!$V$26,$AD299=$AX$32,STL!$V$27,$AD299=$AX$33,STL!$V$28,$AD299=$AX$34,STL!$V$29,$AD299=$AX$35,STL!$V$30,$AD299=$AX$36,STL!$V$31,$AD299=$AX$37,STL!$V$32,$AD299=$AX$38,STL!$V$33,$AD299=$AX$39,STL!$V$34,$AD299=$AX$40,STL!$V$35,$AD299=$AX$41,STL!$V$36,$AD299=$AX$42,STL!$V$37,$AD299=$AX$43,STL!$V$38,$AD299=$AX$44,STL!$V$39,$AD299=$AX$45,STL!$V$40,$AD299=$AX$46,STL!$V$41,$AD299=$AX$47,STL!$V$42,$AD299=$AX$48,STL!$V$43,$AD299=$AX$49,STL!$V$44)</f>
        <v>370.80700000000002</v>
      </c>
      <c r="W299" s="2" t="s">
        <v>1617</v>
      </c>
      <c r="X299" s="2">
        <v>0.2</v>
      </c>
      <c r="Y299" s="2" t="s">
        <v>33</v>
      </c>
      <c r="Z299" s="2" t="s">
        <v>34</v>
      </c>
      <c r="AA299" s="2" t="s">
        <v>35</v>
      </c>
      <c r="AB299" s="2">
        <v>8160.0476849999995</v>
      </c>
      <c r="AC299" s="2">
        <v>8.1600479999999997</v>
      </c>
      <c r="AD299" s="2">
        <v>35</v>
      </c>
      <c r="AE299" s="10" t="s">
        <v>307</v>
      </c>
      <c r="AF299" s="2">
        <f t="shared" si="5"/>
        <v>255292.93028571428</v>
      </c>
      <c r="AG299" s="2" cm="1">
        <f t="array" ref="AG299">_xlfn.IFS(D299="I",MIN('Datos pp I Región'!$K$7:$K$9),D299="II",MIN('Datos pp II Región'!$K$7:$K$9),D299="III",MIN('Datos pp III Región'!$K$7:$K$9),D299="IV",MIN('Datos pp IV Región'!$K$7:$K$9),D299="V",MIN('Datos pp V Región'!$K$7:$K$9),D299="RM",MIN('Datos pp RM'!$K$7:$K$9),D299="VI",MIN('Datos pp VI Región'!$K$7:$K$9))</f>
        <v>2</v>
      </c>
      <c r="AH299" s="2" cm="1">
        <f t="array" ref="AH299">_xlfn.IFS(Z299="Pavimentado",1-(AG299/(4*365)),Z299="No Pavimentado",1-(AG299/365))</f>
        <v>0.99863013698630132</v>
      </c>
      <c r="AI299" s="2" cm="1">
        <f t="array" ref="AI299">_xlfn.IFS(Z299="Pavimentado",8,Z299="No Pavimentado",R299)</f>
        <v>8</v>
      </c>
      <c r="AJ299" s="2">
        <v>0.62</v>
      </c>
      <c r="AK299" s="2">
        <v>0.15</v>
      </c>
      <c r="AL299" s="2">
        <v>1.5</v>
      </c>
      <c r="AM299" s="2">
        <v>0.15</v>
      </c>
      <c r="AN299" s="2"/>
      <c r="AO299" s="2" cm="1">
        <f t="array" ref="AO299">_xlfn.IFS($Z299=$AU$3,AJ299*(($X299)^(0.91))*(AI299*1.1023)^(1.02),$Z299=$AU$4,AL299*281.9*((8.5/12)^0.9)*(AI299/2.72)^0.45)</f>
        <v>1.3201600184669013</v>
      </c>
      <c r="AP299" s="2" cm="1">
        <f t="array" ref="AP299">_xlfn.IFS($Z299=$AU$3,AK299*(($X299)^(0.91))*(AI299*1.1023)^1.02,$Z299=$AU$4,AM299*281.9*((8.5/12)^0.9)*(AI299/2.72)^0.45)</f>
        <v>0.31939355285489546</v>
      </c>
      <c r="AQ299" s="2" cm="1">
        <f t="array" ref="AQ299">_xlfn.IFS(Z299=$AU$3,(AF299*AO299*AH299)/1000000,Z299=$AU$4,(AF299*AH299*AO299*(1-AN299))/1000000)</f>
        <v>0.33656583802681339</v>
      </c>
      <c r="AR299" s="2" cm="1">
        <f t="array" ref="AR299">_xlfn.IFS(Z299=$AU$3,(AF299*AP299*AH299)/1000000,Z299=$AU$4,(AF299*AH299*AP299*(1-AN299))/1000000)</f>
        <v>8.1427218877454854E-2</v>
      </c>
    </row>
    <row r="300" spans="1:44" x14ac:dyDescent="0.3">
      <c r="A300" s="2">
        <v>35</v>
      </c>
      <c r="B300" t="s">
        <v>228</v>
      </c>
      <c r="D300" t="s">
        <v>75</v>
      </c>
      <c r="F300" s="2" t="s">
        <v>266</v>
      </c>
      <c r="G300" s="2" t="s">
        <v>264</v>
      </c>
      <c r="H300" s="2" t="s">
        <v>79</v>
      </c>
      <c r="I300" s="2" t="s">
        <v>28</v>
      </c>
      <c r="J300" s="2">
        <v>1200</v>
      </c>
      <c r="K300" s="2" t="s">
        <v>232</v>
      </c>
      <c r="L300" s="2">
        <v>40</v>
      </c>
      <c r="M300" s="2" t="s">
        <v>233</v>
      </c>
      <c r="N300" s="2" t="s">
        <v>265</v>
      </c>
      <c r="O300" s="2">
        <v>438000</v>
      </c>
      <c r="P300" s="2" cm="1">
        <f t="array" ref="P300">_xlfn.IFS(AD300=$AT$8,STL!$P$3,AD300=$AT$9,STL!$P$4,AD300=$AT$10,STL!$P$5,AD300=$AT$11,STL!$P$6,AD300=$AT$12,STL!$P$7,AD300=$AT$13,STL!$P$8,AD300=$AT$14,STL!$P$9,AD300=$AT$15,STL!$P$10,AD300=$AT$16,STL!$P$11,AD300=$AT$17,STL!$P$12,AD300=$AT$18,STL!$P$13,AD300=$AT$19,STL!$P$14,AD300=$AT$20,STL!$P$15,AD300=$AT$21,STL!$P$16,AD300=$AT$22,STL!$P$17,AD300=$AT$23,STL!$P$18,AD300=$AT$24,STL!$P$19,AD300=$AT$25,STL!$P$20,AD300=$AT$26,STL!$P$21,AD300=$AT$27,STL!$P$22,AD300=$AT$28,STL!$P$23,AD300=$AT$29,STL!$P$24,AD300=$AT$30,STL!$P$25,AD300=$AT$31,STL!$P$26,AD300=$AT$32,STL!$P$27,AD300=$AT$33,STL!$P$28,AD300=$AT$34,STL!$P$29,AD300=$AT$35,STL!$P$30,AD300=$AT$36,STL!$P$31,AD300=$AT$37,STL!$P$32,AD300=$AT$38,STL!$P$33,AD300=$AT$39,STL!$P$34,AD300=$AT$40,STL!$P$35,AD300=$AT$41,STL!$P$36,AD300=$AT$42,STL!$P$37,AD300=$AT$43,STL!$P$38,AD300=$AT$44,STL!$P$39,AD300=$AT$45,STL!$P$40,AD300=$AT$46,STL!$P$41,AD300=$AT$47,STL!$P$42,AD300=$AT$48,STL!$P$43,AD300=$AT$49,STL!$P$44)</f>
        <v>8.3350000000000009</v>
      </c>
      <c r="Q300" s="2">
        <f>STL!$Q$3</f>
        <v>28</v>
      </c>
      <c r="R300" s="42">
        <f>STL!$R$3</f>
        <v>36.335000000000001</v>
      </c>
      <c r="S300" s="43" cm="1">
        <f t="array" ref="S300">_xlfn.IFS(A300=$AT$8,STL!$S$3,A300=$AT$9,STL!$S$4,A300=$AT$10,STL!$S$5,A300=$AT$11,STL!$S$6,A300=$AT$12,STL!$S$7,A300=$AT$13,STL!$S$8,A300=$AT$14,STL!$S$9,A300=$AT$15,STL!$S$10,A300=$AT$16,STL!$S$11,A300=$AT$17,STL!$S$12,A300=$AT$18,STL!$S$13,A300=$AT$19,STL!$S$14,A300=$AT$20,STL!$S$15,A300=$AT$21,STL!$S$16,A300=$AT$22,STL!$S$17,A300=$AT$23,STL!$S$18,A300=$AT$24,STL!$S$19,A300=$AT$25,STL!$S$20,A300=$AT$26,STL!$S$21,A300=$AT$27,STL!$S$22,A300=$AT$28,STL!$S$23,A300=$AT$29,STL!$S$24,A300=$AT$30,STL!$S$25,A300=$AT$31,STL!$S$26,A300=$AT$32,STL!$S$27,A300=$AT$33,STL!$S$28,A300=$AT$34,STL!$S$29,A300=$AT$35,STL!$S$30,A300=$AT$36,STL!$S$31,A300=$AT$37,STL!$S$32,A300=$AT$38,STL!$S$33,A300=$AT$39,STL!$S$34,A300=$AT$40,STL!$S$35,A300=$AT$41,STL!$S$36,A300=$AT$42,STL!$S$37,A300=$AT$43,STL!$S$38,A300=$AT$44,STL!$S$39,A300=$AT$45,STL!$S$40,A300=$AT$46,STL!$S$41,A300=$AT$47,STL!$S$42,A300=$AT$48,STL!$S$43,A300=$AT$49,STL!$S$44)</f>
        <v>15642.857142857143</v>
      </c>
      <c r="T300" s="2" cm="1">
        <f t="array" ref="T300">_xlfn.IFS(AD300=$AX$8,STL!$T$3,AD300=$AX$9,STL!$T$4,AD300=$AX$10,STL!$T$5,AD300=$AX$11,STL!$T$6,AD300=$AX$12,STL!$T$7,AD300=$AX$13,STL!$T$8,AD300=$AX$14,STL!$T$9,AD300=$AX$15,STL!$T$10,AD300=$AX$16,STL!$T$11,AD300=$AX$17,STL!$T$12,AD300=$AX$18,STL!$T$13,AD300=$AX$19,STL!$T$14,AD300=$AX$20,STL!$T$15,AD300=$AX$21,STL!$T$16,AD300=$AX$22,STL!$T$17,AD300=$AX$23,STL!$T$18,AD300=$AX$24,STL!$T$19,AD300=$AX$25,STL!$T$20,AD300=$AX$26,STL!$T$21,AD300=$AX$27,STL!$T$22,AD300=$AX$28,STL!$T$23,AD300=$AX$29,STL!$T$24,AD300=$AX$30,STL!$T$25,AD300=$AX$31,STL!$T$26,AD300=$AX$32,STL!$T$27,AD300=$AX$33,STL!$T$28,AD300=$AX$34,STL!$T$29,AD300=$AX$35,STL!$T$30,AD300=$AX$36,STL!$T$31,AD300=$AX$37,STL!$T$32,AD300=$AX$38,STL!$T$33,AD300=$AX$39,STL!$T$34,AD300=$AX$40,STL!$T$35,AD300=$AX$41,STL!$T$36,AD300=$AX$42,STL!$T$37,AD300=$AX$43,STL!$T$38,AD300=$AX$44,STL!$T$39,AD300=$AX$45,STL!$T$40,AD300=$AX$46,STL!$T$41,AD300=$AX$47,STL!$T$42,AD300=$AX$48,STL!$T$43,AD300=$AX$49,STL!$T$44)</f>
        <v>369.61200000000002</v>
      </c>
      <c r="U300" s="2" cm="1">
        <f t="array" ref="U300">_xlfn.IFS($AD300=$AX$8,STL!$U$3,$AD300=$AX$9,STL!$U$4,$AD300=$AX$10,STL!$U$5,$AD300=$AX$11,STL!$U$6,$AD300=$AX$12,STL!$U$7,$AD300=$AX$13,STL!$U$8,$AD300=$AX$14,STL!$U$9,$AD300=$AX$15,STL!$U$10,$AD300=$AX$16,STL!$U$11,$AD300=$AX$17,STL!$U$12,$AD300=$AX$18,STL!$U$13,$AD300=$AX$19,STL!$U$14,$AD300=$AX$20,STL!$U$15,$AD300=$AX$21,STL!$U$16,$AD300=$AX$22,STL!$U$17,$AD300=$AX$23,STL!$U$18,$AD300=$AX$24,STL!$U$19,$AD300=$AX$25,STL!$U$20,$AD300=$AX$26,STL!$U$21,$AD300=$AX$27,STL!$U$22,$AD300=$AX$28,STL!$U$23,$AD300=$AX$29,STL!$U$24,$AD300=$AX$30,STL!$U$25,$AD300=$AX$31,STL!$U$26,$AD300=$AX$32,STL!$U$27,$AD300=$AX$33,STL!$U$28,$AD300=$AX$34,STL!$U$29,$AD300=$AX$35,STL!$U$30,$AD300=$AX$36,STL!$U$31,$AD300=$AX$37,STL!$U$32,$AD300=$AX$38,STL!$U$33,$AD300=$AX$39,STL!$U$34,$AD300=$AX$40,STL!$U$35,$AD300=$AX$41,STL!$U$36,$AD300=$AX$42,STL!$U$37,$AD300=$AX$43,STL!$U$38,$AD300=$AX$44,STL!$U$39,$AD300=$AX$45,STL!$U$40,$AD300=$AX$46,STL!$U$41,$AD300=$AX$47,STL!$U$42,$AD300=$AX$48,STL!$U$43,$AD300=$AX$49,STL!$U$44)</f>
        <v>1.1950000000000001</v>
      </c>
      <c r="V300" s="2" cm="1">
        <f t="array" ref="V300">_xlfn.IFS($AD300=$AX$8,STL!$V$3,$AD300=$AX$9,STL!$V$4,$AD300=$AX$10,STL!$V$5,$AD300=$AX$11,STL!$V$6,$AD300=$AX$12,STL!$V$7,$AD300=$AX$13,STL!$V$8,$AD300=$AX$14,STL!$V$9,$AD300=$AX$15,STL!$V$10,$AD300=$AX$16,STL!$V$11,$AD300=$AX$17,STL!$V$12,$AD300=$AX$18,STL!$V$13,$AD300=$AX$19,STL!$V$14,$AD300=$AX$20,STL!$V$15,$AD300=$AX$21,STL!$V$16,$AD300=$AX$22,STL!$V$17,$AD300=$AX$23,STL!$V$18,$AD300=$AX$24,STL!$V$19,$AD300=$AX$25,STL!$V$20,$AD300=$AX$26,STL!$V$21,$AD300=$AX$27,STL!$V$22,$AD300=$AX$28,STL!$V$23,$AD300=$AX$29,STL!$V$24,$AD300=$AX$30,STL!$V$25,$AD300=$AX$31,STL!$V$26,$AD300=$AX$32,STL!$V$27,$AD300=$AX$33,STL!$V$28,$AD300=$AX$34,STL!$V$29,$AD300=$AX$35,STL!$V$30,$AD300=$AX$36,STL!$V$31,$AD300=$AX$37,STL!$V$32,$AD300=$AX$38,STL!$V$33,$AD300=$AX$39,STL!$V$34,$AD300=$AX$40,STL!$V$35,$AD300=$AX$41,STL!$V$36,$AD300=$AX$42,STL!$V$37,$AD300=$AX$43,STL!$V$38,$AD300=$AX$44,STL!$V$39,$AD300=$AX$45,STL!$V$40,$AD300=$AX$46,STL!$V$41,$AD300=$AX$47,STL!$V$42,$AD300=$AX$48,STL!$V$43,$AD300=$AX$49,STL!$V$44)</f>
        <v>370.80700000000002</v>
      </c>
      <c r="W300" s="2" t="s">
        <v>1618</v>
      </c>
      <c r="X300" s="2">
        <v>0.2</v>
      </c>
      <c r="Y300" s="2" t="s">
        <v>33</v>
      </c>
      <c r="Z300" s="2" t="s">
        <v>34</v>
      </c>
      <c r="AA300" s="2" t="s">
        <v>35</v>
      </c>
      <c r="AB300" s="2">
        <v>4831.76638</v>
      </c>
      <c r="AC300" s="2">
        <v>4.831766</v>
      </c>
      <c r="AD300" s="2">
        <v>35</v>
      </c>
      <c r="AE300" s="10" t="s">
        <v>307</v>
      </c>
      <c r="AF300" s="2">
        <f t="shared" si="5"/>
        <v>151165.25057142857</v>
      </c>
      <c r="AG300" s="2" cm="1">
        <f t="array" ref="AG300">_xlfn.IFS(D300="I",MIN('Datos pp I Región'!$K$7:$K$9),D300="II",MIN('Datos pp II Región'!$K$7:$K$9),D300="III",MIN('Datos pp III Región'!$K$7:$K$9),D300="IV",MIN('Datos pp IV Región'!$K$7:$K$9),D300="V",MIN('Datos pp V Región'!$K$7:$K$9),D300="RM",MIN('Datos pp RM'!$K$7:$K$9),D300="VI",MIN('Datos pp VI Región'!$K$7:$K$9))</f>
        <v>2</v>
      </c>
      <c r="AH300" s="2" cm="1">
        <f t="array" ref="AH300">_xlfn.IFS(Z300="Pavimentado",1-(AG300/(4*365)),Z300="No Pavimentado",1-(AG300/365))</f>
        <v>0.99863013698630132</v>
      </c>
      <c r="AI300" s="2" cm="1">
        <f t="array" ref="AI300">_xlfn.IFS(Z300="Pavimentado",8,Z300="No Pavimentado",R300)</f>
        <v>8</v>
      </c>
      <c r="AJ300" s="2">
        <v>0.62</v>
      </c>
      <c r="AK300" s="2">
        <v>0.15</v>
      </c>
      <c r="AL300" s="2">
        <v>1.5</v>
      </c>
      <c r="AM300" s="2">
        <v>0.15</v>
      </c>
      <c r="AN300" s="2"/>
      <c r="AO300" s="2" cm="1">
        <f t="array" ref="AO300">_xlfn.IFS($Z300=$AU$3,AJ300*(($X300)^(0.91))*(AI300*1.1023)^(1.02),$Z300=$AU$4,AL300*281.9*((8.5/12)^0.9)*(AI300/2.72)^0.45)</f>
        <v>1.3201600184669013</v>
      </c>
      <c r="AP300" s="2" cm="1">
        <f t="array" ref="AP300">_xlfn.IFS($Z300=$AU$3,AK300*(($X300)^(0.91))*(AI300*1.1023)^1.02,$Z300=$AU$4,AM300*281.9*((8.5/12)^0.9)*(AI300/2.72)^0.45)</f>
        <v>0.31939355285489546</v>
      </c>
      <c r="AQ300" s="2" cm="1">
        <f t="array" ref="AQ300">_xlfn.IFS(Z300=$AU$3,(AF300*AO300*AH300)/1000000,Z300=$AU$4,(AF300*AH300*AO300*(1-AN300))/1000000)</f>
        <v>0.19928894694485427</v>
      </c>
      <c r="AR300" s="2" cm="1">
        <f t="array" ref="AR300">_xlfn.IFS(Z300=$AU$3,(AF300*AP300*AH300)/1000000,Z300=$AU$4,(AF300*AH300*AP300*(1-AN300))/1000000)</f>
        <v>4.8215067809238933E-2</v>
      </c>
    </row>
    <row r="301" spans="1:44" x14ac:dyDescent="0.3">
      <c r="A301" s="2">
        <v>35</v>
      </c>
      <c r="B301" t="s">
        <v>228</v>
      </c>
      <c r="D301" t="s">
        <v>75</v>
      </c>
      <c r="F301" s="2" t="s">
        <v>266</v>
      </c>
      <c r="G301" s="2" t="s">
        <v>264</v>
      </c>
      <c r="H301" s="2" t="s">
        <v>79</v>
      </c>
      <c r="I301" s="2" t="s">
        <v>28</v>
      </c>
      <c r="J301" s="2">
        <v>1200</v>
      </c>
      <c r="K301" s="2" t="s">
        <v>232</v>
      </c>
      <c r="L301" s="2">
        <v>40</v>
      </c>
      <c r="M301" s="2" t="s">
        <v>233</v>
      </c>
      <c r="N301" s="2" t="s">
        <v>265</v>
      </c>
      <c r="O301" s="2">
        <v>438000</v>
      </c>
      <c r="P301" s="2" cm="1">
        <f t="array" ref="P301">_xlfn.IFS(AD301=$AT$8,STL!$P$3,AD301=$AT$9,STL!$P$4,AD301=$AT$10,STL!$P$5,AD301=$AT$11,STL!$P$6,AD301=$AT$12,STL!$P$7,AD301=$AT$13,STL!$P$8,AD301=$AT$14,STL!$P$9,AD301=$AT$15,STL!$P$10,AD301=$AT$16,STL!$P$11,AD301=$AT$17,STL!$P$12,AD301=$AT$18,STL!$P$13,AD301=$AT$19,STL!$P$14,AD301=$AT$20,STL!$P$15,AD301=$AT$21,STL!$P$16,AD301=$AT$22,STL!$P$17,AD301=$AT$23,STL!$P$18,AD301=$AT$24,STL!$P$19,AD301=$AT$25,STL!$P$20,AD301=$AT$26,STL!$P$21,AD301=$AT$27,STL!$P$22,AD301=$AT$28,STL!$P$23,AD301=$AT$29,STL!$P$24,AD301=$AT$30,STL!$P$25,AD301=$AT$31,STL!$P$26,AD301=$AT$32,STL!$P$27,AD301=$AT$33,STL!$P$28,AD301=$AT$34,STL!$P$29,AD301=$AT$35,STL!$P$30,AD301=$AT$36,STL!$P$31,AD301=$AT$37,STL!$P$32,AD301=$AT$38,STL!$P$33,AD301=$AT$39,STL!$P$34,AD301=$AT$40,STL!$P$35,AD301=$AT$41,STL!$P$36,AD301=$AT$42,STL!$P$37,AD301=$AT$43,STL!$P$38,AD301=$AT$44,STL!$P$39,AD301=$AT$45,STL!$P$40,AD301=$AT$46,STL!$P$41,AD301=$AT$47,STL!$P$42,AD301=$AT$48,STL!$P$43,AD301=$AT$49,STL!$P$44)</f>
        <v>8.3350000000000009</v>
      </c>
      <c r="Q301" s="2">
        <f>STL!$Q$3</f>
        <v>28</v>
      </c>
      <c r="R301" s="42">
        <f>STL!$R$3</f>
        <v>36.335000000000001</v>
      </c>
      <c r="S301" s="43" cm="1">
        <f t="array" ref="S301">_xlfn.IFS(A301=$AT$8,STL!$S$3,A301=$AT$9,STL!$S$4,A301=$AT$10,STL!$S$5,A301=$AT$11,STL!$S$6,A301=$AT$12,STL!$S$7,A301=$AT$13,STL!$S$8,A301=$AT$14,STL!$S$9,A301=$AT$15,STL!$S$10,A301=$AT$16,STL!$S$11,A301=$AT$17,STL!$S$12,A301=$AT$18,STL!$S$13,A301=$AT$19,STL!$S$14,A301=$AT$20,STL!$S$15,A301=$AT$21,STL!$S$16,A301=$AT$22,STL!$S$17,A301=$AT$23,STL!$S$18,A301=$AT$24,STL!$S$19,A301=$AT$25,STL!$S$20,A301=$AT$26,STL!$S$21,A301=$AT$27,STL!$S$22,A301=$AT$28,STL!$S$23,A301=$AT$29,STL!$S$24,A301=$AT$30,STL!$S$25,A301=$AT$31,STL!$S$26,A301=$AT$32,STL!$S$27,A301=$AT$33,STL!$S$28,A301=$AT$34,STL!$S$29,A301=$AT$35,STL!$S$30,A301=$AT$36,STL!$S$31,A301=$AT$37,STL!$S$32,A301=$AT$38,STL!$S$33,A301=$AT$39,STL!$S$34,A301=$AT$40,STL!$S$35,A301=$AT$41,STL!$S$36,A301=$AT$42,STL!$S$37,A301=$AT$43,STL!$S$38,A301=$AT$44,STL!$S$39,A301=$AT$45,STL!$S$40,A301=$AT$46,STL!$S$41,A301=$AT$47,STL!$S$42,A301=$AT$48,STL!$S$43,A301=$AT$49,STL!$S$44)</f>
        <v>15642.857142857143</v>
      </c>
      <c r="T301" s="2" cm="1">
        <f t="array" ref="T301">_xlfn.IFS(AD301=$AX$8,STL!$T$3,AD301=$AX$9,STL!$T$4,AD301=$AX$10,STL!$T$5,AD301=$AX$11,STL!$T$6,AD301=$AX$12,STL!$T$7,AD301=$AX$13,STL!$T$8,AD301=$AX$14,STL!$T$9,AD301=$AX$15,STL!$T$10,AD301=$AX$16,STL!$T$11,AD301=$AX$17,STL!$T$12,AD301=$AX$18,STL!$T$13,AD301=$AX$19,STL!$T$14,AD301=$AX$20,STL!$T$15,AD301=$AX$21,STL!$T$16,AD301=$AX$22,STL!$T$17,AD301=$AX$23,STL!$T$18,AD301=$AX$24,STL!$T$19,AD301=$AX$25,STL!$T$20,AD301=$AX$26,STL!$T$21,AD301=$AX$27,STL!$T$22,AD301=$AX$28,STL!$T$23,AD301=$AX$29,STL!$T$24,AD301=$AX$30,STL!$T$25,AD301=$AX$31,STL!$T$26,AD301=$AX$32,STL!$T$27,AD301=$AX$33,STL!$T$28,AD301=$AX$34,STL!$T$29,AD301=$AX$35,STL!$T$30,AD301=$AX$36,STL!$T$31,AD301=$AX$37,STL!$T$32,AD301=$AX$38,STL!$T$33,AD301=$AX$39,STL!$T$34,AD301=$AX$40,STL!$T$35,AD301=$AX$41,STL!$T$36,AD301=$AX$42,STL!$T$37,AD301=$AX$43,STL!$T$38,AD301=$AX$44,STL!$T$39,AD301=$AX$45,STL!$T$40,AD301=$AX$46,STL!$T$41,AD301=$AX$47,STL!$T$42,AD301=$AX$48,STL!$T$43,AD301=$AX$49,STL!$T$44)</f>
        <v>369.61200000000002</v>
      </c>
      <c r="U301" s="2" cm="1">
        <f t="array" ref="U301">_xlfn.IFS($AD301=$AX$8,STL!$U$3,$AD301=$AX$9,STL!$U$4,$AD301=$AX$10,STL!$U$5,$AD301=$AX$11,STL!$U$6,$AD301=$AX$12,STL!$U$7,$AD301=$AX$13,STL!$U$8,$AD301=$AX$14,STL!$U$9,$AD301=$AX$15,STL!$U$10,$AD301=$AX$16,STL!$U$11,$AD301=$AX$17,STL!$U$12,$AD301=$AX$18,STL!$U$13,$AD301=$AX$19,STL!$U$14,$AD301=$AX$20,STL!$U$15,$AD301=$AX$21,STL!$U$16,$AD301=$AX$22,STL!$U$17,$AD301=$AX$23,STL!$U$18,$AD301=$AX$24,STL!$U$19,$AD301=$AX$25,STL!$U$20,$AD301=$AX$26,STL!$U$21,$AD301=$AX$27,STL!$U$22,$AD301=$AX$28,STL!$U$23,$AD301=$AX$29,STL!$U$24,$AD301=$AX$30,STL!$U$25,$AD301=$AX$31,STL!$U$26,$AD301=$AX$32,STL!$U$27,$AD301=$AX$33,STL!$U$28,$AD301=$AX$34,STL!$U$29,$AD301=$AX$35,STL!$U$30,$AD301=$AX$36,STL!$U$31,$AD301=$AX$37,STL!$U$32,$AD301=$AX$38,STL!$U$33,$AD301=$AX$39,STL!$U$34,$AD301=$AX$40,STL!$U$35,$AD301=$AX$41,STL!$U$36,$AD301=$AX$42,STL!$U$37,$AD301=$AX$43,STL!$U$38,$AD301=$AX$44,STL!$U$39,$AD301=$AX$45,STL!$U$40,$AD301=$AX$46,STL!$U$41,$AD301=$AX$47,STL!$U$42,$AD301=$AX$48,STL!$U$43,$AD301=$AX$49,STL!$U$44)</f>
        <v>1.1950000000000001</v>
      </c>
      <c r="V301" s="2" cm="1">
        <f t="array" ref="V301">_xlfn.IFS($AD301=$AX$8,STL!$V$3,$AD301=$AX$9,STL!$V$4,$AD301=$AX$10,STL!$V$5,$AD301=$AX$11,STL!$V$6,$AD301=$AX$12,STL!$V$7,$AD301=$AX$13,STL!$V$8,$AD301=$AX$14,STL!$V$9,$AD301=$AX$15,STL!$V$10,$AD301=$AX$16,STL!$V$11,$AD301=$AX$17,STL!$V$12,$AD301=$AX$18,STL!$V$13,$AD301=$AX$19,STL!$V$14,$AD301=$AX$20,STL!$V$15,$AD301=$AX$21,STL!$V$16,$AD301=$AX$22,STL!$V$17,$AD301=$AX$23,STL!$V$18,$AD301=$AX$24,STL!$V$19,$AD301=$AX$25,STL!$V$20,$AD301=$AX$26,STL!$V$21,$AD301=$AX$27,STL!$V$22,$AD301=$AX$28,STL!$V$23,$AD301=$AX$29,STL!$V$24,$AD301=$AX$30,STL!$V$25,$AD301=$AX$31,STL!$V$26,$AD301=$AX$32,STL!$V$27,$AD301=$AX$33,STL!$V$28,$AD301=$AX$34,STL!$V$29,$AD301=$AX$35,STL!$V$30,$AD301=$AX$36,STL!$V$31,$AD301=$AX$37,STL!$V$32,$AD301=$AX$38,STL!$V$33,$AD301=$AX$39,STL!$V$34,$AD301=$AX$40,STL!$V$35,$AD301=$AX$41,STL!$V$36,$AD301=$AX$42,STL!$V$37,$AD301=$AX$43,STL!$V$38,$AD301=$AX$44,STL!$V$39,$AD301=$AX$45,STL!$V$40,$AD301=$AX$46,STL!$V$41,$AD301=$AX$47,STL!$V$42,$AD301=$AX$48,STL!$V$43,$AD301=$AX$49,STL!$V$44)</f>
        <v>370.80700000000002</v>
      </c>
      <c r="W301" s="2" t="s">
        <v>1619</v>
      </c>
      <c r="X301" s="2">
        <v>0.2</v>
      </c>
      <c r="Y301" s="2" t="s">
        <v>33</v>
      </c>
      <c r="Z301" s="2" t="s">
        <v>34</v>
      </c>
      <c r="AA301" s="2" t="s">
        <v>35</v>
      </c>
      <c r="AB301" s="2">
        <v>11378.924321</v>
      </c>
      <c r="AC301" s="2">
        <v>11.378924</v>
      </c>
      <c r="AD301" s="2">
        <v>35</v>
      </c>
      <c r="AE301" s="10" t="s">
        <v>307</v>
      </c>
      <c r="AF301" s="2">
        <f t="shared" si="5"/>
        <v>355997.76514285716</v>
      </c>
      <c r="AG301" s="2" cm="1">
        <f t="array" ref="AG301">_xlfn.IFS(D301="I",MIN('Datos pp I Región'!$K$7:$K$9),D301="II",MIN('Datos pp II Región'!$K$7:$K$9),D301="III",MIN('Datos pp III Región'!$K$7:$K$9),D301="IV",MIN('Datos pp IV Región'!$K$7:$K$9),D301="V",MIN('Datos pp V Región'!$K$7:$K$9),D301="RM",MIN('Datos pp RM'!$K$7:$K$9),D301="VI",MIN('Datos pp VI Región'!$K$7:$K$9))</f>
        <v>2</v>
      </c>
      <c r="AH301" s="2" cm="1">
        <f t="array" ref="AH301">_xlfn.IFS(Z301="Pavimentado",1-(AG301/(4*365)),Z301="No Pavimentado",1-(AG301/365))</f>
        <v>0.99863013698630132</v>
      </c>
      <c r="AI301" s="2" cm="1">
        <f t="array" ref="AI301">_xlfn.IFS(Z301="Pavimentado",8,Z301="No Pavimentado",R301)</f>
        <v>8</v>
      </c>
      <c r="AJ301" s="2">
        <v>0.62</v>
      </c>
      <c r="AK301" s="2">
        <v>0.15</v>
      </c>
      <c r="AL301" s="2">
        <v>1.5</v>
      </c>
      <c r="AM301" s="2">
        <v>0.15</v>
      </c>
      <c r="AN301" s="2"/>
      <c r="AO301" s="2" cm="1">
        <f t="array" ref="AO301">_xlfn.IFS($Z301=$AU$3,AJ301*(($X301)^(0.91))*(AI301*1.1023)^(1.02),$Z301=$AU$4,AL301*281.9*((8.5/12)^0.9)*(AI301/2.72)^0.45)</f>
        <v>1.3201600184669013</v>
      </c>
      <c r="AP301" s="2" cm="1">
        <f t="array" ref="AP301">_xlfn.IFS($Z301=$AU$3,AK301*(($X301)^(0.91))*(AI301*1.1023)^1.02,$Z301=$AU$4,AM301*281.9*((8.5/12)^0.9)*(AI301/2.72)^0.45)</f>
        <v>0.31939355285489546</v>
      </c>
      <c r="AQ301" s="2" cm="1">
        <f t="array" ref="AQ301">_xlfn.IFS(Z301=$AU$3,(AF301*AO301*AH301)/1000000,Z301=$AU$4,(AF301*AH301*AO301*(1-AN301))/1000000)</f>
        <v>0.46933021618297105</v>
      </c>
      <c r="AR301" s="2" cm="1">
        <f t="array" ref="AR301">_xlfn.IFS(Z301=$AU$3,(AF301*AP301*AH301)/1000000,Z301=$AU$4,(AF301*AH301*AP301*(1-AN301))/1000000)</f>
        <v>0.11354763294749298</v>
      </c>
    </row>
    <row r="302" spans="1:44" x14ac:dyDescent="0.3">
      <c r="A302" s="2">
        <v>35</v>
      </c>
      <c r="B302" t="s">
        <v>228</v>
      </c>
      <c r="D302" t="s">
        <v>75</v>
      </c>
      <c r="F302" s="2" t="s">
        <v>266</v>
      </c>
      <c r="G302" s="2" t="s">
        <v>264</v>
      </c>
      <c r="H302" s="2" t="s">
        <v>79</v>
      </c>
      <c r="I302" s="2" t="s">
        <v>28</v>
      </c>
      <c r="J302" s="2">
        <v>1200</v>
      </c>
      <c r="K302" s="2" t="s">
        <v>232</v>
      </c>
      <c r="L302" s="2">
        <v>40</v>
      </c>
      <c r="M302" s="2" t="s">
        <v>233</v>
      </c>
      <c r="N302" s="2" t="s">
        <v>265</v>
      </c>
      <c r="O302" s="2">
        <v>438000</v>
      </c>
      <c r="P302" s="2" cm="1">
        <f t="array" ref="P302">_xlfn.IFS(AD302=$AT$8,STL!$P$3,AD302=$AT$9,STL!$P$4,AD302=$AT$10,STL!$P$5,AD302=$AT$11,STL!$P$6,AD302=$AT$12,STL!$P$7,AD302=$AT$13,STL!$P$8,AD302=$AT$14,STL!$P$9,AD302=$AT$15,STL!$P$10,AD302=$AT$16,STL!$P$11,AD302=$AT$17,STL!$P$12,AD302=$AT$18,STL!$P$13,AD302=$AT$19,STL!$P$14,AD302=$AT$20,STL!$P$15,AD302=$AT$21,STL!$P$16,AD302=$AT$22,STL!$P$17,AD302=$AT$23,STL!$P$18,AD302=$AT$24,STL!$P$19,AD302=$AT$25,STL!$P$20,AD302=$AT$26,STL!$P$21,AD302=$AT$27,STL!$P$22,AD302=$AT$28,STL!$P$23,AD302=$AT$29,STL!$P$24,AD302=$AT$30,STL!$P$25,AD302=$AT$31,STL!$P$26,AD302=$AT$32,STL!$P$27,AD302=$AT$33,STL!$P$28,AD302=$AT$34,STL!$P$29,AD302=$AT$35,STL!$P$30,AD302=$AT$36,STL!$P$31,AD302=$AT$37,STL!$P$32,AD302=$AT$38,STL!$P$33,AD302=$AT$39,STL!$P$34,AD302=$AT$40,STL!$P$35,AD302=$AT$41,STL!$P$36,AD302=$AT$42,STL!$P$37,AD302=$AT$43,STL!$P$38,AD302=$AT$44,STL!$P$39,AD302=$AT$45,STL!$P$40,AD302=$AT$46,STL!$P$41,AD302=$AT$47,STL!$P$42,AD302=$AT$48,STL!$P$43,AD302=$AT$49,STL!$P$44)</f>
        <v>8.3350000000000009</v>
      </c>
      <c r="Q302" s="2">
        <f>STL!$Q$3</f>
        <v>28</v>
      </c>
      <c r="R302" s="42">
        <f>STL!$R$3</f>
        <v>36.335000000000001</v>
      </c>
      <c r="S302" s="43" cm="1">
        <f t="array" ref="S302">_xlfn.IFS(A302=$AT$8,STL!$S$3,A302=$AT$9,STL!$S$4,A302=$AT$10,STL!$S$5,A302=$AT$11,STL!$S$6,A302=$AT$12,STL!$S$7,A302=$AT$13,STL!$S$8,A302=$AT$14,STL!$S$9,A302=$AT$15,STL!$S$10,A302=$AT$16,STL!$S$11,A302=$AT$17,STL!$S$12,A302=$AT$18,STL!$S$13,A302=$AT$19,STL!$S$14,A302=$AT$20,STL!$S$15,A302=$AT$21,STL!$S$16,A302=$AT$22,STL!$S$17,A302=$AT$23,STL!$S$18,A302=$AT$24,STL!$S$19,A302=$AT$25,STL!$S$20,A302=$AT$26,STL!$S$21,A302=$AT$27,STL!$S$22,A302=$AT$28,STL!$S$23,A302=$AT$29,STL!$S$24,A302=$AT$30,STL!$S$25,A302=$AT$31,STL!$S$26,A302=$AT$32,STL!$S$27,A302=$AT$33,STL!$S$28,A302=$AT$34,STL!$S$29,A302=$AT$35,STL!$S$30,A302=$AT$36,STL!$S$31,A302=$AT$37,STL!$S$32,A302=$AT$38,STL!$S$33,A302=$AT$39,STL!$S$34,A302=$AT$40,STL!$S$35,A302=$AT$41,STL!$S$36,A302=$AT$42,STL!$S$37,A302=$AT$43,STL!$S$38,A302=$AT$44,STL!$S$39,A302=$AT$45,STL!$S$40,A302=$AT$46,STL!$S$41,A302=$AT$47,STL!$S$42,A302=$AT$48,STL!$S$43,A302=$AT$49,STL!$S$44)</f>
        <v>15642.857142857143</v>
      </c>
      <c r="T302" s="2" cm="1">
        <f t="array" ref="T302">_xlfn.IFS(AD302=$AX$8,STL!$T$3,AD302=$AX$9,STL!$T$4,AD302=$AX$10,STL!$T$5,AD302=$AX$11,STL!$T$6,AD302=$AX$12,STL!$T$7,AD302=$AX$13,STL!$T$8,AD302=$AX$14,STL!$T$9,AD302=$AX$15,STL!$T$10,AD302=$AX$16,STL!$T$11,AD302=$AX$17,STL!$T$12,AD302=$AX$18,STL!$T$13,AD302=$AX$19,STL!$T$14,AD302=$AX$20,STL!$T$15,AD302=$AX$21,STL!$T$16,AD302=$AX$22,STL!$T$17,AD302=$AX$23,STL!$T$18,AD302=$AX$24,STL!$T$19,AD302=$AX$25,STL!$T$20,AD302=$AX$26,STL!$T$21,AD302=$AX$27,STL!$T$22,AD302=$AX$28,STL!$T$23,AD302=$AX$29,STL!$T$24,AD302=$AX$30,STL!$T$25,AD302=$AX$31,STL!$T$26,AD302=$AX$32,STL!$T$27,AD302=$AX$33,STL!$T$28,AD302=$AX$34,STL!$T$29,AD302=$AX$35,STL!$T$30,AD302=$AX$36,STL!$T$31,AD302=$AX$37,STL!$T$32,AD302=$AX$38,STL!$T$33,AD302=$AX$39,STL!$T$34,AD302=$AX$40,STL!$T$35,AD302=$AX$41,STL!$T$36,AD302=$AX$42,STL!$T$37,AD302=$AX$43,STL!$T$38,AD302=$AX$44,STL!$T$39,AD302=$AX$45,STL!$T$40,AD302=$AX$46,STL!$T$41,AD302=$AX$47,STL!$T$42,AD302=$AX$48,STL!$T$43,AD302=$AX$49,STL!$T$44)</f>
        <v>369.61200000000002</v>
      </c>
      <c r="U302" s="2" cm="1">
        <f t="array" ref="U302">_xlfn.IFS($AD302=$AX$8,STL!$U$3,$AD302=$AX$9,STL!$U$4,$AD302=$AX$10,STL!$U$5,$AD302=$AX$11,STL!$U$6,$AD302=$AX$12,STL!$U$7,$AD302=$AX$13,STL!$U$8,$AD302=$AX$14,STL!$U$9,$AD302=$AX$15,STL!$U$10,$AD302=$AX$16,STL!$U$11,$AD302=$AX$17,STL!$U$12,$AD302=$AX$18,STL!$U$13,$AD302=$AX$19,STL!$U$14,$AD302=$AX$20,STL!$U$15,$AD302=$AX$21,STL!$U$16,$AD302=$AX$22,STL!$U$17,$AD302=$AX$23,STL!$U$18,$AD302=$AX$24,STL!$U$19,$AD302=$AX$25,STL!$U$20,$AD302=$AX$26,STL!$U$21,$AD302=$AX$27,STL!$U$22,$AD302=$AX$28,STL!$U$23,$AD302=$AX$29,STL!$U$24,$AD302=$AX$30,STL!$U$25,$AD302=$AX$31,STL!$U$26,$AD302=$AX$32,STL!$U$27,$AD302=$AX$33,STL!$U$28,$AD302=$AX$34,STL!$U$29,$AD302=$AX$35,STL!$U$30,$AD302=$AX$36,STL!$U$31,$AD302=$AX$37,STL!$U$32,$AD302=$AX$38,STL!$U$33,$AD302=$AX$39,STL!$U$34,$AD302=$AX$40,STL!$U$35,$AD302=$AX$41,STL!$U$36,$AD302=$AX$42,STL!$U$37,$AD302=$AX$43,STL!$U$38,$AD302=$AX$44,STL!$U$39,$AD302=$AX$45,STL!$U$40,$AD302=$AX$46,STL!$U$41,$AD302=$AX$47,STL!$U$42,$AD302=$AX$48,STL!$U$43,$AD302=$AX$49,STL!$U$44)</f>
        <v>1.1950000000000001</v>
      </c>
      <c r="V302" s="2" cm="1">
        <f t="array" ref="V302">_xlfn.IFS($AD302=$AX$8,STL!$V$3,$AD302=$AX$9,STL!$V$4,$AD302=$AX$10,STL!$V$5,$AD302=$AX$11,STL!$V$6,$AD302=$AX$12,STL!$V$7,$AD302=$AX$13,STL!$V$8,$AD302=$AX$14,STL!$V$9,$AD302=$AX$15,STL!$V$10,$AD302=$AX$16,STL!$V$11,$AD302=$AX$17,STL!$V$12,$AD302=$AX$18,STL!$V$13,$AD302=$AX$19,STL!$V$14,$AD302=$AX$20,STL!$V$15,$AD302=$AX$21,STL!$V$16,$AD302=$AX$22,STL!$V$17,$AD302=$AX$23,STL!$V$18,$AD302=$AX$24,STL!$V$19,$AD302=$AX$25,STL!$V$20,$AD302=$AX$26,STL!$V$21,$AD302=$AX$27,STL!$V$22,$AD302=$AX$28,STL!$V$23,$AD302=$AX$29,STL!$V$24,$AD302=$AX$30,STL!$V$25,$AD302=$AX$31,STL!$V$26,$AD302=$AX$32,STL!$V$27,$AD302=$AX$33,STL!$V$28,$AD302=$AX$34,STL!$V$29,$AD302=$AX$35,STL!$V$30,$AD302=$AX$36,STL!$V$31,$AD302=$AX$37,STL!$V$32,$AD302=$AX$38,STL!$V$33,$AD302=$AX$39,STL!$V$34,$AD302=$AX$40,STL!$V$35,$AD302=$AX$41,STL!$V$36,$AD302=$AX$42,STL!$V$37,$AD302=$AX$43,STL!$V$38,$AD302=$AX$44,STL!$V$39,$AD302=$AX$45,STL!$V$40,$AD302=$AX$46,STL!$V$41,$AD302=$AX$47,STL!$V$42,$AD302=$AX$48,STL!$V$43,$AD302=$AX$49,STL!$V$44)</f>
        <v>370.80700000000002</v>
      </c>
      <c r="W302" s="2" t="s">
        <v>1620</v>
      </c>
      <c r="X302" s="2">
        <v>0.2</v>
      </c>
      <c r="Y302" s="2" t="s">
        <v>33</v>
      </c>
      <c r="Z302" s="2" t="s">
        <v>34</v>
      </c>
      <c r="AA302" s="2" t="s">
        <v>35</v>
      </c>
      <c r="AB302" s="2">
        <v>16488.581972</v>
      </c>
      <c r="AC302" s="2">
        <v>16.488582000000001</v>
      </c>
      <c r="AD302" s="2">
        <v>35</v>
      </c>
      <c r="AE302" s="10" t="s">
        <v>307</v>
      </c>
      <c r="AF302" s="2">
        <f t="shared" si="5"/>
        <v>515857.06542857148</v>
      </c>
      <c r="AG302" s="2" cm="1">
        <f t="array" ref="AG302">_xlfn.IFS(D302="I",MIN('Datos pp I Región'!$K$7:$K$9),D302="II",MIN('Datos pp II Región'!$K$7:$K$9),D302="III",MIN('Datos pp III Región'!$K$7:$K$9),D302="IV",MIN('Datos pp IV Región'!$K$7:$K$9),D302="V",MIN('Datos pp V Región'!$K$7:$K$9),D302="RM",MIN('Datos pp RM'!$K$7:$K$9),D302="VI",MIN('Datos pp VI Región'!$K$7:$K$9))</f>
        <v>2</v>
      </c>
      <c r="AH302" s="2" cm="1">
        <f t="array" ref="AH302">_xlfn.IFS(Z302="Pavimentado",1-(AG302/(4*365)),Z302="No Pavimentado",1-(AG302/365))</f>
        <v>0.99863013698630132</v>
      </c>
      <c r="AI302" s="2" cm="1">
        <f t="array" ref="AI302">_xlfn.IFS(Z302="Pavimentado",8,Z302="No Pavimentado",R302)</f>
        <v>8</v>
      </c>
      <c r="AJ302" s="2">
        <v>0.62</v>
      </c>
      <c r="AK302" s="2">
        <v>0.15</v>
      </c>
      <c r="AL302" s="2">
        <v>1.5</v>
      </c>
      <c r="AM302" s="2">
        <v>0.15</v>
      </c>
      <c r="AN302" s="2"/>
      <c r="AO302" s="2" cm="1">
        <f t="array" ref="AO302">_xlfn.IFS($Z302=$AU$3,AJ302*(($X302)^(0.91))*(AI302*1.1023)^(1.02),$Z302=$AU$4,AL302*281.9*((8.5/12)^0.9)*(AI302/2.72)^0.45)</f>
        <v>1.3201600184669013</v>
      </c>
      <c r="AP302" s="2" cm="1">
        <f t="array" ref="AP302">_xlfn.IFS($Z302=$AU$3,AK302*(($X302)^(0.91))*(AI302*1.1023)^1.02,$Z302=$AU$4,AM302*281.9*((8.5/12)^0.9)*(AI302/2.72)^0.45)</f>
        <v>0.31939355285489546</v>
      </c>
      <c r="AQ302" s="2" cm="1">
        <f t="array" ref="AQ302">_xlfn.IFS(Z302=$AU$3,(AF302*AO302*AH302)/1000000,Z302=$AU$4,(AF302*AH302*AO302*(1-AN302))/1000000)</f>
        <v>0.68008097730599526</v>
      </c>
      <c r="AR302" s="2" cm="1">
        <f t="array" ref="AR302">_xlfn.IFS(Z302=$AU$3,(AF302*AP302*AH302)/1000000,Z302=$AU$4,(AF302*AH302*AP302*(1-AN302))/1000000)</f>
        <v>0.16453572031596661</v>
      </c>
    </row>
    <row r="303" spans="1:44" x14ac:dyDescent="0.3">
      <c r="A303" s="2">
        <v>35</v>
      </c>
      <c r="B303" t="s">
        <v>228</v>
      </c>
      <c r="D303" t="s">
        <v>75</v>
      </c>
      <c r="F303" s="2" t="s">
        <v>266</v>
      </c>
      <c r="G303" s="2" t="s">
        <v>264</v>
      </c>
      <c r="H303" s="2" t="s">
        <v>79</v>
      </c>
      <c r="I303" s="2" t="s">
        <v>28</v>
      </c>
      <c r="J303" s="2">
        <v>1200</v>
      </c>
      <c r="K303" s="2" t="s">
        <v>232</v>
      </c>
      <c r="L303" s="2">
        <v>40</v>
      </c>
      <c r="M303" s="2" t="s">
        <v>233</v>
      </c>
      <c r="N303" s="2" t="s">
        <v>265</v>
      </c>
      <c r="O303" s="2">
        <v>438000</v>
      </c>
      <c r="P303" s="2" cm="1">
        <f t="array" ref="P303">_xlfn.IFS(AD303=$AT$8,STL!$P$3,AD303=$AT$9,STL!$P$4,AD303=$AT$10,STL!$P$5,AD303=$AT$11,STL!$P$6,AD303=$AT$12,STL!$P$7,AD303=$AT$13,STL!$P$8,AD303=$AT$14,STL!$P$9,AD303=$AT$15,STL!$P$10,AD303=$AT$16,STL!$P$11,AD303=$AT$17,STL!$P$12,AD303=$AT$18,STL!$P$13,AD303=$AT$19,STL!$P$14,AD303=$AT$20,STL!$P$15,AD303=$AT$21,STL!$P$16,AD303=$AT$22,STL!$P$17,AD303=$AT$23,STL!$P$18,AD303=$AT$24,STL!$P$19,AD303=$AT$25,STL!$P$20,AD303=$AT$26,STL!$P$21,AD303=$AT$27,STL!$P$22,AD303=$AT$28,STL!$P$23,AD303=$AT$29,STL!$P$24,AD303=$AT$30,STL!$P$25,AD303=$AT$31,STL!$P$26,AD303=$AT$32,STL!$P$27,AD303=$AT$33,STL!$P$28,AD303=$AT$34,STL!$P$29,AD303=$AT$35,STL!$P$30,AD303=$AT$36,STL!$P$31,AD303=$AT$37,STL!$P$32,AD303=$AT$38,STL!$P$33,AD303=$AT$39,STL!$P$34,AD303=$AT$40,STL!$P$35,AD303=$AT$41,STL!$P$36,AD303=$AT$42,STL!$P$37,AD303=$AT$43,STL!$P$38,AD303=$AT$44,STL!$P$39,AD303=$AT$45,STL!$P$40,AD303=$AT$46,STL!$P$41,AD303=$AT$47,STL!$P$42,AD303=$AT$48,STL!$P$43,AD303=$AT$49,STL!$P$44)</f>
        <v>8.3350000000000009</v>
      </c>
      <c r="Q303" s="2">
        <f>STL!$Q$3</f>
        <v>28</v>
      </c>
      <c r="R303" s="42">
        <f>STL!$R$3</f>
        <v>36.335000000000001</v>
      </c>
      <c r="S303" s="43" cm="1">
        <f t="array" ref="S303">_xlfn.IFS(A303=$AT$8,STL!$S$3,A303=$AT$9,STL!$S$4,A303=$AT$10,STL!$S$5,A303=$AT$11,STL!$S$6,A303=$AT$12,STL!$S$7,A303=$AT$13,STL!$S$8,A303=$AT$14,STL!$S$9,A303=$AT$15,STL!$S$10,A303=$AT$16,STL!$S$11,A303=$AT$17,STL!$S$12,A303=$AT$18,STL!$S$13,A303=$AT$19,STL!$S$14,A303=$AT$20,STL!$S$15,A303=$AT$21,STL!$S$16,A303=$AT$22,STL!$S$17,A303=$AT$23,STL!$S$18,A303=$AT$24,STL!$S$19,A303=$AT$25,STL!$S$20,A303=$AT$26,STL!$S$21,A303=$AT$27,STL!$S$22,A303=$AT$28,STL!$S$23,A303=$AT$29,STL!$S$24,A303=$AT$30,STL!$S$25,A303=$AT$31,STL!$S$26,A303=$AT$32,STL!$S$27,A303=$AT$33,STL!$S$28,A303=$AT$34,STL!$S$29,A303=$AT$35,STL!$S$30,A303=$AT$36,STL!$S$31,A303=$AT$37,STL!$S$32,A303=$AT$38,STL!$S$33,A303=$AT$39,STL!$S$34,A303=$AT$40,STL!$S$35,A303=$AT$41,STL!$S$36,A303=$AT$42,STL!$S$37,A303=$AT$43,STL!$S$38,A303=$AT$44,STL!$S$39,A303=$AT$45,STL!$S$40,A303=$AT$46,STL!$S$41,A303=$AT$47,STL!$S$42,A303=$AT$48,STL!$S$43,A303=$AT$49,STL!$S$44)</f>
        <v>15642.857142857143</v>
      </c>
      <c r="T303" s="2" cm="1">
        <f t="array" ref="T303">_xlfn.IFS(AD303=$AX$8,STL!$T$3,AD303=$AX$9,STL!$T$4,AD303=$AX$10,STL!$T$5,AD303=$AX$11,STL!$T$6,AD303=$AX$12,STL!$T$7,AD303=$AX$13,STL!$T$8,AD303=$AX$14,STL!$T$9,AD303=$AX$15,STL!$T$10,AD303=$AX$16,STL!$T$11,AD303=$AX$17,STL!$T$12,AD303=$AX$18,STL!$T$13,AD303=$AX$19,STL!$T$14,AD303=$AX$20,STL!$T$15,AD303=$AX$21,STL!$T$16,AD303=$AX$22,STL!$T$17,AD303=$AX$23,STL!$T$18,AD303=$AX$24,STL!$T$19,AD303=$AX$25,STL!$T$20,AD303=$AX$26,STL!$T$21,AD303=$AX$27,STL!$T$22,AD303=$AX$28,STL!$T$23,AD303=$AX$29,STL!$T$24,AD303=$AX$30,STL!$T$25,AD303=$AX$31,STL!$T$26,AD303=$AX$32,STL!$T$27,AD303=$AX$33,STL!$T$28,AD303=$AX$34,STL!$T$29,AD303=$AX$35,STL!$T$30,AD303=$AX$36,STL!$T$31,AD303=$AX$37,STL!$T$32,AD303=$AX$38,STL!$T$33,AD303=$AX$39,STL!$T$34,AD303=$AX$40,STL!$T$35,AD303=$AX$41,STL!$T$36,AD303=$AX$42,STL!$T$37,AD303=$AX$43,STL!$T$38,AD303=$AX$44,STL!$T$39,AD303=$AX$45,STL!$T$40,AD303=$AX$46,STL!$T$41,AD303=$AX$47,STL!$T$42,AD303=$AX$48,STL!$T$43,AD303=$AX$49,STL!$T$44)</f>
        <v>369.61200000000002</v>
      </c>
      <c r="U303" s="2" cm="1">
        <f t="array" ref="U303">_xlfn.IFS($AD303=$AX$8,STL!$U$3,$AD303=$AX$9,STL!$U$4,$AD303=$AX$10,STL!$U$5,$AD303=$AX$11,STL!$U$6,$AD303=$AX$12,STL!$U$7,$AD303=$AX$13,STL!$U$8,$AD303=$AX$14,STL!$U$9,$AD303=$AX$15,STL!$U$10,$AD303=$AX$16,STL!$U$11,$AD303=$AX$17,STL!$U$12,$AD303=$AX$18,STL!$U$13,$AD303=$AX$19,STL!$U$14,$AD303=$AX$20,STL!$U$15,$AD303=$AX$21,STL!$U$16,$AD303=$AX$22,STL!$U$17,$AD303=$AX$23,STL!$U$18,$AD303=$AX$24,STL!$U$19,$AD303=$AX$25,STL!$U$20,$AD303=$AX$26,STL!$U$21,$AD303=$AX$27,STL!$U$22,$AD303=$AX$28,STL!$U$23,$AD303=$AX$29,STL!$U$24,$AD303=$AX$30,STL!$U$25,$AD303=$AX$31,STL!$U$26,$AD303=$AX$32,STL!$U$27,$AD303=$AX$33,STL!$U$28,$AD303=$AX$34,STL!$U$29,$AD303=$AX$35,STL!$U$30,$AD303=$AX$36,STL!$U$31,$AD303=$AX$37,STL!$U$32,$AD303=$AX$38,STL!$U$33,$AD303=$AX$39,STL!$U$34,$AD303=$AX$40,STL!$U$35,$AD303=$AX$41,STL!$U$36,$AD303=$AX$42,STL!$U$37,$AD303=$AX$43,STL!$U$38,$AD303=$AX$44,STL!$U$39,$AD303=$AX$45,STL!$U$40,$AD303=$AX$46,STL!$U$41,$AD303=$AX$47,STL!$U$42,$AD303=$AX$48,STL!$U$43,$AD303=$AX$49,STL!$U$44)</f>
        <v>1.1950000000000001</v>
      </c>
      <c r="V303" s="2" cm="1">
        <f t="array" ref="V303">_xlfn.IFS($AD303=$AX$8,STL!$V$3,$AD303=$AX$9,STL!$V$4,$AD303=$AX$10,STL!$V$5,$AD303=$AX$11,STL!$V$6,$AD303=$AX$12,STL!$V$7,$AD303=$AX$13,STL!$V$8,$AD303=$AX$14,STL!$V$9,$AD303=$AX$15,STL!$V$10,$AD303=$AX$16,STL!$V$11,$AD303=$AX$17,STL!$V$12,$AD303=$AX$18,STL!$V$13,$AD303=$AX$19,STL!$V$14,$AD303=$AX$20,STL!$V$15,$AD303=$AX$21,STL!$V$16,$AD303=$AX$22,STL!$V$17,$AD303=$AX$23,STL!$V$18,$AD303=$AX$24,STL!$V$19,$AD303=$AX$25,STL!$V$20,$AD303=$AX$26,STL!$V$21,$AD303=$AX$27,STL!$V$22,$AD303=$AX$28,STL!$V$23,$AD303=$AX$29,STL!$V$24,$AD303=$AX$30,STL!$V$25,$AD303=$AX$31,STL!$V$26,$AD303=$AX$32,STL!$V$27,$AD303=$AX$33,STL!$V$28,$AD303=$AX$34,STL!$V$29,$AD303=$AX$35,STL!$V$30,$AD303=$AX$36,STL!$V$31,$AD303=$AX$37,STL!$V$32,$AD303=$AX$38,STL!$V$33,$AD303=$AX$39,STL!$V$34,$AD303=$AX$40,STL!$V$35,$AD303=$AX$41,STL!$V$36,$AD303=$AX$42,STL!$V$37,$AD303=$AX$43,STL!$V$38,$AD303=$AX$44,STL!$V$39,$AD303=$AX$45,STL!$V$40,$AD303=$AX$46,STL!$V$41,$AD303=$AX$47,STL!$V$42,$AD303=$AX$48,STL!$V$43,$AD303=$AX$49,STL!$V$44)</f>
        <v>370.80700000000002</v>
      </c>
      <c r="W303" s="2" t="s">
        <v>1621</v>
      </c>
      <c r="X303" s="2">
        <v>0.2</v>
      </c>
      <c r="Y303" s="2" t="s">
        <v>33</v>
      </c>
      <c r="Z303" s="2" t="s">
        <v>34</v>
      </c>
      <c r="AA303" s="2" t="s">
        <v>35</v>
      </c>
      <c r="AB303" s="2">
        <v>2339.2368099999999</v>
      </c>
      <c r="AC303" s="2">
        <v>2.3392369999999998</v>
      </c>
      <c r="AD303" s="2">
        <v>35</v>
      </c>
      <c r="AE303" s="10" t="s">
        <v>307</v>
      </c>
      <c r="AF303" s="2">
        <f t="shared" si="5"/>
        <v>73184.700428571421</v>
      </c>
      <c r="AG303" s="2" cm="1">
        <f t="array" ref="AG303">_xlfn.IFS(D303="I",MIN('Datos pp I Región'!$K$7:$K$9),D303="II",MIN('Datos pp II Región'!$K$7:$K$9),D303="III",MIN('Datos pp III Región'!$K$7:$K$9),D303="IV",MIN('Datos pp IV Región'!$K$7:$K$9),D303="V",MIN('Datos pp V Región'!$K$7:$K$9),D303="RM",MIN('Datos pp RM'!$K$7:$K$9),D303="VI",MIN('Datos pp VI Región'!$K$7:$K$9))</f>
        <v>2</v>
      </c>
      <c r="AH303" s="2" cm="1">
        <f t="array" ref="AH303">_xlfn.IFS(Z303="Pavimentado",1-(AG303/(4*365)),Z303="No Pavimentado",1-(AG303/365))</f>
        <v>0.99863013698630132</v>
      </c>
      <c r="AI303" s="2" cm="1">
        <f t="array" ref="AI303">_xlfn.IFS(Z303="Pavimentado",8,Z303="No Pavimentado",R303)</f>
        <v>8</v>
      </c>
      <c r="AJ303" s="2">
        <v>0.62</v>
      </c>
      <c r="AK303" s="2">
        <v>0.15</v>
      </c>
      <c r="AL303" s="2">
        <v>1.5</v>
      </c>
      <c r="AM303" s="2">
        <v>0.15</v>
      </c>
      <c r="AN303" s="2"/>
      <c r="AO303" s="2" cm="1">
        <f t="array" ref="AO303">_xlfn.IFS($Z303=$AU$3,AJ303*(($X303)^(0.91))*(AI303*1.1023)^(1.02),$Z303=$AU$4,AL303*281.9*((8.5/12)^0.9)*(AI303/2.72)^0.45)</f>
        <v>1.3201600184669013</v>
      </c>
      <c r="AP303" s="2" cm="1">
        <f t="array" ref="AP303">_xlfn.IFS($Z303=$AU$3,AK303*(($X303)^(0.91))*(AI303*1.1023)^1.02,$Z303=$AU$4,AM303*281.9*((8.5/12)^0.9)*(AI303/2.72)^0.45)</f>
        <v>0.31939355285489546</v>
      </c>
      <c r="AQ303" s="2" cm="1">
        <f t="array" ref="AQ303">_xlfn.IFS(Z303=$AU$3,(AF303*AO303*AH303)/1000000,Z303=$AU$4,(AF303*AH303*AO303*(1-AN303))/1000000)</f>
        <v>9.6483165448086702E-2</v>
      </c>
      <c r="AR303" s="2" cm="1">
        <f t="array" ref="AR303">_xlfn.IFS(Z303=$AU$3,(AF303*AP303*AH303)/1000000,Z303=$AU$4,(AF303*AH303*AP303*(1-AN303))/1000000)</f>
        <v>2.3342701318085489E-2</v>
      </c>
    </row>
    <row r="304" spans="1:44" x14ac:dyDescent="0.3">
      <c r="A304" s="2">
        <v>35</v>
      </c>
      <c r="B304" t="s">
        <v>228</v>
      </c>
      <c r="D304" t="s">
        <v>75</v>
      </c>
      <c r="F304" s="2" t="s">
        <v>266</v>
      </c>
      <c r="G304" s="2" t="s">
        <v>264</v>
      </c>
      <c r="H304" s="2" t="s">
        <v>79</v>
      </c>
      <c r="I304" s="2" t="s">
        <v>28</v>
      </c>
      <c r="J304" s="2">
        <v>1200</v>
      </c>
      <c r="K304" s="2" t="s">
        <v>232</v>
      </c>
      <c r="L304" s="2">
        <v>40</v>
      </c>
      <c r="M304" s="2" t="s">
        <v>233</v>
      </c>
      <c r="N304" s="2" t="s">
        <v>265</v>
      </c>
      <c r="O304" s="2">
        <v>438000</v>
      </c>
      <c r="P304" s="2" cm="1">
        <f t="array" ref="P304">_xlfn.IFS(AD304=$AT$8,STL!$P$3,AD304=$AT$9,STL!$P$4,AD304=$AT$10,STL!$P$5,AD304=$AT$11,STL!$P$6,AD304=$AT$12,STL!$P$7,AD304=$AT$13,STL!$P$8,AD304=$AT$14,STL!$P$9,AD304=$AT$15,STL!$P$10,AD304=$AT$16,STL!$P$11,AD304=$AT$17,STL!$P$12,AD304=$AT$18,STL!$P$13,AD304=$AT$19,STL!$P$14,AD304=$AT$20,STL!$P$15,AD304=$AT$21,STL!$P$16,AD304=$AT$22,STL!$P$17,AD304=$AT$23,STL!$P$18,AD304=$AT$24,STL!$P$19,AD304=$AT$25,STL!$P$20,AD304=$AT$26,STL!$P$21,AD304=$AT$27,STL!$P$22,AD304=$AT$28,STL!$P$23,AD304=$AT$29,STL!$P$24,AD304=$AT$30,STL!$P$25,AD304=$AT$31,STL!$P$26,AD304=$AT$32,STL!$P$27,AD304=$AT$33,STL!$P$28,AD304=$AT$34,STL!$P$29,AD304=$AT$35,STL!$P$30,AD304=$AT$36,STL!$P$31,AD304=$AT$37,STL!$P$32,AD304=$AT$38,STL!$P$33,AD304=$AT$39,STL!$P$34,AD304=$AT$40,STL!$P$35,AD304=$AT$41,STL!$P$36,AD304=$AT$42,STL!$P$37,AD304=$AT$43,STL!$P$38,AD304=$AT$44,STL!$P$39,AD304=$AT$45,STL!$P$40,AD304=$AT$46,STL!$P$41,AD304=$AT$47,STL!$P$42,AD304=$AT$48,STL!$P$43,AD304=$AT$49,STL!$P$44)</f>
        <v>8.3350000000000009</v>
      </c>
      <c r="Q304" s="2">
        <f>STL!$Q$3</f>
        <v>28</v>
      </c>
      <c r="R304" s="42">
        <f>STL!$R$3</f>
        <v>36.335000000000001</v>
      </c>
      <c r="S304" s="43" cm="1">
        <f t="array" ref="S304">_xlfn.IFS(A304=$AT$8,STL!$S$3,A304=$AT$9,STL!$S$4,A304=$AT$10,STL!$S$5,A304=$AT$11,STL!$S$6,A304=$AT$12,STL!$S$7,A304=$AT$13,STL!$S$8,A304=$AT$14,STL!$S$9,A304=$AT$15,STL!$S$10,A304=$AT$16,STL!$S$11,A304=$AT$17,STL!$S$12,A304=$AT$18,STL!$S$13,A304=$AT$19,STL!$S$14,A304=$AT$20,STL!$S$15,A304=$AT$21,STL!$S$16,A304=$AT$22,STL!$S$17,A304=$AT$23,STL!$S$18,A304=$AT$24,STL!$S$19,A304=$AT$25,STL!$S$20,A304=$AT$26,STL!$S$21,A304=$AT$27,STL!$S$22,A304=$AT$28,STL!$S$23,A304=$AT$29,STL!$S$24,A304=$AT$30,STL!$S$25,A304=$AT$31,STL!$S$26,A304=$AT$32,STL!$S$27,A304=$AT$33,STL!$S$28,A304=$AT$34,STL!$S$29,A304=$AT$35,STL!$S$30,A304=$AT$36,STL!$S$31,A304=$AT$37,STL!$S$32,A304=$AT$38,STL!$S$33,A304=$AT$39,STL!$S$34,A304=$AT$40,STL!$S$35,A304=$AT$41,STL!$S$36,A304=$AT$42,STL!$S$37,A304=$AT$43,STL!$S$38,A304=$AT$44,STL!$S$39,A304=$AT$45,STL!$S$40,A304=$AT$46,STL!$S$41,A304=$AT$47,STL!$S$42,A304=$AT$48,STL!$S$43,A304=$AT$49,STL!$S$44)</f>
        <v>15642.857142857143</v>
      </c>
      <c r="T304" s="2" cm="1">
        <f t="array" ref="T304">_xlfn.IFS(AD304=$AX$8,STL!$T$3,AD304=$AX$9,STL!$T$4,AD304=$AX$10,STL!$T$5,AD304=$AX$11,STL!$T$6,AD304=$AX$12,STL!$T$7,AD304=$AX$13,STL!$T$8,AD304=$AX$14,STL!$T$9,AD304=$AX$15,STL!$T$10,AD304=$AX$16,STL!$T$11,AD304=$AX$17,STL!$T$12,AD304=$AX$18,STL!$T$13,AD304=$AX$19,STL!$T$14,AD304=$AX$20,STL!$T$15,AD304=$AX$21,STL!$T$16,AD304=$AX$22,STL!$T$17,AD304=$AX$23,STL!$T$18,AD304=$AX$24,STL!$T$19,AD304=$AX$25,STL!$T$20,AD304=$AX$26,STL!$T$21,AD304=$AX$27,STL!$T$22,AD304=$AX$28,STL!$T$23,AD304=$AX$29,STL!$T$24,AD304=$AX$30,STL!$T$25,AD304=$AX$31,STL!$T$26,AD304=$AX$32,STL!$T$27,AD304=$AX$33,STL!$T$28,AD304=$AX$34,STL!$T$29,AD304=$AX$35,STL!$T$30,AD304=$AX$36,STL!$T$31,AD304=$AX$37,STL!$T$32,AD304=$AX$38,STL!$T$33,AD304=$AX$39,STL!$T$34,AD304=$AX$40,STL!$T$35,AD304=$AX$41,STL!$T$36,AD304=$AX$42,STL!$T$37,AD304=$AX$43,STL!$T$38,AD304=$AX$44,STL!$T$39,AD304=$AX$45,STL!$T$40,AD304=$AX$46,STL!$T$41,AD304=$AX$47,STL!$T$42,AD304=$AX$48,STL!$T$43,AD304=$AX$49,STL!$T$44)</f>
        <v>369.61200000000002</v>
      </c>
      <c r="U304" s="2" cm="1">
        <f t="array" ref="U304">_xlfn.IFS($AD304=$AX$8,STL!$U$3,$AD304=$AX$9,STL!$U$4,$AD304=$AX$10,STL!$U$5,$AD304=$AX$11,STL!$U$6,$AD304=$AX$12,STL!$U$7,$AD304=$AX$13,STL!$U$8,$AD304=$AX$14,STL!$U$9,$AD304=$AX$15,STL!$U$10,$AD304=$AX$16,STL!$U$11,$AD304=$AX$17,STL!$U$12,$AD304=$AX$18,STL!$U$13,$AD304=$AX$19,STL!$U$14,$AD304=$AX$20,STL!$U$15,$AD304=$AX$21,STL!$U$16,$AD304=$AX$22,STL!$U$17,$AD304=$AX$23,STL!$U$18,$AD304=$AX$24,STL!$U$19,$AD304=$AX$25,STL!$U$20,$AD304=$AX$26,STL!$U$21,$AD304=$AX$27,STL!$U$22,$AD304=$AX$28,STL!$U$23,$AD304=$AX$29,STL!$U$24,$AD304=$AX$30,STL!$U$25,$AD304=$AX$31,STL!$U$26,$AD304=$AX$32,STL!$U$27,$AD304=$AX$33,STL!$U$28,$AD304=$AX$34,STL!$U$29,$AD304=$AX$35,STL!$U$30,$AD304=$AX$36,STL!$U$31,$AD304=$AX$37,STL!$U$32,$AD304=$AX$38,STL!$U$33,$AD304=$AX$39,STL!$U$34,$AD304=$AX$40,STL!$U$35,$AD304=$AX$41,STL!$U$36,$AD304=$AX$42,STL!$U$37,$AD304=$AX$43,STL!$U$38,$AD304=$AX$44,STL!$U$39,$AD304=$AX$45,STL!$U$40,$AD304=$AX$46,STL!$U$41,$AD304=$AX$47,STL!$U$42,$AD304=$AX$48,STL!$U$43,$AD304=$AX$49,STL!$U$44)</f>
        <v>1.1950000000000001</v>
      </c>
      <c r="V304" s="2" cm="1">
        <f t="array" ref="V304">_xlfn.IFS($AD304=$AX$8,STL!$V$3,$AD304=$AX$9,STL!$V$4,$AD304=$AX$10,STL!$V$5,$AD304=$AX$11,STL!$V$6,$AD304=$AX$12,STL!$V$7,$AD304=$AX$13,STL!$V$8,$AD304=$AX$14,STL!$V$9,$AD304=$AX$15,STL!$V$10,$AD304=$AX$16,STL!$V$11,$AD304=$AX$17,STL!$V$12,$AD304=$AX$18,STL!$V$13,$AD304=$AX$19,STL!$V$14,$AD304=$AX$20,STL!$V$15,$AD304=$AX$21,STL!$V$16,$AD304=$AX$22,STL!$V$17,$AD304=$AX$23,STL!$V$18,$AD304=$AX$24,STL!$V$19,$AD304=$AX$25,STL!$V$20,$AD304=$AX$26,STL!$V$21,$AD304=$AX$27,STL!$V$22,$AD304=$AX$28,STL!$V$23,$AD304=$AX$29,STL!$V$24,$AD304=$AX$30,STL!$V$25,$AD304=$AX$31,STL!$V$26,$AD304=$AX$32,STL!$V$27,$AD304=$AX$33,STL!$V$28,$AD304=$AX$34,STL!$V$29,$AD304=$AX$35,STL!$V$30,$AD304=$AX$36,STL!$V$31,$AD304=$AX$37,STL!$V$32,$AD304=$AX$38,STL!$V$33,$AD304=$AX$39,STL!$V$34,$AD304=$AX$40,STL!$V$35,$AD304=$AX$41,STL!$V$36,$AD304=$AX$42,STL!$V$37,$AD304=$AX$43,STL!$V$38,$AD304=$AX$44,STL!$V$39,$AD304=$AX$45,STL!$V$40,$AD304=$AX$46,STL!$V$41,$AD304=$AX$47,STL!$V$42,$AD304=$AX$48,STL!$V$43,$AD304=$AX$49,STL!$V$44)</f>
        <v>370.80700000000002</v>
      </c>
      <c r="W304" s="2" t="s">
        <v>1622</v>
      </c>
      <c r="X304" s="2">
        <v>0.2</v>
      </c>
      <c r="Y304" s="2" t="s">
        <v>33</v>
      </c>
      <c r="Z304" s="2" t="s">
        <v>34</v>
      </c>
      <c r="AA304" s="2" t="s">
        <v>35</v>
      </c>
      <c r="AB304" s="2">
        <v>1691.6112129999999</v>
      </c>
      <c r="AC304" s="2">
        <v>1.691611</v>
      </c>
      <c r="AD304" s="2">
        <v>35</v>
      </c>
      <c r="AE304" s="10" t="s">
        <v>307</v>
      </c>
      <c r="AF304" s="2">
        <f t="shared" si="5"/>
        <v>52923.258428571426</v>
      </c>
      <c r="AG304" s="2" cm="1">
        <f t="array" ref="AG304">_xlfn.IFS(D304="I",MIN('Datos pp I Región'!$K$7:$K$9),D304="II",MIN('Datos pp II Región'!$K$7:$K$9),D304="III",MIN('Datos pp III Región'!$K$7:$K$9),D304="IV",MIN('Datos pp IV Región'!$K$7:$K$9),D304="V",MIN('Datos pp V Región'!$K$7:$K$9),D304="RM",MIN('Datos pp RM'!$K$7:$K$9),D304="VI",MIN('Datos pp VI Región'!$K$7:$K$9))</f>
        <v>2</v>
      </c>
      <c r="AH304" s="2" cm="1">
        <f t="array" ref="AH304">_xlfn.IFS(Z304="Pavimentado",1-(AG304/(4*365)),Z304="No Pavimentado",1-(AG304/365))</f>
        <v>0.99863013698630132</v>
      </c>
      <c r="AI304" s="2" cm="1">
        <f t="array" ref="AI304">_xlfn.IFS(Z304="Pavimentado",8,Z304="No Pavimentado",R304)</f>
        <v>8</v>
      </c>
      <c r="AJ304" s="2">
        <v>0.62</v>
      </c>
      <c r="AK304" s="2">
        <v>0.15</v>
      </c>
      <c r="AL304" s="2">
        <v>1.5</v>
      </c>
      <c r="AM304" s="2">
        <v>0.15</v>
      </c>
      <c r="AN304" s="2"/>
      <c r="AO304" s="2" cm="1">
        <f t="array" ref="AO304">_xlfn.IFS($Z304=$AU$3,AJ304*(($X304)^(0.91))*(AI304*1.1023)^(1.02),$Z304=$AU$4,AL304*281.9*((8.5/12)^0.9)*(AI304/2.72)^0.45)</f>
        <v>1.3201600184669013</v>
      </c>
      <c r="AP304" s="2" cm="1">
        <f t="array" ref="AP304">_xlfn.IFS($Z304=$AU$3,AK304*(($X304)^(0.91))*(AI304*1.1023)^1.02,$Z304=$AU$4,AM304*281.9*((8.5/12)^0.9)*(AI304/2.72)^0.45)</f>
        <v>0.31939355285489546</v>
      </c>
      <c r="AQ304" s="2" cm="1">
        <f t="array" ref="AQ304">_xlfn.IFS(Z304=$AU$3,(AF304*AO304*AH304)/1000000,Z304=$AU$4,(AF304*AH304*AO304*(1-AN304))/1000000)</f>
        <v>6.9771461372577212E-2</v>
      </c>
      <c r="AR304" s="2" cm="1">
        <f t="array" ref="AR304">_xlfn.IFS(Z304=$AU$3,(AF304*AP304*AH304)/1000000,Z304=$AU$4,(AF304*AH304*AP304*(1-AN304))/1000000)</f>
        <v>1.6880192267558998E-2</v>
      </c>
    </row>
    <row r="305" spans="1:44" x14ac:dyDescent="0.3">
      <c r="A305" s="2">
        <v>36</v>
      </c>
      <c r="B305" t="s">
        <v>228</v>
      </c>
      <c r="D305" t="s">
        <v>75</v>
      </c>
      <c r="F305" s="2" t="s">
        <v>269</v>
      </c>
      <c r="G305" s="2" t="s">
        <v>103</v>
      </c>
      <c r="H305" s="2" t="s">
        <v>79</v>
      </c>
      <c r="I305" s="2" t="s">
        <v>28</v>
      </c>
      <c r="J305" s="2">
        <v>1200</v>
      </c>
      <c r="K305" s="2" t="s">
        <v>232</v>
      </c>
      <c r="L305" s="2">
        <v>40</v>
      </c>
      <c r="M305" s="2" t="s">
        <v>233</v>
      </c>
      <c r="N305" s="2" t="s">
        <v>265</v>
      </c>
      <c r="O305" s="2">
        <v>438000</v>
      </c>
      <c r="P305" s="2" cm="1">
        <f t="array" ref="P305">_xlfn.IFS(AD305=$AT$8,STL!$P$3,AD305=$AT$9,STL!$P$4,AD305=$AT$10,STL!$P$5,AD305=$AT$11,STL!$P$6,AD305=$AT$12,STL!$P$7,AD305=$AT$13,STL!$P$8,AD305=$AT$14,STL!$P$9,AD305=$AT$15,STL!$P$10,AD305=$AT$16,STL!$P$11,AD305=$AT$17,STL!$P$12,AD305=$AT$18,STL!$P$13,AD305=$AT$19,STL!$P$14,AD305=$AT$20,STL!$P$15,AD305=$AT$21,STL!$P$16,AD305=$AT$22,STL!$P$17,AD305=$AT$23,STL!$P$18,AD305=$AT$24,STL!$P$19,AD305=$AT$25,STL!$P$20,AD305=$AT$26,STL!$P$21,AD305=$AT$27,STL!$P$22,AD305=$AT$28,STL!$P$23,AD305=$AT$29,STL!$P$24,AD305=$AT$30,STL!$P$25,AD305=$AT$31,STL!$P$26,AD305=$AT$32,STL!$P$27,AD305=$AT$33,STL!$P$28,AD305=$AT$34,STL!$P$29,AD305=$AT$35,STL!$P$30,AD305=$AT$36,STL!$P$31,AD305=$AT$37,STL!$P$32,AD305=$AT$38,STL!$P$33,AD305=$AT$39,STL!$P$34,AD305=$AT$40,STL!$P$35,AD305=$AT$41,STL!$P$36,AD305=$AT$42,STL!$P$37,AD305=$AT$43,STL!$P$38,AD305=$AT$44,STL!$P$39,AD305=$AT$45,STL!$P$40,AD305=$AT$46,STL!$P$41,AD305=$AT$47,STL!$P$42,AD305=$AT$48,STL!$P$43,AD305=$AT$49,STL!$P$44)</f>
        <v>8.3350000000000009</v>
      </c>
      <c r="Q305" s="2">
        <f>STL!$Q$3</f>
        <v>28</v>
      </c>
      <c r="R305" s="42">
        <f>STL!$R$3</f>
        <v>36.335000000000001</v>
      </c>
      <c r="S305" s="43" cm="1">
        <f t="array" ref="S305">_xlfn.IFS(A305=$AT$8,STL!$S$3,A305=$AT$9,STL!$S$4,A305=$AT$10,STL!$S$5,A305=$AT$11,STL!$S$6,A305=$AT$12,STL!$S$7,A305=$AT$13,STL!$S$8,A305=$AT$14,STL!$S$9,A305=$AT$15,STL!$S$10,A305=$AT$16,STL!$S$11,A305=$AT$17,STL!$S$12,A305=$AT$18,STL!$S$13,A305=$AT$19,STL!$S$14,A305=$AT$20,STL!$S$15,A305=$AT$21,STL!$S$16,A305=$AT$22,STL!$S$17,A305=$AT$23,STL!$S$18,A305=$AT$24,STL!$S$19,A305=$AT$25,STL!$S$20,A305=$AT$26,STL!$S$21,A305=$AT$27,STL!$S$22,A305=$AT$28,STL!$S$23,A305=$AT$29,STL!$S$24,A305=$AT$30,STL!$S$25,A305=$AT$31,STL!$S$26,A305=$AT$32,STL!$S$27,A305=$AT$33,STL!$S$28,A305=$AT$34,STL!$S$29,A305=$AT$35,STL!$S$30,A305=$AT$36,STL!$S$31,A305=$AT$37,STL!$S$32,A305=$AT$38,STL!$S$33,A305=$AT$39,STL!$S$34,A305=$AT$40,STL!$S$35,A305=$AT$41,STL!$S$36,A305=$AT$42,STL!$S$37,A305=$AT$43,STL!$S$38,A305=$AT$44,STL!$S$39,A305=$AT$45,STL!$S$40,A305=$AT$46,STL!$S$41,A305=$AT$47,STL!$S$42,A305=$AT$48,STL!$S$43,A305=$AT$49,STL!$S$44)</f>
        <v>15642.857142857143</v>
      </c>
      <c r="T305" s="2" cm="1">
        <f t="array" ref="T305">_xlfn.IFS(AD305=$AX$8,STL!$T$3,AD305=$AX$9,STL!$T$4,AD305=$AX$10,STL!$T$5,AD305=$AX$11,STL!$T$6,AD305=$AX$12,STL!$T$7,AD305=$AX$13,STL!$T$8,AD305=$AX$14,STL!$T$9,AD305=$AX$15,STL!$T$10,AD305=$AX$16,STL!$T$11,AD305=$AX$17,STL!$T$12,AD305=$AX$18,STL!$T$13,AD305=$AX$19,STL!$T$14,AD305=$AX$20,STL!$T$15,AD305=$AX$21,STL!$T$16,AD305=$AX$22,STL!$T$17,AD305=$AX$23,STL!$T$18,AD305=$AX$24,STL!$T$19,AD305=$AX$25,STL!$T$20,AD305=$AX$26,STL!$T$21,AD305=$AX$27,STL!$T$22,AD305=$AX$28,STL!$T$23,AD305=$AX$29,STL!$T$24,AD305=$AX$30,STL!$T$25,AD305=$AX$31,STL!$T$26,AD305=$AX$32,STL!$T$27,AD305=$AX$33,STL!$T$28,AD305=$AX$34,STL!$T$29,AD305=$AX$35,STL!$T$30,AD305=$AX$36,STL!$T$31,AD305=$AX$37,STL!$T$32,AD305=$AX$38,STL!$T$33,AD305=$AX$39,STL!$T$34,AD305=$AX$40,STL!$T$35,AD305=$AX$41,STL!$T$36,AD305=$AX$42,STL!$T$37,AD305=$AX$43,STL!$T$38,AD305=$AX$44,STL!$T$39,AD305=$AX$45,STL!$T$40,AD305=$AX$46,STL!$T$41,AD305=$AX$47,STL!$T$42,AD305=$AX$48,STL!$T$43,AD305=$AX$49,STL!$T$44)</f>
        <v>532.46699999999998</v>
      </c>
      <c r="U305" s="2" cm="1">
        <f t="array" ref="U305">_xlfn.IFS($AD305=$AX$8,STL!$U$3,$AD305=$AX$9,STL!$U$4,$AD305=$AX$10,STL!$U$5,$AD305=$AX$11,STL!$U$6,$AD305=$AX$12,STL!$U$7,$AD305=$AX$13,STL!$U$8,$AD305=$AX$14,STL!$U$9,$AD305=$AX$15,STL!$U$10,$AD305=$AX$16,STL!$U$11,$AD305=$AX$17,STL!$U$12,$AD305=$AX$18,STL!$U$13,$AD305=$AX$19,STL!$U$14,$AD305=$AX$20,STL!$U$15,$AD305=$AX$21,STL!$U$16,$AD305=$AX$22,STL!$U$17,$AD305=$AX$23,STL!$U$18,$AD305=$AX$24,STL!$U$19,$AD305=$AX$25,STL!$U$20,$AD305=$AX$26,STL!$U$21,$AD305=$AX$27,STL!$U$22,$AD305=$AX$28,STL!$U$23,$AD305=$AX$29,STL!$U$24,$AD305=$AX$30,STL!$U$25,$AD305=$AX$31,STL!$U$26,$AD305=$AX$32,STL!$U$27,$AD305=$AX$33,STL!$U$28,$AD305=$AX$34,STL!$U$29,$AD305=$AX$35,STL!$U$30,$AD305=$AX$36,STL!$U$31,$AD305=$AX$37,STL!$U$32,$AD305=$AX$38,STL!$U$33,$AD305=$AX$39,STL!$U$34,$AD305=$AX$40,STL!$U$35,$AD305=$AX$41,STL!$U$36,$AD305=$AX$42,STL!$U$37,$AD305=$AX$43,STL!$U$38,$AD305=$AX$44,STL!$U$39,$AD305=$AX$45,STL!$U$40,$AD305=$AX$46,STL!$U$41,$AD305=$AX$47,STL!$U$42,$AD305=$AX$48,STL!$U$43,$AD305=$AX$49,STL!$U$44)</f>
        <v>1.248</v>
      </c>
      <c r="V305" s="2" cm="1">
        <f t="array" ref="V305">_xlfn.IFS($AD305=$AX$8,STL!$V$3,$AD305=$AX$9,STL!$V$4,$AD305=$AX$10,STL!$V$5,$AD305=$AX$11,STL!$V$6,$AD305=$AX$12,STL!$V$7,$AD305=$AX$13,STL!$V$8,$AD305=$AX$14,STL!$V$9,$AD305=$AX$15,STL!$V$10,$AD305=$AX$16,STL!$V$11,$AD305=$AX$17,STL!$V$12,$AD305=$AX$18,STL!$V$13,$AD305=$AX$19,STL!$V$14,$AD305=$AX$20,STL!$V$15,$AD305=$AX$21,STL!$V$16,$AD305=$AX$22,STL!$V$17,$AD305=$AX$23,STL!$V$18,$AD305=$AX$24,STL!$V$19,$AD305=$AX$25,STL!$V$20,$AD305=$AX$26,STL!$V$21,$AD305=$AX$27,STL!$V$22,$AD305=$AX$28,STL!$V$23,$AD305=$AX$29,STL!$V$24,$AD305=$AX$30,STL!$V$25,$AD305=$AX$31,STL!$V$26,$AD305=$AX$32,STL!$V$27,$AD305=$AX$33,STL!$V$28,$AD305=$AX$34,STL!$V$29,$AD305=$AX$35,STL!$V$30,$AD305=$AX$36,STL!$V$31,$AD305=$AX$37,STL!$V$32,$AD305=$AX$38,STL!$V$33,$AD305=$AX$39,STL!$V$34,$AD305=$AX$40,STL!$V$35,$AD305=$AX$41,STL!$V$36,$AD305=$AX$42,STL!$V$37,$AD305=$AX$43,STL!$V$38,$AD305=$AX$44,STL!$V$39,$AD305=$AX$45,STL!$V$40,$AD305=$AX$46,STL!$V$41,$AD305=$AX$47,STL!$V$42,$AD305=$AX$48,STL!$V$43,$AD305=$AX$49,STL!$V$44)</f>
        <v>533.71500000000003</v>
      </c>
      <c r="W305" s="2" t="s">
        <v>1623</v>
      </c>
      <c r="X305" s="2">
        <v>0.2</v>
      </c>
      <c r="Y305" s="2" t="s">
        <v>33</v>
      </c>
      <c r="Z305" s="2" t="s">
        <v>34</v>
      </c>
      <c r="AA305" s="2" t="s">
        <v>35</v>
      </c>
      <c r="AB305" s="2">
        <v>411205.40595599997</v>
      </c>
      <c r="AC305" s="2">
        <v>411.20540599999998</v>
      </c>
      <c r="AD305" s="2">
        <v>36</v>
      </c>
      <c r="AE305" s="10" t="s">
        <v>307</v>
      </c>
      <c r="AF305" s="2">
        <f t="shared" si="5"/>
        <v>12864854.844857143</v>
      </c>
      <c r="AG305" s="2" cm="1">
        <f t="array" ref="AG305">_xlfn.IFS(D305="I",MIN('Datos pp I Región'!$K$7:$K$9),D305="II",MIN('Datos pp II Región'!$K$7:$K$9),D305="III",MIN('Datos pp III Región'!$K$7:$K$9),D305="IV",MIN('Datos pp IV Región'!$K$7:$K$9),D305="V",MIN('Datos pp V Región'!$K$7:$K$9),D305="RM",MIN('Datos pp RM'!$K$7:$K$9),D305="VI",MIN('Datos pp VI Región'!$K$7:$K$9))</f>
        <v>2</v>
      </c>
      <c r="AH305" s="2" cm="1">
        <f t="array" ref="AH305">_xlfn.IFS(Z305="Pavimentado",1-(AG305/(4*365)),Z305="No Pavimentado",1-(AG305/365))</f>
        <v>0.99863013698630132</v>
      </c>
      <c r="AI305" s="2" cm="1">
        <f t="array" ref="AI305">_xlfn.IFS(Z305="Pavimentado",8,Z305="No Pavimentado",R305)</f>
        <v>8</v>
      </c>
      <c r="AJ305" s="2">
        <v>0.62</v>
      </c>
      <c r="AK305" s="2">
        <v>0.15</v>
      </c>
      <c r="AL305" s="2">
        <v>1.5</v>
      </c>
      <c r="AM305" s="2">
        <v>0.15</v>
      </c>
      <c r="AN305" s="2"/>
      <c r="AO305" s="2" cm="1">
        <f t="array" ref="AO305">_xlfn.IFS($Z305=$AU$3,AJ305*(($X305)^(0.91))*(AI305*1.1023)^(1.02),$Z305=$AU$4,AL305*281.9*((8.5/12)^0.9)*(AI305/2.72)^0.45)</f>
        <v>1.3201600184669013</v>
      </c>
      <c r="AP305" s="2" cm="1">
        <f t="array" ref="AP305">_xlfn.IFS($Z305=$AU$3,AK305*(($X305)^(0.91))*(AI305*1.1023)^1.02,$Z305=$AU$4,AM305*281.9*((8.5/12)^0.9)*(AI305/2.72)^0.45)</f>
        <v>0.31939355285489546</v>
      </c>
      <c r="AQ305" s="2" cm="1">
        <f t="array" ref="AQ305">_xlfn.IFS(Z305=$AU$3,(AF305*AO305*AH305)/1000000,Z305=$AU$4,(AF305*AH305*AO305*(1-AN305))/1000000)</f>
        <v>16.96040171228724</v>
      </c>
      <c r="AR305" s="2" cm="1">
        <f t="array" ref="AR305">_xlfn.IFS(Z305=$AU$3,(AF305*AP305*AH305)/1000000,Z305=$AU$4,(AF305*AH305*AP305*(1-AN305))/1000000)</f>
        <v>4.1033229949082033</v>
      </c>
    </row>
    <row r="306" spans="1:44" x14ac:dyDescent="0.3">
      <c r="A306" s="2">
        <v>36</v>
      </c>
      <c r="B306" t="s">
        <v>228</v>
      </c>
      <c r="D306" t="s">
        <v>75</v>
      </c>
      <c r="F306" s="2" t="s">
        <v>269</v>
      </c>
      <c r="G306" s="2" t="s">
        <v>103</v>
      </c>
      <c r="H306" s="2" t="s">
        <v>79</v>
      </c>
      <c r="I306" s="2" t="s">
        <v>28</v>
      </c>
      <c r="J306" s="2">
        <v>1200</v>
      </c>
      <c r="K306" s="2" t="s">
        <v>232</v>
      </c>
      <c r="L306" s="2">
        <v>40</v>
      </c>
      <c r="M306" s="2" t="s">
        <v>233</v>
      </c>
      <c r="N306" s="2" t="s">
        <v>265</v>
      </c>
      <c r="O306" s="2">
        <v>438000</v>
      </c>
      <c r="P306" s="2" cm="1">
        <f t="array" ref="P306">_xlfn.IFS(AD306=$AT$8,STL!$P$3,AD306=$AT$9,STL!$P$4,AD306=$AT$10,STL!$P$5,AD306=$AT$11,STL!$P$6,AD306=$AT$12,STL!$P$7,AD306=$AT$13,STL!$P$8,AD306=$AT$14,STL!$P$9,AD306=$AT$15,STL!$P$10,AD306=$AT$16,STL!$P$11,AD306=$AT$17,STL!$P$12,AD306=$AT$18,STL!$P$13,AD306=$AT$19,STL!$P$14,AD306=$AT$20,STL!$P$15,AD306=$AT$21,STL!$P$16,AD306=$AT$22,STL!$P$17,AD306=$AT$23,STL!$P$18,AD306=$AT$24,STL!$P$19,AD306=$AT$25,STL!$P$20,AD306=$AT$26,STL!$P$21,AD306=$AT$27,STL!$P$22,AD306=$AT$28,STL!$P$23,AD306=$AT$29,STL!$P$24,AD306=$AT$30,STL!$P$25,AD306=$AT$31,STL!$P$26,AD306=$AT$32,STL!$P$27,AD306=$AT$33,STL!$P$28,AD306=$AT$34,STL!$P$29,AD306=$AT$35,STL!$P$30,AD306=$AT$36,STL!$P$31,AD306=$AT$37,STL!$P$32,AD306=$AT$38,STL!$P$33,AD306=$AT$39,STL!$P$34,AD306=$AT$40,STL!$P$35,AD306=$AT$41,STL!$P$36,AD306=$AT$42,STL!$P$37,AD306=$AT$43,STL!$P$38,AD306=$AT$44,STL!$P$39,AD306=$AT$45,STL!$P$40,AD306=$AT$46,STL!$P$41,AD306=$AT$47,STL!$P$42,AD306=$AT$48,STL!$P$43,AD306=$AT$49,STL!$P$44)</f>
        <v>8.3350000000000009</v>
      </c>
      <c r="Q306" s="2">
        <f>STL!$Q$3</f>
        <v>28</v>
      </c>
      <c r="R306" s="42">
        <f>STL!$R$3</f>
        <v>36.335000000000001</v>
      </c>
      <c r="S306" s="43" cm="1">
        <f t="array" ref="S306">_xlfn.IFS(A306=$AT$8,STL!$S$3,A306=$AT$9,STL!$S$4,A306=$AT$10,STL!$S$5,A306=$AT$11,STL!$S$6,A306=$AT$12,STL!$S$7,A306=$AT$13,STL!$S$8,A306=$AT$14,STL!$S$9,A306=$AT$15,STL!$S$10,A306=$AT$16,STL!$S$11,A306=$AT$17,STL!$S$12,A306=$AT$18,STL!$S$13,A306=$AT$19,STL!$S$14,A306=$AT$20,STL!$S$15,A306=$AT$21,STL!$S$16,A306=$AT$22,STL!$S$17,A306=$AT$23,STL!$S$18,A306=$AT$24,STL!$S$19,A306=$AT$25,STL!$S$20,A306=$AT$26,STL!$S$21,A306=$AT$27,STL!$S$22,A306=$AT$28,STL!$S$23,A306=$AT$29,STL!$S$24,A306=$AT$30,STL!$S$25,A306=$AT$31,STL!$S$26,A306=$AT$32,STL!$S$27,A306=$AT$33,STL!$S$28,A306=$AT$34,STL!$S$29,A306=$AT$35,STL!$S$30,A306=$AT$36,STL!$S$31,A306=$AT$37,STL!$S$32,A306=$AT$38,STL!$S$33,A306=$AT$39,STL!$S$34,A306=$AT$40,STL!$S$35,A306=$AT$41,STL!$S$36,A306=$AT$42,STL!$S$37,A306=$AT$43,STL!$S$38,A306=$AT$44,STL!$S$39,A306=$AT$45,STL!$S$40,A306=$AT$46,STL!$S$41,A306=$AT$47,STL!$S$42,A306=$AT$48,STL!$S$43,A306=$AT$49,STL!$S$44)</f>
        <v>15642.857142857143</v>
      </c>
      <c r="T306" s="2" cm="1">
        <f t="array" ref="T306">_xlfn.IFS(AD306=$AX$8,STL!$T$3,AD306=$AX$9,STL!$T$4,AD306=$AX$10,STL!$T$5,AD306=$AX$11,STL!$T$6,AD306=$AX$12,STL!$T$7,AD306=$AX$13,STL!$T$8,AD306=$AX$14,STL!$T$9,AD306=$AX$15,STL!$T$10,AD306=$AX$16,STL!$T$11,AD306=$AX$17,STL!$T$12,AD306=$AX$18,STL!$T$13,AD306=$AX$19,STL!$T$14,AD306=$AX$20,STL!$T$15,AD306=$AX$21,STL!$T$16,AD306=$AX$22,STL!$T$17,AD306=$AX$23,STL!$T$18,AD306=$AX$24,STL!$T$19,AD306=$AX$25,STL!$T$20,AD306=$AX$26,STL!$T$21,AD306=$AX$27,STL!$T$22,AD306=$AX$28,STL!$T$23,AD306=$AX$29,STL!$T$24,AD306=$AX$30,STL!$T$25,AD306=$AX$31,STL!$T$26,AD306=$AX$32,STL!$T$27,AD306=$AX$33,STL!$T$28,AD306=$AX$34,STL!$T$29,AD306=$AX$35,STL!$T$30,AD306=$AX$36,STL!$T$31,AD306=$AX$37,STL!$T$32,AD306=$AX$38,STL!$T$33,AD306=$AX$39,STL!$T$34,AD306=$AX$40,STL!$T$35,AD306=$AX$41,STL!$T$36,AD306=$AX$42,STL!$T$37,AD306=$AX$43,STL!$T$38,AD306=$AX$44,STL!$T$39,AD306=$AX$45,STL!$T$40,AD306=$AX$46,STL!$T$41,AD306=$AX$47,STL!$T$42,AD306=$AX$48,STL!$T$43,AD306=$AX$49,STL!$T$44)</f>
        <v>532.46699999999998</v>
      </c>
      <c r="U306" s="2" cm="1">
        <f t="array" ref="U306">_xlfn.IFS($AD306=$AX$8,STL!$U$3,$AD306=$AX$9,STL!$U$4,$AD306=$AX$10,STL!$U$5,$AD306=$AX$11,STL!$U$6,$AD306=$AX$12,STL!$U$7,$AD306=$AX$13,STL!$U$8,$AD306=$AX$14,STL!$U$9,$AD306=$AX$15,STL!$U$10,$AD306=$AX$16,STL!$U$11,$AD306=$AX$17,STL!$U$12,$AD306=$AX$18,STL!$U$13,$AD306=$AX$19,STL!$U$14,$AD306=$AX$20,STL!$U$15,$AD306=$AX$21,STL!$U$16,$AD306=$AX$22,STL!$U$17,$AD306=$AX$23,STL!$U$18,$AD306=$AX$24,STL!$U$19,$AD306=$AX$25,STL!$U$20,$AD306=$AX$26,STL!$U$21,$AD306=$AX$27,STL!$U$22,$AD306=$AX$28,STL!$U$23,$AD306=$AX$29,STL!$U$24,$AD306=$AX$30,STL!$U$25,$AD306=$AX$31,STL!$U$26,$AD306=$AX$32,STL!$U$27,$AD306=$AX$33,STL!$U$28,$AD306=$AX$34,STL!$U$29,$AD306=$AX$35,STL!$U$30,$AD306=$AX$36,STL!$U$31,$AD306=$AX$37,STL!$U$32,$AD306=$AX$38,STL!$U$33,$AD306=$AX$39,STL!$U$34,$AD306=$AX$40,STL!$U$35,$AD306=$AX$41,STL!$U$36,$AD306=$AX$42,STL!$U$37,$AD306=$AX$43,STL!$U$38,$AD306=$AX$44,STL!$U$39,$AD306=$AX$45,STL!$U$40,$AD306=$AX$46,STL!$U$41,$AD306=$AX$47,STL!$U$42,$AD306=$AX$48,STL!$U$43,$AD306=$AX$49,STL!$U$44)</f>
        <v>1.248</v>
      </c>
      <c r="V306" s="2" cm="1">
        <f t="array" ref="V306">_xlfn.IFS($AD306=$AX$8,STL!$V$3,$AD306=$AX$9,STL!$V$4,$AD306=$AX$10,STL!$V$5,$AD306=$AX$11,STL!$V$6,$AD306=$AX$12,STL!$V$7,$AD306=$AX$13,STL!$V$8,$AD306=$AX$14,STL!$V$9,$AD306=$AX$15,STL!$V$10,$AD306=$AX$16,STL!$V$11,$AD306=$AX$17,STL!$V$12,$AD306=$AX$18,STL!$V$13,$AD306=$AX$19,STL!$V$14,$AD306=$AX$20,STL!$V$15,$AD306=$AX$21,STL!$V$16,$AD306=$AX$22,STL!$V$17,$AD306=$AX$23,STL!$V$18,$AD306=$AX$24,STL!$V$19,$AD306=$AX$25,STL!$V$20,$AD306=$AX$26,STL!$V$21,$AD306=$AX$27,STL!$V$22,$AD306=$AX$28,STL!$V$23,$AD306=$AX$29,STL!$V$24,$AD306=$AX$30,STL!$V$25,$AD306=$AX$31,STL!$V$26,$AD306=$AX$32,STL!$V$27,$AD306=$AX$33,STL!$V$28,$AD306=$AX$34,STL!$V$29,$AD306=$AX$35,STL!$V$30,$AD306=$AX$36,STL!$V$31,$AD306=$AX$37,STL!$V$32,$AD306=$AX$38,STL!$V$33,$AD306=$AX$39,STL!$V$34,$AD306=$AX$40,STL!$V$35,$AD306=$AX$41,STL!$V$36,$AD306=$AX$42,STL!$V$37,$AD306=$AX$43,STL!$V$38,$AD306=$AX$44,STL!$V$39,$AD306=$AX$45,STL!$V$40,$AD306=$AX$46,STL!$V$41,$AD306=$AX$47,STL!$V$42,$AD306=$AX$48,STL!$V$43,$AD306=$AX$49,STL!$V$44)</f>
        <v>533.71500000000003</v>
      </c>
      <c r="W306" s="2" t="s">
        <v>1624</v>
      </c>
      <c r="X306" s="2">
        <v>0.2</v>
      </c>
      <c r="Y306" s="2" t="s">
        <v>33</v>
      </c>
      <c r="Z306" s="2" t="s">
        <v>34</v>
      </c>
      <c r="AA306" s="2" t="s">
        <v>35</v>
      </c>
      <c r="AB306" s="2">
        <v>21626.356261000001</v>
      </c>
      <c r="AC306" s="2">
        <v>21.626356000000001</v>
      </c>
      <c r="AD306" s="2">
        <v>36</v>
      </c>
      <c r="AE306" s="10" t="s">
        <v>307</v>
      </c>
      <c r="AF306" s="2">
        <f t="shared" si="5"/>
        <v>676595.99485714291</v>
      </c>
      <c r="AG306" s="2" cm="1">
        <f t="array" ref="AG306">_xlfn.IFS(D306="I",MIN('Datos pp I Región'!$K$7:$K$9),D306="II",MIN('Datos pp II Región'!$K$7:$K$9),D306="III",MIN('Datos pp III Región'!$K$7:$K$9),D306="IV",MIN('Datos pp IV Región'!$K$7:$K$9),D306="V",MIN('Datos pp V Región'!$K$7:$K$9),D306="RM",MIN('Datos pp RM'!$K$7:$K$9),D306="VI",MIN('Datos pp VI Región'!$K$7:$K$9))</f>
        <v>2</v>
      </c>
      <c r="AH306" s="2" cm="1">
        <f t="array" ref="AH306">_xlfn.IFS(Z306="Pavimentado",1-(AG306/(4*365)),Z306="No Pavimentado",1-(AG306/365))</f>
        <v>0.99863013698630132</v>
      </c>
      <c r="AI306" s="2" cm="1">
        <f t="array" ref="AI306">_xlfn.IFS(Z306="Pavimentado",8,Z306="No Pavimentado",R306)</f>
        <v>8</v>
      </c>
      <c r="AJ306" s="2">
        <v>0.62</v>
      </c>
      <c r="AK306" s="2">
        <v>0.15</v>
      </c>
      <c r="AL306" s="2">
        <v>1.5</v>
      </c>
      <c r="AM306" s="2">
        <v>0.15</v>
      </c>
      <c r="AN306" s="2"/>
      <c r="AO306" s="2" cm="1">
        <f t="array" ref="AO306">_xlfn.IFS($Z306=$AU$3,AJ306*(($X306)^(0.91))*(AI306*1.1023)^(1.02),$Z306=$AU$4,AL306*281.9*((8.5/12)^0.9)*(AI306/2.72)^0.45)</f>
        <v>1.3201600184669013</v>
      </c>
      <c r="AP306" s="2" cm="1">
        <f t="array" ref="AP306">_xlfn.IFS($Z306=$AU$3,AK306*(($X306)^(0.91))*(AI306*1.1023)^1.02,$Z306=$AU$4,AM306*281.9*((8.5/12)^0.9)*(AI306/2.72)^0.45)</f>
        <v>0.31939355285489546</v>
      </c>
      <c r="AQ306" s="2" cm="1">
        <f t="array" ref="AQ306">_xlfn.IFS(Z306=$AU$3,(AF306*AO306*AH306)/1000000,Z306=$AU$4,(AF306*AH306*AO306*(1-AN306))/1000000)</f>
        <v>0.89199139889939438</v>
      </c>
      <c r="AR306" s="2" cm="1">
        <f t="array" ref="AR306">_xlfn.IFS(Z306=$AU$3,(AF306*AP306*AH306)/1000000,Z306=$AU$4,(AF306*AH306*AP306*(1-AN306))/1000000)</f>
        <v>0.21580437070146641</v>
      </c>
    </row>
    <row r="307" spans="1:44" x14ac:dyDescent="0.3">
      <c r="A307" s="2">
        <v>36</v>
      </c>
      <c r="B307" t="s">
        <v>228</v>
      </c>
      <c r="D307" t="s">
        <v>75</v>
      </c>
      <c r="F307" s="2" t="s">
        <v>269</v>
      </c>
      <c r="G307" s="2" t="s">
        <v>103</v>
      </c>
      <c r="H307" s="2" t="s">
        <v>79</v>
      </c>
      <c r="I307" s="2" t="s">
        <v>28</v>
      </c>
      <c r="J307" s="2">
        <v>1200</v>
      </c>
      <c r="K307" s="2" t="s">
        <v>232</v>
      </c>
      <c r="L307" s="2">
        <v>40</v>
      </c>
      <c r="M307" s="2" t="s">
        <v>233</v>
      </c>
      <c r="N307" s="2" t="s">
        <v>265</v>
      </c>
      <c r="O307" s="2">
        <v>438000</v>
      </c>
      <c r="P307" s="2" cm="1">
        <f t="array" ref="P307">_xlfn.IFS(AD307=$AT$8,STL!$P$3,AD307=$AT$9,STL!$P$4,AD307=$AT$10,STL!$P$5,AD307=$AT$11,STL!$P$6,AD307=$AT$12,STL!$P$7,AD307=$AT$13,STL!$P$8,AD307=$AT$14,STL!$P$9,AD307=$AT$15,STL!$P$10,AD307=$AT$16,STL!$P$11,AD307=$AT$17,STL!$P$12,AD307=$AT$18,STL!$P$13,AD307=$AT$19,STL!$P$14,AD307=$AT$20,STL!$P$15,AD307=$AT$21,STL!$P$16,AD307=$AT$22,STL!$P$17,AD307=$AT$23,STL!$P$18,AD307=$AT$24,STL!$P$19,AD307=$AT$25,STL!$P$20,AD307=$AT$26,STL!$P$21,AD307=$AT$27,STL!$P$22,AD307=$AT$28,STL!$P$23,AD307=$AT$29,STL!$P$24,AD307=$AT$30,STL!$P$25,AD307=$AT$31,STL!$P$26,AD307=$AT$32,STL!$P$27,AD307=$AT$33,STL!$P$28,AD307=$AT$34,STL!$P$29,AD307=$AT$35,STL!$P$30,AD307=$AT$36,STL!$P$31,AD307=$AT$37,STL!$P$32,AD307=$AT$38,STL!$P$33,AD307=$AT$39,STL!$P$34,AD307=$AT$40,STL!$P$35,AD307=$AT$41,STL!$P$36,AD307=$AT$42,STL!$P$37,AD307=$AT$43,STL!$P$38,AD307=$AT$44,STL!$P$39,AD307=$AT$45,STL!$P$40,AD307=$AT$46,STL!$P$41,AD307=$AT$47,STL!$P$42,AD307=$AT$48,STL!$P$43,AD307=$AT$49,STL!$P$44)</f>
        <v>8.3350000000000009</v>
      </c>
      <c r="Q307" s="2">
        <f>STL!$Q$3</f>
        <v>28</v>
      </c>
      <c r="R307" s="42">
        <f>STL!$R$3</f>
        <v>36.335000000000001</v>
      </c>
      <c r="S307" s="43" cm="1">
        <f t="array" ref="S307">_xlfn.IFS(A307=$AT$8,STL!$S$3,A307=$AT$9,STL!$S$4,A307=$AT$10,STL!$S$5,A307=$AT$11,STL!$S$6,A307=$AT$12,STL!$S$7,A307=$AT$13,STL!$S$8,A307=$AT$14,STL!$S$9,A307=$AT$15,STL!$S$10,A307=$AT$16,STL!$S$11,A307=$AT$17,STL!$S$12,A307=$AT$18,STL!$S$13,A307=$AT$19,STL!$S$14,A307=$AT$20,STL!$S$15,A307=$AT$21,STL!$S$16,A307=$AT$22,STL!$S$17,A307=$AT$23,STL!$S$18,A307=$AT$24,STL!$S$19,A307=$AT$25,STL!$S$20,A307=$AT$26,STL!$S$21,A307=$AT$27,STL!$S$22,A307=$AT$28,STL!$S$23,A307=$AT$29,STL!$S$24,A307=$AT$30,STL!$S$25,A307=$AT$31,STL!$S$26,A307=$AT$32,STL!$S$27,A307=$AT$33,STL!$S$28,A307=$AT$34,STL!$S$29,A307=$AT$35,STL!$S$30,A307=$AT$36,STL!$S$31,A307=$AT$37,STL!$S$32,A307=$AT$38,STL!$S$33,A307=$AT$39,STL!$S$34,A307=$AT$40,STL!$S$35,A307=$AT$41,STL!$S$36,A307=$AT$42,STL!$S$37,A307=$AT$43,STL!$S$38,A307=$AT$44,STL!$S$39,A307=$AT$45,STL!$S$40,A307=$AT$46,STL!$S$41,A307=$AT$47,STL!$S$42,A307=$AT$48,STL!$S$43,A307=$AT$49,STL!$S$44)</f>
        <v>15642.857142857143</v>
      </c>
      <c r="T307" s="2" cm="1">
        <f t="array" ref="T307">_xlfn.IFS(AD307=$AX$8,STL!$T$3,AD307=$AX$9,STL!$T$4,AD307=$AX$10,STL!$T$5,AD307=$AX$11,STL!$T$6,AD307=$AX$12,STL!$T$7,AD307=$AX$13,STL!$T$8,AD307=$AX$14,STL!$T$9,AD307=$AX$15,STL!$T$10,AD307=$AX$16,STL!$T$11,AD307=$AX$17,STL!$T$12,AD307=$AX$18,STL!$T$13,AD307=$AX$19,STL!$T$14,AD307=$AX$20,STL!$T$15,AD307=$AX$21,STL!$T$16,AD307=$AX$22,STL!$T$17,AD307=$AX$23,STL!$T$18,AD307=$AX$24,STL!$T$19,AD307=$AX$25,STL!$T$20,AD307=$AX$26,STL!$T$21,AD307=$AX$27,STL!$T$22,AD307=$AX$28,STL!$T$23,AD307=$AX$29,STL!$T$24,AD307=$AX$30,STL!$T$25,AD307=$AX$31,STL!$T$26,AD307=$AX$32,STL!$T$27,AD307=$AX$33,STL!$T$28,AD307=$AX$34,STL!$T$29,AD307=$AX$35,STL!$T$30,AD307=$AX$36,STL!$T$31,AD307=$AX$37,STL!$T$32,AD307=$AX$38,STL!$T$33,AD307=$AX$39,STL!$T$34,AD307=$AX$40,STL!$T$35,AD307=$AX$41,STL!$T$36,AD307=$AX$42,STL!$T$37,AD307=$AX$43,STL!$T$38,AD307=$AX$44,STL!$T$39,AD307=$AX$45,STL!$T$40,AD307=$AX$46,STL!$T$41,AD307=$AX$47,STL!$T$42,AD307=$AX$48,STL!$T$43,AD307=$AX$49,STL!$T$44)</f>
        <v>532.46699999999998</v>
      </c>
      <c r="U307" s="2" cm="1">
        <f t="array" ref="U307">_xlfn.IFS($AD307=$AX$8,STL!$U$3,$AD307=$AX$9,STL!$U$4,$AD307=$AX$10,STL!$U$5,$AD307=$AX$11,STL!$U$6,$AD307=$AX$12,STL!$U$7,$AD307=$AX$13,STL!$U$8,$AD307=$AX$14,STL!$U$9,$AD307=$AX$15,STL!$U$10,$AD307=$AX$16,STL!$U$11,$AD307=$AX$17,STL!$U$12,$AD307=$AX$18,STL!$U$13,$AD307=$AX$19,STL!$U$14,$AD307=$AX$20,STL!$U$15,$AD307=$AX$21,STL!$U$16,$AD307=$AX$22,STL!$U$17,$AD307=$AX$23,STL!$U$18,$AD307=$AX$24,STL!$U$19,$AD307=$AX$25,STL!$U$20,$AD307=$AX$26,STL!$U$21,$AD307=$AX$27,STL!$U$22,$AD307=$AX$28,STL!$U$23,$AD307=$AX$29,STL!$U$24,$AD307=$AX$30,STL!$U$25,$AD307=$AX$31,STL!$U$26,$AD307=$AX$32,STL!$U$27,$AD307=$AX$33,STL!$U$28,$AD307=$AX$34,STL!$U$29,$AD307=$AX$35,STL!$U$30,$AD307=$AX$36,STL!$U$31,$AD307=$AX$37,STL!$U$32,$AD307=$AX$38,STL!$U$33,$AD307=$AX$39,STL!$U$34,$AD307=$AX$40,STL!$U$35,$AD307=$AX$41,STL!$U$36,$AD307=$AX$42,STL!$U$37,$AD307=$AX$43,STL!$U$38,$AD307=$AX$44,STL!$U$39,$AD307=$AX$45,STL!$U$40,$AD307=$AX$46,STL!$U$41,$AD307=$AX$47,STL!$U$42,$AD307=$AX$48,STL!$U$43,$AD307=$AX$49,STL!$U$44)</f>
        <v>1.248</v>
      </c>
      <c r="V307" s="2" cm="1">
        <f t="array" ref="V307">_xlfn.IFS($AD307=$AX$8,STL!$V$3,$AD307=$AX$9,STL!$V$4,$AD307=$AX$10,STL!$V$5,$AD307=$AX$11,STL!$V$6,$AD307=$AX$12,STL!$V$7,$AD307=$AX$13,STL!$V$8,$AD307=$AX$14,STL!$V$9,$AD307=$AX$15,STL!$V$10,$AD307=$AX$16,STL!$V$11,$AD307=$AX$17,STL!$V$12,$AD307=$AX$18,STL!$V$13,$AD307=$AX$19,STL!$V$14,$AD307=$AX$20,STL!$V$15,$AD307=$AX$21,STL!$V$16,$AD307=$AX$22,STL!$V$17,$AD307=$AX$23,STL!$V$18,$AD307=$AX$24,STL!$V$19,$AD307=$AX$25,STL!$V$20,$AD307=$AX$26,STL!$V$21,$AD307=$AX$27,STL!$V$22,$AD307=$AX$28,STL!$V$23,$AD307=$AX$29,STL!$V$24,$AD307=$AX$30,STL!$V$25,$AD307=$AX$31,STL!$V$26,$AD307=$AX$32,STL!$V$27,$AD307=$AX$33,STL!$V$28,$AD307=$AX$34,STL!$V$29,$AD307=$AX$35,STL!$V$30,$AD307=$AX$36,STL!$V$31,$AD307=$AX$37,STL!$V$32,$AD307=$AX$38,STL!$V$33,$AD307=$AX$39,STL!$V$34,$AD307=$AX$40,STL!$V$35,$AD307=$AX$41,STL!$V$36,$AD307=$AX$42,STL!$V$37,$AD307=$AX$43,STL!$V$38,$AD307=$AX$44,STL!$V$39,$AD307=$AX$45,STL!$V$40,$AD307=$AX$46,STL!$V$41,$AD307=$AX$47,STL!$V$42,$AD307=$AX$48,STL!$V$43,$AD307=$AX$49,STL!$V$44)</f>
        <v>533.71500000000003</v>
      </c>
      <c r="W307" s="2" t="s">
        <v>1625</v>
      </c>
      <c r="X307" s="2">
        <v>0.2</v>
      </c>
      <c r="Y307" s="2" t="s">
        <v>33</v>
      </c>
      <c r="Z307" s="2" t="s">
        <v>34</v>
      </c>
      <c r="AA307" s="2" t="s">
        <v>35</v>
      </c>
      <c r="AB307" s="2">
        <v>32625.513217</v>
      </c>
      <c r="AC307" s="2">
        <v>32.625512999999998</v>
      </c>
      <c r="AD307" s="2">
        <v>36</v>
      </c>
      <c r="AE307" s="10" t="s">
        <v>307</v>
      </c>
      <c r="AF307" s="2">
        <f t="shared" si="5"/>
        <v>1020712.4781428571</v>
      </c>
      <c r="AG307" s="2" cm="1">
        <f t="array" ref="AG307">_xlfn.IFS(D307="I",MIN('Datos pp I Región'!$K$7:$K$9),D307="II",MIN('Datos pp II Región'!$K$7:$K$9),D307="III",MIN('Datos pp III Región'!$K$7:$K$9),D307="IV",MIN('Datos pp IV Región'!$K$7:$K$9),D307="V",MIN('Datos pp V Región'!$K$7:$K$9),D307="RM",MIN('Datos pp RM'!$K$7:$K$9),D307="VI",MIN('Datos pp VI Región'!$K$7:$K$9))</f>
        <v>2</v>
      </c>
      <c r="AH307" s="2" cm="1">
        <f t="array" ref="AH307">_xlfn.IFS(Z307="Pavimentado",1-(AG307/(4*365)),Z307="No Pavimentado",1-(AG307/365))</f>
        <v>0.99863013698630132</v>
      </c>
      <c r="AI307" s="2" cm="1">
        <f t="array" ref="AI307">_xlfn.IFS(Z307="Pavimentado",8,Z307="No Pavimentado",R307)</f>
        <v>8</v>
      </c>
      <c r="AJ307" s="2">
        <v>0.62</v>
      </c>
      <c r="AK307" s="2">
        <v>0.15</v>
      </c>
      <c r="AL307" s="2">
        <v>1.5</v>
      </c>
      <c r="AM307" s="2">
        <v>0.15</v>
      </c>
      <c r="AN307" s="2"/>
      <c r="AO307" s="2" cm="1">
        <f t="array" ref="AO307">_xlfn.IFS($Z307=$AU$3,AJ307*(($X307)^(0.91))*(AI307*1.1023)^(1.02),$Z307=$AU$4,AL307*281.9*((8.5/12)^0.9)*(AI307/2.72)^0.45)</f>
        <v>1.3201600184669013</v>
      </c>
      <c r="AP307" s="2" cm="1">
        <f t="array" ref="AP307">_xlfn.IFS($Z307=$AU$3,AK307*(($X307)^(0.91))*(AI307*1.1023)^1.02,$Z307=$AU$4,AM307*281.9*((8.5/12)^0.9)*(AI307/2.72)^0.45)</f>
        <v>0.31939355285489546</v>
      </c>
      <c r="AQ307" s="2" cm="1">
        <f t="array" ref="AQ307">_xlfn.IFS(Z307=$AU$3,(AF307*AO307*AH307)/1000000,Z307=$AU$4,(AF307*AH307*AO307*(1-AN307))/1000000)</f>
        <v>1.3456579083725606</v>
      </c>
      <c r="AR307" s="2" cm="1">
        <f t="array" ref="AR307">_xlfn.IFS(Z307=$AU$3,(AF307*AP307*AH307)/1000000,Z307=$AU$4,(AF307*AH307*AP307*(1-AN307))/1000000)</f>
        <v>0.32556239718690982</v>
      </c>
    </row>
    <row r="308" spans="1:44" x14ac:dyDescent="0.3">
      <c r="A308" s="2">
        <v>36</v>
      </c>
      <c r="B308" t="s">
        <v>228</v>
      </c>
      <c r="D308" t="s">
        <v>75</v>
      </c>
      <c r="F308" s="2" t="s">
        <v>269</v>
      </c>
      <c r="G308" s="2" t="s">
        <v>103</v>
      </c>
      <c r="H308" s="2" t="s">
        <v>79</v>
      </c>
      <c r="I308" s="2" t="s">
        <v>28</v>
      </c>
      <c r="J308" s="2">
        <v>1200</v>
      </c>
      <c r="K308" s="2" t="s">
        <v>232</v>
      </c>
      <c r="L308" s="2">
        <v>40</v>
      </c>
      <c r="M308" s="2" t="s">
        <v>233</v>
      </c>
      <c r="N308" s="2" t="s">
        <v>265</v>
      </c>
      <c r="O308" s="2">
        <v>438000</v>
      </c>
      <c r="P308" s="2" cm="1">
        <f t="array" ref="P308">_xlfn.IFS(AD308=$AT$8,STL!$P$3,AD308=$AT$9,STL!$P$4,AD308=$AT$10,STL!$P$5,AD308=$AT$11,STL!$P$6,AD308=$AT$12,STL!$P$7,AD308=$AT$13,STL!$P$8,AD308=$AT$14,STL!$P$9,AD308=$AT$15,STL!$P$10,AD308=$AT$16,STL!$P$11,AD308=$AT$17,STL!$P$12,AD308=$AT$18,STL!$P$13,AD308=$AT$19,STL!$P$14,AD308=$AT$20,STL!$P$15,AD308=$AT$21,STL!$P$16,AD308=$AT$22,STL!$P$17,AD308=$AT$23,STL!$P$18,AD308=$AT$24,STL!$P$19,AD308=$AT$25,STL!$P$20,AD308=$AT$26,STL!$P$21,AD308=$AT$27,STL!$P$22,AD308=$AT$28,STL!$P$23,AD308=$AT$29,STL!$P$24,AD308=$AT$30,STL!$P$25,AD308=$AT$31,STL!$P$26,AD308=$AT$32,STL!$P$27,AD308=$AT$33,STL!$P$28,AD308=$AT$34,STL!$P$29,AD308=$AT$35,STL!$P$30,AD308=$AT$36,STL!$P$31,AD308=$AT$37,STL!$P$32,AD308=$AT$38,STL!$P$33,AD308=$AT$39,STL!$P$34,AD308=$AT$40,STL!$P$35,AD308=$AT$41,STL!$P$36,AD308=$AT$42,STL!$P$37,AD308=$AT$43,STL!$P$38,AD308=$AT$44,STL!$P$39,AD308=$AT$45,STL!$P$40,AD308=$AT$46,STL!$P$41,AD308=$AT$47,STL!$P$42,AD308=$AT$48,STL!$P$43,AD308=$AT$49,STL!$P$44)</f>
        <v>8.3350000000000009</v>
      </c>
      <c r="Q308" s="2">
        <f>STL!$Q$3</f>
        <v>28</v>
      </c>
      <c r="R308" s="42">
        <f>STL!$R$3</f>
        <v>36.335000000000001</v>
      </c>
      <c r="S308" s="43" cm="1">
        <f t="array" ref="S308">_xlfn.IFS(A308=$AT$8,STL!$S$3,A308=$AT$9,STL!$S$4,A308=$AT$10,STL!$S$5,A308=$AT$11,STL!$S$6,A308=$AT$12,STL!$S$7,A308=$AT$13,STL!$S$8,A308=$AT$14,STL!$S$9,A308=$AT$15,STL!$S$10,A308=$AT$16,STL!$S$11,A308=$AT$17,STL!$S$12,A308=$AT$18,STL!$S$13,A308=$AT$19,STL!$S$14,A308=$AT$20,STL!$S$15,A308=$AT$21,STL!$S$16,A308=$AT$22,STL!$S$17,A308=$AT$23,STL!$S$18,A308=$AT$24,STL!$S$19,A308=$AT$25,STL!$S$20,A308=$AT$26,STL!$S$21,A308=$AT$27,STL!$S$22,A308=$AT$28,STL!$S$23,A308=$AT$29,STL!$S$24,A308=$AT$30,STL!$S$25,A308=$AT$31,STL!$S$26,A308=$AT$32,STL!$S$27,A308=$AT$33,STL!$S$28,A308=$AT$34,STL!$S$29,A308=$AT$35,STL!$S$30,A308=$AT$36,STL!$S$31,A308=$AT$37,STL!$S$32,A308=$AT$38,STL!$S$33,A308=$AT$39,STL!$S$34,A308=$AT$40,STL!$S$35,A308=$AT$41,STL!$S$36,A308=$AT$42,STL!$S$37,A308=$AT$43,STL!$S$38,A308=$AT$44,STL!$S$39,A308=$AT$45,STL!$S$40,A308=$AT$46,STL!$S$41,A308=$AT$47,STL!$S$42,A308=$AT$48,STL!$S$43,A308=$AT$49,STL!$S$44)</f>
        <v>15642.857142857143</v>
      </c>
      <c r="T308" s="2" cm="1">
        <f t="array" ref="T308">_xlfn.IFS(AD308=$AX$8,STL!$T$3,AD308=$AX$9,STL!$T$4,AD308=$AX$10,STL!$T$5,AD308=$AX$11,STL!$T$6,AD308=$AX$12,STL!$T$7,AD308=$AX$13,STL!$T$8,AD308=$AX$14,STL!$T$9,AD308=$AX$15,STL!$T$10,AD308=$AX$16,STL!$T$11,AD308=$AX$17,STL!$T$12,AD308=$AX$18,STL!$T$13,AD308=$AX$19,STL!$T$14,AD308=$AX$20,STL!$T$15,AD308=$AX$21,STL!$T$16,AD308=$AX$22,STL!$T$17,AD308=$AX$23,STL!$T$18,AD308=$AX$24,STL!$T$19,AD308=$AX$25,STL!$T$20,AD308=$AX$26,STL!$T$21,AD308=$AX$27,STL!$T$22,AD308=$AX$28,STL!$T$23,AD308=$AX$29,STL!$T$24,AD308=$AX$30,STL!$T$25,AD308=$AX$31,STL!$T$26,AD308=$AX$32,STL!$T$27,AD308=$AX$33,STL!$T$28,AD308=$AX$34,STL!$T$29,AD308=$AX$35,STL!$T$30,AD308=$AX$36,STL!$T$31,AD308=$AX$37,STL!$T$32,AD308=$AX$38,STL!$T$33,AD308=$AX$39,STL!$T$34,AD308=$AX$40,STL!$T$35,AD308=$AX$41,STL!$T$36,AD308=$AX$42,STL!$T$37,AD308=$AX$43,STL!$T$38,AD308=$AX$44,STL!$T$39,AD308=$AX$45,STL!$T$40,AD308=$AX$46,STL!$T$41,AD308=$AX$47,STL!$T$42,AD308=$AX$48,STL!$T$43,AD308=$AX$49,STL!$T$44)</f>
        <v>532.46699999999998</v>
      </c>
      <c r="U308" s="2" cm="1">
        <f t="array" ref="U308">_xlfn.IFS($AD308=$AX$8,STL!$U$3,$AD308=$AX$9,STL!$U$4,$AD308=$AX$10,STL!$U$5,$AD308=$AX$11,STL!$U$6,$AD308=$AX$12,STL!$U$7,$AD308=$AX$13,STL!$U$8,$AD308=$AX$14,STL!$U$9,$AD308=$AX$15,STL!$U$10,$AD308=$AX$16,STL!$U$11,$AD308=$AX$17,STL!$U$12,$AD308=$AX$18,STL!$U$13,$AD308=$AX$19,STL!$U$14,$AD308=$AX$20,STL!$U$15,$AD308=$AX$21,STL!$U$16,$AD308=$AX$22,STL!$U$17,$AD308=$AX$23,STL!$U$18,$AD308=$AX$24,STL!$U$19,$AD308=$AX$25,STL!$U$20,$AD308=$AX$26,STL!$U$21,$AD308=$AX$27,STL!$U$22,$AD308=$AX$28,STL!$U$23,$AD308=$AX$29,STL!$U$24,$AD308=$AX$30,STL!$U$25,$AD308=$AX$31,STL!$U$26,$AD308=$AX$32,STL!$U$27,$AD308=$AX$33,STL!$U$28,$AD308=$AX$34,STL!$U$29,$AD308=$AX$35,STL!$U$30,$AD308=$AX$36,STL!$U$31,$AD308=$AX$37,STL!$U$32,$AD308=$AX$38,STL!$U$33,$AD308=$AX$39,STL!$U$34,$AD308=$AX$40,STL!$U$35,$AD308=$AX$41,STL!$U$36,$AD308=$AX$42,STL!$U$37,$AD308=$AX$43,STL!$U$38,$AD308=$AX$44,STL!$U$39,$AD308=$AX$45,STL!$U$40,$AD308=$AX$46,STL!$U$41,$AD308=$AX$47,STL!$U$42,$AD308=$AX$48,STL!$U$43,$AD308=$AX$49,STL!$U$44)</f>
        <v>1.248</v>
      </c>
      <c r="V308" s="2" cm="1">
        <f t="array" ref="V308">_xlfn.IFS($AD308=$AX$8,STL!$V$3,$AD308=$AX$9,STL!$V$4,$AD308=$AX$10,STL!$V$5,$AD308=$AX$11,STL!$V$6,$AD308=$AX$12,STL!$V$7,$AD308=$AX$13,STL!$V$8,$AD308=$AX$14,STL!$V$9,$AD308=$AX$15,STL!$V$10,$AD308=$AX$16,STL!$V$11,$AD308=$AX$17,STL!$V$12,$AD308=$AX$18,STL!$V$13,$AD308=$AX$19,STL!$V$14,$AD308=$AX$20,STL!$V$15,$AD308=$AX$21,STL!$V$16,$AD308=$AX$22,STL!$V$17,$AD308=$AX$23,STL!$V$18,$AD308=$AX$24,STL!$V$19,$AD308=$AX$25,STL!$V$20,$AD308=$AX$26,STL!$V$21,$AD308=$AX$27,STL!$V$22,$AD308=$AX$28,STL!$V$23,$AD308=$AX$29,STL!$V$24,$AD308=$AX$30,STL!$V$25,$AD308=$AX$31,STL!$V$26,$AD308=$AX$32,STL!$V$27,$AD308=$AX$33,STL!$V$28,$AD308=$AX$34,STL!$V$29,$AD308=$AX$35,STL!$V$30,$AD308=$AX$36,STL!$V$31,$AD308=$AX$37,STL!$V$32,$AD308=$AX$38,STL!$V$33,$AD308=$AX$39,STL!$V$34,$AD308=$AX$40,STL!$V$35,$AD308=$AX$41,STL!$V$36,$AD308=$AX$42,STL!$V$37,$AD308=$AX$43,STL!$V$38,$AD308=$AX$44,STL!$V$39,$AD308=$AX$45,STL!$V$40,$AD308=$AX$46,STL!$V$41,$AD308=$AX$47,STL!$V$42,$AD308=$AX$48,STL!$V$43,$AD308=$AX$49,STL!$V$44)</f>
        <v>533.71500000000003</v>
      </c>
      <c r="W308" s="2" t="s">
        <v>1626</v>
      </c>
      <c r="X308" s="2">
        <v>0.2</v>
      </c>
      <c r="Y308" s="2" t="s">
        <v>33</v>
      </c>
      <c r="Z308" s="2" t="s">
        <v>34</v>
      </c>
      <c r="AA308" s="2" t="s">
        <v>35</v>
      </c>
      <c r="AB308" s="2">
        <v>12977.472661</v>
      </c>
      <c r="AC308" s="2">
        <v>12.977473</v>
      </c>
      <c r="AD308" s="2">
        <v>36</v>
      </c>
      <c r="AE308" s="10" t="s">
        <v>307</v>
      </c>
      <c r="AF308" s="2">
        <f t="shared" si="5"/>
        <v>406009.51242857141</v>
      </c>
      <c r="AG308" s="2" cm="1">
        <f t="array" ref="AG308">_xlfn.IFS(D308="I",MIN('Datos pp I Región'!$K$7:$K$9),D308="II",MIN('Datos pp II Región'!$K$7:$K$9),D308="III",MIN('Datos pp III Región'!$K$7:$K$9),D308="IV",MIN('Datos pp IV Región'!$K$7:$K$9),D308="V",MIN('Datos pp V Región'!$K$7:$K$9),D308="RM",MIN('Datos pp RM'!$K$7:$K$9),D308="VI",MIN('Datos pp VI Región'!$K$7:$K$9))</f>
        <v>2</v>
      </c>
      <c r="AH308" s="2" cm="1">
        <f t="array" ref="AH308">_xlfn.IFS(Z308="Pavimentado",1-(AG308/(4*365)),Z308="No Pavimentado",1-(AG308/365))</f>
        <v>0.99863013698630132</v>
      </c>
      <c r="AI308" s="2" cm="1">
        <f t="array" ref="AI308">_xlfn.IFS(Z308="Pavimentado",8,Z308="No Pavimentado",R308)</f>
        <v>8</v>
      </c>
      <c r="AJ308" s="2">
        <v>0.62</v>
      </c>
      <c r="AK308" s="2">
        <v>0.15</v>
      </c>
      <c r="AL308" s="2">
        <v>1.5</v>
      </c>
      <c r="AM308" s="2">
        <v>0.15</v>
      </c>
      <c r="AN308" s="2"/>
      <c r="AO308" s="2" cm="1">
        <f t="array" ref="AO308">_xlfn.IFS($Z308=$AU$3,AJ308*(($X308)^(0.91))*(AI308*1.1023)^(1.02),$Z308=$AU$4,AL308*281.9*((8.5/12)^0.9)*(AI308/2.72)^0.45)</f>
        <v>1.3201600184669013</v>
      </c>
      <c r="AP308" s="2" cm="1">
        <f t="array" ref="AP308">_xlfn.IFS($Z308=$AU$3,AK308*(($X308)^(0.91))*(AI308*1.1023)^1.02,$Z308=$AU$4,AM308*281.9*((8.5/12)^0.9)*(AI308/2.72)^0.45)</f>
        <v>0.31939355285489546</v>
      </c>
      <c r="AQ308" s="2" cm="1">
        <f t="array" ref="AQ308">_xlfn.IFS(Z308=$AU$3,(AF308*AO308*AH308)/1000000,Z308=$AU$4,(AF308*AH308*AO308*(1-AN308))/1000000)</f>
        <v>0.53526328223992603</v>
      </c>
      <c r="AR308" s="2" cm="1">
        <f t="array" ref="AR308">_xlfn.IFS(Z308=$AU$3,(AF308*AP308*AH308)/1000000,Z308=$AU$4,(AF308*AH308*AP308*(1-AN308))/1000000)</f>
        <v>0.12949918118707887</v>
      </c>
    </row>
    <row r="309" spans="1:44" x14ac:dyDescent="0.3">
      <c r="A309" s="2">
        <v>36</v>
      </c>
      <c r="B309" t="s">
        <v>228</v>
      </c>
      <c r="D309" t="s">
        <v>75</v>
      </c>
      <c r="F309" s="2" t="s">
        <v>269</v>
      </c>
      <c r="G309" s="2" t="s">
        <v>103</v>
      </c>
      <c r="H309" s="2" t="s">
        <v>79</v>
      </c>
      <c r="I309" s="2" t="s">
        <v>28</v>
      </c>
      <c r="J309" s="2">
        <v>1200</v>
      </c>
      <c r="K309" s="2" t="s">
        <v>232</v>
      </c>
      <c r="L309" s="2">
        <v>40</v>
      </c>
      <c r="M309" s="2" t="s">
        <v>233</v>
      </c>
      <c r="N309" s="2" t="s">
        <v>265</v>
      </c>
      <c r="O309" s="2">
        <v>438000</v>
      </c>
      <c r="P309" s="2" cm="1">
        <f t="array" ref="P309">_xlfn.IFS(AD309=$AT$8,STL!$P$3,AD309=$AT$9,STL!$P$4,AD309=$AT$10,STL!$P$5,AD309=$AT$11,STL!$P$6,AD309=$AT$12,STL!$P$7,AD309=$AT$13,STL!$P$8,AD309=$AT$14,STL!$P$9,AD309=$AT$15,STL!$P$10,AD309=$AT$16,STL!$P$11,AD309=$AT$17,STL!$P$12,AD309=$AT$18,STL!$P$13,AD309=$AT$19,STL!$P$14,AD309=$AT$20,STL!$P$15,AD309=$AT$21,STL!$P$16,AD309=$AT$22,STL!$P$17,AD309=$AT$23,STL!$P$18,AD309=$AT$24,STL!$P$19,AD309=$AT$25,STL!$P$20,AD309=$AT$26,STL!$P$21,AD309=$AT$27,STL!$P$22,AD309=$AT$28,STL!$P$23,AD309=$AT$29,STL!$P$24,AD309=$AT$30,STL!$P$25,AD309=$AT$31,STL!$P$26,AD309=$AT$32,STL!$P$27,AD309=$AT$33,STL!$P$28,AD309=$AT$34,STL!$P$29,AD309=$AT$35,STL!$P$30,AD309=$AT$36,STL!$P$31,AD309=$AT$37,STL!$P$32,AD309=$AT$38,STL!$P$33,AD309=$AT$39,STL!$P$34,AD309=$AT$40,STL!$P$35,AD309=$AT$41,STL!$P$36,AD309=$AT$42,STL!$P$37,AD309=$AT$43,STL!$P$38,AD309=$AT$44,STL!$P$39,AD309=$AT$45,STL!$P$40,AD309=$AT$46,STL!$P$41,AD309=$AT$47,STL!$P$42,AD309=$AT$48,STL!$P$43,AD309=$AT$49,STL!$P$44)</f>
        <v>8.3350000000000009</v>
      </c>
      <c r="Q309" s="2">
        <f>STL!$Q$3</f>
        <v>28</v>
      </c>
      <c r="R309" s="42">
        <f>STL!$R$3</f>
        <v>36.335000000000001</v>
      </c>
      <c r="S309" s="43" cm="1">
        <f t="array" ref="S309">_xlfn.IFS(A309=$AT$8,STL!$S$3,A309=$AT$9,STL!$S$4,A309=$AT$10,STL!$S$5,A309=$AT$11,STL!$S$6,A309=$AT$12,STL!$S$7,A309=$AT$13,STL!$S$8,A309=$AT$14,STL!$S$9,A309=$AT$15,STL!$S$10,A309=$AT$16,STL!$S$11,A309=$AT$17,STL!$S$12,A309=$AT$18,STL!$S$13,A309=$AT$19,STL!$S$14,A309=$AT$20,STL!$S$15,A309=$AT$21,STL!$S$16,A309=$AT$22,STL!$S$17,A309=$AT$23,STL!$S$18,A309=$AT$24,STL!$S$19,A309=$AT$25,STL!$S$20,A309=$AT$26,STL!$S$21,A309=$AT$27,STL!$S$22,A309=$AT$28,STL!$S$23,A309=$AT$29,STL!$S$24,A309=$AT$30,STL!$S$25,A309=$AT$31,STL!$S$26,A309=$AT$32,STL!$S$27,A309=$AT$33,STL!$S$28,A309=$AT$34,STL!$S$29,A309=$AT$35,STL!$S$30,A309=$AT$36,STL!$S$31,A309=$AT$37,STL!$S$32,A309=$AT$38,STL!$S$33,A309=$AT$39,STL!$S$34,A309=$AT$40,STL!$S$35,A309=$AT$41,STL!$S$36,A309=$AT$42,STL!$S$37,A309=$AT$43,STL!$S$38,A309=$AT$44,STL!$S$39,A309=$AT$45,STL!$S$40,A309=$AT$46,STL!$S$41,A309=$AT$47,STL!$S$42,A309=$AT$48,STL!$S$43,A309=$AT$49,STL!$S$44)</f>
        <v>15642.857142857143</v>
      </c>
      <c r="T309" s="2" cm="1">
        <f t="array" ref="T309">_xlfn.IFS(AD309=$AX$8,STL!$T$3,AD309=$AX$9,STL!$T$4,AD309=$AX$10,STL!$T$5,AD309=$AX$11,STL!$T$6,AD309=$AX$12,STL!$T$7,AD309=$AX$13,STL!$T$8,AD309=$AX$14,STL!$T$9,AD309=$AX$15,STL!$T$10,AD309=$AX$16,STL!$T$11,AD309=$AX$17,STL!$T$12,AD309=$AX$18,STL!$T$13,AD309=$AX$19,STL!$T$14,AD309=$AX$20,STL!$T$15,AD309=$AX$21,STL!$T$16,AD309=$AX$22,STL!$T$17,AD309=$AX$23,STL!$T$18,AD309=$AX$24,STL!$T$19,AD309=$AX$25,STL!$T$20,AD309=$AX$26,STL!$T$21,AD309=$AX$27,STL!$T$22,AD309=$AX$28,STL!$T$23,AD309=$AX$29,STL!$T$24,AD309=$AX$30,STL!$T$25,AD309=$AX$31,STL!$T$26,AD309=$AX$32,STL!$T$27,AD309=$AX$33,STL!$T$28,AD309=$AX$34,STL!$T$29,AD309=$AX$35,STL!$T$30,AD309=$AX$36,STL!$T$31,AD309=$AX$37,STL!$T$32,AD309=$AX$38,STL!$T$33,AD309=$AX$39,STL!$T$34,AD309=$AX$40,STL!$T$35,AD309=$AX$41,STL!$T$36,AD309=$AX$42,STL!$T$37,AD309=$AX$43,STL!$T$38,AD309=$AX$44,STL!$T$39,AD309=$AX$45,STL!$T$40,AD309=$AX$46,STL!$T$41,AD309=$AX$47,STL!$T$42,AD309=$AX$48,STL!$T$43,AD309=$AX$49,STL!$T$44)</f>
        <v>532.46699999999998</v>
      </c>
      <c r="U309" s="2" cm="1">
        <f t="array" ref="U309">_xlfn.IFS($AD309=$AX$8,STL!$U$3,$AD309=$AX$9,STL!$U$4,$AD309=$AX$10,STL!$U$5,$AD309=$AX$11,STL!$U$6,$AD309=$AX$12,STL!$U$7,$AD309=$AX$13,STL!$U$8,$AD309=$AX$14,STL!$U$9,$AD309=$AX$15,STL!$U$10,$AD309=$AX$16,STL!$U$11,$AD309=$AX$17,STL!$U$12,$AD309=$AX$18,STL!$U$13,$AD309=$AX$19,STL!$U$14,$AD309=$AX$20,STL!$U$15,$AD309=$AX$21,STL!$U$16,$AD309=$AX$22,STL!$U$17,$AD309=$AX$23,STL!$U$18,$AD309=$AX$24,STL!$U$19,$AD309=$AX$25,STL!$U$20,$AD309=$AX$26,STL!$U$21,$AD309=$AX$27,STL!$U$22,$AD309=$AX$28,STL!$U$23,$AD309=$AX$29,STL!$U$24,$AD309=$AX$30,STL!$U$25,$AD309=$AX$31,STL!$U$26,$AD309=$AX$32,STL!$U$27,$AD309=$AX$33,STL!$U$28,$AD309=$AX$34,STL!$U$29,$AD309=$AX$35,STL!$U$30,$AD309=$AX$36,STL!$U$31,$AD309=$AX$37,STL!$U$32,$AD309=$AX$38,STL!$U$33,$AD309=$AX$39,STL!$U$34,$AD309=$AX$40,STL!$U$35,$AD309=$AX$41,STL!$U$36,$AD309=$AX$42,STL!$U$37,$AD309=$AX$43,STL!$U$38,$AD309=$AX$44,STL!$U$39,$AD309=$AX$45,STL!$U$40,$AD309=$AX$46,STL!$U$41,$AD309=$AX$47,STL!$U$42,$AD309=$AX$48,STL!$U$43,$AD309=$AX$49,STL!$U$44)</f>
        <v>1.248</v>
      </c>
      <c r="V309" s="2" cm="1">
        <f t="array" ref="V309">_xlfn.IFS($AD309=$AX$8,STL!$V$3,$AD309=$AX$9,STL!$V$4,$AD309=$AX$10,STL!$V$5,$AD309=$AX$11,STL!$V$6,$AD309=$AX$12,STL!$V$7,$AD309=$AX$13,STL!$V$8,$AD309=$AX$14,STL!$V$9,$AD309=$AX$15,STL!$V$10,$AD309=$AX$16,STL!$V$11,$AD309=$AX$17,STL!$V$12,$AD309=$AX$18,STL!$V$13,$AD309=$AX$19,STL!$V$14,$AD309=$AX$20,STL!$V$15,$AD309=$AX$21,STL!$V$16,$AD309=$AX$22,STL!$V$17,$AD309=$AX$23,STL!$V$18,$AD309=$AX$24,STL!$V$19,$AD309=$AX$25,STL!$V$20,$AD309=$AX$26,STL!$V$21,$AD309=$AX$27,STL!$V$22,$AD309=$AX$28,STL!$V$23,$AD309=$AX$29,STL!$V$24,$AD309=$AX$30,STL!$V$25,$AD309=$AX$31,STL!$V$26,$AD309=$AX$32,STL!$V$27,$AD309=$AX$33,STL!$V$28,$AD309=$AX$34,STL!$V$29,$AD309=$AX$35,STL!$V$30,$AD309=$AX$36,STL!$V$31,$AD309=$AX$37,STL!$V$32,$AD309=$AX$38,STL!$V$33,$AD309=$AX$39,STL!$V$34,$AD309=$AX$40,STL!$V$35,$AD309=$AX$41,STL!$V$36,$AD309=$AX$42,STL!$V$37,$AD309=$AX$43,STL!$V$38,$AD309=$AX$44,STL!$V$39,$AD309=$AX$45,STL!$V$40,$AD309=$AX$46,STL!$V$41,$AD309=$AX$47,STL!$V$42,$AD309=$AX$48,STL!$V$43,$AD309=$AX$49,STL!$V$44)</f>
        <v>533.71500000000003</v>
      </c>
      <c r="W309" s="2" t="s">
        <v>1627</v>
      </c>
      <c r="X309" s="2">
        <v>0.2</v>
      </c>
      <c r="Y309" s="2" t="s">
        <v>33</v>
      </c>
      <c r="Z309" s="2" t="s">
        <v>34</v>
      </c>
      <c r="AA309" s="2" t="s">
        <v>35</v>
      </c>
      <c r="AB309" s="2">
        <v>22477.319019999999</v>
      </c>
      <c r="AC309" s="2">
        <v>22.477319000000001</v>
      </c>
      <c r="AD309" s="2">
        <v>36</v>
      </c>
      <c r="AE309" s="10" t="s">
        <v>307</v>
      </c>
      <c r="AF309" s="2">
        <f t="shared" si="5"/>
        <v>703218.98014285718</v>
      </c>
      <c r="AG309" s="2" cm="1">
        <f t="array" ref="AG309">_xlfn.IFS(D309="I",MIN('Datos pp I Región'!$K$7:$K$9),D309="II",MIN('Datos pp II Región'!$K$7:$K$9),D309="III",MIN('Datos pp III Región'!$K$7:$K$9),D309="IV",MIN('Datos pp IV Región'!$K$7:$K$9),D309="V",MIN('Datos pp V Región'!$K$7:$K$9),D309="RM",MIN('Datos pp RM'!$K$7:$K$9),D309="VI",MIN('Datos pp VI Región'!$K$7:$K$9))</f>
        <v>2</v>
      </c>
      <c r="AH309" s="2" cm="1">
        <f t="array" ref="AH309">_xlfn.IFS(Z309="Pavimentado",1-(AG309/(4*365)),Z309="No Pavimentado",1-(AG309/365))</f>
        <v>0.99863013698630132</v>
      </c>
      <c r="AI309" s="2" cm="1">
        <f t="array" ref="AI309">_xlfn.IFS(Z309="Pavimentado",8,Z309="No Pavimentado",R309)</f>
        <v>8</v>
      </c>
      <c r="AJ309" s="2">
        <v>0.62</v>
      </c>
      <c r="AK309" s="2">
        <v>0.15</v>
      </c>
      <c r="AL309" s="2">
        <v>1.5</v>
      </c>
      <c r="AM309" s="2">
        <v>0.15</v>
      </c>
      <c r="AN309" s="2"/>
      <c r="AO309" s="2" cm="1">
        <f t="array" ref="AO309">_xlfn.IFS($Z309=$AU$3,AJ309*(($X309)^(0.91))*(AI309*1.1023)^(1.02),$Z309=$AU$4,AL309*281.9*((8.5/12)^0.9)*(AI309/2.72)^0.45)</f>
        <v>1.3201600184669013</v>
      </c>
      <c r="AP309" s="2" cm="1">
        <f t="array" ref="AP309">_xlfn.IFS($Z309=$AU$3,AK309*(($X309)^(0.91))*(AI309*1.1023)^1.02,$Z309=$AU$4,AM309*281.9*((8.5/12)^0.9)*(AI309/2.72)^0.45)</f>
        <v>0.31939355285489546</v>
      </c>
      <c r="AQ309" s="2" cm="1">
        <f t="array" ref="AQ309">_xlfn.IFS(Z309=$AU$3,(AF309*AO309*AH309)/1000000,Z309=$AU$4,(AF309*AH309*AO309*(1-AN309))/1000000)</f>
        <v>0.92708985361740726</v>
      </c>
      <c r="AR309" s="2" cm="1">
        <f t="array" ref="AR309">_xlfn.IFS(Z309=$AU$3,(AF309*AP309*AH309)/1000000,Z309=$AU$4,(AF309*AH309*AP309*(1-AN309))/1000000)</f>
        <v>0.22429593232679207</v>
      </c>
    </row>
    <row r="310" spans="1:44" x14ac:dyDescent="0.3">
      <c r="A310" s="2">
        <v>36</v>
      </c>
      <c r="B310" t="s">
        <v>228</v>
      </c>
      <c r="D310" t="s">
        <v>75</v>
      </c>
      <c r="F310" s="2" t="s">
        <v>269</v>
      </c>
      <c r="G310" s="2" t="s">
        <v>103</v>
      </c>
      <c r="H310" s="2" t="s">
        <v>79</v>
      </c>
      <c r="I310" s="2" t="s">
        <v>28</v>
      </c>
      <c r="J310" s="2">
        <v>1200</v>
      </c>
      <c r="K310" s="2" t="s">
        <v>232</v>
      </c>
      <c r="L310" s="2">
        <v>40</v>
      </c>
      <c r="M310" s="2" t="s">
        <v>233</v>
      </c>
      <c r="N310" s="2" t="s">
        <v>265</v>
      </c>
      <c r="O310" s="2">
        <v>438000</v>
      </c>
      <c r="P310" s="2" cm="1">
        <f t="array" ref="P310">_xlfn.IFS(AD310=$AT$8,STL!$P$3,AD310=$AT$9,STL!$P$4,AD310=$AT$10,STL!$P$5,AD310=$AT$11,STL!$P$6,AD310=$AT$12,STL!$P$7,AD310=$AT$13,STL!$P$8,AD310=$AT$14,STL!$P$9,AD310=$AT$15,STL!$P$10,AD310=$AT$16,STL!$P$11,AD310=$AT$17,STL!$P$12,AD310=$AT$18,STL!$P$13,AD310=$AT$19,STL!$P$14,AD310=$AT$20,STL!$P$15,AD310=$AT$21,STL!$P$16,AD310=$AT$22,STL!$P$17,AD310=$AT$23,STL!$P$18,AD310=$AT$24,STL!$P$19,AD310=$AT$25,STL!$P$20,AD310=$AT$26,STL!$P$21,AD310=$AT$27,STL!$P$22,AD310=$AT$28,STL!$P$23,AD310=$AT$29,STL!$P$24,AD310=$AT$30,STL!$P$25,AD310=$AT$31,STL!$P$26,AD310=$AT$32,STL!$P$27,AD310=$AT$33,STL!$P$28,AD310=$AT$34,STL!$P$29,AD310=$AT$35,STL!$P$30,AD310=$AT$36,STL!$P$31,AD310=$AT$37,STL!$P$32,AD310=$AT$38,STL!$P$33,AD310=$AT$39,STL!$P$34,AD310=$AT$40,STL!$P$35,AD310=$AT$41,STL!$P$36,AD310=$AT$42,STL!$P$37,AD310=$AT$43,STL!$P$38,AD310=$AT$44,STL!$P$39,AD310=$AT$45,STL!$P$40,AD310=$AT$46,STL!$P$41,AD310=$AT$47,STL!$P$42,AD310=$AT$48,STL!$P$43,AD310=$AT$49,STL!$P$44)</f>
        <v>8.3350000000000009</v>
      </c>
      <c r="Q310" s="2">
        <f>STL!$Q$3</f>
        <v>28</v>
      </c>
      <c r="R310" s="42">
        <f>STL!$R$3</f>
        <v>36.335000000000001</v>
      </c>
      <c r="S310" s="43" cm="1">
        <f t="array" ref="S310">_xlfn.IFS(A310=$AT$8,STL!$S$3,A310=$AT$9,STL!$S$4,A310=$AT$10,STL!$S$5,A310=$AT$11,STL!$S$6,A310=$AT$12,STL!$S$7,A310=$AT$13,STL!$S$8,A310=$AT$14,STL!$S$9,A310=$AT$15,STL!$S$10,A310=$AT$16,STL!$S$11,A310=$AT$17,STL!$S$12,A310=$AT$18,STL!$S$13,A310=$AT$19,STL!$S$14,A310=$AT$20,STL!$S$15,A310=$AT$21,STL!$S$16,A310=$AT$22,STL!$S$17,A310=$AT$23,STL!$S$18,A310=$AT$24,STL!$S$19,A310=$AT$25,STL!$S$20,A310=$AT$26,STL!$S$21,A310=$AT$27,STL!$S$22,A310=$AT$28,STL!$S$23,A310=$AT$29,STL!$S$24,A310=$AT$30,STL!$S$25,A310=$AT$31,STL!$S$26,A310=$AT$32,STL!$S$27,A310=$AT$33,STL!$S$28,A310=$AT$34,STL!$S$29,A310=$AT$35,STL!$S$30,A310=$AT$36,STL!$S$31,A310=$AT$37,STL!$S$32,A310=$AT$38,STL!$S$33,A310=$AT$39,STL!$S$34,A310=$AT$40,STL!$S$35,A310=$AT$41,STL!$S$36,A310=$AT$42,STL!$S$37,A310=$AT$43,STL!$S$38,A310=$AT$44,STL!$S$39,A310=$AT$45,STL!$S$40,A310=$AT$46,STL!$S$41,A310=$AT$47,STL!$S$42,A310=$AT$48,STL!$S$43,A310=$AT$49,STL!$S$44)</f>
        <v>15642.857142857143</v>
      </c>
      <c r="T310" s="2" cm="1">
        <f t="array" ref="T310">_xlfn.IFS(AD310=$AX$8,STL!$T$3,AD310=$AX$9,STL!$T$4,AD310=$AX$10,STL!$T$5,AD310=$AX$11,STL!$T$6,AD310=$AX$12,STL!$T$7,AD310=$AX$13,STL!$T$8,AD310=$AX$14,STL!$T$9,AD310=$AX$15,STL!$T$10,AD310=$AX$16,STL!$T$11,AD310=$AX$17,STL!$T$12,AD310=$AX$18,STL!$T$13,AD310=$AX$19,STL!$T$14,AD310=$AX$20,STL!$T$15,AD310=$AX$21,STL!$T$16,AD310=$AX$22,STL!$T$17,AD310=$AX$23,STL!$T$18,AD310=$AX$24,STL!$T$19,AD310=$AX$25,STL!$T$20,AD310=$AX$26,STL!$T$21,AD310=$AX$27,STL!$T$22,AD310=$AX$28,STL!$T$23,AD310=$AX$29,STL!$T$24,AD310=$AX$30,STL!$T$25,AD310=$AX$31,STL!$T$26,AD310=$AX$32,STL!$T$27,AD310=$AX$33,STL!$T$28,AD310=$AX$34,STL!$T$29,AD310=$AX$35,STL!$T$30,AD310=$AX$36,STL!$T$31,AD310=$AX$37,STL!$T$32,AD310=$AX$38,STL!$T$33,AD310=$AX$39,STL!$T$34,AD310=$AX$40,STL!$T$35,AD310=$AX$41,STL!$T$36,AD310=$AX$42,STL!$T$37,AD310=$AX$43,STL!$T$38,AD310=$AX$44,STL!$T$39,AD310=$AX$45,STL!$T$40,AD310=$AX$46,STL!$T$41,AD310=$AX$47,STL!$T$42,AD310=$AX$48,STL!$T$43,AD310=$AX$49,STL!$T$44)</f>
        <v>532.46699999999998</v>
      </c>
      <c r="U310" s="2" cm="1">
        <f t="array" ref="U310">_xlfn.IFS($AD310=$AX$8,STL!$U$3,$AD310=$AX$9,STL!$U$4,$AD310=$AX$10,STL!$U$5,$AD310=$AX$11,STL!$U$6,$AD310=$AX$12,STL!$U$7,$AD310=$AX$13,STL!$U$8,$AD310=$AX$14,STL!$U$9,$AD310=$AX$15,STL!$U$10,$AD310=$AX$16,STL!$U$11,$AD310=$AX$17,STL!$U$12,$AD310=$AX$18,STL!$U$13,$AD310=$AX$19,STL!$U$14,$AD310=$AX$20,STL!$U$15,$AD310=$AX$21,STL!$U$16,$AD310=$AX$22,STL!$U$17,$AD310=$AX$23,STL!$U$18,$AD310=$AX$24,STL!$U$19,$AD310=$AX$25,STL!$U$20,$AD310=$AX$26,STL!$U$21,$AD310=$AX$27,STL!$U$22,$AD310=$AX$28,STL!$U$23,$AD310=$AX$29,STL!$U$24,$AD310=$AX$30,STL!$U$25,$AD310=$AX$31,STL!$U$26,$AD310=$AX$32,STL!$U$27,$AD310=$AX$33,STL!$U$28,$AD310=$AX$34,STL!$U$29,$AD310=$AX$35,STL!$U$30,$AD310=$AX$36,STL!$U$31,$AD310=$AX$37,STL!$U$32,$AD310=$AX$38,STL!$U$33,$AD310=$AX$39,STL!$U$34,$AD310=$AX$40,STL!$U$35,$AD310=$AX$41,STL!$U$36,$AD310=$AX$42,STL!$U$37,$AD310=$AX$43,STL!$U$38,$AD310=$AX$44,STL!$U$39,$AD310=$AX$45,STL!$U$40,$AD310=$AX$46,STL!$U$41,$AD310=$AX$47,STL!$U$42,$AD310=$AX$48,STL!$U$43,$AD310=$AX$49,STL!$U$44)</f>
        <v>1.248</v>
      </c>
      <c r="V310" s="2" cm="1">
        <f t="array" ref="V310">_xlfn.IFS($AD310=$AX$8,STL!$V$3,$AD310=$AX$9,STL!$V$4,$AD310=$AX$10,STL!$V$5,$AD310=$AX$11,STL!$V$6,$AD310=$AX$12,STL!$V$7,$AD310=$AX$13,STL!$V$8,$AD310=$AX$14,STL!$V$9,$AD310=$AX$15,STL!$V$10,$AD310=$AX$16,STL!$V$11,$AD310=$AX$17,STL!$V$12,$AD310=$AX$18,STL!$V$13,$AD310=$AX$19,STL!$V$14,$AD310=$AX$20,STL!$V$15,$AD310=$AX$21,STL!$V$16,$AD310=$AX$22,STL!$V$17,$AD310=$AX$23,STL!$V$18,$AD310=$AX$24,STL!$V$19,$AD310=$AX$25,STL!$V$20,$AD310=$AX$26,STL!$V$21,$AD310=$AX$27,STL!$V$22,$AD310=$AX$28,STL!$V$23,$AD310=$AX$29,STL!$V$24,$AD310=$AX$30,STL!$V$25,$AD310=$AX$31,STL!$V$26,$AD310=$AX$32,STL!$V$27,$AD310=$AX$33,STL!$V$28,$AD310=$AX$34,STL!$V$29,$AD310=$AX$35,STL!$V$30,$AD310=$AX$36,STL!$V$31,$AD310=$AX$37,STL!$V$32,$AD310=$AX$38,STL!$V$33,$AD310=$AX$39,STL!$V$34,$AD310=$AX$40,STL!$V$35,$AD310=$AX$41,STL!$V$36,$AD310=$AX$42,STL!$V$37,$AD310=$AX$43,STL!$V$38,$AD310=$AX$44,STL!$V$39,$AD310=$AX$45,STL!$V$40,$AD310=$AX$46,STL!$V$41,$AD310=$AX$47,STL!$V$42,$AD310=$AX$48,STL!$V$43,$AD310=$AX$49,STL!$V$44)</f>
        <v>533.71500000000003</v>
      </c>
      <c r="W310" s="2" t="s">
        <v>1628</v>
      </c>
      <c r="X310" s="2">
        <v>0.2</v>
      </c>
      <c r="Y310" s="2" t="s">
        <v>33</v>
      </c>
      <c r="Z310" s="2" t="s">
        <v>34</v>
      </c>
      <c r="AA310" s="2" t="s">
        <v>35</v>
      </c>
      <c r="AB310" s="2">
        <v>16489.085727000001</v>
      </c>
      <c r="AC310" s="2">
        <v>16.489086</v>
      </c>
      <c r="AD310" s="2">
        <v>36</v>
      </c>
      <c r="AE310" s="10" t="s">
        <v>307</v>
      </c>
      <c r="AF310" s="2">
        <f t="shared" si="5"/>
        <v>515872.83342857147</v>
      </c>
      <c r="AG310" s="2" cm="1">
        <f t="array" ref="AG310">_xlfn.IFS(D310="I",MIN('Datos pp I Región'!$K$7:$K$9),D310="II",MIN('Datos pp II Región'!$K$7:$K$9),D310="III",MIN('Datos pp III Región'!$K$7:$K$9),D310="IV",MIN('Datos pp IV Región'!$K$7:$K$9),D310="V",MIN('Datos pp V Región'!$K$7:$K$9),D310="RM",MIN('Datos pp RM'!$K$7:$K$9),D310="VI",MIN('Datos pp VI Región'!$K$7:$K$9))</f>
        <v>2</v>
      </c>
      <c r="AH310" s="2" cm="1">
        <f t="array" ref="AH310">_xlfn.IFS(Z310="Pavimentado",1-(AG310/(4*365)),Z310="No Pavimentado",1-(AG310/365))</f>
        <v>0.99863013698630132</v>
      </c>
      <c r="AI310" s="2" cm="1">
        <f t="array" ref="AI310">_xlfn.IFS(Z310="Pavimentado",8,Z310="No Pavimentado",R310)</f>
        <v>8</v>
      </c>
      <c r="AJ310" s="2">
        <v>0.62</v>
      </c>
      <c r="AK310" s="2">
        <v>0.15</v>
      </c>
      <c r="AL310" s="2">
        <v>1.5</v>
      </c>
      <c r="AM310" s="2">
        <v>0.15</v>
      </c>
      <c r="AN310" s="2"/>
      <c r="AO310" s="2" cm="1">
        <f t="array" ref="AO310">_xlfn.IFS($Z310=$AU$3,AJ310*(($X310)^(0.91))*(AI310*1.1023)^(1.02),$Z310=$AU$4,AL310*281.9*((8.5/12)^0.9)*(AI310/2.72)^0.45)</f>
        <v>1.3201600184669013</v>
      </c>
      <c r="AP310" s="2" cm="1">
        <f t="array" ref="AP310">_xlfn.IFS($Z310=$AU$3,AK310*(($X310)^(0.91))*(AI310*1.1023)^1.02,$Z310=$AU$4,AM310*281.9*((8.5/12)^0.9)*(AI310/2.72)^0.45)</f>
        <v>0.31939355285489546</v>
      </c>
      <c r="AQ310" s="2" cm="1">
        <f t="array" ref="AQ310">_xlfn.IFS(Z310=$AU$3,(AF310*AO310*AH310)/1000000,Z310=$AU$4,(AF310*AH310*AO310*(1-AN310))/1000000)</f>
        <v>0.68010176507371012</v>
      </c>
      <c r="AR310" s="2" cm="1">
        <f t="array" ref="AR310">_xlfn.IFS(Z310=$AU$3,(AF310*AP310*AH310)/1000000,Z310=$AU$4,(AF310*AH310*AP310*(1-AN310))/1000000)</f>
        <v>0.16454074961460724</v>
      </c>
    </row>
    <row r="311" spans="1:44" x14ac:dyDescent="0.3">
      <c r="A311" s="2">
        <v>36</v>
      </c>
      <c r="B311" t="s">
        <v>228</v>
      </c>
      <c r="D311" t="s">
        <v>75</v>
      </c>
      <c r="F311" s="2" t="s">
        <v>269</v>
      </c>
      <c r="G311" s="2" t="s">
        <v>103</v>
      </c>
      <c r="H311" s="2" t="s">
        <v>79</v>
      </c>
      <c r="I311" s="2" t="s">
        <v>28</v>
      </c>
      <c r="J311" s="2">
        <v>1200</v>
      </c>
      <c r="K311" s="2" t="s">
        <v>232</v>
      </c>
      <c r="L311" s="2">
        <v>40</v>
      </c>
      <c r="M311" s="2" t="s">
        <v>233</v>
      </c>
      <c r="N311" s="2" t="s">
        <v>265</v>
      </c>
      <c r="O311" s="2">
        <v>438000</v>
      </c>
      <c r="P311" s="2" cm="1">
        <f t="array" ref="P311">_xlfn.IFS(AD311=$AT$8,STL!$P$3,AD311=$AT$9,STL!$P$4,AD311=$AT$10,STL!$P$5,AD311=$AT$11,STL!$P$6,AD311=$AT$12,STL!$P$7,AD311=$AT$13,STL!$P$8,AD311=$AT$14,STL!$P$9,AD311=$AT$15,STL!$P$10,AD311=$AT$16,STL!$P$11,AD311=$AT$17,STL!$P$12,AD311=$AT$18,STL!$P$13,AD311=$AT$19,STL!$P$14,AD311=$AT$20,STL!$P$15,AD311=$AT$21,STL!$P$16,AD311=$AT$22,STL!$P$17,AD311=$AT$23,STL!$P$18,AD311=$AT$24,STL!$P$19,AD311=$AT$25,STL!$P$20,AD311=$AT$26,STL!$P$21,AD311=$AT$27,STL!$P$22,AD311=$AT$28,STL!$P$23,AD311=$AT$29,STL!$P$24,AD311=$AT$30,STL!$P$25,AD311=$AT$31,STL!$P$26,AD311=$AT$32,STL!$P$27,AD311=$AT$33,STL!$P$28,AD311=$AT$34,STL!$P$29,AD311=$AT$35,STL!$P$30,AD311=$AT$36,STL!$P$31,AD311=$AT$37,STL!$P$32,AD311=$AT$38,STL!$P$33,AD311=$AT$39,STL!$P$34,AD311=$AT$40,STL!$P$35,AD311=$AT$41,STL!$P$36,AD311=$AT$42,STL!$P$37,AD311=$AT$43,STL!$P$38,AD311=$AT$44,STL!$P$39,AD311=$AT$45,STL!$P$40,AD311=$AT$46,STL!$P$41,AD311=$AT$47,STL!$P$42,AD311=$AT$48,STL!$P$43,AD311=$AT$49,STL!$P$44)</f>
        <v>8.3350000000000009</v>
      </c>
      <c r="Q311" s="2">
        <f>STL!$Q$3</f>
        <v>28</v>
      </c>
      <c r="R311" s="42">
        <f>STL!$R$3</f>
        <v>36.335000000000001</v>
      </c>
      <c r="S311" s="43" cm="1">
        <f t="array" ref="S311">_xlfn.IFS(A311=$AT$8,STL!$S$3,A311=$AT$9,STL!$S$4,A311=$AT$10,STL!$S$5,A311=$AT$11,STL!$S$6,A311=$AT$12,STL!$S$7,A311=$AT$13,STL!$S$8,A311=$AT$14,STL!$S$9,A311=$AT$15,STL!$S$10,A311=$AT$16,STL!$S$11,A311=$AT$17,STL!$S$12,A311=$AT$18,STL!$S$13,A311=$AT$19,STL!$S$14,A311=$AT$20,STL!$S$15,A311=$AT$21,STL!$S$16,A311=$AT$22,STL!$S$17,A311=$AT$23,STL!$S$18,A311=$AT$24,STL!$S$19,A311=$AT$25,STL!$S$20,A311=$AT$26,STL!$S$21,A311=$AT$27,STL!$S$22,A311=$AT$28,STL!$S$23,A311=$AT$29,STL!$S$24,A311=$AT$30,STL!$S$25,A311=$AT$31,STL!$S$26,A311=$AT$32,STL!$S$27,A311=$AT$33,STL!$S$28,A311=$AT$34,STL!$S$29,A311=$AT$35,STL!$S$30,A311=$AT$36,STL!$S$31,A311=$AT$37,STL!$S$32,A311=$AT$38,STL!$S$33,A311=$AT$39,STL!$S$34,A311=$AT$40,STL!$S$35,A311=$AT$41,STL!$S$36,A311=$AT$42,STL!$S$37,A311=$AT$43,STL!$S$38,A311=$AT$44,STL!$S$39,A311=$AT$45,STL!$S$40,A311=$AT$46,STL!$S$41,A311=$AT$47,STL!$S$42,A311=$AT$48,STL!$S$43,A311=$AT$49,STL!$S$44)</f>
        <v>15642.857142857143</v>
      </c>
      <c r="T311" s="2" cm="1">
        <f t="array" ref="T311">_xlfn.IFS(AD311=$AX$8,STL!$T$3,AD311=$AX$9,STL!$T$4,AD311=$AX$10,STL!$T$5,AD311=$AX$11,STL!$T$6,AD311=$AX$12,STL!$T$7,AD311=$AX$13,STL!$T$8,AD311=$AX$14,STL!$T$9,AD311=$AX$15,STL!$T$10,AD311=$AX$16,STL!$T$11,AD311=$AX$17,STL!$T$12,AD311=$AX$18,STL!$T$13,AD311=$AX$19,STL!$T$14,AD311=$AX$20,STL!$T$15,AD311=$AX$21,STL!$T$16,AD311=$AX$22,STL!$T$17,AD311=$AX$23,STL!$T$18,AD311=$AX$24,STL!$T$19,AD311=$AX$25,STL!$T$20,AD311=$AX$26,STL!$T$21,AD311=$AX$27,STL!$T$22,AD311=$AX$28,STL!$T$23,AD311=$AX$29,STL!$T$24,AD311=$AX$30,STL!$T$25,AD311=$AX$31,STL!$T$26,AD311=$AX$32,STL!$T$27,AD311=$AX$33,STL!$T$28,AD311=$AX$34,STL!$T$29,AD311=$AX$35,STL!$T$30,AD311=$AX$36,STL!$T$31,AD311=$AX$37,STL!$T$32,AD311=$AX$38,STL!$T$33,AD311=$AX$39,STL!$T$34,AD311=$AX$40,STL!$T$35,AD311=$AX$41,STL!$T$36,AD311=$AX$42,STL!$T$37,AD311=$AX$43,STL!$T$38,AD311=$AX$44,STL!$T$39,AD311=$AX$45,STL!$T$40,AD311=$AX$46,STL!$T$41,AD311=$AX$47,STL!$T$42,AD311=$AX$48,STL!$T$43,AD311=$AX$49,STL!$T$44)</f>
        <v>532.46699999999998</v>
      </c>
      <c r="U311" s="2" cm="1">
        <f t="array" ref="U311">_xlfn.IFS($AD311=$AX$8,STL!$U$3,$AD311=$AX$9,STL!$U$4,$AD311=$AX$10,STL!$U$5,$AD311=$AX$11,STL!$U$6,$AD311=$AX$12,STL!$U$7,$AD311=$AX$13,STL!$U$8,$AD311=$AX$14,STL!$U$9,$AD311=$AX$15,STL!$U$10,$AD311=$AX$16,STL!$U$11,$AD311=$AX$17,STL!$U$12,$AD311=$AX$18,STL!$U$13,$AD311=$AX$19,STL!$U$14,$AD311=$AX$20,STL!$U$15,$AD311=$AX$21,STL!$U$16,$AD311=$AX$22,STL!$U$17,$AD311=$AX$23,STL!$U$18,$AD311=$AX$24,STL!$U$19,$AD311=$AX$25,STL!$U$20,$AD311=$AX$26,STL!$U$21,$AD311=$AX$27,STL!$U$22,$AD311=$AX$28,STL!$U$23,$AD311=$AX$29,STL!$U$24,$AD311=$AX$30,STL!$U$25,$AD311=$AX$31,STL!$U$26,$AD311=$AX$32,STL!$U$27,$AD311=$AX$33,STL!$U$28,$AD311=$AX$34,STL!$U$29,$AD311=$AX$35,STL!$U$30,$AD311=$AX$36,STL!$U$31,$AD311=$AX$37,STL!$U$32,$AD311=$AX$38,STL!$U$33,$AD311=$AX$39,STL!$U$34,$AD311=$AX$40,STL!$U$35,$AD311=$AX$41,STL!$U$36,$AD311=$AX$42,STL!$U$37,$AD311=$AX$43,STL!$U$38,$AD311=$AX$44,STL!$U$39,$AD311=$AX$45,STL!$U$40,$AD311=$AX$46,STL!$U$41,$AD311=$AX$47,STL!$U$42,$AD311=$AX$48,STL!$U$43,$AD311=$AX$49,STL!$U$44)</f>
        <v>1.248</v>
      </c>
      <c r="V311" s="2" cm="1">
        <f t="array" ref="V311">_xlfn.IFS($AD311=$AX$8,STL!$V$3,$AD311=$AX$9,STL!$V$4,$AD311=$AX$10,STL!$V$5,$AD311=$AX$11,STL!$V$6,$AD311=$AX$12,STL!$V$7,$AD311=$AX$13,STL!$V$8,$AD311=$AX$14,STL!$V$9,$AD311=$AX$15,STL!$V$10,$AD311=$AX$16,STL!$V$11,$AD311=$AX$17,STL!$V$12,$AD311=$AX$18,STL!$V$13,$AD311=$AX$19,STL!$V$14,$AD311=$AX$20,STL!$V$15,$AD311=$AX$21,STL!$V$16,$AD311=$AX$22,STL!$V$17,$AD311=$AX$23,STL!$V$18,$AD311=$AX$24,STL!$V$19,$AD311=$AX$25,STL!$V$20,$AD311=$AX$26,STL!$V$21,$AD311=$AX$27,STL!$V$22,$AD311=$AX$28,STL!$V$23,$AD311=$AX$29,STL!$V$24,$AD311=$AX$30,STL!$V$25,$AD311=$AX$31,STL!$V$26,$AD311=$AX$32,STL!$V$27,$AD311=$AX$33,STL!$V$28,$AD311=$AX$34,STL!$V$29,$AD311=$AX$35,STL!$V$30,$AD311=$AX$36,STL!$V$31,$AD311=$AX$37,STL!$V$32,$AD311=$AX$38,STL!$V$33,$AD311=$AX$39,STL!$V$34,$AD311=$AX$40,STL!$V$35,$AD311=$AX$41,STL!$V$36,$AD311=$AX$42,STL!$V$37,$AD311=$AX$43,STL!$V$38,$AD311=$AX$44,STL!$V$39,$AD311=$AX$45,STL!$V$40,$AD311=$AX$46,STL!$V$41,$AD311=$AX$47,STL!$V$42,$AD311=$AX$48,STL!$V$43,$AD311=$AX$49,STL!$V$44)</f>
        <v>533.71500000000003</v>
      </c>
      <c r="W311" s="2" t="s">
        <v>1629</v>
      </c>
      <c r="X311" s="2">
        <v>0.2</v>
      </c>
      <c r="Y311" s="2" t="s">
        <v>33</v>
      </c>
      <c r="Z311" s="2" t="s">
        <v>34</v>
      </c>
      <c r="AA311" s="2" t="s">
        <v>35</v>
      </c>
      <c r="AB311" s="2">
        <v>2339.1545919999999</v>
      </c>
      <c r="AC311" s="2">
        <v>2.3391549999999999</v>
      </c>
      <c r="AD311" s="2">
        <v>36</v>
      </c>
      <c r="AE311" s="10" t="s">
        <v>307</v>
      </c>
      <c r="AF311" s="2">
        <f t="shared" si="5"/>
        <v>73182.134999999995</v>
      </c>
      <c r="AG311" s="2" cm="1">
        <f t="array" ref="AG311">_xlfn.IFS(D311="I",MIN('Datos pp I Región'!$K$7:$K$9),D311="II",MIN('Datos pp II Región'!$K$7:$K$9),D311="III",MIN('Datos pp III Región'!$K$7:$K$9),D311="IV",MIN('Datos pp IV Región'!$K$7:$K$9),D311="V",MIN('Datos pp V Región'!$K$7:$K$9),D311="RM",MIN('Datos pp RM'!$K$7:$K$9),D311="VI",MIN('Datos pp VI Región'!$K$7:$K$9))</f>
        <v>2</v>
      </c>
      <c r="AH311" s="2" cm="1">
        <f t="array" ref="AH311">_xlfn.IFS(Z311="Pavimentado",1-(AG311/(4*365)),Z311="No Pavimentado",1-(AG311/365))</f>
        <v>0.99863013698630132</v>
      </c>
      <c r="AI311" s="2" cm="1">
        <f t="array" ref="AI311">_xlfn.IFS(Z311="Pavimentado",8,Z311="No Pavimentado",R311)</f>
        <v>8</v>
      </c>
      <c r="AJ311" s="2">
        <v>0.62</v>
      </c>
      <c r="AK311" s="2">
        <v>0.15</v>
      </c>
      <c r="AL311" s="2">
        <v>1.5</v>
      </c>
      <c r="AM311" s="2">
        <v>0.15</v>
      </c>
      <c r="AN311" s="2"/>
      <c r="AO311" s="2" cm="1">
        <f t="array" ref="AO311">_xlfn.IFS($Z311=$AU$3,AJ311*(($X311)^(0.91))*(AI311*1.1023)^(1.02),$Z311=$AU$4,AL311*281.9*((8.5/12)^0.9)*(AI311/2.72)^0.45)</f>
        <v>1.3201600184669013</v>
      </c>
      <c r="AP311" s="2" cm="1">
        <f t="array" ref="AP311">_xlfn.IFS($Z311=$AU$3,AK311*(($X311)^(0.91))*(AI311*1.1023)^1.02,$Z311=$AU$4,AM311*281.9*((8.5/12)^0.9)*(AI311/2.72)^0.45)</f>
        <v>0.31939355285489546</v>
      </c>
      <c r="AQ311" s="2" cm="1">
        <f t="array" ref="AQ311">_xlfn.IFS(Z311=$AU$3,(AF311*AO311*AH311)/1000000,Z311=$AU$4,(AF311*AH311*AO311*(1-AN311))/1000000)</f>
        <v>9.6479783311275949E-2</v>
      </c>
      <c r="AR311" s="2" cm="1">
        <f t="array" ref="AR311">_xlfn.IFS(Z311=$AU$3,(AF311*AP311*AH311)/1000000,Z311=$AU$4,(AF311*AH311*AP311*(1-AN311))/1000000)</f>
        <v>2.3341883059179665E-2</v>
      </c>
    </row>
    <row r="312" spans="1:44" x14ac:dyDescent="0.3">
      <c r="A312" s="2">
        <v>36</v>
      </c>
      <c r="B312" t="s">
        <v>228</v>
      </c>
      <c r="D312" t="s">
        <v>75</v>
      </c>
      <c r="F312" s="2" t="s">
        <v>269</v>
      </c>
      <c r="G312" s="2" t="s">
        <v>103</v>
      </c>
      <c r="H312" s="2" t="s">
        <v>79</v>
      </c>
      <c r="I312" s="2" t="s">
        <v>28</v>
      </c>
      <c r="J312" s="2">
        <v>1200</v>
      </c>
      <c r="K312" s="2" t="s">
        <v>232</v>
      </c>
      <c r="L312" s="2">
        <v>40</v>
      </c>
      <c r="M312" s="2" t="s">
        <v>233</v>
      </c>
      <c r="N312" s="2" t="s">
        <v>265</v>
      </c>
      <c r="O312" s="2">
        <v>438000</v>
      </c>
      <c r="P312" s="2" cm="1">
        <f t="array" ref="P312">_xlfn.IFS(AD312=$AT$8,STL!$P$3,AD312=$AT$9,STL!$P$4,AD312=$AT$10,STL!$P$5,AD312=$AT$11,STL!$P$6,AD312=$AT$12,STL!$P$7,AD312=$AT$13,STL!$P$8,AD312=$AT$14,STL!$P$9,AD312=$AT$15,STL!$P$10,AD312=$AT$16,STL!$P$11,AD312=$AT$17,STL!$P$12,AD312=$AT$18,STL!$P$13,AD312=$AT$19,STL!$P$14,AD312=$AT$20,STL!$P$15,AD312=$AT$21,STL!$P$16,AD312=$AT$22,STL!$P$17,AD312=$AT$23,STL!$P$18,AD312=$AT$24,STL!$P$19,AD312=$AT$25,STL!$P$20,AD312=$AT$26,STL!$P$21,AD312=$AT$27,STL!$P$22,AD312=$AT$28,STL!$P$23,AD312=$AT$29,STL!$P$24,AD312=$AT$30,STL!$P$25,AD312=$AT$31,STL!$P$26,AD312=$AT$32,STL!$P$27,AD312=$AT$33,STL!$P$28,AD312=$AT$34,STL!$P$29,AD312=$AT$35,STL!$P$30,AD312=$AT$36,STL!$P$31,AD312=$AT$37,STL!$P$32,AD312=$AT$38,STL!$P$33,AD312=$AT$39,STL!$P$34,AD312=$AT$40,STL!$P$35,AD312=$AT$41,STL!$P$36,AD312=$AT$42,STL!$P$37,AD312=$AT$43,STL!$P$38,AD312=$AT$44,STL!$P$39,AD312=$AT$45,STL!$P$40,AD312=$AT$46,STL!$P$41,AD312=$AT$47,STL!$P$42,AD312=$AT$48,STL!$P$43,AD312=$AT$49,STL!$P$44)</f>
        <v>8.3350000000000009</v>
      </c>
      <c r="Q312" s="2">
        <f>STL!$Q$3</f>
        <v>28</v>
      </c>
      <c r="R312" s="42">
        <f>STL!$R$3</f>
        <v>36.335000000000001</v>
      </c>
      <c r="S312" s="43" cm="1">
        <f t="array" ref="S312">_xlfn.IFS(A312=$AT$8,STL!$S$3,A312=$AT$9,STL!$S$4,A312=$AT$10,STL!$S$5,A312=$AT$11,STL!$S$6,A312=$AT$12,STL!$S$7,A312=$AT$13,STL!$S$8,A312=$AT$14,STL!$S$9,A312=$AT$15,STL!$S$10,A312=$AT$16,STL!$S$11,A312=$AT$17,STL!$S$12,A312=$AT$18,STL!$S$13,A312=$AT$19,STL!$S$14,A312=$AT$20,STL!$S$15,A312=$AT$21,STL!$S$16,A312=$AT$22,STL!$S$17,A312=$AT$23,STL!$S$18,A312=$AT$24,STL!$S$19,A312=$AT$25,STL!$S$20,A312=$AT$26,STL!$S$21,A312=$AT$27,STL!$S$22,A312=$AT$28,STL!$S$23,A312=$AT$29,STL!$S$24,A312=$AT$30,STL!$S$25,A312=$AT$31,STL!$S$26,A312=$AT$32,STL!$S$27,A312=$AT$33,STL!$S$28,A312=$AT$34,STL!$S$29,A312=$AT$35,STL!$S$30,A312=$AT$36,STL!$S$31,A312=$AT$37,STL!$S$32,A312=$AT$38,STL!$S$33,A312=$AT$39,STL!$S$34,A312=$AT$40,STL!$S$35,A312=$AT$41,STL!$S$36,A312=$AT$42,STL!$S$37,A312=$AT$43,STL!$S$38,A312=$AT$44,STL!$S$39,A312=$AT$45,STL!$S$40,A312=$AT$46,STL!$S$41,A312=$AT$47,STL!$S$42,A312=$AT$48,STL!$S$43,A312=$AT$49,STL!$S$44)</f>
        <v>15642.857142857143</v>
      </c>
      <c r="T312" s="2" cm="1">
        <f t="array" ref="T312">_xlfn.IFS(AD312=$AX$8,STL!$T$3,AD312=$AX$9,STL!$T$4,AD312=$AX$10,STL!$T$5,AD312=$AX$11,STL!$T$6,AD312=$AX$12,STL!$T$7,AD312=$AX$13,STL!$T$8,AD312=$AX$14,STL!$T$9,AD312=$AX$15,STL!$T$10,AD312=$AX$16,STL!$T$11,AD312=$AX$17,STL!$T$12,AD312=$AX$18,STL!$T$13,AD312=$AX$19,STL!$T$14,AD312=$AX$20,STL!$T$15,AD312=$AX$21,STL!$T$16,AD312=$AX$22,STL!$T$17,AD312=$AX$23,STL!$T$18,AD312=$AX$24,STL!$T$19,AD312=$AX$25,STL!$T$20,AD312=$AX$26,STL!$T$21,AD312=$AX$27,STL!$T$22,AD312=$AX$28,STL!$T$23,AD312=$AX$29,STL!$T$24,AD312=$AX$30,STL!$T$25,AD312=$AX$31,STL!$T$26,AD312=$AX$32,STL!$T$27,AD312=$AX$33,STL!$T$28,AD312=$AX$34,STL!$T$29,AD312=$AX$35,STL!$T$30,AD312=$AX$36,STL!$T$31,AD312=$AX$37,STL!$T$32,AD312=$AX$38,STL!$T$33,AD312=$AX$39,STL!$T$34,AD312=$AX$40,STL!$T$35,AD312=$AX$41,STL!$T$36,AD312=$AX$42,STL!$T$37,AD312=$AX$43,STL!$T$38,AD312=$AX$44,STL!$T$39,AD312=$AX$45,STL!$T$40,AD312=$AX$46,STL!$T$41,AD312=$AX$47,STL!$T$42,AD312=$AX$48,STL!$T$43,AD312=$AX$49,STL!$T$44)</f>
        <v>532.46699999999998</v>
      </c>
      <c r="U312" s="2" cm="1">
        <f t="array" ref="U312">_xlfn.IFS($AD312=$AX$8,STL!$U$3,$AD312=$AX$9,STL!$U$4,$AD312=$AX$10,STL!$U$5,$AD312=$AX$11,STL!$U$6,$AD312=$AX$12,STL!$U$7,$AD312=$AX$13,STL!$U$8,$AD312=$AX$14,STL!$U$9,$AD312=$AX$15,STL!$U$10,$AD312=$AX$16,STL!$U$11,$AD312=$AX$17,STL!$U$12,$AD312=$AX$18,STL!$U$13,$AD312=$AX$19,STL!$U$14,$AD312=$AX$20,STL!$U$15,$AD312=$AX$21,STL!$U$16,$AD312=$AX$22,STL!$U$17,$AD312=$AX$23,STL!$U$18,$AD312=$AX$24,STL!$U$19,$AD312=$AX$25,STL!$U$20,$AD312=$AX$26,STL!$U$21,$AD312=$AX$27,STL!$U$22,$AD312=$AX$28,STL!$U$23,$AD312=$AX$29,STL!$U$24,$AD312=$AX$30,STL!$U$25,$AD312=$AX$31,STL!$U$26,$AD312=$AX$32,STL!$U$27,$AD312=$AX$33,STL!$U$28,$AD312=$AX$34,STL!$U$29,$AD312=$AX$35,STL!$U$30,$AD312=$AX$36,STL!$U$31,$AD312=$AX$37,STL!$U$32,$AD312=$AX$38,STL!$U$33,$AD312=$AX$39,STL!$U$34,$AD312=$AX$40,STL!$U$35,$AD312=$AX$41,STL!$U$36,$AD312=$AX$42,STL!$U$37,$AD312=$AX$43,STL!$U$38,$AD312=$AX$44,STL!$U$39,$AD312=$AX$45,STL!$U$40,$AD312=$AX$46,STL!$U$41,$AD312=$AX$47,STL!$U$42,$AD312=$AX$48,STL!$U$43,$AD312=$AX$49,STL!$U$44)</f>
        <v>1.248</v>
      </c>
      <c r="V312" s="2" cm="1">
        <f t="array" ref="V312">_xlfn.IFS($AD312=$AX$8,STL!$V$3,$AD312=$AX$9,STL!$V$4,$AD312=$AX$10,STL!$V$5,$AD312=$AX$11,STL!$V$6,$AD312=$AX$12,STL!$V$7,$AD312=$AX$13,STL!$V$8,$AD312=$AX$14,STL!$V$9,$AD312=$AX$15,STL!$V$10,$AD312=$AX$16,STL!$V$11,$AD312=$AX$17,STL!$V$12,$AD312=$AX$18,STL!$V$13,$AD312=$AX$19,STL!$V$14,$AD312=$AX$20,STL!$V$15,$AD312=$AX$21,STL!$V$16,$AD312=$AX$22,STL!$V$17,$AD312=$AX$23,STL!$V$18,$AD312=$AX$24,STL!$V$19,$AD312=$AX$25,STL!$V$20,$AD312=$AX$26,STL!$V$21,$AD312=$AX$27,STL!$V$22,$AD312=$AX$28,STL!$V$23,$AD312=$AX$29,STL!$V$24,$AD312=$AX$30,STL!$V$25,$AD312=$AX$31,STL!$V$26,$AD312=$AX$32,STL!$V$27,$AD312=$AX$33,STL!$V$28,$AD312=$AX$34,STL!$V$29,$AD312=$AX$35,STL!$V$30,$AD312=$AX$36,STL!$V$31,$AD312=$AX$37,STL!$V$32,$AD312=$AX$38,STL!$V$33,$AD312=$AX$39,STL!$V$34,$AD312=$AX$40,STL!$V$35,$AD312=$AX$41,STL!$V$36,$AD312=$AX$42,STL!$V$37,$AD312=$AX$43,STL!$V$38,$AD312=$AX$44,STL!$V$39,$AD312=$AX$45,STL!$V$40,$AD312=$AX$46,STL!$V$41,$AD312=$AX$47,STL!$V$42,$AD312=$AX$48,STL!$V$43,$AD312=$AX$49,STL!$V$44)</f>
        <v>533.71500000000003</v>
      </c>
      <c r="W312" s="2" t="s">
        <v>1630</v>
      </c>
      <c r="X312" s="2">
        <v>0.2</v>
      </c>
      <c r="Y312" s="2" t="s">
        <v>33</v>
      </c>
      <c r="Z312" s="2" t="s">
        <v>34</v>
      </c>
      <c r="AA312" s="2" t="s">
        <v>35</v>
      </c>
      <c r="AB312" s="2">
        <v>1700.491235</v>
      </c>
      <c r="AC312" s="2">
        <v>1.700491</v>
      </c>
      <c r="AD312" s="2">
        <v>36</v>
      </c>
      <c r="AE312" s="10" t="s">
        <v>307</v>
      </c>
      <c r="AF312" s="2">
        <f t="shared" si="5"/>
        <v>53201.07557142857</v>
      </c>
      <c r="AG312" s="2" cm="1">
        <f t="array" ref="AG312">_xlfn.IFS(D312="I",MIN('Datos pp I Región'!$K$7:$K$9),D312="II",MIN('Datos pp II Región'!$K$7:$K$9),D312="III",MIN('Datos pp III Región'!$K$7:$K$9),D312="IV",MIN('Datos pp IV Región'!$K$7:$K$9),D312="V",MIN('Datos pp V Región'!$K$7:$K$9),D312="RM",MIN('Datos pp RM'!$K$7:$K$9),D312="VI",MIN('Datos pp VI Región'!$K$7:$K$9))</f>
        <v>2</v>
      </c>
      <c r="AH312" s="2" cm="1">
        <f t="array" ref="AH312">_xlfn.IFS(Z312="Pavimentado",1-(AG312/(4*365)),Z312="No Pavimentado",1-(AG312/365))</f>
        <v>0.99863013698630132</v>
      </c>
      <c r="AI312" s="2" cm="1">
        <f t="array" ref="AI312">_xlfn.IFS(Z312="Pavimentado",8,Z312="No Pavimentado",R312)</f>
        <v>8</v>
      </c>
      <c r="AJ312" s="2">
        <v>0.62</v>
      </c>
      <c r="AK312" s="2">
        <v>0.15</v>
      </c>
      <c r="AL312" s="2">
        <v>1.5</v>
      </c>
      <c r="AM312" s="2">
        <v>0.15</v>
      </c>
      <c r="AN312" s="2"/>
      <c r="AO312" s="2" cm="1">
        <f t="array" ref="AO312">_xlfn.IFS($Z312=$AU$3,AJ312*(($X312)^(0.91))*(AI312*1.1023)^(1.02),$Z312=$AU$4,AL312*281.9*((8.5/12)^0.9)*(AI312/2.72)^0.45)</f>
        <v>1.3201600184669013</v>
      </c>
      <c r="AP312" s="2" cm="1">
        <f t="array" ref="AP312">_xlfn.IFS($Z312=$AU$3,AK312*(($X312)^(0.91))*(AI312*1.1023)^1.02,$Z312=$AU$4,AM312*281.9*((8.5/12)^0.9)*(AI312/2.72)^0.45)</f>
        <v>0.31939355285489546</v>
      </c>
      <c r="AQ312" s="2" cm="1">
        <f t="array" ref="AQ312">_xlfn.IFS(Z312=$AU$3,(AF312*AO312*AH312)/1000000,Z312=$AU$4,(AF312*AH312*AO312*(1-AN312))/1000000)</f>
        <v>7.0137722041837741E-2</v>
      </c>
      <c r="AR312" s="2" cm="1">
        <f t="array" ref="AR312">_xlfn.IFS(Z312=$AU$3,(AF312*AP312*AH312)/1000000,Z312=$AU$4,(AF312*AH312*AP312*(1-AN312))/1000000)</f>
        <v>1.6968803719799454E-2</v>
      </c>
    </row>
    <row r="313" spans="1:44" x14ac:dyDescent="0.3">
      <c r="A313" s="2">
        <v>37</v>
      </c>
      <c r="B313" t="s">
        <v>228</v>
      </c>
      <c r="D313" t="s">
        <v>75</v>
      </c>
      <c r="F313" s="2" t="s">
        <v>271</v>
      </c>
      <c r="G313" s="2" t="s">
        <v>264</v>
      </c>
      <c r="H313" s="2" t="s">
        <v>272</v>
      </c>
      <c r="I313" s="2" t="s">
        <v>28</v>
      </c>
      <c r="J313" s="2">
        <v>1200</v>
      </c>
      <c r="K313" s="2" t="s">
        <v>232</v>
      </c>
      <c r="L313" s="2">
        <v>40</v>
      </c>
      <c r="M313" s="2" t="s">
        <v>233</v>
      </c>
      <c r="N313" s="2" t="s">
        <v>265</v>
      </c>
      <c r="O313" s="2">
        <v>438000</v>
      </c>
      <c r="P313" s="2" cm="1">
        <f t="array" ref="P313">_xlfn.IFS(AD313=$AT$8,STL!$P$3,AD313=$AT$9,STL!$P$4,AD313=$AT$10,STL!$P$5,AD313=$AT$11,STL!$P$6,AD313=$AT$12,STL!$P$7,AD313=$AT$13,STL!$P$8,AD313=$AT$14,STL!$P$9,AD313=$AT$15,STL!$P$10,AD313=$AT$16,STL!$P$11,AD313=$AT$17,STL!$P$12,AD313=$AT$18,STL!$P$13,AD313=$AT$19,STL!$P$14,AD313=$AT$20,STL!$P$15,AD313=$AT$21,STL!$P$16,AD313=$AT$22,STL!$P$17,AD313=$AT$23,STL!$P$18,AD313=$AT$24,STL!$P$19,AD313=$AT$25,STL!$P$20,AD313=$AT$26,STL!$P$21,AD313=$AT$27,STL!$P$22,AD313=$AT$28,STL!$P$23,AD313=$AT$29,STL!$P$24,AD313=$AT$30,STL!$P$25,AD313=$AT$31,STL!$P$26,AD313=$AT$32,STL!$P$27,AD313=$AT$33,STL!$P$28,AD313=$AT$34,STL!$P$29,AD313=$AT$35,STL!$P$30,AD313=$AT$36,STL!$P$31,AD313=$AT$37,STL!$P$32,AD313=$AT$38,STL!$P$33,AD313=$AT$39,STL!$P$34,AD313=$AT$40,STL!$P$35,AD313=$AT$41,STL!$P$36,AD313=$AT$42,STL!$P$37,AD313=$AT$43,STL!$P$38,AD313=$AT$44,STL!$P$39,AD313=$AT$45,STL!$P$40,AD313=$AT$46,STL!$P$41,AD313=$AT$47,STL!$P$42,AD313=$AT$48,STL!$P$43,AD313=$AT$49,STL!$P$44)</f>
        <v>8.3350000000000009</v>
      </c>
      <c r="Q313" s="2">
        <f>STL!$Q$3</f>
        <v>28</v>
      </c>
      <c r="R313" s="42">
        <f>STL!$R$3</f>
        <v>36.335000000000001</v>
      </c>
      <c r="S313" s="43" cm="1">
        <f t="array" ref="S313">_xlfn.IFS(A313=$AT$8,STL!$S$3,A313=$AT$9,STL!$S$4,A313=$AT$10,STL!$S$5,A313=$AT$11,STL!$S$6,A313=$AT$12,STL!$S$7,A313=$AT$13,STL!$S$8,A313=$AT$14,STL!$S$9,A313=$AT$15,STL!$S$10,A313=$AT$16,STL!$S$11,A313=$AT$17,STL!$S$12,A313=$AT$18,STL!$S$13,A313=$AT$19,STL!$S$14,A313=$AT$20,STL!$S$15,A313=$AT$21,STL!$S$16,A313=$AT$22,STL!$S$17,A313=$AT$23,STL!$S$18,A313=$AT$24,STL!$S$19,A313=$AT$25,STL!$S$20,A313=$AT$26,STL!$S$21,A313=$AT$27,STL!$S$22,A313=$AT$28,STL!$S$23,A313=$AT$29,STL!$S$24,A313=$AT$30,STL!$S$25,A313=$AT$31,STL!$S$26,A313=$AT$32,STL!$S$27,A313=$AT$33,STL!$S$28,A313=$AT$34,STL!$S$29,A313=$AT$35,STL!$S$30,A313=$AT$36,STL!$S$31,A313=$AT$37,STL!$S$32,A313=$AT$38,STL!$S$33,A313=$AT$39,STL!$S$34,A313=$AT$40,STL!$S$35,A313=$AT$41,STL!$S$36,A313=$AT$42,STL!$S$37,A313=$AT$43,STL!$S$38,A313=$AT$44,STL!$S$39,A313=$AT$45,STL!$S$40,A313=$AT$46,STL!$S$41,A313=$AT$47,STL!$S$42,A313=$AT$48,STL!$S$43,A313=$AT$49,STL!$S$44)</f>
        <v>15642.857142857143</v>
      </c>
      <c r="T313" s="2" cm="1">
        <f t="array" ref="T313">_xlfn.IFS(AD313=$AX$8,STL!$T$3,AD313=$AX$9,STL!$T$4,AD313=$AX$10,STL!$T$5,AD313=$AX$11,STL!$T$6,AD313=$AX$12,STL!$T$7,AD313=$AX$13,STL!$T$8,AD313=$AX$14,STL!$T$9,AD313=$AX$15,STL!$T$10,AD313=$AX$16,STL!$T$11,AD313=$AX$17,STL!$T$12,AD313=$AX$18,STL!$T$13,AD313=$AX$19,STL!$T$14,AD313=$AX$20,STL!$T$15,AD313=$AX$21,STL!$T$16,AD313=$AX$22,STL!$T$17,AD313=$AX$23,STL!$T$18,AD313=$AX$24,STL!$T$19,AD313=$AX$25,STL!$T$20,AD313=$AX$26,STL!$T$21,AD313=$AX$27,STL!$T$22,AD313=$AX$28,STL!$T$23,AD313=$AX$29,STL!$T$24,AD313=$AX$30,STL!$T$25,AD313=$AX$31,STL!$T$26,AD313=$AX$32,STL!$T$27,AD313=$AX$33,STL!$T$28,AD313=$AX$34,STL!$T$29,AD313=$AX$35,STL!$T$30,AD313=$AX$36,STL!$T$31,AD313=$AX$37,STL!$T$32,AD313=$AX$38,STL!$T$33,AD313=$AX$39,STL!$T$34,AD313=$AX$40,STL!$T$35,AD313=$AX$41,STL!$T$36,AD313=$AX$42,STL!$T$37,AD313=$AX$43,STL!$T$38,AD313=$AX$44,STL!$T$39,AD313=$AX$45,STL!$T$40,AD313=$AX$46,STL!$T$41,AD313=$AX$47,STL!$T$42,AD313=$AX$48,STL!$T$43,AD313=$AX$49,STL!$T$44)</f>
        <v>333.863</v>
      </c>
      <c r="U313" s="2" cm="1">
        <f t="array" ref="U313">_xlfn.IFS($AD313=$AX$8,STL!$U$3,$AD313=$AX$9,STL!$U$4,$AD313=$AX$10,STL!$U$5,$AD313=$AX$11,STL!$U$6,$AD313=$AX$12,STL!$U$7,$AD313=$AX$13,STL!$U$8,$AD313=$AX$14,STL!$U$9,$AD313=$AX$15,STL!$U$10,$AD313=$AX$16,STL!$U$11,$AD313=$AX$17,STL!$U$12,$AD313=$AX$18,STL!$U$13,$AD313=$AX$19,STL!$U$14,$AD313=$AX$20,STL!$U$15,$AD313=$AX$21,STL!$U$16,$AD313=$AX$22,STL!$U$17,$AD313=$AX$23,STL!$U$18,$AD313=$AX$24,STL!$U$19,$AD313=$AX$25,STL!$U$20,$AD313=$AX$26,STL!$U$21,$AD313=$AX$27,STL!$U$22,$AD313=$AX$28,STL!$U$23,$AD313=$AX$29,STL!$U$24,$AD313=$AX$30,STL!$U$25,$AD313=$AX$31,STL!$U$26,$AD313=$AX$32,STL!$U$27,$AD313=$AX$33,STL!$U$28,$AD313=$AX$34,STL!$U$29,$AD313=$AX$35,STL!$U$30,$AD313=$AX$36,STL!$U$31,$AD313=$AX$37,STL!$U$32,$AD313=$AX$38,STL!$U$33,$AD313=$AX$39,STL!$U$34,$AD313=$AX$40,STL!$U$35,$AD313=$AX$41,STL!$U$36,$AD313=$AX$42,STL!$U$37,$AD313=$AX$43,STL!$U$38,$AD313=$AX$44,STL!$U$39,$AD313=$AX$45,STL!$U$40,$AD313=$AX$46,STL!$U$41,$AD313=$AX$47,STL!$U$42,$AD313=$AX$48,STL!$U$43,$AD313=$AX$49,STL!$U$44)</f>
        <v>0.14499999999999999</v>
      </c>
      <c r="V313" s="2" cm="1">
        <f t="array" ref="V313">_xlfn.IFS($AD313=$AX$8,STL!$V$3,$AD313=$AX$9,STL!$V$4,$AD313=$AX$10,STL!$V$5,$AD313=$AX$11,STL!$V$6,$AD313=$AX$12,STL!$V$7,$AD313=$AX$13,STL!$V$8,$AD313=$AX$14,STL!$V$9,$AD313=$AX$15,STL!$V$10,$AD313=$AX$16,STL!$V$11,$AD313=$AX$17,STL!$V$12,$AD313=$AX$18,STL!$V$13,$AD313=$AX$19,STL!$V$14,$AD313=$AX$20,STL!$V$15,$AD313=$AX$21,STL!$V$16,$AD313=$AX$22,STL!$V$17,$AD313=$AX$23,STL!$V$18,$AD313=$AX$24,STL!$V$19,$AD313=$AX$25,STL!$V$20,$AD313=$AX$26,STL!$V$21,$AD313=$AX$27,STL!$V$22,$AD313=$AX$28,STL!$V$23,$AD313=$AX$29,STL!$V$24,$AD313=$AX$30,STL!$V$25,$AD313=$AX$31,STL!$V$26,$AD313=$AX$32,STL!$V$27,$AD313=$AX$33,STL!$V$28,$AD313=$AX$34,STL!$V$29,$AD313=$AX$35,STL!$V$30,$AD313=$AX$36,STL!$V$31,$AD313=$AX$37,STL!$V$32,$AD313=$AX$38,STL!$V$33,$AD313=$AX$39,STL!$V$34,$AD313=$AX$40,STL!$V$35,$AD313=$AX$41,STL!$V$36,$AD313=$AX$42,STL!$V$37,$AD313=$AX$43,STL!$V$38,$AD313=$AX$44,STL!$V$39,$AD313=$AX$45,STL!$V$40,$AD313=$AX$46,STL!$V$41,$AD313=$AX$47,STL!$V$42,$AD313=$AX$48,STL!$V$43,$AD313=$AX$49,STL!$V$44)</f>
        <v>334.00799999999998</v>
      </c>
      <c r="W313" s="2" t="s">
        <v>1631</v>
      </c>
      <c r="X313" s="2">
        <v>0.2</v>
      </c>
      <c r="Y313" s="2" t="s">
        <v>33</v>
      </c>
      <c r="Z313" s="2" t="s">
        <v>34</v>
      </c>
      <c r="AA313" s="2" t="s">
        <v>35</v>
      </c>
      <c r="AB313" s="2">
        <v>274969.04062799999</v>
      </c>
      <c r="AC313" s="2">
        <v>274.969041</v>
      </c>
      <c r="AD313" s="2">
        <v>37</v>
      </c>
      <c r="AE313" s="10" t="s">
        <v>307</v>
      </c>
      <c r="AF313" s="2">
        <f t="shared" si="5"/>
        <v>8602602.8541428577</v>
      </c>
      <c r="AG313" s="2" cm="1">
        <f t="array" ref="AG313">_xlfn.IFS(D313="I",MIN('Datos pp I Región'!$K$7:$K$9),D313="II",MIN('Datos pp II Región'!$K$7:$K$9),D313="III",MIN('Datos pp III Región'!$K$7:$K$9),D313="IV",MIN('Datos pp IV Región'!$K$7:$K$9),D313="V",MIN('Datos pp V Región'!$K$7:$K$9),D313="RM",MIN('Datos pp RM'!$K$7:$K$9),D313="VI",MIN('Datos pp VI Región'!$K$7:$K$9))</f>
        <v>2</v>
      </c>
      <c r="AH313" s="2" cm="1">
        <f t="array" ref="AH313">_xlfn.IFS(Z313="Pavimentado",1-(AG313/(4*365)),Z313="No Pavimentado",1-(AG313/365))</f>
        <v>0.99863013698630132</v>
      </c>
      <c r="AI313" s="2" cm="1">
        <f t="array" ref="AI313">_xlfn.IFS(Z313="Pavimentado",8,Z313="No Pavimentado",R313)</f>
        <v>8</v>
      </c>
      <c r="AJ313" s="2">
        <v>0.62</v>
      </c>
      <c r="AK313" s="2">
        <v>0.15</v>
      </c>
      <c r="AL313" s="2">
        <v>1.5</v>
      </c>
      <c r="AM313" s="2">
        <v>0.15</v>
      </c>
      <c r="AN313" s="2"/>
      <c r="AO313" s="2" cm="1">
        <f t="array" ref="AO313">_xlfn.IFS($Z313=$AU$3,AJ313*(($X313)^(0.91))*(AI313*1.1023)^(1.02),$Z313=$AU$4,AL313*281.9*((8.5/12)^0.9)*(AI313/2.72)^0.45)</f>
        <v>1.3201600184669013</v>
      </c>
      <c r="AP313" s="2" cm="1">
        <f t="array" ref="AP313">_xlfn.IFS($Z313=$AU$3,AK313*(($X313)^(0.91))*(AI313*1.1023)^1.02,$Z313=$AU$4,AM313*281.9*((8.5/12)^0.9)*(AI313/2.72)^0.45)</f>
        <v>0.31939355285489546</v>
      </c>
      <c r="AQ313" s="2" cm="1">
        <f t="array" ref="AQ313">_xlfn.IFS(Z313=$AU$3,(AF313*AO313*AH313)/1000000,Z313=$AU$4,(AF313*AH313*AO313*(1-AN313))/1000000)</f>
        <v>11.341255065606751</v>
      </c>
      <c r="AR313" s="2" cm="1">
        <f t="array" ref="AR313">_xlfn.IFS(Z313=$AU$3,(AF313*AP313*AH313)/1000000,Z313=$AU$4,(AF313*AH313*AP313*(1-AN313))/1000000)</f>
        <v>2.7438520320016329</v>
      </c>
    </row>
    <row r="314" spans="1:44" x14ac:dyDescent="0.3">
      <c r="A314" s="2">
        <v>37</v>
      </c>
      <c r="B314" t="s">
        <v>228</v>
      </c>
      <c r="D314" t="s">
        <v>75</v>
      </c>
      <c r="F314" s="2" t="s">
        <v>271</v>
      </c>
      <c r="G314" s="2" t="s">
        <v>264</v>
      </c>
      <c r="H314" s="2" t="s">
        <v>272</v>
      </c>
      <c r="I314" s="2" t="s">
        <v>28</v>
      </c>
      <c r="J314" s="2">
        <v>1200</v>
      </c>
      <c r="K314" s="2" t="s">
        <v>232</v>
      </c>
      <c r="L314" s="2">
        <v>40</v>
      </c>
      <c r="M314" s="2" t="s">
        <v>233</v>
      </c>
      <c r="N314" s="2" t="s">
        <v>265</v>
      </c>
      <c r="O314" s="2">
        <v>438000</v>
      </c>
      <c r="P314" s="2" cm="1">
        <f t="array" ref="P314">_xlfn.IFS(AD314=$AT$8,STL!$P$3,AD314=$AT$9,STL!$P$4,AD314=$AT$10,STL!$P$5,AD314=$AT$11,STL!$P$6,AD314=$AT$12,STL!$P$7,AD314=$AT$13,STL!$P$8,AD314=$AT$14,STL!$P$9,AD314=$AT$15,STL!$P$10,AD314=$AT$16,STL!$P$11,AD314=$AT$17,STL!$P$12,AD314=$AT$18,STL!$P$13,AD314=$AT$19,STL!$P$14,AD314=$AT$20,STL!$P$15,AD314=$AT$21,STL!$P$16,AD314=$AT$22,STL!$P$17,AD314=$AT$23,STL!$P$18,AD314=$AT$24,STL!$P$19,AD314=$AT$25,STL!$P$20,AD314=$AT$26,STL!$P$21,AD314=$AT$27,STL!$P$22,AD314=$AT$28,STL!$P$23,AD314=$AT$29,STL!$P$24,AD314=$AT$30,STL!$P$25,AD314=$AT$31,STL!$P$26,AD314=$AT$32,STL!$P$27,AD314=$AT$33,STL!$P$28,AD314=$AT$34,STL!$P$29,AD314=$AT$35,STL!$P$30,AD314=$AT$36,STL!$P$31,AD314=$AT$37,STL!$P$32,AD314=$AT$38,STL!$P$33,AD314=$AT$39,STL!$P$34,AD314=$AT$40,STL!$P$35,AD314=$AT$41,STL!$P$36,AD314=$AT$42,STL!$P$37,AD314=$AT$43,STL!$P$38,AD314=$AT$44,STL!$P$39,AD314=$AT$45,STL!$P$40,AD314=$AT$46,STL!$P$41,AD314=$AT$47,STL!$P$42,AD314=$AT$48,STL!$P$43,AD314=$AT$49,STL!$P$44)</f>
        <v>8.3350000000000009</v>
      </c>
      <c r="Q314" s="2">
        <f>STL!$Q$3</f>
        <v>28</v>
      </c>
      <c r="R314" s="42">
        <f>STL!$R$3</f>
        <v>36.335000000000001</v>
      </c>
      <c r="S314" s="43" cm="1">
        <f t="array" ref="S314">_xlfn.IFS(A314=$AT$8,STL!$S$3,A314=$AT$9,STL!$S$4,A314=$AT$10,STL!$S$5,A314=$AT$11,STL!$S$6,A314=$AT$12,STL!$S$7,A314=$AT$13,STL!$S$8,A314=$AT$14,STL!$S$9,A314=$AT$15,STL!$S$10,A314=$AT$16,STL!$S$11,A314=$AT$17,STL!$S$12,A314=$AT$18,STL!$S$13,A314=$AT$19,STL!$S$14,A314=$AT$20,STL!$S$15,A314=$AT$21,STL!$S$16,A314=$AT$22,STL!$S$17,A314=$AT$23,STL!$S$18,A314=$AT$24,STL!$S$19,A314=$AT$25,STL!$S$20,A314=$AT$26,STL!$S$21,A314=$AT$27,STL!$S$22,A314=$AT$28,STL!$S$23,A314=$AT$29,STL!$S$24,A314=$AT$30,STL!$S$25,A314=$AT$31,STL!$S$26,A314=$AT$32,STL!$S$27,A314=$AT$33,STL!$S$28,A314=$AT$34,STL!$S$29,A314=$AT$35,STL!$S$30,A314=$AT$36,STL!$S$31,A314=$AT$37,STL!$S$32,A314=$AT$38,STL!$S$33,A314=$AT$39,STL!$S$34,A314=$AT$40,STL!$S$35,A314=$AT$41,STL!$S$36,A314=$AT$42,STL!$S$37,A314=$AT$43,STL!$S$38,A314=$AT$44,STL!$S$39,A314=$AT$45,STL!$S$40,A314=$AT$46,STL!$S$41,A314=$AT$47,STL!$S$42,A314=$AT$48,STL!$S$43,A314=$AT$49,STL!$S$44)</f>
        <v>15642.857142857143</v>
      </c>
      <c r="T314" s="2" cm="1">
        <f t="array" ref="T314">_xlfn.IFS(AD314=$AX$8,STL!$T$3,AD314=$AX$9,STL!$T$4,AD314=$AX$10,STL!$T$5,AD314=$AX$11,STL!$T$6,AD314=$AX$12,STL!$T$7,AD314=$AX$13,STL!$T$8,AD314=$AX$14,STL!$T$9,AD314=$AX$15,STL!$T$10,AD314=$AX$16,STL!$T$11,AD314=$AX$17,STL!$T$12,AD314=$AX$18,STL!$T$13,AD314=$AX$19,STL!$T$14,AD314=$AX$20,STL!$T$15,AD314=$AX$21,STL!$T$16,AD314=$AX$22,STL!$T$17,AD314=$AX$23,STL!$T$18,AD314=$AX$24,STL!$T$19,AD314=$AX$25,STL!$T$20,AD314=$AX$26,STL!$T$21,AD314=$AX$27,STL!$T$22,AD314=$AX$28,STL!$T$23,AD314=$AX$29,STL!$T$24,AD314=$AX$30,STL!$T$25,AD314=$AX$31,STL!$T$26,AD314=$AX$32,STL!$T$27,AD314=$AX$33,STL!$T$28,AD314=$AX$34,STL!$T$29,AD314=$AX$35,STL!$T$30,AD314=$AX$36,STL!$T$31,AD314=$AX$37,STL!$T$32,AD314=$AX$38,STL!$T$33,AD314=$AX$39,STL!$T$34,AD314=$AX$40,STL!$T$35,AD314=$AX$41,STL!$T$36,AD314=$AX$42,STL!$T$37,AD314=$AX$43,STL!$T$38,AD314=$AX$44,STL!$T$39,AD314=$AX$45,STL!$T$40,AD314=$AX$46,STL!$T$41,AD314=$AX$47,STL!$T$42,AD314=$AX$48,STL!$T$43,AD314=$AX$49,STL!$T$44)</f>
        <v>333.863</v>
      </c>
      <c r="U314" s="2" cm="1">
        <f t="array" ref="U314">_xlfn.IFS($AD314=$AX$8,STL!$U$3,$AD314=$AX$9,STL!$U$4,$AD314=$AX$10,STL!$U$5,$AD314=$AX$11,STL!$U$6,$AD314=$AX$12,STL!$U$7,$AD314=$AX$13,STL!$U$8,$AD314=$AX$14,STL!$U$9,$AD314=$AX$15,STL!$U$10,$AD314=$AX$16,STL!$U$11,$AD314=$AX$17,STL!$U$12,$AD314=$AX$18,STL!$U$13,$AD314=$AX$19,STL!$U$14,$AD314=$AX$20,STL!$U$15,$AD314=$AX$21,STL!$U$16,$AD314=$AX$22,STL!$U$17,$AD314=$AX$23,STL!$U$18,$AD314=$AX$24,STL!$U$19,$AD314=$AX$25,STL!$U$20,$AD314=$AX$26,STL!$U$21,$AD314=$AX$27,STL!$U$22,$AD314=$AX$28,STL!$U$23,$AD314=$AX$29,STL!$U$24,$AD314=$AX$30,STL!$U$25,$AD314=$AX$31,STL!$U$26,$AD314=$AX$32,STL!$U$27,$AD314=$AX$33,STL!$U$28,$AD314=$AX$34,STL!$U$29,$AD314=$AX$35,STL!$U$30,$AD314=$AX$36,STL!$U$31,$AD314=$AX$37,STL!$U$32,$AD314=$AX$38,STL!$U$33,$AD314=$AX$39,STL!$U$34,$AD314=$AX$40,STL!$U$35,$AD314=$AX$41,STL!$U$36,$AD314=$AX$42,STL!$U$37,$AD314=$AX$43,STL!$U$38,$AD314=$AX$44,STL!$U$39,$AD314=$AX$45,STL!$U$40,$AD314=$AX$46,STL!$U$41,$AD314=$AX$47,STL!$U$42,$AD314=$AX$48,STL!$U$43,$AD314=$AX$49,STL!$U$44)</f>
        <v>0.14499999999999999</v>
      </c>
      <c r="V314" s="2" cm="1">
        <f t="array" ref="V314">_xlfn.IFS($AD314=$AX$8,STL!$V$3,$AD314=$AX$9,STL!$V$4,$AD314=$AX$10,STL!$V$5,$AD314=$AX$11,STL!$V$6,$AD314=$AX$12,STL!$V$7,$AD314=$AX$13,STL!$V$8,$AD314=$AX$14,STL!$V$9,$AD314=$AX$15,STL!$V$10,$AD314=$AX$16,STL!$V$11,$AD314=$AX$17,STL!$V$12,$AD314=$AX$18,STL!$V$13,$AD314=$AX$19,STL!$V$14,$AD314=$AX$20,STL!$V$15,$AD314=$AX$21,STL!$V$16,$AD314=$AX$22,STL!$V$17,$AD314=$AX$23,STL!$V$18,$AD314=$AX$24,STL!$V$19,$AD314=$AX$25,STL!$V$20,$AD314=$AX$26,STL!$V$21,$AD314=$AX$27,STL!$V$22,$AD314=$AX$28,STL!$V$23,$AD314=$AX$29,STL!$V$24,$AD314=$AX$30,STL!$V$25,$AD314=$AX$31,STL!$V$26,$AD314=$AX$32,STL!$V$27,$AD314=$AX$33,STL!$V$28,$AD314=$AX$34,STL!$V$29,$AD314=$AX$35,STL!$V$30,$AD314=$AX$36,STL!$V$31,$AD314=$AX$37,STL!$V$32,$AD314=$AX$38,STL!$V$33,$AD314=$AX$39,STL!$V$34,$AD314=$AX$40,STL!$V$35,$AD314=$AX$41,STL!$V$36,$AD314=$AX$42,STL!$V$37,$AD314=$AX$43,STL!$V$38,$AD314=$AX$44,STL!$V$39,$AD314=$AX$45,STL!$V$40,$AD314=$AX$46,STL!$V$41,$AD314=$AX$47,STL!$V$42,$AD314=$AX$48,STL!$V$43,$AD314=$AX$49,STL!$V$44)</f>
        <v>334.00799999999998</v>
      </c>
      <c r="W314" s="2" t="s">
        <v>1632</v>
      </c>
      <c r="X314" s="2">
        <v>0.2</v>
      </c>
      <c r="Y314" s="2" t="s">
        <v>33</v>
      </c>
      <c r="Z314" s="2" t="s">
        <v>34</v>
      </c>
      <c r="AA314" s="2" t="s">
        <v>35</v>
      </c>
      <c r="AB314" s="2">
        <v>775.58773099999996</v>
      </c>
      <c r="AC314" s="2">
        <v>0.77558800000000006</v>
      </c>
      <c r="AD314" s="2">
        <v>37</v>
      </c>
      <c r="AE314" s="10" t="s">
        <v>307</v>
      </c>
      <c r="AF314" s="2">
        <f t="shared" si="5"/>
        <v>24264.824571428573</v>
      </c>
      <c r="AG314" s="2" cm="1">
        <f t="array" ref="AG314">_xlfn.IFS(D314="I",MIN('Datos pp I Región'!$K$7:$K$9),D314="II",MIN('Datos pp II Región'!$K$7:$K$9),D314="III",MIN('Datos pp III Región'!$K$7:$K$9),D314="IV",MIN('Datos pp IV Región'!$K$7:$K$9),D314="V",MIN('Datos pp V Región'!$K$7:$K$9),D314="RM",MIN('Datos pp RM'!$K$7:$K$9),D314="VI",MIN('Datos pp VI Región'!$K$7:$K$9))</f>
        <v>2</v>
      </c>
      <c r="AH314" s="2" cm="1">
        <f t="array" ref="AH314">_xlfn.IFS(Z314="Pavimentado",1-(AG314/(4*365)),Z314="No Pavimentado",1-(AG314/365))</f>
        <v>0.99863013698630132</v>
      </c>
      <c r="AI314" s="2" cm="1">
        <f t="array" ref="AI314">_xlfn.IFS(Z314="Pavimentado",8,Z314="No Pavimentado",R314)</f>
        <v>8</v>
      </c>
      <c r="AJ314" s="2">
        <v>0.62</v>
      </c>
      <c r="AK314" s="2">
        <v>0.15</v>
      </c>
      <c r="AL314" s="2">
        <v>1.5</v>
      </c>
      <c r="AM314" s="2">
        <v>0.15</v>
      </c>
      <c r="AN314" s="2"/>
      <c r="AO314" s="2" cm="1">
        <f t="array" ref="AO314">_xlfn.IFS($Z314=$AU$3,AJ314*(($X314)^(0.91))*(AI314*1.1023)^(1.02),$Z314=$AU$4,AL314*281.9*((8.5/12)^0.9)*(AI314/2.72)^0.45)</f>
        <v>1.3201600184669013</v>
      </c>
      <c r="AP314" s="2" cm="1">
        <f t="array" ref="AP314">_xlfn.IFS($Z314=$AU$3,AK314*(($X314)^(0.91))*(AI314*1.1023)^1.02,$Z314=$AU$4,AM314*281.9*((8.5/12)^0.9)*(AI314/2.72)^0.45)</f>
        <v>0.31939355285489546</v>
      </c>
      <c r="AQ314" s="2" cm="1">
        <f t="array" ref="AQ314">_xlfn.IFS(Z314=$AU$3,(AF314*AO314*AH314)/1000000,Z314=$AU$4,(AF314*AH314*AO314*(1-AN314))/1000000)</f>
        <v>3.1989569814238859E-2</v>
      </c>
      <c r="AR314" s="2" cm="1">
        <f t="array" ref="AR314">_xlfn.IFS(Z314=$AU$3,(AF314*AP314*AH314)/1000000,Z314=$AU$4,(AF314*AH314*AP314*(1-AN314))/1000000)</f>
        <v>7.7394120518319825E-3</v>
      </c>
    </row>
    <row r="315" spans="1:44" x14ac:dyDescent="0.3">
      <c r="A315" s="2">
        <v>37</v>
      </c>
      <c r="B315" t="s">
        <v>228</v>
      </c>
      <c r="D315" t="s">
        <v>75</v>
      </c>
      <c r="F315" s="2" t="s">
        <v>271</v>
      </c>
      <c r="G315" s="2" t="s">
        <v>264</v>
      </c>
      <c r="H315" s="2" t="s">
        <v>272</v>
      </c>
      <c r="I315" s="2" t="s">
        <v>28</v>
      </c>
      <c r="J315" s="2">
        <v>1200</v>
      </c>
      <c r="K315" s="2" t="s">
        <v>232</v>
      </c>
      <c r="L315" s="2">
        <v>40</v>
      </c>
      <c r="M315" s="2" t="s">
        <v>233</v>
      </c>
      <c r="N315" s="2" t="s">
        <v>265</v>
      </c>
      <c r="O315" s="2">
        <v>438000</v>
      </c>
      <c r="P315" s="2" cm="1">
        <f t="array" ref="P315">_xlfn.IFS(AD315=$AT$8,STL!$P$3,AD315=$AT$9,STL!$P$4,AD315=$AT$10,STL!$P$5,AD315=$AT$11,STL!$P$6,AD315=$AT$12,STL!$P$7,AD315=$AT$13,STL!$P$8,AD315=$AT$14,STL!$P$9,AD315=$AT$15,STL!$P$10,AD315=$AT$16,STL!$P$11,AD315=$AT$17,STL!$P$12,AD315=$AT$18,STL!$P$13,AD315=$AT$19,STL!$P$14,AD315=$AT$20,STL!$P$15,AD315=$AT$21,STL!$P$16,AD315=$AT$22,STL!$P$17,AD315=$AT$23,STL!$P$18,AD315=$AT$24,STL!$P$19,AD315=$AT$25,STL!$P$20,AD315=$AT$26,STL!$P$21,AD315=$AT$27,STL!$P$22,AD315=$AT$28,STL!$P$23,AD315=$AT$29,STL!$P$24,AD315=$AT$30,STL!$P$25,AD315=$AT$31,STL!$P$26,AD315=$AT$32,STL!$P$27,AD315=$AT$33,STL!$P$28,AD315=$AT$34,STL!$P$29,AD315=$AT$35,STL!$P$30,AD315=$AT$36,STL!$P$31,AD315=$AT$37,STL!$P$32,AD315=$AT$38,STL!$P$33,AD315=$AT$39,STL!$P$34,AD315=$AT$40,STL!$P$35,AD315=$AT$41,STL!$P$36,AD315=$AT$42,STL!$P$37,AD315=$AT$43,STL!$P$38,AD315=$AT$44,STL!$P$39,AD315=$AT$45,STL!$P$40,AD315=$AT$46,STL!$P$41,AD315=$AT$47,STL!$P$42,AD315=$AT$48,STL!$P$43,AD315=$AT$49,STL!$P$44)</f>
        <v>8.3350000000000009</v>
      </c>
      <c r="Q315" s="2">
        <f>STL!$Q$3</f>
        <v>28</v>
      </c>
      <c r="R315" s="42">
        <f>STL!$R$3</f>
        <v>36.335000000000001</v>
      </c>
      <c r="S315" s="43" cm="1">
        <f t="array" ref="S315">_xlfn.IFS(A315=$AT$8,STL!$S$3,A315=$AT$9,STL!$S$4,A315=$AT$10,STL!$S$5,A315=$AT$11,STL!$S$6,A315=$AT$12,STL!$S$7,A315=$AT$13,STL!$S$8,A315=$AT$14,STL!$S$9,A315=$AT$15,STL!$S$10,A315=$AT$16,STL!$S$11,A315=$AT$17,STL!$S$12,A315=$AT$18,STL!$S$13,A315=$AT$19,STL!$S$14,A315=$AT$20,STL!$S$15,A315=$AT$21,STL!$S$16,A315=$AT$22,STL!$S$17,A315=$AT$23,STL!$S$18,A315=$AT$24,STL!$S$19,A315=$AT$25,STL!$S$20,A315=$AT$26,STL!$S$21,A315=$AT$27,STL!$S$22,A315=$AT$28,STL!$S$23,A315=$AT$29,STL!$S$24,A315=$AT$30,STL!$S$25,A315=$AT$31,STL!$S$26,A315=$AT$32,STL!$S$27,A315=$AT$33,STL!$S$28,A315=$AT$34,STL!$S$29,A315=$AT$35,STL!$S$30,A315=$AT$36,STL!$S$31,A315=$AT$37,STL!$S$32,A315=$AT$38,STL!$S$33,A315=$AT$39,STL!$S$34,A315=$AT$40,STL!$S$35,A315=$AT$41,STL!$S$36,A315=$AT$42,STL!$S$37,A315=$AT$43,STL!$S$38,A315=$AT$44,STL!$S$39,A315=$AT$45,STL!$S$40,A315=$AT$46,STL!$S$41,A315=$AT$47,STL!$S$42,A315=$AT$48,STL!$S$43,A315=$AT$49,STL!$S$44)</f>
        <v>15642.857142857143</v>
      </c>
      <c r="T315" s="2" cm="1">
        <f t="array" ref="T315">_xlfn.IFS(AD315=$AX$8,STL!$T$3,AD315=$AX$9,STL!$T$4,AD315=$AX$10,STL!$T$5,AD315=$AX$11,STL!$T$6,AD315=$AX$12,STL!$T$7,AD315=$AX$13,STL!$T$8,AD315=$AX$14,STL!$T$9,AD315=$AX$15,STL!$T$10,AD315=$AX$16,STL!$T$11,AD315=$AX$17,STL!$T$12,AD315=$AX$18,STL!$T$13,AD315=$AX$19,STL!$T$14,AD315=$AX$20,STL!$T$15,AD315=$AX$21,STL!$T$16,AD315=$AX$22,STL!$T$17,AD315=$AX$23,STL!$T$18,AD315=$AX$24,STL!$T$19,AD315=$AX$25,STL!$T$20,AD315=$AX$26,STL!$T$21,AD315=$AX$27,STL!$T$22,AD315=$AX$28,STL!$T$23,AD315=$AX$29,STL!$T$24,AD315=$AX$30,STL!$T$25,AD315=$AX$31,STL!$T$26,AD315=$AX$32,STL!$T$27,AD315=$AX$33,STL!$T$28,AD315=$AX$34,STL!$T$29,AD315=$AX$35,STL!$T$30,AD315=$AX$36,STL!$T$31,AD315=$AX$37,STL!$T$32,AD315=$AX$38,STL!$T$33,AD315=$AX$39,STL!$T$34,AD315=$AX$40,STL!$T$35,AD315=$AX$41,STL!$T$36,AD315=$AX$42,STL!$T$37,AD315=$AX$43,STL!$T$38,AD315=$AX$44,STL!$T$39,AD315=$AX$45,STL!$T$40,AD315=$AX$46,STL!$T$41,AD315=$AX$47,STL!$T$42,AD315=$AX$48,STL!$T$43,AD315=$AX$49,STL!$T$44)</f>
        <v>333.863</v>
      </c>
      <c r="U315" s="2" cm="1">
        <f t="array" ref="U315">_xlfn.IFS($AD315=$AX$8,STL!$U$3,$AD315=$AX$9,STL!$U$4,$AD315=$AX$10,STL!$U$5,$AD315=$AX$11,STL!$U$6,$AD315=$AX$12,STL!$U$7,$AD315=$AX$13,STL!$U$8,$AD315=$AX$14,STL!$U$9,$AD315=$AX$15,STL!$U$10,$AD315=$AX$16,STL!$U$11,$AD315=$AX$17,STL!$U$12,$AD315=$AX$18,STL!$U$13,$AD315=$AX$19,STL!$U$14,$AD315=$AX$20,STL!$U$15,$AD315=$AX$21,STL!$U$16,$AD315=$AX$22,STL!$U$17,$AD315=$AX$23,STL!$U$18,$AD315=$AX$24,STL!$U$19,$AD315=$AX$25,STL!$U$20,$AD315=$AX$26,STL!$U$21,$AD315=$AX$27,STL!$U$22,$AD315=$AX$28,STL!$U$23,$AD315=$AX$29,STL!$U$24,$AD315=$AX$30,STL!$U$25,$AD315=$AX$31,STL!$U$26,$AD315=$AX$32,STL!$U$27,$AD315=$AX$33,STL!$U$28,$AD315=$AX$34,STL!$U$29,$AD315=$AX$35,STL!$U$30,$AD315=$AX$36,STL!$U$31,$AD315=$AX$37,STL!$U$32,$AD315=$AX$38,STL!$U$33,$AD315=$AX$39,STL!$U$34,$AD315=$AX$40,STL!$U$35,$AD315=$AX$41,STL!$U$36,$AD315=$AX$42,STL!$U$37,$AD315=$AX$43,STL!$U$38,$AD315=$AX$44,STL!$U$39,$AD315=$AX$45,STL!$U$40,$AD315=$AX$46,STL!$U$41,$AD315=$AX$47,STL!$U$42,$AD315=$AX$48,STL!$U$43,$AD315=$AX$49,STL!$U$44)</f>
        <v>0.14499999999999999</v>
      </c>
      <c r="V315" s="2" cm="1">
        <f t="array" ref="V315">_xlfn.IFS($AD315=$AX$8,STL!$V$3,$AD315=$AX$9,STL!$V$4,$AD315=$AX$10,STL!$V$5,$AD315=$AX$11,STL!$V$6,$AD315=$AX$12,STL!$V$7,$AD315=$AX$13,STL!$V$8,$AD315=$AX$14,STL!$V$9,$AD315=$AX$15,STL!$V$10,$AD315=$AX$16,STL!$V$11,$AD315=$AX$17,STL!$V$12,$AD315=$AX$18,STL!$V$13,$AD315=$AX$19,STL!$V$14,$AD315=$AX$20,STL!$V$15,$AD315=$AX$21,STL!$V$16,$AD315=$AX$22,STL!$V$17,$AD315=$AX$23,STL!$V$18,$AD315=$AX$24,STL!$V$19,$AD315=$AX$25,STL!$V$20,$AD315=$AX$26,STL!$V$21,$AD315=$AX$27,STL!$V$22,$AD315=$AX$28,STL!$V$23,$AD315=$AX$29,STL!$V$24,$AD315=$AX$30,STL!$V$25,$AD315=$AX$31,STL!$V$26,$AD315=$AX$32,STL!$V$27,$AD315=$AX$33,STL!$V$28,$AD315=$AX$34,STL!$V$29,$AD315=$AX$35,STL!$V$30,$AD315=$AX$36,STL!$V$31,$AD315=$AX$37,STL!$V$32,$AD315=$AX$38,STL!$V$33,$AD315=$AX$39,STL!$V$34,$AD315=$AX$40,STL!$V$35,$AD315=$AX$41,STL!$V$36,$AD315=$AX$42,STL!$V$37,$AD315=$AX$43,STL!$V$38,$AD315=$AX$44,STL!$V$39,$AD315=$AX$45,STL!$V$40,$AD315=$AX$46,STL!$V$41,$AD315=$AX$47,STL!$V$42,$AD315=$AX$48,STL!$V$43,$AD315=$AX$49,STL!$V$44)</f>
        <v>334.00799999999998</v>
      </c>
      <c r="W315" s="2" t="s">
        <v>1633</v>
      </c>
      <c r="X315" s="2">
        <v>0.2</v>
      </c>
      <c r="Y315" s="2" t="s">
        <v>33</v>
      </c>
      <c r="Z315" s="2" t="s">
        <v>34</v>
      </c>
      <c r="AA315" s="2" t="s">
        <v>35</v>
      </c>
      <c r="AB315" s="2">
        <v>53847.690807999999</v>
      </c>
      <c r="AC315" s="2">
        <v>53.847690999999998</v>
      </c>
      <c r="AD315" s="2">
        <v>37</v>
      </c>
      <c r="AE315" s="10" t="s">
        <v>307</v>
      </c>
      <c r="AF315" s="2">
        <f t="shared" si="5"/>
        <v>1684663.4755714284</v>
      </c>
      <c r="AG315" s="2" cm="1">
        <f t="array" ref="AG315">_xlfn.IFS(D315="I",MIN('Datos pp I Región'!$K$7:$K$9),D315="II",MIN('Datos pp II Región'!$K$7:$K$9),D315="III",MIN('Datos pp III Región'!$K$7:$K$9),D315="IV",MIN('Datos pp IV Región'!$K$7:$K$9),D315="V",MIN('Datos pp V Región'!$K$7:$K$9),D315="RM",MIN('Datos pp RM'!$K$7:$K$9),D315="VI",MIN('Datos pp VI Región'!$K$7:$K$9))</f>
        <v>2</v>
      </c>
      <c r="AH315" s="2" cm="1">
        <f t="array" ref="AH315">_xlfn.IFS(Z315="Pavimentado",1-(AG315/(4*365)),Z315="No Pavimentado",1-(AG315/365))</f>
        <v>0.99863013698630132</v>
      </c>
      <c r="AI315" s="2" cm="1">
        <f t="array" ref="AI315">_xlfn.IFS(Z315="Pavimentado",8,Z315="No Pavimentado",R315)</f>
        <v>8</v>
      </c>
      <c r="AJ315" s="2">
        <v>0.62</v>
      </c>
      <c r="AK315" s="2">
        <v>0.15</v>
      </c>
      <c r="AL315" s="2">
        <v>1.5</v>
      </c>
      <c r="AM315" s="2">
        <v>0.15</v>
      </c>
      <c r="AN315" s="2"/>
      <c r="AO315" s="2" cm="1">
        <f t="array" ref="AO315">_xlfn.IFS($Z315=$AU$3,AJ315*(($X315)^(0.91))*(AI315*1.1023)^(1.02),$Z315=$AU$4,AL315*281.9*((8.5/12)^0.9)*(AI315/2.72)^0.45)</f>
        <v>1.3201600184669013</v>
      </c>
      <c r="AP315" s="2" cm="1">
        <f t="array" ref="AP315">_xlfn.IFS($Z315=$AU$3,AK315*(($X315)^(0.91))*(AI315*1.1023)^1.02,$Z315=$AU$4,AM315*281.9*((8.5/12)^0.9)*(AI315/2.72)^0.45)</f>
        <v>0.31939355285489546</v>
      </c>
      <c r="AQ315" s="2" cm="1">
        <f t="array" ref="AQ315">_xlfn.IFS(Z315=$AU$3,(AF315*AO315*AH315)/1000000,Z315=$AU$4,(AF315*AH315*AO315*(1-AN315))/1000000)</f>
        <v>2.2209787549318216</v>
      </c>
      <c r="AR315" s="2" cm="1">
        <f t="array" ref="AR315">_xlfn.IFS(Z315=$AU$3,(AF315*AP315*AH315)/1000000,Z315=$AU$4,(AF315*AH315*AP315*(1-AN315))/1000000)</f>
        <v>0.53733356974156965</v>
      </c>
    </row>
    <row r="316" spans="1:44" x14ac:dyDescent="0.3">
      <c r="A316" s="2">
        <v>37</v>
      </c>
      <c r="B316" t="s">
        <v>228</v>
      </c>
      <c r="D316" t="s">
        <v>75</v>
      </c>
      <c r="F316" s="2" t="s">
        <v>271</v>
      </c>
      <c r="G316" s="2" t="s">
        <v>264</v>
      </c>
      <c r="H316" s="2" t="s">
        <v>272</v>
      </c>
      <c r="I316" s="2" t="s">
        <v>28</v>
      </c>
      <c r="J316" s="2">
        <v>1200</v>
      </c>
      <c r="K316" s="2" t="s">
        <v>232</v>
      </c>
      <c r="L316" s="2">
        <v>40</v>
      </c>
      <c r="M316" s="2" t="s">
        <v>233</v>
      </c>
      <c r="N316" s="2" t="s">
        <v>265</v>
      </c>
      <c r="O316" s="2">
        <v>438000</v>
      </c>
      <c r="P316" s="2" cm="1">
        <f t="array" ref="P316">_xlfn.IFS(AD316=$AT$8,STL!$P$3,AD316=$AT$9,STL!$P$4,AD316=$AT$10,STL!$P$5,AD316=$AT$11,STL!$P$6,AD316=$AT$12,STL!$P$7,AD316=$AT$13,STL!$P$8,AD316=$AT$14,STL!$P$9,AD316=$AT$15,STL!$P$10,AD316=$AT$16,STL!$P$11,AD316=$AT$17,STL!$P$12,AD316=$AT$18,STL!$P$13,AD316=$AT$19,STL!$P$14,AD316=$AT$20,STL!$P$15,AD316=$AT$21,STL!$P$16,AD316=$AT$22,STL!$P$17,AD316=$AT$23,STL!$P$18,AD316=$AT$24,STL!$P$19,AD316=$AT$25,STL!$P$20,AD316=$AT$26,STL!$P$21,AD316=$AT$27,STL!$P$22,AD316=$AT$28,STL!$P$23,AD316=$AT$29,STL!$P$24,AD316=$AT$30,STL!$P$25,AD316=$AT$31,STL!$P$26,AD316=$AT$32,STL!$P$27,AD316=$AT$33,STL!$P$28,AD316=$AT$34,STL!$P$29,AD316=$AT$35,STL!$P$30,AD316=$AT$36,STL!$P$31,AD316=$AT$37,STL!$P$32,AD316=$AT$38,STL!$P$33,AD316=$AT$39,STL!$P$34,AD316=$AT$40,STL!$P$35,AD316=$AT$41,STL!$P$36,AD316=$AT$42,STL!$P$37,AD316=$AT$43,STL!$P$38,AD316=$AT$44,STL!$P$39,AD316=$AT$45,STL!$P$40,AD316=$AT$46,STL!$P$41,AD316=$AT$47,STL!$P$42,AD316=$AT$48,STL!$P$43,AD316=$AT$49,STL!$P$44)</f>
        <v>8.3350000000000009</v>
      </c>
      <c r="Q316" s="2">
        <f>STL!$Q$3</f>
        <v>28</v>
      </c>
      <c r="R316" s="42">
        <f>STL!$R$3</f>
        <v>36.335000000000001</v>
      </c>
      <c r="S316" s="43" cm="1">
        <f t="array" ref="S316">_xlfn.IFS(A316=$AT$8,STL!$S$3,A316=$AT$9,STL!$S$4,A316=$AT$10,STL!$S$5,A316=$AT$11,STL!$S$6,A316=$AT$12,STL!$S$7,A316=$AT$13,STL!$S$8,A316=$AT$14,STL!$S$9,A316=$AT$15,STL!$S$10,A316=$AT$16,STL!$S$11,A316=$AT$17,STL!$S$12,A316=$AT$18,STL!$S$13,A316=$AT$19,STL!$S$14,A316=$AT$20,STL!$S$15,A316=$AT$21,STL!$S$16,A316=$AT$22,STL!$S$17,A316=$AT$23,STL!$S$18,A316=$AT$24,STL!$S$19,A316=$AT$25,STL!$S$20,A316=$AT$26,STL!$S$21,A316=$AT$27,STL!$S$22,A316=$AT$28,STL!$S$23,A316=$AT$29,STL!$S$24,A316=$AT$30,STL!$S$25,A316=$AT$31,STL!$S$26,A316=$AT$32,STL!$S$27,A316=$AT$33,STL!$S$28,A316=$AT$34,STL!$S$29,A316=$AT$35,STL!$S$30,A316=$AT$36,STL!$S$31,A316=$AT$37,STL!$S$32,A316=$AT$38,STL!$S$33,A316=$AT$39,STL!$S$34,A316=$AT$40,STL!$S$35,A316=$AT$41,STL!$S$36,A316=$AT$42,STL!$S$37,A316=$AT$43,STL!$S$38,A316=$AT$44,STL!$S$39,A316=$AT$45,STL!$S$40,A316=$AT$46,STL!$S$41,A316=$AT$47,STL!$S$42,A316=$AT$48,STL!$S$43,A316=$AT$49,STL!$S$44)</f>
        <v>15642.857142857143</v>
      </c>
      <c r="T316" s="2" cm="1">
        <f t="array" ref="T316">_xlfn.IFS(AD316=$AX$8,STL!$T$3,AD316=$AX$9,STL!$T$4,AD316=$AX$10,STL!$T$5,AD316=$AX$11,STL!$T$6,AD316=$AX$12,STL!$T$7,AD316=$AX$13,STL!$T$8,AD316=$AX$14,STL!$T$9,AD316=$AX$15,STL!$T$10,AD316=$AX$16,STL!$T$11,AD316=$AX$17,STL!$T$12,AD316=$AX$18,STL!$T$13,AD316=$AX$19,STL!$T$14,AD316=$AX$20,STL!$T$15,AD316=$AX$21,STL!$T$16,AD316=$AX$22,STL!$T$17,AD316=$AX$23,STL!$T$18,AD316=$AX$24,STL!$T$19,AD316=$AX$25,STL!$T$20,AD316=$AX$26,STL!$T$21,AD316=$AX$27,STL!$T$22,AD316=$AX$28,STL!$T$23,AD316=$AX$29,STL!$T$24,AD316=$AX$30,STL!$T$25,AD316=$AX$31,STL!$T$26,AD316=$AX$32,STL!$T$27,AD316=$AX$33,STL!$T$28,AD316=$AX$34,STL!$T$29,AD316=$AX$35,STL!$T$30,AD316=$AX$36,STL!$T$31,AD316=$AX$37,STL!$T$32,AD316=$AX$38,STL!$T$33,AD316=$AX$39,STL!$T$34,AD316=$AX$40,STL!$T$35,AD316=$AX$41,STL!$T$36,AD316=$AX$42,STL!$T$37,AD316=$AX$43,STL!$T$38,AD316=$AX$44,STL!$T$39,AD316=$AX$45,STL!$T$40,AD316=$AX$46,STL!$T$41,AD316=$AX$47,STL!$T$42,AD316=$AX$48,STL!$T$43,AD316=$AX$49,STL!$T$44)</f>
        <v>333.863</v>
      </c>
      <c r="U316" s="2" cm="1">
        <f t="array" ref="U316">_xlfn.IFS($AD316=$AX$8,STL!$U$3,$AD316=$AX$9,STL!$U$4,$AD316=$AX$10,STL!$U$5,$AD316=$AX$11,STL!$U$6,$AD316=$AX$12,STL!$U$7,$AD316=$AX$13,STL!$U$8,$AD316=$AX$14,STL!$U$9,$AD316=$AX$15,STL!$U$10,$AD316=$AX$16,STL!$U$11,$AD316=$AX$17,STL!$U$12,$AD316=$AX$18,STL!$U$13,$AD316=$AX$19,STL!$U$14,$AD316=$AX$20,STL!$U$15,$AD316=$AX$21,STL!$U$16,$AD316=$AX$22,STL!$U$17,$AD316=$AX$23,STL!$U$18,$AD316=$AX$24,STL!$U$19,$AD316=$AX$25,STL!$U$20,$AD316=$AX$26,STL!$U$21,$AD316=$AX$27,STL!$U$22,$AD316=$AX$28,STL!$U$23,$AD316=$AX$29,STL!$U$24,$AD316=$AX$30,STL!$U$25,$AD316=$AX$31,STL!$U$26,$AD316=$AX$32,STL!$U$27,$AD316=$AX$33,STL!$U$28,$AD316=$AX$34,STL!$U$29,$AD316=$AX$35,STL!$U$30,$AD316=$AX$36,STL!$U$31,$AD316=$AX$37,STL!$U$32,$AD316=$AX$38,STL!$U$33,$AD316=$AX$39,STL!$U$34,$AD316=$AX$40,STL!$U$35,$AD316=$AX$41,STL!$U$36,$AD316=$AX$42,STL!$U$37,$AD316=$AX$43,STL!$U$38,$AD316=$AX$44,STL!$U$39,$AD316=$AX$45,STL!$U$40,$AD316=$AX$46,STL!$U$41,$AD316=$AX$47,STL!$U$42,$AD316=$AX$48,STL!$U$43,$AD316=$AX$49,STL!$U$44)</f>
        <v>0.14499999999999999</v>
      </c>
      <c r="V316" s="2" cm="1">
        <f t="array" ref="V316">_xlfn.IFS($AD316=$AX$8,STL!$V$3,$AD316=$AX$9,STL!$V$4,$AD316=$AX$10,STL!$V$5,$AD316=$AX$11,STL!$V$6,$AD316=$AX$12,STL!$V$7,$AD316=$AX$13,STL!$V$8,$AD316=$AX$14,STL!$V$9,$AD316=$AX$15,STL!$V$10,$AD316=$AX$16,STL!$V$11,$AD316=$AX$17,STL!$V$12,$AD316=$AX$18,STL!$V$13,$AD316=$AX$19,STL!$V$14,$AD316=$AX$20,STL!$V$15,$AD316=$AX$21,STL!$V$16,$AD316=$AX$22,STL!$V$17,$AD316=$AX$23,STL!$V$18,$AD316=$AX$24,STL!$V$19,$AD316=$AX$25,STL!$V$20,$AD316=$AX$26,STL!$V$21,$AD316=$AX$27,STL!$V$22,$AD316=$AX$28,STL!$V$23,$AD316=$AX$29,STL!$V$24,$AD316=$AX$30,STL!$V$25,$AD316=$AX$31,STL!$V$26,$AD316=$AX$32,STL!$V$27,$AD316=$AX$33,STL!$V$28,$AD316=$AX$34,STL!$V$29,$AD316=$AX$35,STL!$V$30,$AD316=$AX$36,STL!$V$31,$AD316=$AX$37,STL!$V$32,$AD316=$AX$38,STL!$V$33,$AD316=$AX$39,STL!$V$34,$AD316=$AX$40,STL!$V$35,$AD316=$AX$41,STL!$V$36,$AD316=$AX$42,STL!$V$37,$AD316=$AX$43,STL!$V$38,$AD316=$AX$44,STL!$V$39,$AD316=$AX$45,STL!$V$40,$AD316=$AX$46,STL!$V$41,$AD316=$AX$47,STL!$V$42,$AD316=$AX$48,STL!$V$43,$AD316=$AX$49,STL!$V$44)</f>
        <v>334.00799999999998</v>
      </c>
      <c r="W316" s="2" t="s">
        <v>1634</v>
      </c>
      <c r="X316" s="2">
        <v>0.2</v>
      </c>
      <c r="Y316" s="2" t="s">
        <v>33</v>
      </c>
      <c r="Z316" s="2" t="s">
        <v>34</v>
      </c>
      <c r="AA316" s="2" t="s">
        <v>35</v>
      </c>
      <c r="AB316" s="2">
        <v>2654.8783910000002</v>
      </c>
      <c r="AC316" s="2">
        <v>2.6548780000000001</v>
      </c>
      <c r="AD316" s="2">
        <v>37</v>
      </c>
      <c r="AE316" s="10" t="s">
        <v>307</v>
      </c>
      <c r="AF316" s="2">
        <f t="shared" ref="AF316:AF340" si="6">IF(AE316="Si",AC316*S316*2,AC316*S316)</f>
        <v>83059.754571428581</v>
      </c>
      <c r="AG316" s="2" cm="1">
        <f t="array" ref="AG316">_xlfn.IFS(D316="I",MIN('Datos pp I Región'!$K$7:$K$9),D316="II",MIN('Datos pp II Región'!$K$7:$K$9),D316="III",MIN('Datos pp III Región'!$K$7:$K$9),D316="IV",MIN('Datos pp IV Región'!$K$7:$K$9),D316="V",MIN('Datos pp V Región'!$K$7:$K$9),D316="RM",MIN('Datos pp RM'!$K$7:$K$9),D316="VI",MIN('Datos pp VI Región'!$K$7:$K$9))</f>
        <v>2</v>
      </c>
      <c r="AH316" s="2" cm="1">
        <f t="array" ref="AH316">_xlfn.IFS(Z316="Pavimentado",1-(AG316/(4*365)),Z316="No Pavimentado",1-(AG316/365))</f>
        <v>0.99863013698630132</v>
      </c>
      <c r="AI316" s="2" cm="1">
        <f t="array" ref="AI316">_xlfn.IFS(Z316="Pavimentado",8,Z316="No Pavimentado",R316)</f>
        <v>8</v>
      </c>
      <c r="AJ316" s="2">
        <v>0.62</v>
      </c>
      <c r="AK316" s="2">
        <v>0.15</v>
      </c>
      <c r="AL316" s="2">
        <v>1.5</v>
      </c>
      <c r="AM316" s="2">
        <v>0.15</v>
      </c>
      <c r="AN316" s="2"/>
      <c r="AO316" s="2" cm="1">
        <f t="array" ref="AO316">_xlfn.IFS($Z316=$AU$3,AJ316*(($X316)^(0.91))*(AI316*1.1023)^(1.02),$Z316=$AU$4,AL316*281.9*((8.5/12)^0.9)*(AI316/2.72)^0.45)</f>
        <v>1.3201600184669013</v>
      </c>
      <c r="AP316" s="2" cm="1">
        <f t="array" ref="AP316">_xlfn.IFS($Z316=$AU$3,AK316*(($X316)^(0.91))*(AI316*1.1023)^1.02,$Z316=$AU$4,AM316*281.9*((8.5/12)^0.9)*(AI316/2.72)^0.45)</f>
        <v>0.31939355285489546</v>
      </c>
      <c r="AQ316" s="2" cm="1">
        <f t="array" ref="AQ316">_xlfn.IFS(Z316=$AU$3,(AF316*AO316*AH316)/1000000,Z316=$AU$4,(AF316*AH316*AO316*(1-AN316))/1000000)</f>
        <v>0.1095019586807517</v>
      </c>
      <c r="AR316" s="2" cm="1">
        <f t="array" ref="AR316">_xlfn.IFS(Z316=$AU$3,(AF316*AP316*AH316)/1000000,Z316=$AU$4,(AF316*AH316*AP316*(1-AN316))/1000000)</f>
        <v>2.6492409358246375E-2</v>
      </c>
    </row>
    <row r="317" spans="1:44" x14ac:dyDescent="0.3">
      <c r="A317" s="2">
        <v>37</v>
      </c>
      <c r="B317" t="s">
        <v>228</v>
      </c>
      <c r="D317" t="s">
        <v>75</v>
      </c>
      <c r="F317" s="2" t="s">
        <v>273</v>
      </c>
      <c r="G317" s="2" t="s">
        <v>264</v>
      </c>
      <c r="H317" s="2" t="s">
        <v>272</v>
      </c>
      <c r="I317" s="2" t="s">
        <v>28</v>
      </c>
      <c r="J317" s="2">
        <v>1200</v>
      </c>
      <c r="K317" s="2" t="s">
        <v>232</v>
      </c>
      <c r="L317" s="2">
        <v>40</v>
      </c>
      <c r="M317" s="2" t="s">
        <v>233</v>
      </c>
      <c r="N317" s="2" t="s">
        <v>265</v>
      </c>
      <c r="O317" s="2">
        <v>438000</v>
      </c>
      <c r="P317" s="2" cm="1">
        <f t="array" ref="P317">_xlfn.IFS(AD317=$AT$8,STL!$P$3,AD317=$AT$9,STL!$P$4,AD317=$AT$10,STL!$P$5,AD317=$AT$11,STL!$P$6,AD317=$AT$12,STL!$P$7,AD317=$AT$13,STL!$P$8,AD317=$AT$14,STL!$P$9,AD317=$AT$15,STL!$P$10,AD317=$AT$16,STL!$P$11,AD317=$AT$17,STL!$P$12,AD317=$AT$18,STL!$P$13,AD317=$AT$19,STL!$P$14,AD317=$AT$20,STL!$P$15,AD317=$AT$21,STL!$P$16,AD317=$AT$22,STL!$P$17,AD317=$AT$23,STL!$P$18,AD317=$AT$24,STL!$P$19,AD317=$AT$25,STL!$P$20,AD317=$AT$26,STL!$P$21,AD317=$AT$27,STL!$P$22,AD317=$AT$28,STL!$P$23,AD317=$AT$29,STL!$P$24,AD317=$AT$30,STL!$P$25,AD317=$AT$31,STL!$P$26,AD317=$AT$32,STL!$P$27,AD317=$AT$33,STL!$P$28,AD317=$AT$34,STL!$P$29,AD317=$AT$35,STL!$P$30,AD317=$AT$36,STL!$P$31,AD317=$AT$37,STL!$P$32,AD317=$AT$38,STL!$P$33,AD317=$AT$39,STL!$P$34,AD317=$AT$40,STL!$P$35,AD317=$AT$41,STL!$P$36,AD317=$AT$42,STL!$P$37,AD317=$AT$43,STL!$P$38,AD317=$AT$44,STL!$P$39,AD317=$AT$45,STL!$P$40,AD317=$AT$46,STL!$P$41,AD317=$AT$47,STL!$P$42,AD317=$AT$48,STL!$P$43,AD317=$AT$49,STL!$P$44)</f>
        <v>8.3350000000000009</v>
      </c>
      <c r="Q317" s="2">
        <f>STL!$Q$3</f>
        <v>28</v>
      </c>
      <c r="R317" s="42">
        <f>STL!$R$3</f>
        <v>36.335000000000001</v>
      </c>
      <c r="S317" s="43" cm="1">
        <f t="array" ref="S317">_xlfn.IFS(A317=$AT$8,STL!$S$3,A317=$AT$9,STL!$S$4,A317=$AT$10,STL!$S$5,A317=$AT$11,STL!$S$6,A317=$AT$12,STL!$S$7,A317=$AT$13,STL!$S$8,A317=$AT$14,STL!$S$9,A317=$AT$15,STL!$S$10,A317=$AT$16,STL!$S$11,A317=$AT$17,STL!$S$12,A317=$AT$18,STL!$S$13,A317=$AT$19,STL!$S$14,A317=$AT$20,STL!$S$15,A317=$AT$21,STL!$S$16,A317=$AT$22,STL!$S$17,A317=$AT$23,STL!$S$18,A317=$AT$24,STL!$S$19,A317=$AT$25,STL!$S$20,A317=$AT$26,STL!$S$21,A317=$AT$27,STL!$S$22,A317=$AT$28,STL!$S$23,A317=$AT$29,STL!$S$24,A317=$AT$30,STL!$S$25,A317=$AT$31,STL!$S$26,A317=$AT$32,STL!$S$27,A317=$AT$33,STL!$S$28,A317=$AT$34,STL!$S$29,A317=$AT$35,STL!$S$30,A317=$AT$36,STL!$S$31,A317=$AT$37,STL!$S$32,A317=$AT$38,STL!$S$33,A317=$AT$39,STL!$S$34,A317=$AT$40,STL!$S$35,A317=$AT$41,STL!$S$36,A317=$AT$42,STL!$S$37,A317=$AT$43,STL!$S$38,A317=$AT$44,STL!$S$39,A317=$AT$45,STL!$S$40,A317=$AT$46,STL!$S$41,A317=$AT$47,STL!$S$42,A317=$AT$48,STL!$S$43,A317=$AT$49,STL!$S$44)</f>
        <v>15642.857142857143</v>
      </c>
      <c r="T317" s="2" cm="1">
        <f t="array" ref="T317">_xlfn.IFS(AD317=$AX$8,STL!$T$3,AD317=$AX$9,STL!$T$4,AD317=$AX$10,STL!$T$5,AD317=$AX$11,STL!$T$6,AD317=$AX$12,STL!$T$7,AD317=$AX$13,STL!$T$8,AD317=$AX$14,STL!$T$9,AD317=$AX$15,STL!$T$10,AD317=$AX$16,STL!$T$11,AD317=$AX$17,STL!$T$12,AD317=$AX$18,STL!$T$13,AD317=$AX$19,STL!$T$14,AD317=$AX$20,STL!$T$15,AD317=$AX$21,STL!$T$16,AD317=$AX$22,STL!$T$17,AD317=$AX$23,STL!$T$18,AD317=$AX$24,STL!$T$19,AD317=$AX$25,STL!$T$20,AD317=$AX$26,STL!$T$21,AD317=$AX$27,STL!$T$22,AD317=$AX$28,STL!$T$23,AD317=$AX$29,STL!$T$24,AD317=$AX$30,STL!$T$25,AD317=$AX$31,STL!$T$26,AD317=$AX$32,STL!$T$27,AD317=$AX$33,STL!$T$28,AD317=$AX$34,STL!$T$29,AD317=$AX$35,STL!$T$30,AD317=$AX$36,STL!$T$31,AD317=$AX$37,STL!$T$32,AD317=$AX$38,STL!$T$33,AD317=$AX$39,STL!$T$34,AD317=$AX$40,STL!$T$35,AD317=$AX$41,STL!$T$36,AD317=$AX$42,STL!$T$37,AD317=$AX$43,STL!$T$38,AD317=$AX$44,STL!$T$39,AD317=$AX$45,STL!$T$40,AD317=$AX$46,STL!$T$41,AD317=$AX$47,STL!$T$42,AD317=$AX$48,STL!$T$43,AD317=$AX$49,STL!$T$44)</f>
        <v>333.863</v>
      </c>
      <c r="U317" s="2" cm="1">
        <f t="array" ref="U317">_xlfn.IFS($AD317=$AX$8,STL!$U$3,$AD317=$AX$9,STL!$U$4,$AD317=$AX$10,STL!$U$5,$AD317=$AX$11,STL!$U$6,$AD317=$AX$12,STL!$U$7,$AD317=$AX$13,STL!$U$8,$AD317=$AX$14,STL!$U$9,$AD317=$AX$15,STL!$U$10,$AD317=$AX$16,STL!$U$11,$AD317=$AX$17,STL!$U$12,$AD317=$AX$18,STL!$U$13,$AD317=$AX$19,STL!$U$14,$AD317=$AX$20,STL!$U$15,$AD317=$AX$21,STL!$U$16,$AD317=$AX$22,STL!$U$17,$AD317=$AX$23,STL!$U$18,$AD317=$AX$24,STL!$U$19,$AD317=$AX$25,STL!$U$20,$AD317=$AX$26,STL!$U$21,$AD317=$AX$27,STL!$U$22,$AD317=$AX$28,STL!$U$23,$AD317=$AX$29,STL!$U$24,$AD317=$AX$30,STL!$U$25,$AD317=$AX$31,STL!$U$26,$AD317=$AX$32,STL!$U$27,$AD317=$AX$33,STL!$U$28,$AD317=$AX$34,STL!$U$29,$AD317=$AX$35,STL!$U$30,$AD317=$AX$36,STL!$U$31,$AD317=$AX$37,STL!$U$32,$AD317=$AX$38,STL!$U$33,$AD317=$AX$39,STL!$U$34,$AD317=$AX$40,STL!$U$35,$AD317=$AX$41,STL!$U$36,$AD317=$AX$42,STL!$U$37,$AD317=$AX$43,STL!$U$38,$AD317=$AX$44,STL!$U$39,$AD317=$AX$45,STL!$U$40,$AD317=$AX$46,STL!$U$41,$AD317=$AX$47,STL!$U$42,$AD317=$AX$48,STL!$U$43,$AD317=$AX$49,STL!$U$44)</f>
        <v>0.14499999999999999</v>
      </c>
      <c r="V317" s="2" cm="1">
        <f t="array" ref="V317">_xlfn.IFS($AD317=$AX$8,STL!$V$3,$AD317=$AX$9,STL!$V$4,$AD317=$AX$10,STL!$V$5,$AD317=$AX$11,STL!$V$6,$AD317=$AX$12,STL!$V$7,$AD317=$AX$13,STL!$V$8,$AD317=$AX$14,STL!$V$9,$AD317=$AX$15,STL!$V$10,$AD317=$AX$16,STL!$V$11,$AD317=$AX$17,STL!$V$12,$AD317=$AX$18,STL!$V$13,$AD317=$AX$19,STL!$V$14,$AD317=$AX$20,STL!$V$15,$AD317=$AX$21,STL!$V$16,$AD317=$AX$22,STL!$V$17,$AD317=$AX$23,STL!$V$18,$AD317=$AX$24,STL!$V$19,$AD317=$AX$25,STL!$V$20,$AD317=$AX$26,STL!$V$21,$AD317=$AX$27,STL!$V$22,$AD317=$AX$28,STL!$V$23,$AD317=$AX$29,STL!$V$24,$AD317=$AX$30,STL!$V$25,$AD317=$AX$31,STL!$V$26,$AD317=$AX$32,STL!$V$27,$AD317=$AX$33,STL!$V$28,$AD317=$AX$34,STL!$V$29,$AD317=$AX$35,STL!$V$30,$AD317=$AX$36,STL!$V$31,$AD317=$AX$37,STL!$V$32,$AD317=$AX$38,STL!$V$33,$AD317=$AX$39,STL!$V$34,$AD317=$AX$40,STL!$V$35,$AD317=$AX$41,STL!$V$36,$AD317=$AX$42,STL!$V$37,$AD317=$AX$43,STL!$V$38,$AD317=$AX$44,STL!$V$39,$AD317=$AX$45,STL!$V$40,$AD317=$AX$46,STL!$V$41,$AD317=$AX$47,STL!$V$42,$AD317=$AX$48,STL!$V$43,$AD317=$AX$49,STL!$V$44)</f>
        <v>334.00799999999998</v>
      </c>
      <c r="W317" s="2" t="s">
        <v>1635</v>
      </c>
      <c r="X317" s="2">
        <v>0</v>
      </c>
      <c r="Y317" s="2" t="s">
        <v>33</v>
      </c>
      <c r="Z317" s="2" t="s">
        <v>61</v>
      </c>
      <c r="AA317" s="2" t="s">
        <v>35</v>
      </c>
      <c r="AB317" s="2">
        <v>1151.596237</v>
      </c>
      <c r="AC317" s="2">
        <v>1.1515960000000001</v>
      </c>
      <c r="AD317" s="2">
        <v>37</v>
      </c>
      <c r="AE317" s="10" t="s">
        <v>307</v>
      </c>
      <c r="AF317" s="2">
        <f t="shared" si="6"/>
        <v>36028.503428571428</v>
      </c>
      <c r="AG317" s="2" cm="1">
        <f t="array" ref="AG317">_xlfn.IFS(D317="I",MIN('Datos pp I Región'!$K$7:$K$9),D317="II",MIN('Datos pp II Región'!$K$7:$K$9),D317="III",MIN('Datos pp III Región'!$K$7:$K$9),D317="IV",MIN('Datos pp IV Región'!$K$7:$K$9),D317="V",MIN('Datos pp V Región'!$K$7:$K$9),D317="RM",MIN('Datos pp RM'!$K$7:$K$9),D317="VI",MIN('Datos pp VI Región'!$K$7:$K$9))</f>
        <v>2</v>
      </c>
      <c r="AH317" s="2" cm="1">
        <f t="array" ref="AH317">_xlfn.IFS(Z317="Pavimentado",1-(AG317/(4*365)),Z317="No Pavimentado",1-(AG317/365))</f>
        <v>0.9945205479452055</v>
      </c>
      <c r="AI317" s="2" cm="1">
        <f t="array" ref="AI317">_xlfn.IFS(Z317="Pavimentado",8,Z317="No Pavimentado",R317)</f>
        <v>36.335000000000001</v>
      </c>
      <c r="AJ317" s="2">
        <v>0.62</v>
      </c>
      <c r="AK317" s="2">
        <v>0.15</v>
      </c>
      <c r="AL317" s="2">
        <v>1.5</v>
      </c>
      <c r="AM317" s="2">
        <v>0.15</v>
      </c>
      <c r="AN317" s="2"/>
      <c r="AO317" s="2" cm="1">
        <f t="array" ref="AO317">_xlfn.IFS($Z317=$AU$3,AJ317*(($X317)^(0.91))*(AI317*1.1023)^(1.02),$Z317=$AU$4,AL317*281.9*((8.5/12)^0.9)*(AI317/2.72)^0.45)</f>
        <v>995.38378987729118</v>
      </c>
      <c r="AP317" s="2" cm="1">
        <f t="array" ref="AP317">_xlfn.IFS($Z317=$AU$3,AK317*(($X317)^(0.91))*(AI317*1.1023)^1.02,$Z317=$AU$4,AM317*281.9*((8.5/12)^0.9)*(AI317/2.72)^0.45)</f>
        <v>99.538378987729104</v>
      </c>
      <c r="AQ317" s="2" cm="1">
        <f t="array" ref="AQ317">_xlfn.IFS(Z317=$AU$3,(AF317*AO317*AH317)/1000000,Z317=$AU$4,(AF317*AH317*AO317*(1-AN317))/1000000)</f>
        <v>35.665683145043403</v>
      </c>
      <c r="AR317" s="2" cm="1">
        <f t="array" ref="AR317">_xlfn.IFS(Z317=$AU$3,(AF317*AP317*AH317)/1000000,Z317=$AU$4,(AF317*AH317*AP317*(1-AN317))/1000000)</f>
        <v>3.5665683145043396</v>
      </c>
    </row>
    <row r="318" spans="1:44" x14ac:dyDescent="0.3">
      <c r="A318" s="2">
        <v>38</v>
      </c>
      <c r="B318" t="s">
        <v>228</v>
      </c>
      <c r="D318" t="s">
        <v>75</v>
      </c>
      <c r="F318" s="2" t="s">
        <v>275</v>
      </c>
      <c r="G318" s="2" t="s">
        <v>103</v>
      </c>
      <c r="H318" s="2" t="s">
        <v>272</v>
      </c>
      <c r="I318" s="2" t="s">
        <v>28</v>
      </c>
      <c r="J318" s="2">
        <v>1200</v>
      </c>
      <c r="K318" s="2" t="s">
        <v>232</v>
      </c>
      <c r="L318" s="2">
        <v>40</v>
      </c>
      <c r="M318" s="2" t="s">
        <v>233</v>
      </c>
      <c r="N318" s="2" t="s">
        <v>265</v>
      </c>
      <c r="O318" s="2">
        <v>438000</v>
      </c>
      <c r="P318" s="2" cm="1">
        <f t="array" ref="P318">_xlfn.IFS(AD318=$AT$8,STL!$P$3,AD318=$AT$9,STL!$P$4,AD318=$AT$10,STL!$P$5,AD318=$AT$11,STL!$P$6,AD318=$AT$12,STL!$P$7,AD318=$AT$13,STL!$P$8,AD318=$AT$14,STL!$P$9,AD318=$AT$15,STL!$P$10,AD318=$AT$16,STL!$P$11,AD318=$AT$17,STL!$P$12,AD318=$AT$18,STL!$P$13,AD318=$AT$19,STL!$P$14,AD318=$AT$20,STL!$P$15,AD318=$AT$21,STL!$P$16,AD318=$AT$22,STL!$P$17,AD318=$AT$23,STL!$P$18,AD318=$AT$24,STL!$P$19,AD318=$AT$25,STL!$P$20,AD318=$AT$26,STL!$P$21,AD318=$AT$27,STL!$P$22,AD318=$AT$28,STL!$P$23,AD318=$AT$29,STL!$P$24,AD318=$AT$30,STL!$P$25,AD318=$AT$31,STL!$P$26,AD318=$AT$32,STL!$P$27,AD318=$AT$33,STL!$P$28,AD318=$AT$34,STL!$P$29,AD318=$AT$35,STL!$P$30,AD318=$AT$36,STL!$P$31,AD318=$AT$37,STL!$P$32,AD318=$AT$38,STL!$P$33,AD318=$AT$39,STL!$P$34,AD318=$AT$40,STL!$P$35,AD318=$AT$41,STL!$P$36,AD318=$AT$42,STL!$P$37,AD318=$AT$43,STL!$P$38,AD318=$AT$44,STL!$P$39,AD318=$AT$45,STL!$P$40,AD318=$AT$46,STL!$P$41,AD318=$AT$47,STL!$P$42,AD318=$AT$48,STL!$P$43,AD318=$AT$49,STL!$P$44)</f>
        <v>8.3350000000000009</v>
      </c>
      <c r="Q318" s="2">
        <f>STL!$Q$3</f>
        <v>28</v>
      </c>
      <c r="R318" s="42">
        <f>STL!$R$3</f>
        <v>36.335000000000001</v>
      </c>
      <c r="S318" s="43" cm="1">
        <f t="array" ref="S318">_xlfn.IFS(A318=$AT$8,STL!$S$3,A318=$AT$9,STL!$S$4,A318=$AT$10,STL!$S$5,A318=$AT$11,STL!$S$6,A318=$AT$12,STL!$S$7,A318=$AT$13,STL!$S$8,A318=$AT$14,STL!$S$9,A318=$AT$15,STL!$S$10,A318=$AT$16,STL!$S$11,A318=$AT$17,STL!$S$12,A318=$AT$18,STL!$S$13,A318=$AT$19,STL!$S$14,A318=$AT$20,STL!$S$15,A318=$AT$21,STL!$S$16,A318=$AT$22,STL!$S$17,A318=$AT$23,STL!$S$18,A318=$AT$24,STL!$S$19,A318=$AT$25,STL!$S$20,A318=$AT$26,STL!$S$21,A318=$AT$27,STL!$S$22,A318=$AT$28,STL!$S$23,A318=$AT$29,STL!$S$24,A318=$AT$30,STL!$S$25,A318=$AT$31,STL!$S$26,A318=$AT$32,STL!$S$27,A318=$AT$33,STL!$S$28,A318=$AT$34,STL!$S$29,A318=$AT$35,STL!$S$30,A318=$AT$36,STL!$S$31,A318=$AT$37,STL!$S$32,A318=$AT$38,STL!$S$33,A318=$AT$39,STL!$S$34,A318=$AT$40,STL!$S$35,A318=$AT$41,STL!$S$36,A318=$AT$42,STL!$S$37,A318=$AT$43,STL!$S$38,A318=$AT$44,STL!$S$39,A318=$AT$45,STL!$S$40,A318=$AT$46,STL!$S$41,A318=$AT$47,STL!$S$42,A318=$AT$48,STL!$S$43,A318=$AT$49,STL!$S$44)</f>
        <v>15642.857142857143</v>
      </c>
      <c r="T318" s="2" cm="1">
        <f t="array" ref="T318">_xlfn.IFS(AD318=$AX$8,STL!$T$3,AD318=$AX$9,STL!$T$4,AD318=$AX$10,STL!$T$5,AD318=$AX$11,STL!$T$6,AD318=$AX$12,STL!$T$7,AD318=$AX$13,STL!$T$8,AD318=$AX$14,STL!$T$9,AD318=$AX$15,STL!$T$10,AD318=$AX$16,STL!$T$11,AD318=$AX$17,STL!$T$12,AD318=$AX$18,STL!$T$13,AD318=$AX$19,STL!$T$14,AD318=$AX$20,STL!$T$15,AD318=$AX$21,STL!$T$16,AD318=$AX$22,STL!$T$17,AD318=$AX$23,STL!$T$18,AD318=$AX$24,STL!$T$19,AD318=$AX$25,STL!$T$20,AD318=$AX$26,STL!$T$21,AD318=$AX$27,STL!$T$22,AD318=$AX$28,STL!$T$23,AD318=$AX$29,STL!$T$24,AD318=$AX$30,STL!$T$25,AD318=$AX$31,STL!$T$26,AD318=$AX$32,STL!$T$27,AD318=$AX$33,STL!$T$28,AD318=$AX$34,STL!$T$29,AD318=$AX$35,STL!$T$30,AD318=$AX$36,STL!$T$31,AD318=$AX$37,STL!$T$32,AD318=$AX$38,STL!$T$33,AD318=$AX$39,STL!$T$34,AD318=$AX$40,STL!$T$35,AD318=$AX$41,STL!$T$36,AD318=$AX$42,STL!$T$37,AD318=$AX$43,STL!$T$38,AD318=$AX$44,STL!$T$39,AD318=$AX$45,STL!$T$40,AD318=$AX$46,STL!$T$41,AD318=$AX$47,STL!$T$42,AD318=$AX$48,STL!$T$43,AD318=$AX$49,STL!$T$44)</f>
        <v>444.02199999999999</v>
      </c>
      <c r="U318" s="2" cm="1">
        <f t="array" ref="U318">_xlfn.IFS($AD318=$AX$8,STL!$U$3,$AD318=$AX$9,STL!$U$4,$AD318=$AX$10,STL!$U$5,$AD318=$AX$11,STL!$U$6,$AD318=$AX$12,STL!$U$7,$AD318=$AX$13,STL!$U$8,$AD318=$AX$14,STL!$U$9,$AD318=$AX$15,STL!$U$10,$AD318=$AX$16,STL!$U$11,$AD318=$AX$17,STL!$U$12,$AD318=$AX$18,STL!$U$13,$AD318=$AX$19,STL!$U$14,$AD318=$AX$20,STL!$U$15,$AD318=$AX$21,STL!$U$16,$AD318=$AX$22,STL!$U$17,$AD318=$AX$23,STL!$U$18,$AD318=$AX$24,STL!$U$19,$AD318=$AX$25,STL!$U$20,$AD318=$AX$26,STL!$U$21,$AD318=$AX$27,STL!$U$22,$AD318=$AX$28,STL!$U$23,$AD318=$AX$29,STL!$U$24,$AD318=$AX$30,STL!$U$25,$AD318=$AX$31,STL!$U$26,$AD318=$AX$32,STL!$U$27,$AD318=$AX$33,STL!$U$28,$AD318=$AX$34,STL!$U$29,$AD318=$AX$35,STL!$U$30,$AD318=$AX$36,STL!$U$31,$AD318=$AX$37,STL!$U$32,$AD318=$AX$38,STL!$U$33,$AD318=$AX$39,STL!$U$34,$AD318=$AX$40,STL!$U$35,$AD318=$AX$41,STL!$U$36,$AD318=$AX$42,STL!$U$37,$AD318=$AX$43,STL!$U$38,$AD318=$AX$44,STL!$U$39,$AD318=$AX$45,STL!$U$40,$AD318=$AX$46,STL!$U$41,$AD318=$AX$47,STL!$U$42,$AD318=$AX$48,STL!$U$43,$AD318=$AX$49,STL!$U$44)</f>
        <v>1.4119999999999999</v>
      </c>
      <c r="V318" s="2" cm="1">
        <f t="array" ref="V318">_xlfn.IFS($AD318=$AX$8,STL!$V$3,$AD318=$AX$9,STL!$V$4,$AD318=$AX$10,STL!$V$5,$AD318=$AX$11,STL!$V$6,$AD318=$AX$12,STL!$V$7,$AD318=$AX$13,STL!$V$8,$AD318=$AX$14,STL!$V$9,$AD318=$AX$15,STL!$V$10,$AD318=$AX$16,STL!$V$11,$AD318=$AX$17,STL!$V$12,$AD318=$AX$18,STL!$V$13,$AD318=$AX$19,STL!$V$14,$AD318=$AX$20,STL!$V$15,$AD318=$AX$21,STL!$V$16,$AD318=$AX$22,STL!$V$17,$AD318=$AX$23,STL!$V$18,$AD318=$AX$24,STL!$V$19,$AD318=$AX$25,STL!$V$20,$AD318=$AX$26,STL!$V$21,$AD318=$AX$27,STL!$V$22,$AD318=$AX$28,STL!$V$23,$AD318=$AX$29,STL!$V$24,$AD318=$AX$30,STL!$V$25,$AD318=$AX$31,STL!$V$26,$AD318=$AX$32,STL!$V$27,$AD318=$AX$33,STL!$V$28,$AD318=$AX$34,STL!$V$29,$AD318=$AX$35,STL!$V$30,$AD318=$AX$36,STL!$V$31,$AD318=$AX$37,STL!$V$32,$AD318=$AX$38,STL!$V$33,$AD318=$AX$39,STL!$V$34,$AD318=$AX$40,STL!$V$35,$AD318=$AX$41,STL!$V$36,$AD318=$AX$42,STL!$V$37,$AD318=$AX$43,STL!$V$38,$AD318=$AX$44,STL!$V$39,$AD318=$AX$45,STL!$V$40,$AD318=$AX$46,STL!$V$41,$AD318=$AX$47,STL!$V$42,$AD318=$AX$48,STL!$V$43,$AD318=$AX$49,STL!$V$44)</f>
        <v>445.43399999999997</v>
      </c>
      <c r="W318" s="2" t="s">
        <v>1636</v>
      </c>
      <c r="X318" s="2">
        <v>0.2</v>
      </c>
      <c r="Y318" s="2" t="s">
        <v>33</v>
      </c>
      <c r="Z318" s="2" t="s">
        <v>34</v>
      </c>
      <c r="AA318" s="2" t="s">
        <v>35</v>
      </c>
      <c r="AB318" s="2">
        <v>308332.346058</v>
      </c>
      <c r="AC318" s="2">
        <v>308.33234599999997</v>
      </c>
      <c r="AD318" s="2">
        <v>38</v>
      </c>
      <c r="AE318" s="10" t="s">
        <v>307</v>
      </c>
      <c r="AF318" s="2">
        <f t="shared" si="6"/>
        <v>9646397.682</v>
      </c>
      <c r="AG318" s="2" cm="1">
        <f t="array" ref="AG318">_xlfn.IFS(D318="I",MIN('Datos pp I Región'!$K$7:$K$9),D318="II",MIN('Datos pp II Región'!$K$7:$K$9),D318="III",MIN('Datos pp III Región'!$K$7:$K$9),D318="IV",MIN('Datos pp IV Región'!$K$7:$K$9),D318="V",MIN('Datos pp V Región'!$K$7:$K$9),D318="RM",MIN('Datos pp RM'!$K$7:$K$9),D318="VI",MIN('Datos pp VI Región'!$K$7:$K$9))</f>
        <v>2</v>
      </c>
      <c r="AH318" s="2" cm="1">
        <f t="array" ref="AH318">_xlfn.IFS(Z318="Pavimentado",1-(AG318/(4*365)),Z318="No Pavimentado",1-(AG318/365))</f>
        <v>0.99863013698630132</v>
      </c>
      <c r="AI318" s="2" cm="1">
        <f t="array" ref="AI318">_xlfn.IFS(Z318="Pavimentado",8,Z318="No Pavimentado",R318)</f>
        <v>8</v>
      </c>
      <c r="AJ318" s="2">
        <v>0.62</v>
      </c>
      <c r="AK318" s="2">
        <v>0.15</v>
      </c>
      <c r="AL318" s="2">
        <v>1.5</v>
      </c>
      <c r="AM318" s="2">
        <v>0.15</v>
      </c>
      <c r="AN318" s="2"/>
      <c r="AO318" s="2" cm="1">
        <f t="array" ref="AO318">_xlfn.IFS($Z318=$AU$3,AJ318*(($X318)^(0.91))*(AI318*1.1023)^(1.02),$Z318=$AU$4,AL318*281.9*((8.5/12)^0.9)*(AI318/2.72)^0.45)</f>
        <v>1.3201600184669013</v>
      </c>
      <c r="AP318" s="2" cm="1">
        <f t="array" ref="AP318">_xlfn.IFS($Z318=$AU$3,AK318*(($X318)^(0.91))*(AI318*1.1023)^1.02,$Z318=$AU$4,AM318*281.9*((8.5/12)^0.9)*(AI318/2.72)^0.45)</f>
        <v>0.31939355285489546</v>
      </c>
      <c r="AQ318" s="2" cm="1">
        <f t="array" ref="AQ318">_xlfn.IFS(Z318=$AU$3,(AF318*AO318*AH318)/1000000,Z318=$AU$4,(AF318*AH318*AO318*(1-AN318))/1000000)</f>
        <v>12.717343626197225</v>
      </c>
      <c r="AR318" s="2" cm="1">
        <f t="array" ref="AR318">_xlfn.IFS(Z318=$AU$3,(AF318*AP318*AH318)/1000000,Z318=$AU$4,(AF318*AH318*AP318*(1-AN318))/1000000)</f>
        <v>3.0767766837573927</v>
      </c>
    </row>
    <row r="319" spans="1:44" x14ac:dyDescent="0.3">
      <c r="A319" s="2">
        <v>38</v>
      </c>
      <c r="B319" t="s">
        <v>228</v>
      </c>
      <c r="D319" t="s">
        <v>75</v>
      </c>
      <c r="F319" s="2" t="s">
        <v>275</v>
      </c>
      <c r="G319" s="2" t="s">
        <v>103</v>
      </c>
      <c r="H319" s="2" t="s">
        <v>272</v>
      </c>
      <c r="I319" s="2" t="s">
        <v>28</v>
      </c>
      <c r="J319" s="2">
        <v>1200</v>
      </c>
      <c r="K319" s="2" t="s">
        <v>232</v>
      </c>
      <c r="L319" s="2">
        <v>40</v>
      </c>
      <c r="M319" s="2" t="s">
        <v>233</v>
      </c>
      <c r="N319" s="2" t="s">
        <v>265</v>
      </c>
      <c r="O319" s="2">
        <v>438000</v>
      </c>
      <c r="P319" s="2" cm="1">
        <f t="array" ref="P319">_xlfn.IFS(AD319=$AT$8,STL!$P$3,AD319=$AT$9,STL!$P$4,AD319=$AT$10,STL!$P$5,AD319=$AT$11,STL!$P$6,AD319=$AT$12,STL!$P$7,AD319=$AT$13,STL!$P$8,AD319=$AT$14,STL!$P$9,AD319=$AT$15,STL!$P$10,AD319=$AT$16,STL!$P$11,AD319=$AT$17,STL!$P$12,AD319=$AT$18,STL!$P$13,AD319=$AT$19,STL!$P$14,AD319=$AT$20,STL!$P$15,AD319=$AT$21,STL!$P$16,AD319=$AT$22,STL!$P$17,AD319=$AT$23,STL!$P$18,AD319=$AT$24,STL!$P$19,AD319=$AT$25,STL!$P$20,AD319=$AT$26,STL!$P$21,AD319=$AT$27,STL!$P$22,AD319=$AT$28,STL!$P$23,AD319=$AT$29,STL!$P$24,AD319=$AT$30,STL!$P$25,AD319=$AT$31,STL!$P$26,AD319=$AT$32,STL!$P$27,AD319=$AT$33,STL!$P$28,AD319=$AT$34,STL!$P$29,AD319=$AT$35,STL!$P$30,AD319=$AT$36,STL!$P$31,AD319=$AT$37,STL!$P$32,AD319=$AT$38,STL!$P$33,AD319=$AT$39,STL!$P$34,AD319=$AT$40,STL!$P$35,AD319=$AT$41,STL!$P$36,AD319=$AT$42,STL!$P$37,AD319=$AT$43,STL!$P$38,AD319=$AT$44,STL!$P$39,AD319=$AT$45,STL!$P$40,AD319=$AT$46,STL!$P$41,AD319=$AT$47,STL!$P$42,AD319=$AT$48,STL!$P$43,AD319=$AT$49,STL!$P$44)</f>
        <v>8.3350000000000009</v>
      </c>
      <c r="Q319" s="2">
        <f>STL!$Q$3</f>
        <v>28</v>
      </c>
      <c r="R319" s="42">
        <f>STL!$R$3</f>
        <v>36.335000000000001</v>
      </c>
      <c r="S319" s="43" cm="1">
        <f t="array" ref="S319">_xlfn.IFS(A319=$AT$8,STL!$S$3,A319=$AT$9,STL!$S$4,A319=$AT$10,STL!$S$5,A319=$AT$11,STL!$S$6,A319=$AT$12,STL!$S$7,A319=$AT$13,STL!$S$8,A319=$AT$14,STL!$S$9,A319=$AT$15,STL!$S$10,A319=$AT$16,STL!$S$11,A319=$AT$17,STL!$S$12,A319=$AT$18,STL!$S$13,A319=$AT$19,STL!$S$14,A319=$AT$20,STL!$S$15,A319=$AT$21,STL!$S$16,A319=$AT$22,STL!$S$17,A319=$AT$23,STL!$S$18,A319=$AT$24,STL!$S$19,A319=$AT$25,STL!$S$20,A319=$AT$26,STL!$S$21,A319=$AT$27,STL!$S$22,A319=$AT$28,STL!$S$23,A319=$AT$29,STL!$S$24,A319=$AT$30,STL!$S$25,A319=$AT$31,STL!$S$26,A319=$AT$32,STL!$S$27,A319=$AT$33,STL!$S$28,A319=$AT$34,STL!$S$29,A319=$AT$35,STL!$S$30,A319=$AT$36,STL!$S$31,A319=$AT$37,STL!$S$32,A319=$AT$38,STL!$S$33,A319=$AT$39,STL!$S$34,A319=$AT$40,STL!$S$35,A319=$AT$41,STL!$S$36,A319=$AT$42,STL!$S$37,A319=$AT$43,STL!$S$38,A319=$AT$44,STL!$S$39,A319=$AT$45,STL!$S$40,A319=$AT$46,STL!$S$41,A319=$AT$47,STL!$S$42,A319=$AT$48,STL!$S$43,A319=$AT$49,STL!$S$44)</f>
        <v>15642.857142857143</v>
      </c>
      <c r="T319" s="2" cm="1">
        <f t="array" ref="T319">_xlfn.IFS(AD319=$AX$8,STL!$T$3,AD319=$AX$9,STL!$T$4,AD319=$AX$10,STL!$T$5,AD319=$AX$11,STL!$T$6,AD319=$AX$12,STL!$T$7,AD319=$AX$13,STL!$T$8,AD319=$AX$14,STL!$T$9,AD319=$AX$15,STL!$T$10,AD319=$AX$16,STL!$T$11,AD319=$AX$17,STL!$T$12,AD319=$AX$18,STL!$T$13,AD319=$AX$19,STL!$T$14,AD319=$AX$20,STL!$T$15,AD319=$AX$21,STL!$T$16,AD319=$AX$22,STL!$T$17,AD319=$AX$23,STL!$T$18,AD319=$AX$24,STL!$T$19,AD319=$AX$25,STL!$T$20,AD319=$AX$26,STL!$T$21,AD319=$AX$27,STL!$T$22,AD319=$AX$28,STL!$T$23,AD319=$AX$29,STL!$T$24,AD319=$AX$30,STL!$T$25,AD319=$AX$31,STL!$T$26,AD319=$AX$32,STL!$T$27,AD319=$AX$33,STL!$T$28,AD319=$AX$34,STL!$T$29,AD319=$AX$35,STL!$T$30,AD319=$AX$36,STL!$T$31,AD319=$AX$37,STL!$T$32,AD319=$AX$38,STL!$T$33,AD319=$AX$39,STL!$T$34,AD319=$AX$40,STL!$T$35,AD319=$AX$41,STL!$T$36,AD319=$AX$42,STL!$T$37,AD319=$AX$43,STL!$T$38,AD319=$AX$44,STL!$T$39,AD319=$AX$45,STL!$T$40,AD319=$AX$46,STL!$T$41,AD319=$AX$47,STL!$T$42,AD319=$AX$48,STL!$T$43,AD319=$AX$49,STL!$T$44)</f>
        <v>444.02199999999999</v>
      </c>
      <c r="U319" s="2" cm="1">
        <f t="array" ref="U319">_xlfn.IFS($AD319=$AX$8,STL!$U$3,$AD319=$AX$9,STL!$U$4,$AD319=$AX$10,STL!$U$5,$AD319=$AX$11,STL!$U$6,$AD319=$AX$12,STL!$U$7,$AD319=$AX$13,STL!$U$8,$AD319=$AX$14,STL!$U$9,$AD319=$AX$15,STL!$U$10,$AD319=$AX$16,STL!$U$11,$AD319=$AX$17,STL!$U$12,$AD319=$AX$18,STL!$U$13,$AD319=$AX$19,STL!$U$14,$AD319=$AX$20,STL!$U$15,$AD319=$AX$21,STL!$U$16,$AD319=$AX$22,STL!$U$17,$AD319=$AX$23,STL!$U$18,$AD319=$AX$24,STL!$U$19,$AD319=$AX$25,STL!$U$20,$AD319=$AX$26,STL!$U$21,$AD319=$AX$27,STL!$U$22,$AD319=$AX$28,STL!$U$23,$AD319=$AX$29,STL!$U$24,$AD319=$AX$30,STL!$U$25,$AD319=$AX$31,STL!$U$26,$AD319=$AX$32,STL!$U$27,$AD319=$AX$33,STL!$U$28,$AD319=$AX$34,STL!$U$29,$AD319=$AX$35,STL!$U$30,$AD319=$AX$36,STL!$U$31,$AD319=$AX$37,STL!$U$32,$AD319=$AX$38,STL!$U$33,$AD319=$AX$39,STL!$U$34,$AD319=$AX$40,STL!$U$35,$AD319=$AX$41,STL!$U$36,$AD319=$AX$42,STL!$U$37,$AD319=$AX$43,STL!$U$38,$AD319=$AX$44,STL!$U$39,$AD319=$AX$45,STL!$U$40,$AD319=$AX$46,STL!$U$41,$AD319=$AX$47,STL!$U$42,$AD319=$AX$48,STL!$U$43,$AD319=$AX$49,STL!$U$44)</f>
        <v>1.4119999999999999</v>
      </c>
      <c r="V319" s="2" cm="1">
        <f t="array" ref="V319">_xlfn.IFS($AD319=$AX$8,STL!$V$3,$AD319=$AX$9,STL!$V$4,$AD319=$AX$10,STL!$V$5,$AD319=$AX$11,STL!$V$6,$AD319=$AX$12,STL!$V$7,$AD319=$AX$13,STL!$V$8,$AD319=$AX$14,STL!$V$9,$AD319=$AX$15,STL!$V$10,$AD319=$AX$16,STL!$V$11,$AD319=$AX$17,STL!$V$12,$AD319=$AX$18,STL!$V$13,$AD319=$AX$19,STL!$V$14,$AD319=$AX$20,STL!$V$15,$AD319=$AX$21,STL!$V$16,$AD319=$AX$22,STL!$V$17,$AD319=$AX$23,STL!$V$18,$AD319=$AX$24,STL!$V$19,$AD319=$AX$25,STL!$V$20,$AD319=$AX$26,STL!$V$21,$AD319=$AX$27,STL!$V$22,$AD319=$AX$28,STL!$V$23,$AD319=$AX$29,STL!$V$24,$AD319=$AX$30,STL!$V$25,$AD319=$AX$31,STL!$V$26,$AD319=$AX$32,STL!$V$27,$AD319=$AX$33,STL!$V$28,$AD319=$AX$34,STL!$V$29,$AD319=$AX$35,STL!$V$30,$AD319=$AX$36,STL!$V$31,$AD319=$AX$37,STL!$V$32,$AD319=$AX$38,STL!$V$33,$AD319=$AX$39,STL!$V$34,$AD319=$AX$40,STL!$V$35,$AD319=$AX$41,STL!$V$36,$AD319=$AX$42,STL!$V$37,$AD319=$AX$43,STL!$V$38,$AD319=$AX$44,STL!$V$39,$AD319=$AX$45,STL!$V$40,$AD319=$AX$46,STL!$V$41,$AD319=$AX$47,STL!$V$42,$AD319=$AX$48,STL!$V$43,$AD319=$AX$49,STL!$V$44)</f>
        <v>445.43399999999997</v>
      </c>
      <c r="W319" s="2" t="s">
        <v>1637</v>
      </c>
      <c r="X319" s="2">
        <v>0.2</v>
      </c>
      <c r="Y319" s="2" t="s">
        <v>33</v>
      </c>
      <c r="Z319" s="2" t="s">
        <v>34</v>
      </c>
      <c r="AA319" s="2" t="s">
        <v>35</v>
      </c>
      <c r="AB319" s="2">
        <v>2654.872856</v>
      </c>
      <c r="AC319" s="2">
        <v>2.6548729999999998</v>
      </c>
      <c r="AD319" s="2">
        <v>38</v>
      </c>
      <c r="AE319" s="10" t="s">
        <v>307</v>
      </c>
      <c r="AF319" s="2">
        <f t="shared" si="6"/>
        <v>83059.598142857139</v>
      </c>
      <c r="AG319" s="2" cm="1">
        <f t="array" ref="AG319">_xlfn.IFS(D319="I",MIN('Datos pp I Región'!$K$7:$K$9),D319="II",MIN('Datos pp II Región'!$K$7:$K$9),D319="III",MIN('Datos pp III Región'!$K$7:$K$9),D319="IV",MIN('Datos pp IV Región'!$K$7:$K$9),D319="V",MIN('Datos pp V Región'!$K$7:$K$9),D319="RM",MIN('Datos pp RM'!$K$7:$K$9),D319="VI",MIN('Datos pp VI Región'!$K$7:$K$9))</f>
        <v>2</v>
      </c>
      <c r="AH319" s="2" cm="1">
        <f t="array" ref="AH319">_xlfn.IFS(Z319="Pavimentado",1-(AG319/(4*365)),Z319="No Pavimentado",1-(AG319/365))</f>
        <v>0.99863013698630132</v>
      </c>
      <c r="AI319" s="2" cm="1">
        <f t="array" ref="AI319">_xlfn.IFS(Z319="Pavimentado",8,Z319="No Pavimentado",R319)</f>
        <v>8</v>
      </c>
      <c r="AJ319" s="2">
        <v>0.62</v>
      </c>
      <c r="AK319" s="2">
        <v>0.15</v>
      </c>
      <c r="AL319" s="2">
        <v>1.5</v>
      </c>
      <c r="AM319" s="2">
        <v>0.15</v>
      </c>
      <c r="AN319" s="2"/>
      <c r="AO319" s="2" cm="1">
        <f t="array" ref="AO319">_xlfn.IFS($Z319=$AU$3,AJ319*(($X319)^(0.91))*(AI319*1.1023)^(1.02),$Z319=$AU$4,AL319*281.9*((8.5/12)^0.9)*(AI319/2.72)^0.45)</f>
        <v>1.3201600184669013</v>
      </c>
      <c r="AP319" s="2" cm="1">
        <f t="array" ref="AP319">_xlfn.IFS($Z319=$AU$3,AK319*(($X319)^(0.91))*(AI319*1.1023)^1.02,$Z319=$AU$4,AM319*281.9*((8.5/12)^0.9)*(AI319/2.72)^0.45)</f>
        <v>0.31939355285489546</v>
      </c>
      <c r="AQ319" s="2" cm="1">
        <f t="array" ref="AQ319">_xlfn.IFS(Z319=$AU$3,(AF319*AO319*AH319)/1000000,Z319=$AU$4,(AF319*AH319*AO319*(1-AN319))/1000000)</f>
        <v>0.10950175245289738</v>
      </c>
      <c r="AR319" s="2" cm="1">
        <f t="array" ref="AR319">_xlfn.IFS(Z319=$AU$3,(AF319*AP319*AH319)/1000000,Z319=$AU$4,(AF319*AH319*AP319*(1-AN319))/1000000)</f>
        <v>2.6492359464410649E-2</v>
      </c>
    </row>
    <row r="320" spans="1:44" x14ac:dyDescent="0.3">
      <c r="A320" s="2">
        <v>38</v>
      </c>
      <c r="B320" t="s">
        <v>228</v>
      </c>
      <c r="D320" t="s">
        <v>75</v>
      </c>
      <c r="F320" s="2" t="s">
        <v>275</v>
      </c>
      <c r="G320" s="2" t="s">
        <v>103</v>
      </c>
      <c r="H320" s="2" t="s">
        <v>272</v>
      </c>
      <c r="I320" s="2" t="s">
        <v>28</v>
      </c>
      <c r="J320" s="2">
        <v>1200</v>
      </c>
      <c r="K320" s="2" t="s">
        <v>232</v>
      </c>
      <c r="L320" s="2">
        <v>40</v>
      </c>
      <c r="M320" s="2" t="s">
        <v>233</v>
      </c>
      <c r="N320" s="2" t="s">
        <v>265</v>
      </c>
      <c r="O320" s="2">
        <v>438000</v>
      </c>
      <c r="P320" s="2" cm="1">
        <f t="array" ref="P320">_xlfn.IFS(AD320=$AT$8,STL!$P$3,AD320=$AT$9,STL!$P$4,AD320=$AT$10,STL!$P$5,AD320=$AT$11,STL!$P$6,AD320=$AT$12,STL!$P$7,AD320=$AT$13,STL!$P$8,AD320=$AT$14,STL!$P$9,AD320=$AT$15,STL!$P$10,AD320=$AT$16,STL!$P$11,AD320=$AT$17,STL!$P$12,AD320=$AT$18,STL!$P$13,AD320=$AT$19,STL!$P$14,AD320=$AT$20,STL!$P$15,AD320=$AT$21,STL!$P$16,AD320=$AT$22,STL!$P$17,AD320=$AT$23,STL!$P$18,AD320=$AT$24,STL!$P$19,AD320=$AT$25,STL!$P$20,AD320=$AT$26,STL!$P$21,AD320=$AT$27,STL!$P$22,AD320=$AT$28,STL!$P$23,AD320=$AT$29,STL!$P$24,AD320=$AT$30,STL!$P$25,AD320=$AT$31,STL!$P$26,AD320=$AT$32,STL!$P$27,AD320=$AT$33,STL!$P$28,AD320=$AT$34,STL!$P$29,AD320=$AT$35,STL!$P$30,AD320=$AT$36,STL!$P$31,AD320=$AT$37,STL!$P$32,AD320=$AT$38,STL!$P$33,AD320=$AT$39,STL!$P$34,AD320=$AT$40,STL!$P$35,AD320=$AT$41,STL!$P$36,AD320=$AT$42,STL!$P$37,AD320=$AT$43,STL!$P$38,AD320=$AT$44,STL!$P$39,AD320=$AT$45,STL!$P$40,AD320=$AT$46,STL!$P$41,AD320=$AT$47,STL!$P$42,AD320=$AT$48,STL!$P$43,AD320=$AT$49,STL!$P$44)</f>
        <v>8.3350000000000009</v>
      </c>
      <c r="Q320" s="2">
        <f>STL!$Q$3</f>
        <v>28</v>
      </c>
      <c r="R320" s="42">
        <f>STL!$R$3</f>
        <v>36.335000000000001</v>
      </c>
      <c r="S320" s="43" cm="1">
        <f t="array" ref="S320">_xlfn.IFS(A320=$AT$8,STL!$S$3,A320=$AT$9,STL!$S$4,A320=$AT$10,STL!$S$5,A320=$AT$11,STL!$S$6,A320=$AT$12,STL!$S$7,A320=$AT$13,STL!$S$8,A320=$AT$14,STL!$S$9,A320=$AT$15,STL!$S$10,A320=$AT$16,STL!$S$11,A320=$AT$17,STL!$S$12,A320=$AT$18,STL!$S$13,A320=$AT$19,STL!$S$14,A320=$AT$20,STL!$S$15,A320=$AT$21,STL!$S$16,A320=$AT$22,STL!$S$17,A320=$AT$23,STL!$S$18,A320=$AT$24,STL!$S$19,A320=$AT$25,STL!$S$20,A320=$AT$26,STL!$S$21,A320=$AT$27,STL!$S$22,A320=$AT$28,STL!$S$23,A320=$AT$29,STL!$S$24,A320=$AT$30,STL!$S$25,A320=$AT$31,STL!$S$26,A320=$AT$32,STL!$S$27,A320=$AT$33,STL!$S$28,A320=$AT$34,STL!$S$29,A320=$AT$35,STL!$S$30,A320=$AT$36,STL!$S$31,A320=$AT$37,STL!$S$32,A320=$AT$38,STL!$S$33,A320=$AT$39,STL!$S$34,A320=$AT$40,STL!$S$35,A320=$AT$41,STL!$S$36,A320=$AT$42,STL!$S$37,A320=$AT$43,STL!$S$38,A320=$AT$44,STL!$S$39,A320=$AT$45,STL!$S$40,A320=$AT$46,STL!$S$41,A320=$AT$47,STL!$S$42,A320=$AT$48,STL!$S$43,A320=$AT$49,STL!$S$44)</f>
        <v>15642.857142857143</v>
      </c>
      <c r="T320" s="2" cm="1">
        <f t="array" ref="T320">_xlfn.IFS(AD320=$AX$8,STL!$T$3,AD320=$AX$9,STL!$T$4,AD320=$AX$10,STL!$T$5,AD320=$AX$11,STL!$T$6,AD320=$AX$12,STL!$T$7,AD320=$AX$13,STL!$T$8,AD320=$AX$14,STL!$T$9,AD320=$AX$15,STL!$T$10,AD320=$AX$16,STL!$T$11,AD320=$AX$17,STL!$T$12,AD320=$AX$18,STL!$T$13,AD320=$AX$19,STL!$T$14,AD320=$AX$20,STL!$T$15,AD320=$AX$21,STL!$T$16,AD320=$AX$22,STL!$T$17,AD320=$AX$23,STL!$T$18,AD320=$AX$24,STL!$T$19,AD320=$AX$25,STL!$T$20,AD320=$AX$26,STL!$T$21,AD320=$AX$27,STL!$T$22,AD320=$AX$28,STL!$T$23,AD320=$AX$29,STL!$T$24,AD320=$AX$30,STL!$T$25,AD320=$AX$31,STL!$T$26,AD320=$AX$32,STL!$T$27,AD320=$AX$33,STL!$T$28,AD320=$AX$34,STL!$T$29,AD320=$AX$35,STL!$T$30,AD320=$AX$36,STL!$T$31,AD320=$AX$37,STL!$T$32,AD320=$AX$38,STL!$T$33,AD320=$AX$39,STL!$T$34,AD320=$AX$40,STL!$T$35,AD320=$AX$41,STL!$T$36,AD320=$AX$42,STL!$T$37,AD320=$AX$43,STL!$T$38,AD320=$AX$44,STL!$T$39,AD320=$AX$45,STL!$T$40,AD320=$AX$46,STL!$T$41,AD320=$AX$47,STL!$T$42,AD320=$AX$48,STL!$T$43,AD320=$AX$49,STL!$T$44)</f>
        <v>444.02199999999999</v>
      </c>
      <c r="U320" s="2" cm="1">
        <f t="array" ref="U320">_xlfn.IFS($AD320=$AX$8,STL!$U$3,$AD320=$AX$9,STL!$U$4,$AD320=$AX$10,STL!$U$5,$AD320=$AX$11,STL!$U$6,$AD320=$AX$12,STL!$U$7,$AD320=$AX$13,STL!$U$8,$AD320=$AX$14,STL!$U$9,$AD320=$AX$15,STL!$U$10,$AD320=$AX$16,STL!$U$11,$AD320=$AX$17,STL!$U$12,$AD320=$AX$18,STL!$U$13,$AD320=$AX$19,STL!$U$14,$AD320=$AX$20,STL!$U$15,$AD320=$AX$21,STL!$U$16,$AD320=$AX$22,STL!$U$17,$AD320=$AX$23,STL!$U$18,$AD320=$AX$24,STL!$U$19,$AD320=$AX$25,STL!$U$20,$AD320=$AX$26,STL!$U$21,$AD320=$AX$27,STL!$U$22,$AD320=$AX$28,STL!$U$23,$AD320=$AX$29,STL!$U$24,$AD320=$AX$30,STL!$U$25,$AD320=$AX$31,STL!$U$26,$AD320=$AX$32,STL!$U$27,$AD320=$AX$33,STL!$U$28,$AD320=$AX$34,STL!$U$29,$AD320=$AX$35,STL!$U$30,$AD320=$AX$36,STL!$U$31,$AD320=$AX$37,STL!$U$32,$AD320=$AX$38,STL!$U$33,$AD320=$AX$39,STL!$U$34,$AD320=$AX$40,STL!$U$35,$AD320=$AX$41,STL!$U$36,$AD320=$AX$42,STL!$U$37,$AD320=$AX$43,STL!$U$38,$AD320=$AX$44,STL!$U$39,$AD320=$AX$45,STL!$U$40,$AD320=$AX$46,STL!$U$41,$AD320=$AX$47,STL!$U$42,$AD320=$AX$48,STL!$U$43,$AD320=$AX$49,STL!$U$44)</f>
        <v>1.4119999999999999</v>
      </c>
      <c r="V320" s="2" cm="1">
        <f t="array" ref="V320">_xlfn.IFS($AD320=$AX$8,STL!$V$3,$AD320=$AX$9,STL!$V$4,$AD320=$AX$10,STL!$V$5,$AD320=$AX$11,STL!$V$6,$AD320=$AX$12,STL!$V$7,$AD320=$AX$13,STL!$V$8,$AD320=$AX$14,STL!$V$9,$AD320=$AX$15,STL!$V$10,$AD320=$AX$16,STL!$V$11,$AD320=$AX$17,STL!$V$12,$AD320=$AX$18,STL!$V$13,$AD320=$AX$19,STL!$V$14,$AD320=$AX$20,STL!$V$15,$AD320=$AX$21,STL!$V$16,$AD320=$AX$22,STL!$V$17,$AD320=$AX$23,STL!$V$18,$AD320=$AX$24,STL!$V$19,$AD320=$AX$25,STL!$V$20,$AD320=$AX$26,STL!$V$21,$AD320=$AX$27,STL!$V$22,$AD320=$AX$28,STL!$V$23,$AD320=$AX$29,STL!$V$24,$AD320=$AX$30,STL!$V$25,$AD320=$AX$31,STL!$V$26,$AD320=$AX$32,STL!$V$27,$AD320=$AX$33,STL!$V$28,$AD320=$AX$34,STL!$V$29,$AD320=$AX$35,STL!$V$30,$AD320=$AX$36,STL!$V$31,$AD320=$AX$37,STL!$V$32,$AD320=$AX$38,STL!$V$33,$AD320=$AX$39,STL!$V$34,$AD320=$AX$40,STL!$V$35,$AD320=$AX$41,STL!$V$36,$AD320=$AX$42,STL!$V$37,$AD320=$AX$43,STL!$V$38,$AD320=$AX$44,STL!$V$39,$AD320=$AX$45,STL!$V$40,$AD320=$AX$46,STL!$V$41,$AD320=$AX$47,STL!$V$42,$AD320=$AX$48,STL!$V$43,$AD320=$AX$49,STL!$V$44)</f>
        <v>445.43399999999997</v>
      </c>
      <c r="W320" s="2" t="s">
        <v>1638</v>
      </c>
      <c r="X320" s="2">
        <v>0.2</v>
      </c>
      <c r="Y320" s="2" t="s">
        <v>33</v>
      </c>
      <c r="Z320" s="2" t="s">
        <v>34</v>
      </c>
      <c r="AA320" s="2" t="s">
        <v>35</v>
      </c>
      <c r="AB320" s="2">
        <v>53847.640687999999</v>
      </c>
      <c r="AC320" s="2">
        <v>53.847641000000003</v>
      </c>
      <c r="AD320" s="2">
        <v>38</v>
      </c>
      <c r="AE320" s="10" t="s">
        <v>307</v>
      </c>
      <c r="AF320" s="2">
        <f t="shared" si="6"/>
        <v>1684661.9112857145</v>
      </c>
      <c r="AG320" s="2" cm="1">
        <f t="array" ref="AG320">_xlfn.IFS(D320="I",MIN('Datos pp I Región'!$K$7:$K$9),D320="II",MIN('Datos pp II Región'!$K$7:$K$9),D320="III",MIN('Datos pp III Región'!$K$7:$K$9),D320="IV",MIN('Datos pp IV Región'!$K$7:$K$9),D320="V",MIN('Datos pp V Región'!$K$7:$K$9),D320="RM",MIN('Datos pp RM'!$K$7:$K$9),D320="VI",MIN('Datos pp VI Región'!$K$7:$K$9))</f>
        <v>2</v>
      </c>
      <c r="AH320" s="2" cm="1">
        <f t="array" ref="AH320">_xlfn.IFS(Z320="Pavimentado",1-(AG320/(4*365)),Z320="No Pavimentado",1-(AG320/365))</f>
        <v>0.99863013698630132</v>
      </c>
      <c r="AI320" s="2" cm="1">
        <f t="array" ref="AI320">_xlfn.IFS(Z320="Pavimentado",8,Z320="No Pavimentado",R320)</f>
        <v>8</v>
      </c>
      <c r="AJ320" s="2">
        <v>0.62</v>
      </c>
      <c r="AK320" s="2">
        <v>0.15</v>
      </c>
      <c r="AL320" s="2">
        <v>1.5</v>
      </c>
      <c r="AM320" s="2">
        <v>0.15</v>
      </c>
      <c r="AN320" s="2"/>
      <c r="AO320" s="2" cm="1">
        <f t="array" ref="AO320">_xlfn.IFS($Z320=$AU$3,AJ320*(($X320)^(0.91))*(AI320*1.1023)^(1.02),$Z320=$AU$4,AL320*281.9*((8.5/12)^0.9)*(AI320/2.72)^0.45)</f>
        <v>1.3201600184669013</v>
      </c>
      <c r="AP320" s="2" cm="1">
        <f t="array" ref="AP320">_xlfn.IFS($Z320=$AU$3,AK320*(($X320)^(0.91))*(AI320*1.1023)^1.02,$Z320=$AU$4,AM320*281.9*((8.5/12)^0.9)*(AI320/2.72)^0.45)</f>
        <v>0.31939355285489546</v>
      </c>
      <c r="AQ320" s="2" cm="1">
        <f t="array" ref="AQ320">_xlfn.IFS(Z320=$AU$3,(AF320*AO320*AH320)/1000000,Z320=$AU$4,(AF320*AH320*AO320*(1-AN320))/1000000)</f>
        <v>2.220976692653279</v>
      </c>
      <c r="AR320" s="2" cm="1">
        <f t="array" ref="AR320">_xlfn.IFS(Z320=$AU$3,(AF320*AP320*AH320)/1000000,Z320=$AU$4,(AF320*AH320*AP320*(1-AN320))/1000000)</f>
        <v>0.53733307080321258</v>
      </c>
    </row>
    <row r="321" spans="1:44" x14ac:dyDescent="0.3">
      <c r="A321" s="2">
        <v>38</v>
      </c>
      <c r="B321" t="s">
        <v>228</v>
      </c>
      <c r="D321" t="s">
        <v>75</v>
      </c>
      <c r="F321" s="2" t="s">
        <v>275</v>
      </c>
      <c r="G321" s="2" t="s">
        <v>103</v>
      </c>
      <c r="H321" s="2" t="s">
        <v>272</v>
      </c>
      <c r="I321" s="2" t="s">
        <v>28</v>
      </c>
      <c r="J321" s="2">
        <v>1200</v>
      </c>
      <c r="K321" s="2" t="s">
        <v>232</v>
      </c>
      <c r="L321" s="2">
        <v>40</v>
      </c>
      <c r="M321" s="2" t="s">
        <v>233</v>
      </c>
      <c r="N321" s="2" t="s">
        <v>265</v>
      </c>
      <c r="O321" s="2">
        <v>438000</v>
      </c>
      <c r="P321" s="2" cm="1">
        <f t="array" ref="P321">_xlfn.IFS(AD321=$AT$8,STL!$P$3,AD321=$AT$9,STL!$P$4,AD321=$AT$10,STL!$P$5,AD321=$AT$11,STL!$P$6,AD321=$AT$12,STL!$P$7,AD321=$AT$13,STL!$P$8,AD321=$AT$14,STL!$P$9,AD321=$AT$15,STL!$P$10,AD321=$AT$16,STL!$P$11,AD321=$AT$17,STL!$P$12,AD321=$AT$18,STL!$P$13,AD321=$AT$19,STL!$P$14,AD321=$AT$20,STL!$P$15,AD321=$AT$21,STL!$P$16,AD321=$AT$22,STL!$P$17,AD321=$AT$23,STL!$P$18,AD321=$AT$24,STL!$P$19,AD321=$AT$25,STL!$P$20,AD321=$AT$26,STL!$P$21,AD321=$AT$27,STL!$P$22,AD321=$AT$28,STL!$P$23,AD321=$AT$29,STL!$P$24,AD321=$AT$30,STL!$P$25,AD321=$AT$31,STL!$P$26,AD321=$AT$32,STL!$P$27,AD321=$AT$33,STL!$P$28,AD321=$AT$34,STL!$P$29,AD321=$AT$35,STL!$P$30,AD321=$AT$36,STL!$P$31,AD321=$AT$37,STL!$P$32,AD321=$AT$38,STL!$P$33,AD321=$AT$39,STL!$P$34,AD321=$AT$40,STL!$P$35,AD321=$AT$41,STL!$P$36,AD321=$AT$42,STL!$P$37,AD321=$AT$43,STL!$P$38,AD321=$AT$44,STL!$P$39,AD321=$AT$45,STL!$P$40,AD321=$AT$46,STL!$P$41,AD321=$AT$47,STL!$P$42,AD321=$AT$48,STL!$P$43,AD321=$AT$49,STL!$P$44)</f>
        <v>8.3350000000000009</v>
      </c>
      <c r="Q321" s="2">
        <f>STL!$Q$3</f>
        <v>28</v>
      </c>
      <c r="R321" s="42">
        <f>STL!$R$3</f>
        <v>36.335000000000001</v>
      </c>
      <c r="S321" s="43" cm="1">
        <f t="array" ref="S321">_xlfn.IFS(A321=$AT$8,STL!$S$3,A321=$AT$9,STL!$S$4,A321=$AT$10,STL!$S$5,A321=$AT$11,STL!$S$6,A321=$AT$12,STL!$S$7,A321=$AT$13,STL!$S$8,A321=$AT$14,STL!$S$9,A321=$AT$15,STL!$S$10,A321=$AT$16,STL!$S$11,A321=$AT$17,STL!$S$12,A321=$AT$18,STL!$S$13,A321=$AT$19,STL!$S$14,A321=$AT$20,STL!$S$15,A321=$AT$21,STL!$S$16,A321=$AT$22,STL!$S$17,A321=$AT$23,STL!$S$18,A321=$AT$24,STL!$S$19,A321=$AT$25,STL!$S$20,A321=$AT$26,STL!$S$21,A321=$AT$27,STL!$S$22,A321=$AT$28,STL!$S$23,A321=$AT$29,STL!$S$24,A321=$AT$30,STL!$S$25,A321=$AT$31,STL!$S$26,A321=$AT$32,STL!$S$27,A321=$AT$33,STL!$S$28,A321=$AT$34,STL!$S$29,A321=$AT$35,STL!$S$30,A321=$AT$36,STL!$S$31,A321=$AT$37,STL!$S$32,A321=$AT$38,STL!$S$33,A321=$AT$39,STL!$S$34,A321=$AT$40,STL!$S$35,A321=$AT$41,STL!$S$36,A321=$AT$42,STL!$S$37,A321=$AT$43,STL!$S$38,A321=$AT$44,STL!$S$39,A321=$AT$45,STL!$S$40,A321=$AT$46,STL!$S$41,A321=$AT$47,STL!$S$42,A321=$AT$48,STL!$S$43,A321=$AT$49,STL!$S$44)</f>
        <v>15642.857142857143</v>
      </c>
      <c r="T321" s="2" cm="1">
        <f t="array" ref="T321">_xlfn.IFS(AD321=$AX$8,STL!$T$3,AD321=$AX$9,STL!$T$4,AD321=$AX$10,STL!$T$5,AD321=$AX$11,STL!$T$6,AD321=$AX$12,STL!$T$7,AD321=$AX$13,STL!$T$8,AD321=$AX$14,STL!$T$9,AD321=$AX$15,STL!$T$10,AD321=$AX$16,STL!$T$11,AD321=$AX$17,STL!$T$12,AD321=$AX$18,STL!$T$13,AD321=$AX$19,STL!$T$14,AD321=$AX$20,STL!$T$15,AD321=$AX$21,STL!$T$16,AD321=$AX$22,STL!$T$17,AD321=$AX$23,STL!$T$18,AD321=$AX$24,STL!$T$19,AD321=$AX$25,STL!$T$20,AD321=$AX$26,STL!$T$21,AD321=$AX$27,STL!$T$22,AD321=$AX$28,STL!$T$23,AD321=$AX$29,STL!$T$24,AD321=$AX$30,STL!$T$25,AD321=$AX$31,STL!$T$26,AD321=$AX$32,STL!$T$27,AD321=$AX$33,STL!$T$28,AD321=$AX$34,STL!$T$29,AD321=$AX$35,STL!$T$30,AD321=$AX$36,STL!$T$31,AD321=$AX$37,STL!$T$32,AD321=$AX$38,STL!$T$33,AD321=$AX$39,STL!$T$34,AD321=$AX$40,STL!$T$35,AD321=$AX$41,STL!$T$36,AD321=$AX$42,STL!$T$37,AD321=$AX$43,STL!$T$38,AD321=$AX$44,STL!$T$39,AD321=$AX$45,STL!$T$40,AD321=$AX$46,STL!$T$41,AD321=$AX$47,STL!$T$42,AD321=$AX$48,STL!$T$43,AD321=$AX$49,STL!$T$44)</f>
        <v>444.02199999999999</v>
      </c>
      <c r="U321" s="2" cm="1">
        <f t="array" ref="U321">_xlfn.IFS($AD321=$AX$8,STL!$U$3,$AD321=$AX$9,STL!$U$4,$AD321=$AX$10,STL!$U$5,$AD321=$AX$11,STL!$U$6,$AD321=$AX$12,STL!$U$7,$AD321=$AX$13,STL!$U$8,$AD321=$AX$14,STL!$U$9,$AD321=$AX$15,STL!$U$10,$AD321=$AX$16,STL!$U$11,$AD321=$AX$17,STL!$U$12,$AD321=$AX$18,STL!$U$13,$AD321=$AX$19,STL!$U$14,$AD321=$AX$20,STL!$U$15,$AD321=$AX$21,STL!$U$16,$AD321=$AX$22,STL!$U$17,$AD321=$AX$23,STL!$U$18,$AD321=$AX$24,STL!$U$19,$AD321=$AX$25,STL!$U$20,$AD321=$AX$26,STL!$U$21,$AD321=$AX$27,STL!$U$22,$AD321=$AX$28,STL!$U$23,$AD321=$AX$29,STL!$U$24,$AD321=$AX$30,STL!$U$25,$AD321=$AX$31,STL!$U$26,$AD321=$AX$32,STL!$U$27,$AD321=$AX$33,STL!$U$28,$AD321=$AX$34,STL!$U$29,$AD321=$AX$35,STL!$U$30,$AD321=$AX$36,STL!$U$31,$AD321=$AX$37,STL!$U$32,$AD321=$AX$38,STL!$U$33,$AD321=$AX$39,STL!$U$34,$AD321=$AX$40,STL!$U$35,$AD321=$AX$41,STL!$U$36,$AD321=$AX$42,STL!$U$37,$AD321=$AX$43,STL!$U$38,$AD321=$AX$44,STL!$U$39,$AD321=$AX$45,STL!$U$40,$AD321=$AX$46,STL!$U$41,$AD321=$AX$47,STL!$U$42,$AD321=$AX$48,STL!$U$43,$AD321=$AX$49,STL!$U$44)</f>
        <v>1.4119999999999999</v>
      </c>
      <c r="V321" s="2" cm="1">
        <f t="array" ref="V321">_xlfn.IFS($AD321=$AX$8,STL!$V$3,$AD321=$AX$9,STL!$V$4,$AD321=$AX$10,STL!$V$5,$AD321=$AX$11,STL!$V$6,$AD321=$AX$12,STL!$V$7,$AD321=$AX$13,STL!$V$8,$AD321=$AX$14,STL!$V$9,$AD321=$AX$15,STL!$V$10,$AD321=$AX$16,STL!$V$11,$AD321=$AX$17,STL!$V$12,$AD321=$AX$18,STL!$V$13,$AD321=$AX$19,STL!$V$14,$AD321=$AX$20,STL!$V$15,$AD321=$AX$21,STL!$V$16,$AD321=$AX$22,STL!$V$17,$AD321=$AX$23,STL!$V$18,$AD321=$AX$24,STL!$V$19,$AD321=$AX$25,STL!$V$20,$AD321=$AX$26,STL!$V$21,$AD321=$AX$27,STL!$V$22,$AD321=$AX$28,STL!$V$23,$AD321=$AX$29,STL!$V$24,$AD321=$AX$30,STL!$V$25,$AD321=$AX$31,STL!$V$26,$AD321=$AX$32,STL!$V$27,$AD321=$AX$33,STL!$V$28,$AD321=$AX$34,STL!$V$29,$AD321=$AX$35,STL!$V$30,$AD321=$AX$36,STL!$V$31,$AD321=$AX$37,STL!$V$32,$AD321=$AX$38,STL!$V$33,$AD321=$AX$39,STL!$V$34,$AD321=$AX$40,STL!$V$35,$AD321=$AX$41,STL!$V$36,$AD321=$AX$42,STL!$V$37,$AD321=$AX$43,STL!$V$38,$AD321=$AX$44,STL!$V$39,$AD321=$AX$45,STL!$V$40,$AD321=$AX$46,STL!$V$41,$AD321=$AX$47,STL!$V$42,$AD321=$AX$48,STL!$V$43,$AD321=$AX$49,STL!$V$44)</f>
        <v>445.43399999999997</v>
      </c>
      <c r="W321" s="2" t="s">
        <v>1639</v>
      </c>
      <c r="X321" s="2">
        <v>0.2</v>
      </c>
      <c r="Y321" s="2" t="s">
        <v>33</v>
      </c>
      <c r="Z321" s="2" t="s">
        <v>34</v>
      </c>
      <c r="AA321" s="2" t="s">
        <v>35</v>
      </c>
      <c r="AB321" s="2">
        <v>32651.29996</v>
      </c>
      <c r="AC321" s="2">
        <v>32.651299999999999</v>
      </c>
      <c r="AD321" s="2">
        <v>38</v>
      </c>
      <c r="AE321" s="10" t="s">
        <v>307</v>
      </c>
      <c r="AF321" s="2">
        <f t="shared" si="6"/>
        <v>1021519.2428571428</v>
      </c>
      <c r="AG321" s="2" cm="1">
        <f t="array" ref="AG321">_xlfn.IFS(D321="I",MIN('Datos pp I Región'!$K$7:$K$9),D321="II",MIN('Datos pp II Región'!$K$7:$K$9),D321="III",MIN('Datos pp III Región'!$K$7:$K$9),D321="IV",MIN('Datos pp IV Región'!$K$7:$K$9),D321="V",MIN('Datos pp V Región'!$K$7:$K$9),D321="RM",MIN('Datos pp RM'!$K$7:$K$9),D321="VI",MIN('Datos pp VI Región'!$K$7:$K$9))</f>
        <v>2</v>
      </c>
      <c r="AH321" s="2" cm="1">
        <f t="array" ref="AH321">_xlfn.IFS(Z321="Pavimentado",1-(AG321/(4*365)),Z321="No Pavimentado",1-(AG321/365))</f>
        <v>0.99863013698630132</v>
      </c>
      <c r="AI321" s="2" cm="1">
        <f t="array" ref="AI321">_xlfn.IFS(Z321="Pavimentado",8,Z321="No Pavimentado",R321)</f>
        <v>8</v>
      </c>
      <c r="AJ321" s="2">
        <v>0.62</v>
      </c>
      <c r="AK321" s="2">
        <v>0.15</v>
      </c>
      <c r="AL321" s="2">
        <v>1.5</v>
      </c>
      <c r="AM321" s="2">
        <v>0.15</v>
      </c>
      <c r="AN321" s="2"/>
      <c r="AO321" s="2" cm="1">
        <f t="array" ref="AO321">_xlfn.IFS($Z321=$AU$3,AJ321*(($X321)^(0.91))*(AI321*1.1023)^(1.02),$Z321=$AU$4,AL321*281.9*((8.5/12)^0.9)*(AI321/2.72)^0.45)</f>
        <v>1.3201600184669013</v>
      </c>
      <c r="AP321" s="2" cm="1">
        <f t="array" ref="AP321">_xlfn.IFS($Z321=$AU$3,AK321*(($X321)^(0.91))*(AI321*1.1023)^1.02,$Z321=$AU$4,AM321*281.9*((8.5/12)^0.9)*(AI321/2.72)^0.45)</f>
        <v>0.31939355285489546</v>
      </c>
      <c r="AQ321" s="2" cm="1">
        <f t="array" ref="AQ321">_xlfn.IFS(Z321=$AU$3,(AF321*AO321*AH321)/1000000,Z321=$AU$4,(AF321*AH321*AO321*(1-AN321))/1000000)</f>
        <v>1.3467215079083965</v>
      </c>
      <c r="AR321" s="2" cm="1">
        <f t="array" ref="AR321">_xlfn.IFS(Z321=$AU$3,(AF321*AP321*AH321)/1000000,Z321=$AU$4,(AF321*AH321*AP321*(1-AN321))/1000000)</f>
        <v>0.32581971965525713</v>
      </c>
    </row>
    <row r="322" spans="1:44" x14ac:dyDescent="0.3">
      <c r="A322" s="2">
        <v>38</v>
      </c>
      <c r="B322" t="s">
        <v>228</v>
      </c>
      <c r="D322" t="s">
        <v>75</v>
      </c>
      <c r="F322" s="2" t="s">
        <v>275</v>
      </c>
      <c r="G322" s="2" t="s">
        <v>103</v>
      </c>
      <c r="H322" s="2" t="s">
        <v>272</v>
      </c>
      <c r="I322" s="2" t="s">
        <v>28</v>
      </c>
      <c r="J322" s="2">
        <v>1200</v>
      </c>
      <c r="K322" s="2" t="s">
        <v>232</v>
      </c>
      <c r="L322" s="2">
        <v>40</v>
      </c>
      <c r="M322" s="2" t="s">
        <v>233</v>
      </c>
      <c r="N322" s="2" t="s">
        <v>265</v>
      </c>
      <c r="O322" s="2">
        <v>438000</v>
      </c>
      <c r="P322" s="2" cm="1">
        <f t="array" ref="P322">_xlfn.IFS(AD322=$AT$8,STL!$P$3,AD322=$AT$9,STL!$P$4,AD322=$AT$10,STL!$P$5,AD322=$AT$11,STL!$P$6,AD322=$AT$12,STL!$P$7,AD322=$AT$13,STL!$P$8,AD322=$AT$14,STL!$P$9,AD322=$AT$15,STL!$P$10,AD322=$AT$16,STL!$P$11,AD322=$AT$17,STL!$P$12,AD322=$AT$18,STL!$P$13,AD322=$AT$19,STL!$P$14,AD322=$AT$20,STL!$P$15,AD322=$AT$21,STL!$P$16,AD322=$AT$22,STL!$P$17,AD322=$AT$23,STL!$P$18,AD322=$AT$24,STL!$P$19,AD322=$AT$25,STL!$P$20,AD322=$AT$26,STL!$P$21,AD322=$AT$27,STL!$P$22,AD322=$AT$28,STL!$P$23,AD322=$AT$29,STL!$P$24,AD322=$AT$30,STL!$P$25,AD322=$AT$31,STL!$P$26,AD322=$AT$32,STL!$P$27,AD322=$AT$33,STL!$P$28,AD322=$AT$34,STL!$P$29,AD322=$AT$35,STL!$P$30,AD322=$AT$36,STL!$P$31,AD322=$AT$37,STL!$P$32,AD322=$AT$38,STL!$P$33,AD322=$AT$39,STL!$P$34,AD322=$AT$40,STL!$P$35,AD322=$AT$41,STL!$P$36,AD322=$AT$42,STL!$P$37,AD322=$AT$43,STL!$P$38,AD322=$AT$44,STL!$P$39,AD322=$AT$45,STL!$P$40,AD322=$AT$46,STL!$P$41,AD322=$AT$47,STL!$P$42,AD322=$AT$48,STL!$P$43,AD322=$AT$49,STL!$P$44)</f>
        <v>8.3350000000000009</v>
      </c>
      <c r="Q322" s="2">
        <f>STL!$Q$3</f>
        <v>28</v>
      </c>
      <c r="R322" s="42">
        <f>STL!$R$3</f>
        <v>36.335000000000001</v>
      </c>
      <c r="S322" s="43" cm="1">
        <f t="array" ref="S322">_xlfn.IFS(A322=$AT$8,STL!$S$3,A322=$AT$9,STL!$S$4,A322=$AT$10,STL!$S$5,A322=$AT$11,STL!$S$6,A322=$AT$12,STL!$S$7,A322=$AT$13,STL!$S$8,A322=$AT$14,STL!$S$9,A322=$AT$15,STL!$S$10,A322=$AT$16,STL!$S$11,A322=$AT$17,STL!$S$12,A322=$AT$18,STL!$S$13,A322=$AT$19,STL!$S$14,A322=$AT$20,STL!$S$15,A322=$AT$21,STL!$S$16,A322=$AT$22,STL!$S$17,A322=$AT$23,STL!$S$18,A322=$AT$24,STL!$S$19,A322=$AT$25,STL!$S$20,A322=$AT$26,STL!$S$21,A322=$AT$27,STL!$S$22,A322=$AT$28,STL!$S$23,A322=$AT$29,STL!$S$24,A322=$AT$30,STL!$S$25,A322=$AT$31,STL!$S$26,A322=$AT$32,STL!$S$27,A322=$AT$33,STL!$S$28,A322=$AT$34,STL!$S$29,A322=$AT$35,STL!$S$30,A322=$AT$36,STL!$S$31,A322=$AT$37,STL!$S$32,A322=$AT$38,STL!$S$33,A322=$AT$39,STL!$S$34,A322=$AT$40,STL!$S$35,A322=$AT$41,STL!$S$36,A322=$AT$42,STL!$S$37,A322=$AT$43,STL!$S$38,A322=$AT$44,STL!$S$39,A322=$AT$45,STL!$S$40,A322=$AT$46,STL!$S$41,A322=$AT$47,STL!$S$42,A322=$AT$48,STL!$S$43,A322=$AT$49,STL!$S$44)</f>
        <v>15642.857142857143</v>
      </c>
      <c r="T322" s="2" cm="1">
        <f t="array" ref="T322">_xlfn.IFS(AD322=$AX$8,STL!$T$3,AD322=$AX$9,STL!$T$4,AD322=$AX$10,STL!$T$5,AD322=$AX$11,STL!$T$6,AD322=$AX$12,STL!$T$7,AD322=$AX$13,STL!$T$8,AD322=$AX$14,STL!$T$9,AD322=$AX$15,STL!$T$10,AD322=$AX$16,STL!$T$11,AD322=$AX$17,STL!$T$12,AD322=$AX$18,STL!$T$13,AD322=$AX$19,STL!$T$14,AD322=$AX$20,STL!$T$15,AD322=$AX$21,STL!$T$16,AD322=$AX$22,STL!$T$17,AD322=$AX$23,STL!$T$18,AD322=$AX$24,STL!$T$19,AD322=$AX$25,STL!$T$20,AD322=$AX$26,STL!$T$21,AD322=$AX$27,STL!$T$22,AD322=$AX$28,STL!$T$23,AD322=$AX$29,STL!$T$24,AD322=$AX$30,STL!$T$25,AD322=$AX$31,STL!$T$26,AD322=$AX$32,STL!$T$27,AD322=$AX$33,STL!$T$28,AD322=$AX$34,STL!$T$29,AD322=$AX$35,STL!$T$30,AD322=$AX$36,STL!$T$31,AD322=$AX$37,STL!$T$32,AD322=$AX$38,STL!$T$33,AD322=$AX$39,STL!$T$34,AD322=$AX$40,STL!$T$35,AD322=$AX$41,STL!$T$36,AD322=$AX$42,STL!$T$37,AD322=$AX$43,STL!$T$38,AD322=$AX$44,STL!$T$39,AD322=$AX$45,STL!$T$40,AD322=$AX$46,STL!$T$41,AD322=$AX$47,STL!$T$42,AD322=$AX$48,STL!$T$43,AD322=$AX$49,STL!$T$44)</f>
        <v>444.02199999999999</v>
      </c>
      <c r="U322" s="2" cm="1">
        <f t="array" ref="U322">_xlfn.IFS($AD322=$AX$8,STL!$U$3,$AD322=$AX$9,STL!$U$4,$AD322=$AX$10,STL!$U$5,$AD322=$AX$11,STL!$U$6,$AD322=$AX$12,STL!$U$7,$AD322=$AX$13,STL!$U$8,$AD322=$AX$14,STL!$U$9,$AD322=$AX$15,STL!$U$10,$AD322=$AX$16,STL!$U$11,$AD322=$AX$17,STL!$U$12,$AD322=$AX$18,STL!$U$13,$AD322=$AX$19,STL!$U$14,$AD322=$AX$20,STL!$U$15,$AD322=$AX$21,STL!$U$16,$AD322=$AX$22,STL!$U$17,$AD322=$AX$23,STL!$U$18,$AD322=$AX$24,STL!$U$19,$AD322=$AX$25,STL!$U$20,$AD322=$AX$26,STL!$U$21,$AD322=$AX$27,STL!$U$22,$AD322=$AX$28,STL!$U$23,$AD322=$AX$29,STL!$U$24,$AD322=$AX$30,STL!$U$25,$AD322=$AX$31,STL!$U$26,$AD322=$AX$32,STL!$U$27,$AD322=$AX$33,STL!$U$28,$AD322=$AX$34,STL!$U$29,$AD322=$AX$35,STL!$U$30,$AD322=$AX$36,STL!$U$31,$AD322=$AX$37,STL!$U$32,$AD322=$AX$38,STL!$U$33,$AD322=$AX$39,STL!$U$34,$AD322=$AX$40,STL!$U$35,$AD322=$AX$41,STL!$U$36,$AD322=$AX$42,STL!$U$37,$AD322=$AX$43,STL!$U$38,$AD322=$AX$44,STL!$U$39,$AD322=$AX$45,STL!$U$40,$AD322=$AX$46,STL!$U$41,$AD322=$AX$47,STL!$U$42,$AD322=$AX$48,STL!$U$43,$AD322=$AX$49,STL!$U$44)</f>
        <v>1.4119999999999999</v>
      </c>
      <c r="V322" s="2" cm="1">
        <f t="array" ref="V322">_xlfn.IFS($AD322=$AX$8,STL!$V$3,$AD322=$AX$9,STL!$V$4,$AD322=$AX$10,STL!$V$5,$AD322=$AX$11,STL!$V$6,$AD322=$AX$12,STL!$V$7,$AD322=$AX$13,STL!$V$8,$AD322=$AX$14,STL!$V$9,$AD322=$AX$15,STL!$V$10,$AD322=$AX$16,STL!$V$11,$AD322=$AX$17,STL!$V$12,$AD322=$AX$18,STL!$V$13,$AD322=$AX$19,STL!$V$14,$AD322=$AX$20,STL!$V$15,$AD322=$AX$21,STL!$V$16,$AD322=$AX$22,STL!$V$17,$AD322=$AX$23,STL!$V$18,$AD322=$AX$24,STL!$V$19,$AD322=$AX$25,STL!$V$20,$AD322=$AX$26,STL!$V$21,$AD322=$AX$27,STL!$V$22,$AD322=$AX$28,STL!$V$23,$AD322=$AX$29,STL!$V$24,$AD322=$AX$30,STL!$V$25,$AD322=$AX$31,STL!$V$26,$AD322=$AX$32,STL!$V$27,$AD322=$AX$33,STL!$V$28,$AD322=$AX$34,STL!$V$29,$AD322=$AX$35,STL!$V$30,$AD322=$AX$36,STL!$V$31,$AD322=$AX$37,STL!$V$32,$AD322=$AX$38,STL!$V$33,$AD322=$AX$39,STL!$V$34,$AD322=$AX$40,STL!$V$35,$AD322=$AX$41,STL!$V$36,$AD322=$AX$42,STL!$V$37,$AD322=$AX$43,STL!$V$38,$AD322=$AX$44,STL!$V$39,$AD322=$AX$45,STL!$V$40,$AD322=$AX$46,STL!$V$41,$AD322=$AX$47,STL!$V$42,$AD322=$AX$48,STL!$V$43,$AD322=$AX$49,STL!$V$44)</f>
        <v>445.43399999999997</v>
      </c>
      <c r="W322" s="2" t="s">
        <v>1640</v>
      </c>
      <c r="X322" s="2">
        <v>0.2</v>
      </c>
      <c r="Y322" s="2" t="s">
        <v>33</v>
      </c>
      <c r="Z322" s="2" t="s">
        <v>34</v>
      </c>
      <c r="AA322" s="2" t="s">
        <v>35</v>
      </c>
      <c r="AB322" s="2">
        <v>33755.646175000002</v>
      </c>
      <c r="AC322" s="2">
        <v>33.755645999999999</v>
      </c>
      <c r="AD322" s="2">
        <v>38</v>
      </c>
      <c r="AE322" s="10" t="s">
        <v>307</v>
      </c>
      <c r="AF322" s="2">
        <f t="shared" si="6"/>
        <v>1056069.4962857142</v>
      </c>
      <c r="AG322" s="2" cm="1">
        <f t="array" ref="AG322">_xlfn.IFS(D322="I",MIN('Datos pp I Región'!$K$7:$K$9),D322="II",MIN('Datos pp II Región'!$K$7:$K$9),D322="III",MIN('Datos pp III Región'!$K$7:$K$9),D322="IV",MIN('Datos pp IV Región'!$K$7:$K$9),D322="V",MIN('Datos pp V Región'!$K$7:$K$9),D322="RM",MIN('Datos pp RM'!$K$7:$K$9),D322="VI",MIN('Datos pp VI Región'!$K$7:$K$9))</f>
        <v>2</v>
      </c>
      <c r="AH322" s="2" cm="1">
        <f t="array" ref="AH322">_xlfn.IFS(Z322="Pavimentado",1-(AG322/(4*365)),Z322="No Pavimentado",1-(AG322/365))</f>
        <v>0.99863013698630132</v>
      </c>
      <c r="AI322" s="2" cm="1">
        <f t="array" ref="AI322">_xlfn.IFS(Z322="Pavimentado",8,Z322="No Pavimentado",R322)</f>
        <v>8</v>
      </c>
      <c r="AJ322" s="2">
        <v>0.62</v>
      </c>
      <c r="AK322" s="2">
        <v>0.15</v>
      </c>
      <c r="AL322" s="2">
        <v>1.5</v>
      </c>
      <c r="AM322" s="2">
        <v>0.15</v>
      </c>
      <c r="AN322" s="2"/>
      <c r="AO322" s="2" cm="1">
        <f t="array" ref="AO322">_xlfn.IFS($Z322=$AU$3,AJ322*(($X322)^(0.91))*(AI322*1.1023)^(1.02),$Z322=$AU$4,AL322*281.9*((8.5/12)^0.9)*(AI322/2.72)^0.45)</f>
        <v>1.3201600184669013</v>
      </c>
      <c r="AP322" s="2" cm="1">
        <f t="array" ref="AP322">_xlfn.IFS($Z322=$AU$3,AK322*(($X322)^(0.91))*(AI322*1.1023)^1.02,$Z322=$AU$4,AM322*281.9*((8.5/12)^0.9)*(AI322/2.72)^0.45)</f>
        <v>0.31939355285489546</v>
      </c>
      <c r="AQ322" s="2" cm="1">
        <f t="array" ref="AQ322">_xlfn.IFS(Z322=$AU$3,(AF322*AO322*AH322)/1000000,Z322=$AU$4,(AF322*AH322*AO322*(1-AN322))/1000000)</f>
        <v>1.3922708891083058</v>
      </c>
      <c r="AR322" s="2" cm="1">
        <f t="array" ref="AR322">_xlfn.IFS(Z322=$AU$3,(AF322*AP322*AH322)/1000000,Z322=$AU$4,(AF322*AH322*AP322*(1-AN322))/1000000)</f>
        <v>0.3368397312358804</v>
      </c>
    </row>
    <row r="323" spans="1:44" x14ac:dyDescent="0.3">
      <c r="A323" s="2">
        <v>38</v>
      </c>
      <c r="B323" t="s">
        <v>228</v>
      </c>
      <c r="D323" t="s">
        <v>75</v>
      </c>
      <c r="F323" s="2" t="s">
        <v>275</v>
      </c>
      <c r="G323" s="2" t="s">
        <v>103</v>
      </c>
      <c r="H323" s="2" t="s">
        <v>272</v>
      </c>
      <c r="I323" s="2" t="s">
        <v>28</v>
      </c>
      <c r="J323" s="2">
        <v>1200</v>
      </c>
      <c r="K323" s="2" t="s">
        <v>232</v>
      </c>
      <c r="L323" s="2">
        <v>40</v>
      </c>
      <c r="M323" s="2" t="s">
        <v>233</v>
      </c>
      <c r="N323" s="2" t="s">
        <v>265</v>
      </c>
      <c r="O323" s="2">
        <v>438000</v>
      </c>
      <c r="P323" s="2" cm="1">
        <f t="array" ref="P323">_xlfn.IFS(AD323=$AT$8,STL!$P$3,AD323=$AT$9,STL!$P$4,AD323=$AT$10,STL!$P$5,AD323=$AT$11,STL!$P$6,AD323=$AT$12,STL!$P$7,AD323=$AT$13,STL!$P$8,AD323=$AT$14,STL!$P$9,AD323=$AT$15,STL!$P$10,AD323=$AT$16,STL!$P$11,AD323=$AT$17,STL!$P$12,AD323=$AT$18,STL!$P$13,AD323=$AT$19,STL!$P$14,AD323=$AT$20,STL!$P$15,AD323=$AT$21,STL!$P$16,AD323=$AT$22,STL!$P$17,AD323=$AT$23,STL!$P$18,AD323=$AT$24,STL!$P$19,AD323=$AT$25,STL!$P$20,AD323=$AT$26,STL!$P$21,AD323=$AT$27,STL!$P$22,AD323=$AT$28,STL!$P$23,AD323=$AT$29,STL!$P$24,AD323=$AT$30,STL!$P$25,AD323=$AT$31,STL!$P$26,AD323=$AT$32,STL!$P$27,AD323=$AT$33,STL!$P$28,AD323=$AT$34,STL!$P$29,AD323=$AT$35,STL!$P$30,AD323=$AT$36,STL!$P$31,AD323=$AT$37,STL!$P$32,AD323=$AT$38,STL!$P$33,AD323=$AT$39,STL!$P$34,AD323=$AT$40,STL!$P$35,AD323=$AT$41,STL!$P$36,AD323=$AT$42,STL!$P$37,AD323=$AT$43,STL!$P$38,AD323=$AT$44,STL!$P$39,AD323=$AT$45,STL!$P$40,AD323=$AT$46,STL!$P$41,AD323=$AT$47,STL!$P$42,AD323=$AT$48,STL!$P$43,AD323=$AT$49,STL!$P$44)</f>
        <v>8.3350000000000009</v>
      </c>
      <c r="Q323" s="2">
        <f>STL!$Q$3</f>
        <v>28</v>
      </c>
      <c r="R323" s="42">
        <f>STL!$R$3</f>
        <v>36.335000000000001</v>
      </c>
      <c r="S323" s="43" cm="1">
        <f t="array" ref="S323">_xlfn.IFS(A323=$AT$8,STL!$S$3,A323=$AT$9,STL!$S$4,A323=$AT$10,STL!$S$5,A323=$AT$11,STL!$S$6,A323=$AT$12,STL!$S$7,A323=$AT$13,STL!$S$8,A323=$AT$14,STL!$S$9,A323=$AT$15,STL!$S$10,A323=$AT$16,STL!$S$11,A323=$AT$17,STL!$S$12,A323=$AT$18,STL!$S$13,A323=$AT$19,STL!$S$14,A323=$AT$20,STL!$S$15,A323=$AT$21,STL!$S$16,A323=$AT$22,STL!$S$17,A323=$AT$23,STL!$S$18,A323=$AT$24,STL!$S$19,A323=$AT$25,STL!$S$20,A323=$AT$26,STL!$S$21,A323=$AT$27,STL!$S$22,A323=$AT$28,STL!$S$23,A323=$AT$29,STL!$S$24,A323=$AT$30,STL!$S$25,A323=$AT$31,STL!$S$26,A323=$AT$32,STL!$S$27,A323=$AT$33,STL!$S$28,A323=$AT$34,STL!$S$29,A323=$AT$35,STL!$S$30,A323=$AT$36,STL!$S$31,A323=$AT$37,STL!$S$32,A323=$AT$38,STL!$S$33,A323=$AT$39,STL!$S$34,A323=$AT$40,STL!$S$35,A323=$AT$41,STL!$S$36,A323=$AT$42,STL!$S$37,A323=$AT$43,STL!$S$38,A323=$AT$44,STL!$S$39,A323=$AT$45,STL!$S$40,A323=$AT$46,STL!$S$41,A323=$AT$47,STL!$S$42,A323=$AT$48,STL!$S$43,A323=$AT$49,STL!$S$44)</f>
        <v>15642.857142857143</v>
      </c>
      <c r="T323" s="2" cm="1">
        <f t="array" ref="T323">_xlfn.IFS(AD323=$AX$8,STL!$T$3,AD323=$AX$9,STL!$T$4,AD323=$AX$10,STL!$T$5,AD323=$AX$11,STL!$T$6,AD323=$AX$12,STL!$T$7,AD323=$AX$13,STL!$T$8,AD323=$AX$14,STL!$T$9,AD323=$AX$15,STL!$T$10,AD323=$AX$16,STL!$T$11,AD323=$AX$17,STL!$T$12,AD323=$AX$18,STL!$T$13,AD323=$AX$19,STL!$T$14,AD323=$AX$20,STL!$T$15,AD323=$AX$21,STL!$T$16,AD323=$AX$22,STL!$T$17,AD323=$AX$23,STL!$T$18,AD323=$AX$24,STL!$T$19,AD323=$AX$25,STL!$T$20,AD323=$AX$26,STL!$T$21,AD323=$AX$27,STL!$T$22,AD323=$AX$28,STL!$T$23,AD323=$AX$29,STL!$T$24,AD323=$AX$30,STL!$T$25,AD323=$AX$31,STL!$T$26,AD323=$AX$32,STL!$T$27,AD323=$AX$33,STL!$T$28,AD323=$AX$34,STL!$T$29,AD323=$AX$35,STL!$T$30,AD323=$AX$36,STL!$T$31,AD323=$AX$37,STL!$T$32,AD323=$AX$38,STL!$T$33,AD323=$AX$39,STL!$T$34,AD323=$AX$40,STL!$T$35,AD323=$AX$41,STL!$T$36,AD323=$AX$42,STL!$T$37,AD323=$AX$43,STL!$T$38,AD323=$AX$44,STL!$T$39,AD323=$AX$45,STL!$T$40,AD323=$AX$46,STL!$T$41,AD323=$AX$47,STL!$T$42,AD323=$AX$48,STL!$T$43,AD323=$AX$49,STL!$T$44)</f>
        <v>444.02199999999999</v>
      </c>
      <c r="U323" s="2" cm="1">
        <f t="array" ref="U323">_xlfn.IFS($AD323=$AX$8,STL!$U$3,$AD323=$AX$9,STL!$U$4,$AD323=$AX$10,STL!$U$5,$AD323=$AX$11,STL!$U$6,$AD323=$AX$12,STL!$U$7,$AD323=$AX$13,STL!$U$8,$AD323=$AX$14,STL!$U$9,$AD323=$AX$15,STL!$U$10,$AD323=$AX$16,STL!$U$11,$AD323=$AX$17,STL!$U$12,$AD323=$AX$18,STL!$U$13,$AD323=$AX$19,STL!$U$14,$AD323=$AX$20,STL!$U$15,$AD323=$AX$21,STL!$U$16,$AD323=$AX$22,STL!$U$17,$AD323=$AX$23,STL!$U$18,$AD323=$AX$24,STL!$U$19,$AD323=$AX$25,STL!$U$20,$AD323=$AX$26,STL!$U$21,$AD323=$AX$27,STL!$U$22,$AD323=$AX$28,STL!$U$23,$AD323=$AX$29,STL!$U$24,$AD323=$AX$30,STL!$U$25,$AD323=$AX$31,STL!$U$26,$AD323=$AX$32,STL!$U$27,$AD323=$AX$33,STL!$U$28,$AD323=$AX$34,STL!$U$29,$AD323=$AX$35,STL!$U$30,$AD323=$AX$36,STL!$U$31,$AD323=$AX$37,STL!$U$32,$AD323=$AX$38,STL!$U$33,$AD323=$AX$39,STL!$U$34,$AD323=$AX$40,STL!$U$35,$AD323=$AX$41,STL!$U$36,$AD323=$AX$42,STL!$U$37,$AD323=$AX$43,STL!$U$38,$AD323=$AX$44,STL!$U$39,$AD323=$AX$45,STL!$U$40,$AD323=$AX$46,STL!$U$41,$AD323=$AX$47,STL!$U$42,$AD323=$AX$48,STL!$U$43,$AD323=$AX$49,STL!$U$44)</f>
        <v>1.4119999999999999</v>
      </c>
      <c r="V323" s="2" cm="1">
        <f t="array" ref="V323">_xlfn.IFS($AD323=$AX$8,STL!$V$3,$AD323=$AX$9,STL!$V$4,$AD323=$AX$10,STL!$V$5,$AD323=$AX$11,STL!$V$6,$AD323=$AX$12,STL!$V$7,$AD323=$AX$13,STL!$V$8,$AD323=$AX$14,STL!$V$9,$AD323=$AX$15,STL!$V$10,$AD323=$AX$16,STL!$V$11,$AD323=$AX$17,STL!$V$12,$AD323=$AX$18,STL!$V$13,$AD323=$AX$19,STL!$V$14,$AD323=$AX$20,STL!$V$15,$AD323=$AX$21,STL!$V$16,$AD323=$AX$22,STL!$V$17,$AD323=$AX$23,STL!$V$18,$AD323=$AX$24,STL!$V$19,$AD323=$AX$25,STL!$V$20,$AD323=$AX$26,STL!$V$21,$AD323=$AX$27,STL!$V$22,$AD323=$AX$28,STL!$V$23,$AD323=$AX$29,STL!$V$24,$AD323=$AX$30,STL!$V$25,$AD323=$AX$31,STL!$V$26,$AD323=$AX$32,STL!$V$27,$AD323=$AX$33,STL!$V$28,$AD323=$AX$34,STL!$V$29,$AD323=$AX$35,STL!$V$30,$AD323=$AX$36,STL!$V$31,$AD323=$AX$37,STL!$V$32,$AD323=$AX$38,STL!$V$33,$AD323=$AX$39,STL!$V$34,$AD323=$AX$40,STL!$V$35,$AD323=$AX$41,STL!$V$36,$AD323=$AX$42,STL!$V$37,$AD323=$AX$43,STL!$V$38,$AD323=$AX$44,STL!$V$39,$AD323=$AX$45,STL!$V$40,$AD323=$AX$46,STL!$V$41,$AD323=$AX$47,STL!$V$42,$AD323=$AX$48,STL!$V$43,$AD323=$AX$49,STL!$V$44)</f>
        <v>445.43399999999997</v>
      </c>
      <c r="W323" s="2" t="s">
        <v>1641</v>
      </c>
      <c r="X323" s="2">
        <v>0.2</v>
      </c>
      <c r="Y323" s="2" t="s">
        <v>33</v>
      </c>
      <c r="Z323" s="2" t="s">
        <v>34</v>
      </c>
      <c r="AA323" s="2" t="s">
        <v>35</v>
      </c>
      <c r="AB323" s="2">
        <v>9880.9204900000004</v>
      </c>
      <c r="AC323" s="2">
        <v>9.8809199999999997</v>
      </c>
      <c r="AD323" s="2">
        <v>38</v>
      </c>
      <c r="AE323" s="10" t="s">
        <v>307</v>
      </c>
      <c r="AF323" s="2">
        <f t="shared" si="6"/>
        <v>309131.64</v>
      </c>
      <c r="AG323" s="2" cm="1">
        <f t="array" ref="AG323">_xlfn.IFS(D323="I",MIN('Datos pp I Región'!$K$7:$K$9),D323="II",MIN('Datos pp II Región'!$K$7:$K$9),D323="III",MIN('Datos pp III Región'!$K$7:$K$9),D323="IV",MIN('Datos pp IV Región'!$K$7:$K$9),D323="V",MIN('Datos pp V Región'!$K$7:$K$9),D323="RM",MIN('Datos pp RM'!$K$7:$K$9),D323="VI",MIN('Datos pp VI Región'!$K$7:$K$9))</f>
        <v>2</v>
      </c>
      <c r="AH323" s="2" cm="1">
        <f t="array" ref="AH323">_xlfn.IFS(Z323="Pavimentado",1-(AG323/(4*365)),Z323="No Pavimentado",1-(AG323/365))</f>
        <v>0.99863013698630132</v>
      </c>
      <c r="AI323" s="2" cm="1">
        <f t="array" ref="AI323">_xlfn.IFS(Z323="Pavimentado",8,Z323="No Pavimentado",R323)</f>
        <v>8</v>
      </c>
      <c r="AJ323" s="2">
        <v>0.62</v>
      </c>
      <c r="AK323" s="2">
        <v>0.15</v>
      </c>
      <c r="AL323" s="2">
        <v>1.5</v>
      </c>
      <c r="AM323" s="2">
        <v>0.15</v>
      </c>
      <c r="AN323" s="2"/>
      <c r="AO323" s="2" cm="1">
        <f t="array" ref="AO323">_xlfn.IFS($Z323=$AU$3,AJ323*(($X323)^(0.91))*(AI323*1.1023)^(1.02),$Z323=$AU$4,AL323*281.9*((8.5/12)^0.9)*(AI323/2.72)^0.45)</f>
        <v>1.3201600184669013</v>
      </c>
      <c r="AP323" s="2" cm="1">
        <f t="array" ref="AP323">_xlfn.IFS($Z323=$AU$3,AK323*(($X323)^(0.91))*(AI323*1.1023)^1.02,$Z323=$AU$4,AM323*281.9*((8.5/12)^0.9)*(AI323/2.72)^0.45)</f>
        <v>0.31939355285489546</v>
      </c>
      <c r="AQ323" s="2" cm="1">
        <f t="array" ref="AQ323">_xlfn.IFS(Z323=$AU$3,(AF323*AO323*AH323)/1000000,Z323=$AU$4,(AF323*AH323*AO323*(1-AN323))/1000000)</f>
        <v>0.40754418604840331</v>
      </c>
      <c r="AR323" s="2" cm="1">
        <f t="array" ref="AR323">_xlfn.IFS(Z323=$AU$3,(AF323*AP323*AH323)/1000000,Z323=$AU$4,(AF323*AH323*AP323*(1-AN323))/1000000)</f>
        <v>9.8599399850420141E-2</v>
      </c>
    </row>
    <row r="324" spans="1:44" x14ac:dyDescent="0.3">
      <c r="A324" s="2">
        <v>38</v>
      </c>
      <c r="B324" t="s">
        <v>228</v>
      </c>
      <c r="D324" t="s">
        <v>75</v>
      </c>
      <c r="F324" s="2" t="s">
        <v>276</v>
      </c>
      <c r="G324" s="2" t="s">
        <v>103</v>
      </c>
      <c r="H324" s="2" t="s">
        <v>272</v>
      </c>
      <c r="I324" s="2" t="s">
        <v>28</v>
      </c>
      <c r="J324" s="2">
        <v>1200</v>
      </c>
      <c r="K324" s="2" t="s">
        <v>232</v>
      </c>
      <c r="L324" s="2">
        <v>40</v>
      </c>
      <c r="M324" s="2" t="s">
        <v>233</v>
      </c>
      <c r="N324" s="2" t="s">
        <v>265</v>
      </c>
      <c r="O324" s="2">
        <v>438000</v>
      </c>
      <c r="P324" s="2" cm="1">
        <f t="array" ref="P324">_xlfn.IFS(AD324=$AT$8,STL!$P$3,AD324=$AT$9,STL!$P$4,AD324=$AT$10,STL!$P$5,AD324=$AT$11,STL!$P$6,AD324=$AT$12,STL!$P$7,AD324=$AT$13,STL!$P$8,AD324=$AT$14,STL!$P$9,AD324=$AT$15,STL!$P$10,AD324=$AT$16,STL!$P$11,AD324=$AT$17,STL!$P$12,AD324=$AT$18,STL!$P$13,AD324=$AT$19,STL!$P$14,AD324=$AT$20,STL!$P$15,AD324=$AT$21,STL!$P$16,AD324=$AT$22,STL!$P$17,AD324=$AT$23,STL!$P$18,AD324=$AT$24,STL!$P$19,AD324=$AT$25,STL!$P$20,AD324=$AT$26,STL!$P$21,AD324=$AT$27,STL!$P$22,AD324=$AT$28,STL!$P$23,AD324=$AT$29,STL!$P$24,AD324=$AT$30,STL!$P$25,AD324=$AT$31,STL!$P$26,AD324=$AT$32,STL!$P$27,AD324=$AT$33,STL!$P$28,AD324=$AT$34,STL!$P$29,AD324=$AT$35,STL!$P$30,AD324=$AT$36,STL!$P$31,AD324=$AT$37,STL!$P$32,AD324=$AT$38,STL!$P$33,AD324=$AT$39,STL!$P$34,AD324=$AT$40,STL!$P$35,AD324=$AT$41,STL!$P$36,AD324=$AT$42,STL!$P$37,AD324=$AT$43,STL!$P$38,AD324=$AT$44,STL!$P$39,AD324=$AT$45,STL!$P$40,AD324=$AT$46,STL!$P$41,AD324=$AT$47,STL!$P$42,AD324=$AT$48,STL!$P$43,AD324=$AT$49,STL!$P$44)</f>
        <v>8.3350000000000009</v>
      </c>
      <c r="Q324" s="2">
        <f>STL!$Q$3</f>
        <v>28</v>
      </c>
      <c r="R324" s="42">
        <f>STL!$R$3</f>
        <v>36.335000000000001</v>
      </c>
      <c r="S324" s="43" cm="1">
        <f t="array" ref="S324">_xlfn.IFS(A324=$AT$8,STL!$S$3,A324=$AT$9,STL!$S$4,A324=$AT$10,STL!$S$5,A324=$AT$11,STL!$S$6,A324=$AT$12,STL!$S$7,A324=$AT$13,STL!$S$8,A324=$AT$14,STL!$S$9,A324=$AT$15,STL!$S$10,A324=$AT$16,STL!$S$11,A324=$AT$17,STL!$S$12,A324=$AT$18,STL!$S$13,A324=$AT$19,STL!$S$14,A324=$AT$20,STL!$S$15,A324=$AT$21,STL!$S$16,A324=$AT$22,STL!$S$17,A324=$AT$23,STL!$S$18,A324=$AT$24,STL!$S$19,A324=$AT$25,STL!$S$20,A324=$AT$26,STL!$S$21,A324=$AT$27,STL!$S$22,A324=$AT$28,STL!$S$23,A324=$AT$29,STL!$S$24,A324=$AT$30,STL!$S$25,A324=$AT$31,STL!$S$26,A324=$AT$32,STL!$S$27,A324=$AT$33,STL!$S$28,A324=$AT$34,STL!$S$29,A324=$AT$35,STL!$S$30,A324=$AT$36,STL!$S$31,A324=$AT$37,STL!$S$32,A324=$AT$38,STL!$S$33,A324=$AT$39,STL!$S$34,A324=$AT$40,STL!$S$35,A324=$AT$41,STL!$S$36,A324=$AT$42,STL!$S$37,A324=$AT$43,STL!$S$38,A324=$AT$44,STL!$S$39,A324=$AT$45,STL!$S$40,A324=$AT$46,STL!$S$41,A324=$AT$47,STL!$S$42,A324=$AT$48,STL!$S$43,A324=$AT$49,STL!$S$44)</f>
        <v>15642.857142857143</v>
      </c>
      <c r="T324" s="2" cm="1">
        <f t="array" ref="T324">_xlfn.IFS(AD324=$AX$8,STL!$T$3,AD324=$AX$9,STL!$T$4,AD324=$AX$10,STL!$T$5,AD324=$AX$11,STL!$T$6,AD324=$AX$12,STL!$T$7,AD324=$AX$13,STL!$T$8,AD324=$AX$14,STL!$T$9,AD324=$AX$15,STL!$T$10,AD324=$AX$16,STL!$T$11,AD324=$AX$17,STL!$T$12,AD324=$AX$18,STL!$T$13,AD324=$AX$19,STL!$T$14,AD324=$AX$20,STL!$T$15,AD324=$AX$21,STL!$T$16,AD324=$AX$22,STL!$T$17,AD324=$AX$23,STL!$T$18,AD324=$AX$24,STL!$T$19,AD324=$AX$25,STL!$T$20,AD324=$AX$26,STL!$T$21,AD324=$AX$27,STL!$T$22,AD324=$AX$28,STL!$T$23,AD324=$AX$29,STL!$T$24,AD324=$AX$30,STL!$T$25,AD324=$AX$31,STL!$T$26,AD324=$AX$32,STL!$T$27,AD324=$AX$33,STL!$T$28,AD324=$AX$34,STL!$T$29,AD324=$AX$35,STL!$T$30,AD324=$AX$36,STL!$T$31,AD324=$AX$37,STL!$T$32,AD324=$AX$38,STL!$T$33,AD324=$AX$39,STL!$T$34,AD324=$AX$40,STL!$T$35,AD324=$AX$41,STL!$T$36,AD324=$AX$42,STL!$T$37,AD324=$AX$43,STL!$T$38,AD324=$AX$44,STL!$T$39,AD324=$AX$45,STL!$T$40,AD324=$AX$46,STL!$T$41,AD324=$AX$47,STL!$T$42,AD324=$AX$48,STL!$T$43,AD324=$AX$49,STL!$T$44)</f>
        <v>444.02199999999999</v>
      </c>
      <c r="U324" s="2" cm="1">
        <f t="array" ref="U324">_xlfn.IFS($AD324=$AX$8,STL!$U$3,$AD324=$AX$9,STL!$U$4,$AD324=$AX$10,STL!$U$5,$AD324=$AX$11,STL!$U$6,$AD324=$AX$12,STL!$U$7,$AD324=$AX$13,STL!$U$8,$AD324=$AX$14,STL!$U$9,$AD324=$AX$15,STL!$U$10,$AD324=$AX$16,STL!$U$11,$AD324=$AX$17,STL!$U$12,$AD324=$AX$18,STL!$U$13,$AD324=$AX$19,STL!$U$14,$AD324=$AX$20,STL!$U$15,$AD324=$AX$21,STL!$U$16,$AD324=$AX$22,STL!$U$17,$AD324=$AX$23,STL!$U$18,$AD324=$AX$24,STL!$U$19,$AD324=$AX$25,STL!$U$20,$AD324=$AX$26,STL!$U$21,$AD324=$AX$27,STL!$U$22,$AD324=$AX$28,STL!$U$23,$AD324=$AX$29,STL!$U$24,$AD324=$AX$30,STL!$U$25,$AD324=$AX$31,STL!$U$26,$AD324=$AX$32,STL!$U$27,$AD324=$AX$33,STL!$U$28,$AD324=$AX$34,STL!$U$29,$AD324=$AX$35,STL!$U$30,$AD324=$AX$36,STL!$U$31,$AD324=$AX$37,STL!$U$32,$AD324=$AX$38,STL!$U$33,$AD324=$AX$39,STL!$U$34,$AD324=$AX$40,STL!$U$35,$AD324=$AX$41,STL!$U$36,$AD324=$AX$42,STL!$U$37,$AD324=$AX$43,STL!$U$38,$AD324=$AX$44,STL!$U$39,$AD324=$AX$45,STL!$U$40,$AD324=$AX$46,STL!$U$41,$AD324=$AX$47,STL!$U$42,$AD324=$AX$48,STL!$U$43,$AD324=$AX$49,STL!$U$44)</f>
        <v>1.4119999999999999</v>
      </c>
      <c r="V324" s="2" cm="1">
        <f t="array" ref="V324">_xlfn.IFS($AD324=$AX$8,STL!$V$3,$AD324=$AX$9,STL!$V$4,$AD324=$AX$10,STL!$V$5,$AD324=$AX$11,STL!$V$6,$AD324=$AX$12,STL!$V$7,$AD324=$AX$13,STL!$V$8,$AD324=$AX$14,STL!$V$9,$AD324=$AX$15,STL!$V$10,$AD324=$AX$16,STL!$V$11,$AD324=$AX$17,STL!$V$12,$AD324=$AX$18,STL!$V$13,$AD324=$AX$19,STL!$V$14,$AD324=$AX$20,STL!$V$15,$AD324=$AX$21,STL!$V$16,$AD324=$AX$22,STL!$V$17,$AD324=$AX$23,STL!$V$18,$AD324=$AX$24,STL!$V$19,$AD324=$AX$25,STL!$V$20,$AD324=$AX$26,STL!$V$21,$AD324=$AX$27,STL!$V$22,$AD324=$AX$28,STL!$V$23,$AD324=$AX$29,STL!$V$24,$AD324=$AX$30,STL!$V$25,$AD324=$AX$31,STL!$V$26,$AD324=$AX$32,STL!$V$27,$AD324=$AX$33,STL!$V$28,$AD324=$AX$34,STL!$V$29,$AD324=$AX$35,STL!$V$30,$AD324=$AX$36,STL!$V$31,$AD324=$AX$37,STL!$V$32,$AD324=$AX$38,STL!$V$33,$AD324=$AX$39,STL!$V$34,$AD324=$AX$40,STL!$V$35,$AD324=$AX$41,STL!$V$36,$AD324=$AX$42,STL!$V$37,$AD324=$AX$43,STL!$V$38,$AD324=$AX$44,STL!$V$39,$AD324=$AX$45,STL!$V$40,$AD324=$AX$46,STL!$V$41,$AD324=$AX$47,STL!$V$42,$AD324=$AX$48,STL!$V$43,$AD324=$AX$49,STL!$V$44)</f>
        <v>445.43399999999997</v>
      </c>
      <c r="W324" s="2" t="s">
        <v>1642</v>
      </c>
      <c r="X324" s="2">
        <v>0.2</v>
      </c>
      <c r="Y324" s="2" t="s">
        <v>33</v>
      </c>
      <c r="Z324" s="2" t="s">
        <v>61</v>
      </c>
      <c r="AA324" s="2" t="s">
        <v>35</v>
      </c>
      <c r="AB324" s="2">
        <v>2218.8083190000002</v>
      </c>
      <c r="AC324" s="2">
        <v>2.2188080000000001</v>
      </c>
      <c r="AD324" s="2">
        <v>38</v>
      </c>
      <c r="AE324" s="10" t="s">
        <v>307</v>
      </c>
      <c r="AF324" s="2">
        <f t="shared" si="6"/>
        <v>69416.993142857144</v>
      </c>
      <c r="AG324" s="2" cm="1">
        <f t="array" ref="AG324">_xlfn.IFS(D324="I",MIN('Datos pp I Región'!$K$7:$K$9),D324="II",MIN('Datos pp II Región'!$K$7:$K$9),D324="III",MIN('Datos pp III Región'!$K$7:$K$9),D324="IV",MIN('Datos pp IV Región'!$K$7:$K$9),D324="V",MIN('Datos pp V Región'!$K$7:$K$9),D324="RM",MIN('Datos pp RM'!$K$7:$K$9),D324="VI",MIN('Datos pp VI Región'!$K$7:$K$9))</f>
        <v>2</v>
      </c>
      <c r="AH324" s="2" cm="1">
        <f t="array" ref="AH324">_xlfn.IFS(Z324="Pavimentado",1-(AG324/(4*365)),Z324="No Pavimentado",1-(AG324/365))</f>
        <v>0.9945205479452055</v>
      </c>
      <c r="AI324" s="2" cm="1">
        <f t="array" ref="AI324">_xlfn.IFS(Z324="Pavimentado",8,Z324="No Pavimentado",R324)</f>
        <v>36.335000000000001</v>
      </c>
      <c r="AJ324" s="2">
        <v>0.62</v>
      </c>
      <c r="AK324" s="2">
        <v>0.15</v>
      </c>
      <c r="AL324" s="2">
        <v>1.5</v>
      </c>
      <c r="AM324" s="2">
        <v>0.15</v>
      </c>
      <c r="AN324" s="2"/>
      <c r="AO324" s="2" cm="1">
        <f t="array" ref="AO324">_xlfn.IFS($Z324=$AU$3,AJ324*(($X324)^(0.91))*(AI324*1.1023)^(1.02),$Z324=$AU$4,AL324*281.9*((8.5/12)^0.9)*(AI324/2.72)^0.45)</f>
        <v>995.38378987729118</v>
      </c>
      <c r="AP324" s="2" cm="1">
        <f t="array" ref="AP324">_xlfn.IFS($Z324=$AU$3,AK324*(($X324)^(0.91))*(AI324*1.1023)^1.02,$Z324=$AU$4,AM324*281.9*((8.5/12)^0.9)*(AI324/2.72)^0.45)</f>
        <v>99.538378987729104</v>
      </c>
      <c r="AQ324" s="2" cm="1">
        <f t="array" ref="AQ324">_xlfn.IFS(Z324=$AU$3,(AF324*AO324*AH324)/1000000,Z324=$AU$4,(AF324*AH324*AO324*(1-AN324))/1000000)</f>
        <v>68.717938485100206</v>
      </c>
      <c r="AR324" s="2" cm="1">
        <f t="array" ref="AR324">_xlfn.IFS(Z324=$AU$3,(AF324*AP324*AH324)/1000000,Z324=$AU$4,(AF324*AH324*AP324*(1-AN324))/1000000)</f>
        <v>6.8717938485100207</v>
      </c>
    </row>
    <row r="325" spans="1:44" x14ac:dyDescent="0.3">
      <c r="A325" s="2">
        <v>38</v>
      </c>
      <c r="B325" t="s">
        <v>228</v>
      </c>
      <c r="D325" t="s">
        <v>75</v>
      </c>
      <c r="F325" s="2" t="s">
        <v>276</v>
      </c>
      <c r="G325" s="2" t="s">
        <v>103</v>
      </c>
      <c r="H325" s="2" t="s">
        <v>272</v>
      </c>
      <c r="I325" s="2" t="s">
        <v>28</v>
      </c>
      <c r="J325" s="2">
        <v>1200</v>
      </c>
      <c r="K325" s="2" t="s">
        <v>232</v>
      </c>
      <c r="L325" s="2">
        <v>40</v>
      </c>
      <c r="M325" s="2" t="s">
        <v>233</v>
      </c>
      <c r="N325" s="2" t="s">
        <v>265</v>
      </c>
      <c r="O325" s="2">
        <v>438000</v>
      </c>
      <c r="P325" s="2" cm="1">
        <f t="array" ref="P325">_xlfn.IFS(AD325=$AT$8,STL!$P$3,AD325=$AT$9,STL!$P$4,AD325=$AT$10,STL!$P$5,AD325=$AT$11,STL!$P$6,AD325=$AT$12,STL!$P$7,AD325=$AT$13,STL!$P$8,AD325=$AT$14,STL!$P$9,AD325=$AT$15,STL!$P$10,AD325=$AT$16,STL!$P$11,AD325=$AT$17,STL!$P$12,AD325=$AT$18,STL!$P$13,AD325=$AT$19,STL!$P$14,AD325=$AT$20,STL!$P$15,AD325=$AT$21,STL!$P$16,AD325=$AT$22,STL!$P$17,AD325=$AT$23,STL!$P$18,AD325=$AT$24,STL!$P$19,AD325=$AT$25,STL!$P$20,AD325=$AT$26,STL!$P$21,AD325=$AT$27,STL!$P$22,AD325=$AT$28,STL!$P$23,AD325=$AT$29,STL!$P$24,AD325=$AT$30,STL!$P$25,AD325=$AT$31,STL!$P$26,AD325=$AT$32,STL!$P$27,AD325=$AT$33,STL!$P$28,AD325=$AT$34,STL!$P$29,AD325=$AT$35,STL!$P$30,AD325=$AT$36,STL!$P$31,AD325=$AT$37,STL!$P$32,AD325=$AT$38,STL!$P$33,AD325=$AT$39,STL!$P$34,AD325=$AT$40,STL!$P$35,AD325=$AT$41,STL!$P$36,AD325=$AT$42,STL!$P$37,AD325=$AT$43,STL!$P$38,AD325=$AT$44,STL!$P$39,AD325=$AT$45,STL!$P$40,AD325=$AT$46,STL!$P$41,AD325=$AT$47,STL!$P$42,AD325=$AT$48,STL!$P$43,AD325=$AT$49,STL!$P$44)</f>
        <v>8.3350000000000009</v>
      </c>
      <c r="Q325" s="2">
        <f>STL!$Q$3</f>
        <v>28</v>
      </c>
      <c r="R325" s="42">
        <f>STL!$R$3</f>
        <v>36.335000000000001</v>
      </c>
      <c r="S325" s="43" cm="1">
        <f t="array" ref="S325">_xlfn.IFS(A325=$AT$8,STL!$S$3,A325=$AT$9,STL!$S$4,A325=$AT$10,STL!$S$5,A325=$AT$11,STL!$S$6,A325=$AT$12,STL!$S$7,A325=$AT$13,STL!$S$8,A325=$AT$14,STL!$S$9,A325=$AT$15,STL!$S$10,A325=$AT$16,STL!$S$11,A325=$AT$17,STL!$S$12,A325=$AT$18,STL!$S$13,A325=$AT$19,STL!$S$14,A325=$AT$20,STL!$S$15,A325=$AT$21,STL!$S$16,A325=$AT$22,STL!$S$17,A325=$AT$23,STL!$S$18,A325=$AT$24,STL!$S$19,A325=$AT$25,STL!$S$20,A325=$AT$26,STL!$S$21,A325=$AT$27,STL!$S$22,A325=$AT$28,STL!$S$23,A325=$AT$29,STL!$S$24,A325=$AT$30,STL!$S$25,A325=$AT$31,STL!$S$26,A325=$AT$32,STL!$S$27,A325=$AT$33,STL!$S$28,A325=$AT$34,STL!$S$29,A325=$AT$35,STL!$S$30,A325=$AT$36,STL!$S$31,A325=$AT$37,STL!$S$32,A325=$AT$38,STL!$S$33,A325=$AT$39,STL!$S$34,A325=$AT$40,STL!$S$35,A325=$AT$41,STL!$S$36,A325=$AT$42,STL!$S$37,A325=$AT$43,STL!$S$38,A325=$AT$44,STL!$S$39,A325=$AT$45,STL!$S$40,A325=$AT$46,STL!$S$41,A325=$AT$47,STL!$S$42,A325=$AT$48,STL!$S$43,A325=$AT$49,STL!$S$44)</f>
        <v>15642.857142857143</v>
      </c>
      <c r="T325" s="2" cm="1">
        <f t="array" ref="T325">_xlfn.IFS(AD325=$AX$8,STL!$T$3,AD325=$AX$9,STL!$T$4,AD325=$AX$10,STL!$T$5,AD325=$AX$11,STL!$T$6,AD325=$AX$12,STL!$T$7,AD325=$AX$13,STL!$T$8,AD325=$AX$14,STL!$T$9,AD325=$AX$15,STL!$T$10,AD325=$AX$16,STL!$T$11,AD325=$AX$17,STL!$T$12,AD325=$AX$18,STL!$T$13,AD325=$AX$19,STL!$T$14,AD325=$AX$20,STL!$T$15,AD325=$AX$21,STL!$T$16,AD325=$AX$22,STL!$T$17,AD325=$AX$23,STL!$T$18,AD325=$AX$24,STL!$T$19,AD325=$AX$25,STL!$T$20,AD325=$AX$26,STL!$T$21,AD325=$AX$27,STL!$T$22,AD325=$AX$28,STL!$T$23,AD325=$AX$29,STL!$T$24,AD325=$AX$30,STL!$T$25,AD325=$AX$31,STL!$T$26,AD325=$AX$32,STL!$T$27,AD325=$AX$33,STL!$T$28,AD325=$AX$34,STL!$T$29,AD325=$AX$35,STL!$T$30,AD325=$AX$36,STL!$T$31,AD325=$AX$37,STL!$T$32,AD325=$AX$38,STL!$T$33,AD325=$AX$39,STL!$T$34,AD325=$AX$40,STL!$T$35,AD325=$AX$41,STL!$T$36,AD325=$AX$42,STL!$T$37,AD325=$AX$43,STL!$T$38,AD325=$AX$44,STL!$T$39,AD325=$AX$45,STL!$T$40,AD325=$AX$46,STL!$T$41,AD325=$AX$47,STL!$T$42,AD325=$AX$48,STL!$T$43,AD325=$AX$49,STL!$T$44)</f>
        <v>444.02199999999999</v>
      </c>
      <c r="U325" s="2" cm="1">
        <f t="array" ref="U325">_xlfn.IFS($AD325=$AX$8,STL!$U$3,$AD325=$AX$9,STL!$U$4,$AD325=$AX$10,STL!$U$5,$AD325=$AX$11,STL!$U$6,$AD325=$AX$12,STL!$U$7,$AD325=$AX$13,STL!$U$8,$AD325=$AX$14,STL!$U$9,$AD325=$AX$15,STL!$U$10,$AD325=$AX$16,STL!$U$11,$AD325=$AX$17,STL!$U$12,$AD325=$AX$18,STL!$U$13,$AD325=$AX$19,STL!$U$14,$AD325=$AX$20,STL!$U$15,$AD325=$AX$21,STL!$U$16,$AD325=$AX$22,STL!$U$17,$AD325=$AX$23,STL!$U$18,$AD325=$AX$24,STL!$U$19,$AD325=$AX$25,STL!$U$20,$AD325=$AX$26,STL!$U$21,$AD325=$AX$27,STL!$U$22,$AD325=$AX$28,STL!$U$23,$AD325=$AX$29,STL!$U$24,$AD325=$AX$30,STL!$U$25,$AD325=$AX$31,STL!$U$26,$AD325=$AX$32,STL!$U$27,$AD325=$AX$33,STL!$U$28,$AD325=$AX$34,STL!$U$29,$AD325=$AX$35,STL!$U$30,$AD325=$AX$36,STL!$U$31,$AD325=$AX$37,STL!$U$32,$AD325=$AX$38,STL!$U$33,$AD325=$AX$39,STL!$U$34,$AD325=$AX$40,STL!$U$35,$AD325=$AX$41,STL!$U$36,$AD325=$AX$42,STL!$U$37,$AD325=$AX$43,STL!$U$38,$AD325=$AX$44,STL!$U$39,$AD325=$AX$45,STL!$U$40,$AD325=$AX$46,STL!$U$41,$AD325=$AX$47,STL!$U$42,$AD325=$AX$48,STL!$U$43,$AD325=$AX$49,STL!$U$44)</f>
        <v>1.4119999999999999</v>
      </c>
      <c r="V325" s="2" cm="1">
        <f t="array" ref="V325">_xlfn.IFS($AD325=$AX$8,STL!$V$3,$AD325=$AX$9,STL!$V$4,$AD325=$AX$10,STL!$V$5,$AD325=$AX$11,STL!$V$6,$AD325=$AX$12,STL!$V$7,$AD325=$AX$13,STL!$V$8,$AD325=$AX$14,STL!$V$9,$AD325=$AX$15,STL!$V$10,$AD325=$AX$16,STL!$V$11,$AD325=$AX$17,STL!$V$12,$AD325=$AX$18,STL!$V$13,$AD325=$AX$19,STL!$V$14,$AD325=$AX$20,STL!$V$15,$AD325=$AX$21,STL!$V$16,$AD325=$AX$22,STL!$V$17,$AD325=$AX$23,STL!$V$18,$AD325=$AX$24,STL!$V$19,$AD325=$AX$25,STL!$V$20,$AD325=$AX$26,STL!$V$21,$AD325=$AX$27,STL!$V$22,$AD325=$AX$28,STL!$V$23,$AD325=$AX$29,STL!$V$24,$AD325=$AX$30,STL!$V$25,$AD325=$AX$31,STL!$V$26,$AD325=$AX$32,STL!$V$27,$AD325=$AX$33,STL!$V$28,$AD325=$AX$34,STL!$V$29,$AD325=$AX$35,STL!$V$30,$AD325=$AX$36,STL!$V$31,$AD325=$AX$37,STL!$V$32,$AD325=$AX$38,STL!$V$33,$AD325=$AX$39,STL!$V$34,$AD325=$AX$40,STL!$V$35,$AD325=$AX$41,STL!$V$36,$AD325=$AX$42,STL!$V$37,$AD325=$AX$43,STL!$V$38,$AD325=$AX$44,STL!$V$39,$AD325=$AX$45,STL!$V$40,$AD325=$AX$46,STL!$V$41,$AD325=$AX$47,STL!$V$42,$AD325=$AX$48,STL!$V$43,$AD325=$AX$49,STL!$V$44)</f>
        <v>445.43399999999997</v>
      </c>
      <c r="W325" s="2" t="s">
        <v>1643</v>
      </c>
      <c r="X325" s="2">
        <v>0</v>
      </c>
      <c r="Y325" s="2" t="s">
        <v>33</v>
      </c>
      <c r="Z325" s="2" t="s">
        <v>61</v>
      </c>
      <c r="AA325" s="2" t="s">
        <v>35</v>
      </c>
      <c r="AB325" s="2">
        <v>1151.596237</v>
      </c>
      <c r="AC325" s="2">
        <v>1.1515960000000001</v>
      </c>
      <c r="AD325" s="2">
        <v>38</v>
      </c>
      <c r="AE325" s="10" t="s">
        <v>307</v>
      </c>
      <c r="AF325" s="2">
        <f t="shared" si="6"/>
        <v>36028.503428571428</v>
      </c>
      <c r="AG325" s="2" cm="1">
        <f t="array" ref="AG325">_xlfn.IFS(D325="I",MIN('Datos pp I Región'!$K$7:$K$9),D325="II",MIN('Datos pp II Región'!$K$7:$K$9),D325="III",MIN('Datos pp III Región'!$K$7:$K$9),D325="IV",MIN('Datos pp IV Región'!$K$7:$K$9),D325="V",MIN('Datos pp V Región'!$K$7:$K$9),D325="RM",MIN('Datos pp RM'!$K$7:$K$9),D325="VI",MIN('Datos pp VI Región'!$K$7:$K$9))</f>
        <v>2</v>
      </c>
      <c r="AH325" s="2" cm="1">
        <f t="array" ref="AH325">_xlfn.IFS(Z325="Pavimentado",1-(AG325/(4*365)),Z325="No Pavimentado",1-(AG325/365))</f>
        <v>0.9945205479452055</v>
      </c>
      <c r="AI325" s="2" cm="1">
        <f t="array" ref="AI325">_xlfn.IFS(Z325="Pavimentado",8,Z325="No Pavimentado",R325)</f>
        <v>36.335000000000001</v>
      </c>
      <c r="AJ325" s="2">
        <v>0.62</v>
      </c>
      <c r="AK325" s="2">
        <v>0.15</v>
      </c>
      <c r="AL325" s="2">
        <v>1.5</v>
      </c>
      <c r="AM325" s="2">
        <v>0.15</v>
      </c>
      <c r="AN325" s="2"/>
      <c r="AO325" s="2" cm="1">
        <f t="array" ref="AO325">_xlfn.IFS($Z325=$AU$3,AJ325*(($X325)^(0.91))*(AI325*1.1023)^(1.02),$Z325=$AU$4,AL325*281.9*((8.5/12)^0.9)*(AI325/2.72)^0.45)</f>
        <v>995.38378987729118</v>
      </c>
      <c r="AP325" s="2" cm="1">
        <f t="array" ref="AP325">_xlfn.IFS($Z325=$AU$3,AK325*(($X325)^(0.91))*(AI325*1.1023)^1.02,$Z325=$AU$4,AM325*281.9*((8.5/12)^0.9)*(AI325/2.72)^0.45)</f>
        <v>99.538378987729104</v>
      </c>
      <c r="AQ325" s="2" cm="1">
        <f t="array" ref="AQ325">_xlfn.IFS(Z325=$AU$3,(AF325*AO325*AH325)/1000000,Z325=$AU$4,(AF325*AH325*AO325*(1-AN325))/1000000)</f>
        <v>35.665683145043403</v>
      </c>
      <c r="AR325" s="2" cm="1">
        <f t="array" ref="AR325">_xlfn.IFS(Z325=$AU$3,(AF325*AP325*AH325)/1000000,Z325=$AU$4,(AF325*AH325*AP325*(1-AN325))/1000000)</f>
        <v>3.5665683145043396</v>
      </c>
    </row>
    <row r="326" spans="1:44" x14ac:dyDescent="0.3">
      <c r="A326" s="2">
        <v>39</v>
      </c>
      <c r="B326" t="s">
        <v>228</v>
      </c>
      <c r="D326" t="s">
        <v>277</v>
      </c>
      <c r="F326" s="2" t="s">
        <v>279</v>
      </c>
      <c r="G326" s="2" t="s">
        <v>78</v>
      </c>
      <c r="H326" s="2" t="s">
        <v>272</v>
      </c>
      <c r="I326" s="2" t="s">
        <v>28</v>
      </c>
      <c r="J326" s="2">
        <v>1200</v>
      </c>
      <c r="K326" s="2" t="s">
        <v>232</v>
      </c>
      <c r="L326" s="2">
        <v>40</v>
      </c>
      <c r="M326" s="2" t="s">
        <v>233</v>
      </c>
      <c r="N326" s="2" t="s">
        <v>265</v>
      </c>
      <c r="O326" s="2">
        <v>438000</v>
      </c>
      <c r="P326" s="2" cm="1">
        <f t="array" ref="P326">_xlfn.IFS(AD326=$AT$8,STL!$P$3,AD326=$AT$9,STL!$P$4,AD326=$AT$10,STL!$P$5,AD326=$AT$11,STL!$P$6,AD326=$AT$12,STL!$P$7,AD326=$AT$13,STL!$P$8,AD326=$AT$14,STL!$P$9,AD326=$AT$15,STL!$P$10,AD326=$AT$16,STL!$P$11,AD326=$AT$17,STL!$P$12,AD326=$AT$18,STL!$P$13,AD326=$AT$19,STL!$P$14,AD326=$AT$20,STL!$P$15,AD326=$AT$21,STL!$P$16,AD326=$AT$22,STL!$P$17,AD326=$AT$23,STL!$P$18,AD326=$AT$24,STL!$P$19,AD326=$AT$25,STL!$P$20,AD326=$AT$26,STL!$P$21,AD326=$AT$27,STL!$P$22,AD326=$AT$28,STL!$P$23,AD326=$AT$29,STL!$P$24,AD326=$AT$30,STL!$P$25,AD326=$AT$31,STL!$P$26,AD326=$AT$32,STL!$P$27,AD326=$AT$33,STL!$P$28,AD326=$AT$34,STL!$P$29,AD326=$AT$35,STL!$P$30,AD326=$AT$36,STL!$P$31,AD326=$AT$37,STL!$P$32,AD326=$AT$38,STL!$P$33,AD326=$AT$39,STL!$P$34,AD326=$AT$40,STL!$P$35,AD326=$AT$41,STL!$P$36,AD326=$AT$42,STL!$P$37,AD326=$AT$43,STL!$P$38,AD326=$AT$44,STL!$P$39,AD326=$AT$45,STL!$P$40,AD326=$AT$46,STL!$P$41,AD326=$AT$47,STL!$P$42,AD326=$AT$48,STL!$P$43,AD326=$AT$49,STL!$P$44)</f>
        <v>8.3350000000000009</v>
      </c>
      <c r="Q326" s="2">
        <f>STL!$Q$3</f>
        <v>28</v>
      </c>
      <c r="R326" s="42">
        <f>STL!$R$3</f>
        <v>36.335000000000001</v>
      </c>
      <c r="S326" s="43" cm="1">
        <f t="array" ref="S326">_xlfn.IFS(A326=$AT$8,STL!$S$3,A326=$AT$9,STL!$S$4,A326=$AT$10,STL!$S$5,A326=$AT$11,STL!$S$6,A326=$AT$12,STL!$S$7,A326=$AT$13,STL!$S$8,A326=$AT$14,STL!$S$9,A326=$AT$15,STL!$S$10,A326=$AT$16,STL!$S$11,A326=$AT$17,STL!$S$12,A326=$AT$18,STL!$S$13,A326=$AT$19,STL!$S$14,A326=$AT$20,STL!$S$15,A326=$AT$21,STL!$S$16,A326=$AT$22,STL!$S$17,A326=$AT$23,STL!$S$18,A326=$AT$24,STL!$S$19,A326=$AT$25,STL!$S$20,A326=$AT$26,STL!$S$21,A326=$AT$27,STL!$S$22,A326=$AT$28,STL!$S$23,A326=$AT$29,STL!$S$24,A326=$AT$30,STL!$S$25,A326=$AT$31,STL!$S$26,A326=$AT$32,STL!$S$27,A326=$AT$33,STL!$S$28,A326=$AT$34,STL!$S$29,A326=$AT$35,STL!$S$30,A326=$AT$36,STL!$S$31,A326=$AT$37,STL!$S$32,A326=$AT$38,STL!$S$33,A326=$AT$39,STL!$S$34,A326=$AT$40,STL!$S$35,A326=$AT$41,STL!$S$36,A326=$AT$42,STL!$S$37,A326=$AT$43,STL!$S$38,A326=$AT$44,STL!$S$39,A326=$AT$45,STL!$S$40,A326=$AT$46,STL!$S$41,A326=$AT$47,STL!$S$42,A326=$AT$48,STL!$S$43,A326=$AT$49,STL!$S$44)</f>
        <v>15642.857142857143</v>
      </c>
      <c r="T326" s="2" cm="1">
        <f t="array" ref="T326">_xlfn.IFS(AD326=$AX$8,STL!$T$3,AD326=$AX$9,STL!$T$4,AD326=$AX$10,STL!$T$5,AD326=$AX$11,STL!$T$6,AD326=$AX$12,STL!$T$7,AD326=$AX$13,STL!$T$8,AD326=$AX$14,STL!$T$9,AD326=$AX$15,STL!$T$10,AD326=$AX$16,STL!$T$11,AD326=$AX$17,STL!$T$12,AD326=$AX$18,STL!$T$13,AD326=$AX$19,STL!$T$14,AD326=$AX$20,STL!$T$15,AD326=$AX$21,STL!$T$16,AD326=$AX$22,STL!$T$17,AD326=$AX$23,STL!$T$18,AD326=$AX$24,STL!$T$19,AD326=$AX$25,STL!$T$20,AD326=$AX$26,STL!$T$21,AD326=$AX$27,STL!$T$22,AD326=$AX$28,STL!$T$23,AD326=$AX$29,STL!$T$24,AD326=$AX$30,STL!$T$25,AD326=$AX$31,STL!$T$26,AD326=$AX$32,STL!$T$27,AD326=$AX$33,STL!$T$28,AD326=$AX$34,STL!$T$29,AD326=$AX$35,STL!$T$30,AD326=$AX$36,STL!$T$31,AD326=$AX$37,STL!$T$32,AD326=$AX$38,STL!$T$33,AD326=$AX$39,STL!$T$34,AD326=$AX$40,STL!$T$35,AD326=$AX$41,STL!$T$36,AD326=$AX$42,STL!$T$37,AD326=$AX$43,STL!$T$38,AD326=$AX$44,STL!$T$39,AD326=$AX$45,STL!$T$40,AD326=$AX$46,STL!$T$41,AD326=$AX$47,STL!$T$42,AD326=$AX$48,STL!$T$43,AD326=$AX$49,STL!$T$44)</f>
        <v>163.69999999999999</v>
      </c>
      <c r="U326" s="2" cm="1">
        <f t="array" ref="U326">_xlfn.IFS($AD326=$AX$8,STL!$U$3,$AD326=$AX$9,STL!$U$4,$AD326=$AX$10,STL!$U$5,$AD326=$AX$11,STL!$U$6,$AD326=$AX$12,STL!$U$7,$AD326=$AX$13,STL!$U$8,$AD326=$AX$14,STL!$U$9,$AD326=$AX$15,STL!$U$10,$AD326=$AX$16,STL!$U$11,$AD326=$AX$17,STL!$U$12,$AD326=$AX$18,STL!$U$13,$AD326=$AX$19,STL!$U$14,$AD326=$AX$20,STL!$U$15,$AD326=$AX$21,STL!$U$16,$AD326=$AX$22,STL!$U$17,$AD326=$AX$23,STL!$U$18,$AD326=$AX$24,STL!$U$19,$AD326=$AX$25,STL!$U$20,$AD326=$AX$26,STL!$U$21,$AD326=$AX$27,STL!$U$22,$AD326=$AX$28,STL!$U$23,$AD326=$AX$29,STL!$U$24,$AD326=$AX$30,STL!$U$25,$AD326=$AX$31,STL!$U$26,$AD326=$AX$32,STL!$U$27,$AD326=$AX$33,STL!$U$28,$AD326=$AX$34,STL!$U$29,$AD326=$AX$35,STL!$U$30,$AD326=$AX$36,STL!$U$31,$AD326=$AX$37,STL!$U$32,$AD326=$AX$38,STL!$U$33,$AD326=$AX$39,STL!$U$34,$AD326=$AX$40,STL!$U$35,$AD326=$AX$41,STL!$U$36,$AD326=$AX$42,STL!$U$37,$AD326=$AX$43,STL!$U$38,$AD326=$AX$44,STL!$U$39,$AD326=$AX$45,STL!$U$40,$AD326=$AX$46,STL!$U$41,$AD326=$AX$47,STL!$U$42,$AD326=$AX$48,STL!$U$43,$AD326=$AX$49,STL!$U$44)</f>
        <v>0.14499999999999999</v>
      </c>
      <c r="V326" s="2" cm="1">
        <f t="array" ref="V326">_xlfn.IFS($AD326=$AX$8,STL!$V$3,$AD326=$AX$9,STL!$V$4,$AD326=$AX$10,STL!$V$5,$AD326=$AX$11,STL!$V$6,$AD326=$AX$12,STL!$V$7,$AD326=$AX$13,STL!$V$8,$AD326=$AX$14,STL!$V$9,$AD326=$AX$15,STL!$V$10,$AD326=$AX$16,STL!$V$11,$AD326=$AX$17,STL!$V$12,$AD326=$AX$18,STL!$V$13,$AD326=$AX$19,STL!$V$14,$AD326=$AX$20,STL!$V$15,$AD326=$AX$21,STL!$V$16,$AD326=$AX$22,STL!$V$17,$AD326=$AX$23,STL!$V$18,$AD326=$AX$24,STL!$V$19,$AD326=$AX$25,STL!$V$20,$AD326=$AX$26,STL!$V$21,$AD326=$AX$27,STL!$V$22,$AD326=$AX$28,STL!$V$23,$AD326=$AX$29,STL!$V$24,$AD326=$AX$30,STL!$V$25,$AD326=$AX$31,STL!$V$26,$AD326=$AX$32,STL!$V$27,$AD326=$AX$33,STL!$V$28,$AD326=$AX$34,STL!$V$29,$AD326=$AX$35,STL!$V$30,$AD326=$AX$36,STL!$V$31,$AD326=$AX$37,STL!$V$32,$AD326=$AX$38,STL!$V$33,$AD326=$AX$39,STL!$V$34,$AD326=$AX$40,STL!$V$35,$AD326=$AX$41,STL!$V$36,$AD326=$AX$42,STL!$V$37,$AD326=$AX$43,STL!$V$38,$AD326=$AX$44,STL!$V$39,$AD326=$AX$45,STL!$V$40,$AD326=$AX$46,STL!$V$41,$AD326=$AX$47,STL!$V$42,$AD326=$AX$48,STL!$V$43,$AD326=$AX$49,STL!$V$44)</f>
        <v>163.845</v>
      </c>
      <c r="W326" s="2" t="s">
        <v>1644</v>
      </c>
      <c r="X326" s="2">
        <v>0.2</v>
      </c>
      <c r="Y326" s="2" t="s">
        <v>33</v>
      </c>
      <c r="Z326" s="2" t="s">
        <v>34</v>
      </c>
      <c r="AA326" s="2" t="s">
        <v>35</v>
      </c>
      <c r="AB326" s="2">
        <v>106034.578634</v>
      </c>
      <c r="AC326" s="2">
        <v>106.03457899999999</v>
      </c>
      <c r="AD326" s="2">
        <v>39</v>
      </c>
      <c r="AE326" s="10" t="s">
        <v>307</v>
      </c>
      <c r="AF326" s="2">
        <f t="shared" si="6"/>
        <v>3317367.5430000001</v>
      </c>
      <c r="AG326" s="2" cm="1">
        <f t="array" ref="AG326">_xlfn.IFS(D326="I",MIN('Datos pp I Región'!$K$7:$K$9),D326="II",MIN('Datos pp II Región'!$K$7:$K$9),D326="III",MIN('Datos pp III Región'!$K$7:$K$9),D326="IV",MIN('Datos pp IV Región'!$K$7:$K$9),D326="V",MIN('Datos pp V Región'!$K$7:$K$9),D326="RM",MIN('Datos pp RM'!$K$7:$K$9),D326="VI",MIN('Datos pp VI Región'!$K$7:$K$9))</f>
        <v>0</v>
      </c>
      <c r="AH326" s="2" cm="1">
        <f t="array" ref="AH326">_xlfn.IFS(Z326="Pavimentado",1-(AG326/(4*365)),Z326="No Pavimentado",1-(AG326/365))</f>
        <v>1</v>
      </c>
      <c r="AI326" s="2" cm="1">
        <f t="array" ref="AI326">_xlfn.IFS(Z326="Pavimentado",8,Z326="No Pavimentado",R326)</f>
        <v>8</v>
      </c>
      <c r="AJ326" s="2">
        <v>0.62</v>
      </c>
      <c r="AK326" s="2">
        <v>0.15</v>
      </c>
      <c r="AL326" s="2">
        <v>1.5</v>
      </c>
      <c r="AM326" s="2">
        <v>0.15</v>
      </c>
      <c r="AN326" s="2"/>
      <c r="AO326" s="2" cm="1">
        <f t="array" ref="AO326">_xlfn.IFS($Z326=$AU$3,AJ326*(($X326)^(0.91))*(AI326*1.1023)^(1.02),$Z326=$AU$4,AL326*281.9*((8.5/12)^0.9)*(AI326/2.72)^0.45)</f>
        <v>1.3201600184669013</v>
      </c>
      <c r="AP326" s="2" cm="1">
        <f t="array" ref="AP326">_xlfn.IFS($Z326=$AU$3,AK326*(($X326)^(0.91))*(AI326*1.1023)^1.02,$Z326=$AU$4,AM326*281.9*((8.5/12)^0.9)*(AI326/2.72)^0.45)</f>
        <v>0.31939355285489546</v>
      </c>
      <c r="AQ326" s="2" cm="1">
        <f t="array" ref="AQ326">_xlfn.IFS(Z326=$AU$3,(AF326*AO326*AH326)/1000000,Z326=$AU$4,(AF326*AH326*AO326*(1-AN326))/1000000)</f>
        <v>4.379455996828379</v>
      </c>
      <c r="AR326" s="2" cm="1">
        <f t="array" ref="AR326">_xlfn.IFS(Z326=$AU$3,(AF326*AP326*AH326)/1000000,Z326=$AU$4,(AF326*AH326*AP326*(1-AN326))/1000000)</f>
        <v>1.0595458056842852</v>
      </c>
    </row>
    <row r="327" spans="1:44" x14ac:dyDescent="0.3">
      <c r="A327" s="2">
        <v>39</v>
      </c>
      <c r="B327" t="s">
        <v>228</v>
      </c>
      <c r="D327" t="s">
        <v>277</v>
      </c>
      <c r="F327" s="2" t="s">
        <v>279</v>
      </c>
      <c r="G327" s="2" t="s">
        <v>78</v>
      </c>
      <c r="H327" s="2" t="s">
        <v>272</v>
      </c>
      <c r="I327" s="2" t="s">
        <v>28</v>
      </c>
      <c r="J327" s="2">
        <v>1200</v>
      </c>
      <c r="K327" s="2" t="s">
        <v>232</v>
      </c>
      <c r="L327" s="2">
        <v>40</v>
      </c>
      <c r="M327" s="2" t="s">
        <v>233</v>
      </c>
      <c r="N327" s="2" t="s">
        <v>265</v>
      </c>
      <c r="O327" s="2">
        <v>438000</v>
      </c>
      <c r="P327" s="2" cm="1">
        <f t="array" ref="P327">_xlfn.IFS(AD327=$AT$8,STL!$P$3,AD327=$AT$9,STL!$P$4,AD327=$AT$10,STL!$P$5,AD327=$AT$11,STL!$P$6,AD327=$AT$12,STL!$P$7,AD327=$AT$13,STL!$P$8,AD327=$AT$14,STL!$P$9,AD327=$AT$15,STL!$P$10,AD327=$AT$16,STL!$P$11,AD327=$AT$17,STL!$P$12,AD327=$AT$18,STL!$P$13,AD327=$AT$19,STL!$P$14,AD327=$AT$20,STL!$P$15,AD327=$AT$21,STL!$P$16,AD327=$AT$22,STL!$P$17,AD327=$AT$23,STL!$P$18,AD327=$AT$24,STL!$P$19,AD327=$AT$25,STL!$P$20,AD327=$AT$26,STL!$P$21,AD327=$AT$27,STL!$P$22,AD327=$AT$28,STL!$P$23,AD327=$AT$29,STL!$P$24,AD327=$AT$30,STL!$P$25,AD327=$AT$31,STL!$P$26,AD327=$AT$32,STL!$P$27,AD327=$AT$33,STL!$P$28,AD327=$AT$34,STL!$P$29,AD327=$AT$35,STL!$P$30,AD327=$AT$36,STL!$P$31,AD327=$AT$37,STL!$P$32,AD327=$AT$38,STL!$P$33,AD327=$AT$39,STL!$P$34,AD327=$AT$40,STL!$P$35,AD327=$AT$41,STL!$P$36,AD327=$AT$42,STL!$P$37,AD327=$AT$43,STL!$P$38,AD327=$AT$44,STL!$P$39,AD327=$AT$45,STL!$P$40,AD327=$AT$46,STL!$P$41,AD327=$AT$47,STL!$P$42,AD327=$AT$48,STL!$P$43,AD327=$AT$49,STL!$P$44)</f>
        <v>8.3350000000000009</v>
      </c>
      <c r="Q327" s="2">
        <f>STL!$Q$3</f>
        <v>28</v>
      </c>
      <c r="R327" s="42">
        <f>STL!$R$3</f>
        <v>36.335000000000001</v>
      </c>
      <c r="S327" s="43" cm="1">
        <f t="array" ref="S327">_xlfn.IFS(A327=$AT$8,STL!$S$3,A327=$AT$9,STL!$S$4,A327=$AT$10,STL!$S$5,A327=$AT$11,STL!$S$6,A327=$AT$12,STL!$S$7,A327=$AT$13,STL!$S$8,A327=$AT$14,STL!$S$9,A327=$AT$15,STL!$S$10,A327=$AT$16,STL!$S$11,A327=$AT$17,STL!$S$12,A327=$AT$18,STL!$S$13,A327=$AT$19,STL!$S$14,A327=$AT$20,STL!$S$15,A327=$AT$21,STL!$S$16,A327=$AT$22,STL!$S$17,A327=$AT$23,STL!$S$18,A327=$AT$24,STL!$S$19,A327=$AT$25,STL!$S$20,A327=$AT$26,STL!$S$21,A327=$AT$27,STL!$S$22,A327=$AT$28,STL!$S$23,A327=$AT$29,STL!$S$24,A327=$AT$30,STL!$S$25,A327=$AT$31,STL!$S$26,A327=$AT$32,STL!$S$27,A327=$AT$33,STL!$S$28,A327=$AT$34,STL!$S$29,A327=$AT$35,STL!$S$30,A327=$AT$36,STL!$S$31,A327=$AT$37,STL!$S$32,A327=$AT$38,STL!$S$33,A327=$AT$39,STL!$S$34,A327=$AT$40,STL!$S$35,A327=$AT$41,STL!$S$36,A327=$AT$42,STL!$S$37,A327=$AT$43,STL!$S$38,A327=$AT$44,STL!$S$39,A327=$AT$45,STL!$S$40,A327=$AT$46,STL!$S$41,A327=$AT$47,STL!$S$42,A327=$AT$48,STL!$S$43,A327=$AT$49,STL!$S$44)</f>
        <v>15642.857142857143</v>
      </c>
      <c r="T327" s="2" cm="1">
        <f t="array" ref="T327">_xlfn.IFS(AD327=$AX$8,STL!$T$3,AD327=$AX$9,STL!$T$4,AD327=$AX$10,STL!$T$5,AD327=$AX$11,STL!$T$6,AD327=$AX$12,STL!$T$7,AD327=$AX$13,STL!$T$8,AD327=$AX$14,STL!$T$9,AD327=$AX$15,STL!$T$10,AD327=$AX$16,STL!$T$11,AD327=$AX$17,STL!$T$12,AD327=$AX$18,STL!$T$13,AD327=$AX$19,STL!$T$14,AD327=$AX$20,STL!$T$15,AD327=$AX$21,STL!$T$16,AD327=$AX$22,STL!$T$17,AD327=$AX$23,STL!$T$18,AD327=$AX$24,STL!$T$19,AD327=$AX$25,STL!$T$20,AD327=$AX$26,STL!$T$21,AD327=$AX$27,STL!$T$22,AD327=$AX$28,STL!$T$23,AD327=$AX$29,STL!$T$24,AD327=$AX$30,STL!$T$25,AD327=$AX$31,STL!$T$26,AD327=$AX$32,STL!$T$27,AD327=$AX$33,STL!$T$28,AD327=$AX$34,STL!$T$29,AD327=$AX$35,STL!$T$30,AD327=$AX$36,STL!$T$31,AD327=$AX$37,STL!$T$32,AD327=$AX$38,STL!$T$33,AD327=$AX$39,STL!$T$34,AD327=$AX$40,STL!$T$35,AD327=$AX$41,STL!$T$36,AD327=$AX$42,STL!$T$37,AD327=$AX$43,STL!$T$38,AD327=$AX$44,STL!$T$39,AD327=$AX$45,STL!$T$40,AD327=$AX$46,STL!$T$41,AD327=$AX$47,STL!$T$42,AD327=$AX$48,STL!$T$43,AD327=$AX$49,STL!$T$44)</f>
        <v>163.69999999999999</v>
      </c>
      <c r="U327" s="2" cm="1">
        <f t="array" ref="U327">_xlfn.IFS($AD327=$AX$8,STL!$U$3,$AD327=$AX$9,STL!$U$4,$AD327=$AX$10,STL!$U$5,$AD327=$AX$11,STL!$U$6,$AD327=$AX$12,STL!$U$7,$AD327=$AX$13,STL!$U$8,$AD327=$AX$14,STL!$U$9,$AD327=$AX$15,STL!$U$10,$AD327=$AX$16,STL!$U$11,$AD327=$AX$17,STL!$U$12,$AD327=$AX$18,STL!$U$13,$AD327=$AX$19,STL!$U$14,$AD327=$AX$20,STL!$U$15,$AD327=$AX$21,STL!$U$16,$AD327=$AX$22,STL!$U$17,$AD327=$AX$23,STL!$U$18,$AD327=$AX$24,STL!$U$19,$AD327=$AX$25,STL!$U$20,$AD327=$AX$26,STL!$U$21,$AD327=$AX$27,STL!$U$22,$AD327=$AX$28,STL!$U$23,$AD327=$AX$29,STL!$U$24,$AD327=$AX$30,STL!$U$25,$AD327=$AX$31,STL!$U$26,$AD327=$AX$32,STL!$U$27,$AD327=$AX$33,STL!$U$28,$AD327=$AX$34,STL!$U$29,$AD327=$AX$35,STL!$U$30,$AD327=$AX$36,STL!$U$31,$AD327=$AX$37,STL!$U$32,$AD327=$AX$38,STL!$U$33,$AD327=$AX$39,STL!$U$34,$AD327=$AX$40,STL!$U$35,$AD327=$AX$41,STL!$U$36,$AD327=$AX$42,STL!$U$37,$AD327=$AX$43,STL!$U$38,$AD327=$AX$44,STL!$U$39,$AD327=$AX$45,STL!$U$40,$AD327=$AX$46,STL!$U$41,$AD327=$AX$47,STL!$U$42,$AD327=$AX$48,STL!$U$43,$AD327=$AX$49,STL!$U$44)</f>
        <v>0.14499999999999999</v>
      </c>
      <c r="V327" s="2" cm="1">
        <f t="array" ref="V327">_xlfn.IFS($AD327=$AX$8,STL!$V$3,$AD327=$AX$9,STL!$V$4,$AD327=$AX$10,STL!$V$5,$AD327=$AX$11,STL!$V$6,$AD327=$AX$12,STL!$V$7,$AD327=$AX$13,STL!$V$8,$AD327=$AX$14,STL!$V$9,$AD327=$AX$15,STL!$V$10,$AD327=$AX$16,STL!$V$11,$AD327=$AX$17,STL!$V$12,$AD327=$AX$18,STL!$V$13,$AD327=$AX$19,STL!$V$14,$AD327=$AX$20,STL!$V$15,$AD327=$AX$21,STL!$V$16,$AD327=$AX$22,STL!$V$17,$AD327=$AX$23,STL!$V$18,$AD327=$AX$24,STL!$V$19,$AD327=$AX$25,STL!$V$20,$AD327=$AX$26,STL!$V$21,$AD327=$AX$27,STL!$V$22,$AD327=$AX$28,STL!$V$23,$AD327=$AX$29,STL!$V$24,$AD327=$AX$30,STL!$V$25,$AD327=$AX$31,STL!$V$26,$AD327=$AX$32,STL!$V$27,$AD327=$AX$33,STL!$V$28,$AD327=$AX$34,STL!$V$29,$AD327=$AX$35,STL!$V$30,$AD327=$AX$36,STL!$V$31,$AD327=$AX$37,STL!$V$32,$AD327=$AX$38,STL!$V$33,$AD327=$AX$39,STL!$V$34,$AD327=$AX$40,STL!$V$35,$AD327=$AX$41,STL!$V$36,$AD327=$AX$42,STL!$V$37,$AD327=$AX$43,STL!$V$38,$AD327=$AX$44,STL!$V$39,$AD327=$AX$45,STL!$V$40,$AD327=$AX$46,STL!$V$41,$AD327=$AX$47,STL!$V$42,$AD327=$AX$48,STL!$V$43,$AD327=$AX$49,STL!$V$44)</f>
        <v>163.845</v>
      </c>
      <c r="W327" s="2" t="s">
        <v>1645</v>
      </c>
      <c r="X327" s="2">
        <v>0.2</v>
      </c>
      <c r="Y327" s="2" t="s">
        <v>33</v>
      </c>
      <c r="Z327" s="2" t="s">
        <v>34</v>
      </c>
      <c r="AA327" s="2" t="s">
        <v>35</v>
      </c>
      <c r="AB327" s="2">
        <v>53702.892196000001</v>
      </c>
      <c r="AC327" s="2">
        <v>53.702891999999999</v>
      </c>
      <c r="AD327" s="2">
        <v>39</v>
      </c>
      <c r="AE327" s="10" t="s">
        <v>307</v>
      </c>
      <c r="AF327" s="2">
        <f t="shared" si="6"/>
        <v>1680133.3354285713</v>
      </c>
      <c r="AG327" s="2" cm="1">
        <f t="array" ref="AG327">_xlfn.IFS(D327="I",MIN('Datos pp I Región'!$K$7:$K$9),D327="II",MIN('Datos pp II Región'!$K$7:$K$9),D327="III",MIN('Datos pp III Región'!$K$7:$K$9),D327="IV",MIN('Datos pp IV Región'!$K$7:$K$9),D327="V",MIN('Datos pp V Región'!$K$7:$K$9),D327="RM",MIN('Datos pp RM'!$K$7:$K$9),D327="VI",MIN('Datos pp VI Región'!$K$7:$K$9))</f>
        <v>0</v>
      </c>
      <c r="AH327" s="2" cm="1">
        <f t="array" ref="AH327">_xlfn.IFS(Z327="Pavimentado",1-(AG327/(4*365)),Z327="No Pavimentado",1-(AG327/365))</f>
        <v>1</v>
      </c>
      <c r="AI327" s="2" cm="1">
        <f t="array" ref="AI327">_xlfn.IFS(Z327="Pavimentado",8,Z327="No Pavimentado",R327)</f>
        <v>8</v>
      </c>
      <c r="AJ327" s="2">
        <v>0.62</v>
      </c>
      <c r="AK327" s="2">
        <v>0.15</v>
      </c>
      <c r="AL327" s="2">
        <v>1.5</v>
      </c>
      <c r="AM327" s="2">
        <v>0.15</v>
      </c>
      <c r="AN327" s="2"/>
      <c r="AO327" s="2" cm="1">
        <f t="array" ref="AO327">_xlfn.IFS($Z327=$AU$3,AJ327*(($X327)^(0.91))*(AI327*1.1023)^(1.02),$Z327=$AU$4,AL327*281.9*((8.5/12)^0.9)*(AI327/2.72)^0.45)</f>
        <v>1.3201600184669013</v>
      </c>
      <c r="AP327" s="2" cm="1">
        <f t="array" ref="AP327">_xlfn.IFS($Z327=$AU$3,AK327*(($X327)^(0.91))*(AI327*1.1023)^1.02,$Z327=$AU$4,AM327*281.9*((8.5/12)^0.9)*(AI327/2.72)^0.45)</f>
        <v>0.31939355285489546</v>
      </c>
      <c r="AQ327" s="2" cm="1">
        <f t="array" ref="AQ327">_xlfn.IFS(Z327=$AU$3,(AF327*AO327*AH327)/1000000,Z327=$AU$4,(AF327*AH327*AO327*(1-AN327))/1000000)</f>
        <v>2.2180448551262395</v>
      </c>
      <c r="AR327" s="2" cm="1">
        <f t="array" ref="AR327">_xlfn.IFS(Z327=$AU$3,(AF327*AP327*AH327)/1000000,Z327=$AU$4,(AF327*AH327*AP327*(1-AN327))/1000000)</f>
        <v>0.53662375527247719</v>
      </c>
    </row>
    <row r="328" spans="1:44" x14ac:dyDescent="0.3">
      <c r="A328" s="2">
        <v>39</v>
      </c>
      <c r="B328" t="s">
        <v>228</v>
      </c>
      <c r="D328" t="s">
        <v>277</v>
      </c>
      <c r="F328" s="2" t="s">
        <v>279</v>
      </c>
      <c r="G328" s="2" t="s">
        <v>78</v>
      </c>
      <c r="H328" s="2" t="s">
        <v>272</v>
      </c>
      <c r="I328" s="2" t="s">
        <v>28</v>
      </c>
      <c r="J328" s="2">
        <v>1200</v>
      </c>
      <c r="K328" s="2" t="s">
        <v>232</v>
      </c>
      <c r="L328" s="2">
        <v>40</v>
      </c>
      <c r="M328" s="2" t="s">
        <v>233</v>
      </c>
      <c r="N328" s="2" t="s">
        <v>265</v>
      </c>
      <c r="O328" s="2">
        <v>438000</v>
      </c>
      <c r="P328" s="2" cm="1">
        <f t="array" ref="P328">_xlfn.IFS(AD328=$AT$8,STL!$P$3,AD328=$AT$9,STL!$P$4,AD328=$AT$10,STL!$P$5,AD328=$AT$11,STL!$P$6,AD328=$AT$12,STL!$P$7,AD328=$AT$13,STL!$P$8,AD328=$AT$14,STL!$P$9,AD328=$AT$15,STL!$P$10,AD328=$AT$16,STL!$P$11,AD328=$AT$17,STL!$P$12,AD328=$AT$18,STL!$P$13,AD328=$AT$19,STL!$P$14,AD328=$AT$20,STL!$P$15,AD328=$AT$21,STL!$P$16,AD328=$AT$22,STL!$P$17,AD328=$AT$23,STL!$P$18,AD328=$AT$24,STL!$P$19,AD328=$AT$25,STL!$P$20,AD328=$AT$26,STL!$P$21,AD328=$AT$27,STL!$P$22,AD328=$AT$28,STL!$P$23,AD328=$AT$29,STL!$P$24,AD328=$AT$30,STL!$P$25,AD328=$AT$31,STL!$P$26,AD328=$AT$32,STL!$P$27,AD328=$AT$33,STL!$P$28,AD328=$AT$34,STL!$P$29,AD328=$AT$35,STL!$P$30,AD328=$AT$36,STL!$P$31,AD328=$AT$37,STL!$P$32,AD328=$AT$38,STL!$P$33,AD328=$AT$39,STL!$P$34,AD328=$AT$40,STL!$P$35,AD328=$AT$41,STL!$P$36,AD328=$AT$42,STL!$P$37,AD328=$AT$43,STL!$P$38,AD328=$AT$44,STL!$P$39,AD328=$AT$45,STL!$P$40,AD328=$AT$46,STL!$P$41,AD328=$AT$47,STL!$P$42,AD328=$AT$48,STL!$P$43,AD328=$AT$49,STL!$P$44)</f>
        <v>8.3350000000000009</v>
      </c>
      <c r="Q328" s="2">
        <f>STL!$Q$3</f>
        <v>28</v>
      </c>
      <c r="R328" s="42">
        <f>STL!$R$3</f>
        <v>36.335000000000001</v>
      </c>
      <c r="S328" s="43" cm="1">
        <f t="array" ref="S328">_xlfn.IFS(A328=$AT$8,STL!$S$3,A328=$AT$9,STL!$S$4,A328=$AT$10,STL!$S$5,A328=$AT$11,STL!$S$6,A328=$AT$12,STL!$S$7,A328=$AT$13,STL!$S$8,A328=$AT$14,STL!$S$9,A328=$AT$15,STL!$S$10,A328=$AT$16,STL!$S$11,A328=$AT$17,STL!$S$12,A328=$AT$18,STL!$S$13,A328=$AT$19,STL!$S$14,A328=$AT$20,STL!$S$15,A328=$AT$21,STL!$S$16,A328=$AT$22,STL!$S$17,A328=$AT$23,STL!$S$18,A328=$AT$24,STL!$S$19,A328=$AT$25,STL!$S$20,A328=$AT$26,STL!$S$21,A328=$AT$27,STL!$S$22,A328=$AT$28,STL!$S$23,A328=$AT$29,STL!$S$24,A328=$AT$30,STL!$S$25,A328=$AT$31,STL!$S$26,A328=$AT$32,STL!$S$27,A328=$AT$33,STL!$S$28,A328=$AT$34,STL!$S$29,A328=$AT$35,STL!$S$30,A328=$AT$36,STL!$S$31,A328=$AT$37,STL!$S$32,A328=$AT$38,STL!$S$33,A328=$AT$39,STL!$S$34,A328=$AT$40,STL!$S$35,A328=$AT$41,STL!$S$36,A328=$AT$42,STL!$S$37,A328=$AT$43,STL!$S$38,A328=$AT$44,STL!$S$39,A328=$AT$45,STL!$S$40,A328=$AT$46,STL!$S$41,A328=$AT$47,STL!$S$42,A328=$AT$48,STL!$S$43,A328=$AT$49,STL!$S$44)</f>
        <v>15642.857142857143</v>
      </c>
      <c r="T328" s="2" cm="1">
        <f t="array" ref="T328">_xlfn.IFS(AD328=$AX$8,STL!$T$3,AD328=$AX$9,STL!$T$4,AD328=$AX$10,STL!$T$5,AD328=$AX$11,STL!$T$6,AD328=$AX$12,STL!$T$7,AD328=$AX$13,STL!$T$8,AD328=$AX$14,STL!$T$9,AD328=$AX$15,STL!$T$10,AD328=$AX$16,STL!$T$11,AD328=$AX$17,STL!$T$12,AD328=$AX$18,STL!$T$13,AD328=$AX$19,STL!$T$14,AD328=$AX$20,STL!$T$15,AD328=$AX$21,STL!$T$16,AD328=$AX$22,STL!$T$17,AD328=$AX$23,STL!$T$18,AD328=$AX$24,STL!$T$19,AD328=$AX$25,STL!$T$20,AD328=$AX$26,STL!$T$21,AD328=$AX$27,STL!$T$22,AD328=$AX$28,STL!$T$23,AD328=$AX$29,STL!$T$24,AD328=$AX$30,STL!$T$25,AD328=$AX$31,STL!$T$26,AD328=$AX$32,STL!$T$27,AD328=$AX$33,STL!$T$28,AD328=$AX$34,STL!$T$29,AD328=$AX$35,STL!$T$30,AD328=$AX$36,STL!$T$31,AD328=$AX$37,STL!$T$32,AD328=$AX$38,STL!$T$33,AD328=$AX$39,STL!$T$34,AD328=$AX$40,STL!$T$35,AD328=$AX$41,STL!$T$36,AD328=$AX$42,STL!$T$37,AD328=$AX$43,STL!$T$38,AD328=$AX$44,STL!$T$39,AD328=$AX$45,STL!$T$40,AD328=$AX$46,STL!$T$41,AD328=$AX$47,STL!$T$42,AD328=$AX$48,STL!$T$43,AD328=$AX$49,STL!$T$44)</f>
        <v>163.69999999999999</v>
      </c>
      <c r="U328" s="2" cm="1">
        <f t="array" ref="U328">_xlfn.IFS($AD328=$AX$8,STL!$U$3,$AD328=$AX$9,STL!$U$4,$AD328=$AX$10,STL!$U$5,$AD328=$AX$11,STL!$U$6,$AD328=$AX$12,STL!$U$7,$AD328=$AX$13,STL!$U$8,$AD328=$AX$14,STL!$U$9,$AD328=$AX$15,STL!$U$10,$AD328=$AX$16,STL!$U$11,$AD328=$AX$17,STL!$U$12,$AD328=$AX$18,STL!$U$13,$AD328=$AX$19,STL!$U$14,$AD328=$AX$20,STL!$U$15,$AD328=$AX$21,STL!$U$16,$AD328=$AX$22,STL!$U$17,$AD328=$AX$23,STL!$U$18,$AD328=$AX$24,STL!$U$19,$AD328=$AX$25,STL!$U$20,$AD328=$AX$26,STL!$U$21,$AD328=$AX$27,STL!$U$22,$AD328=$AX$28,STL!$U$23,$AD328=$AX$29,STL!$U$24,$AD328=$AX$30,STL!$U$25,$AD328=$AX$31,STL!$U$26,$AD328=$AX$32,STL!$U$27,$AD328=$AX$33,STL!$U$28,$AD328=$AX$34,STL!$U$29,$AD328=$AX$35,STL!$U$30,$AD328=$AX$36,STL!$U$31,$AD328=$AX$37,STL!$U$32,$AD328=$AX$38,STL!$U$33,$AD328=$AX$39,STL!$U$34,$AD328=$AX$40,STL!$U$35,$AD328=$AX$41,STL!$U$36,$AD328=$AX$42,STL!$U$37,$AD328=$AX$43,STL!$U$38,$AD328=$AX$44,STL!$U$39,$AD328=$AX$45,STL!$U$40,$AD328=$AX$46,STL!$U$41,$AD328=$AX$47,STL!$U$42,$AD328=$AX$48,STL!$U$43,$AD328=$AX$49,STL!$U$44)</f>
        <v>0.14499999999999999</v>
      </c>
      <c r="V328" s="2" cm="1">
        <f t="array" ref="V328">_xlfn.IFS($AD328=$AX$8,STL!$V$3,$AD328=$AX$9,STL!$V$4,$AD328=$AX$10,STL!$V$5,$AD328=$AX$11,STL!$V$6,$AD328=$AX$12,STL!$V$7,$AD328=$AX$13,STL!$V$8,$AD328=$AX$14,STL!$V$9,$AD328=$AX$15,STL!$V$10,$AD328=$AX$16,STL!$V$11,$AD328=$AX$17,STL!$V$12,$AD328=$AX$18,STL!$V$13,$AD328=$AX$19,STL!$V$14,$AD328=$AX$20,STL!$V$15,$AD328=$AX$21,STL!$V$16,$AD328=$AX$22,STL!$V$17,$AD328=$AX$23,STL!$V$18,$AD328=$AX$24,STL!$V$19,$AD328=$AX$25,STL!$V$20,$AD328=$AX$26,STL!$V$21,$AD328=$AX$27,STL!$V$22,$AD328=$AX$28,STL!$V$23,$AD328=$AX$29,STL!$V$24,$AD328=$AX$30,STL!$V$25,$AD328=$AX$31,STL!$V$26,$AD328=$AX$32,STL!$V$27,$AD328=$AX$33,STL!$V$28,$AD328=$AX$34,STL!$V$29,$AD328=$AX$35,STL!$V$30,$AD328=$AX$36,STL!$V$31,$AD328=$AX$37,STL!$V$32,$AD328=$AX$38,STL!$V$33,$AD328=$AX$39,STL!$V$34,$AD328=$AX$40,STL!$V$35,$AD328=$AX$41,STL!$V$36,$AD328=$AX$42,STL!$V$37,$AD328=$AX$43,STL!$V$38,$AD328=$AX$44,STL!$V$39,$AD328=$AX$45,STL!$V$40,$AD328=$AX$46,STL!$V$41,$AD328=$AX$47,STL!$V$42,$AD328=$AX$48,STL!$V$43,$AD328=$AX$49,STL!$V$44)</f>
        <v>163.845</v>
      </c>
      <c r="W328" s="2" t="s">
        <v>1646</v>
      </c>
      <c r="X328" s="2">
        <v>0.2</v>
      </c>
      <c r="Y328" s="2" t="s">
        <v>33</v>
      </c>
      <c r="Z328" s="2" t="s">
        <v>34</v>
      </c>
      <c r="AA328" s="2" t="s">
        <v>35</v>
      </c>
      <c r="AB328" s="2">
        <v>2654.8590279999999</v>
      </c>
      <c r="AC328" s="2">
        <v>2.6548590000000001</v>
      </c>
      <c r="AD328" s="2">
        <v>39</v>
      </c>
      <c r="AE328" s="10" t="s">
        <v>307</v>
      </c>
      <c r="AF328" s="2">
        <f t="shared" si="6"/>
        <v>83059.160142857145</v>
      </c>
      <c r="AG328" s="2" cm="1">
        <f t="array" ref="AG328">_xlfn.IFS(D328="I",MIN('Datos pp I Región'!$K$7:$K$9),D328="II",MIN('Datos pp II Región'!$K$7:$K$9),D328="III",MIN('Datos pp III Región'!$K$7:$K$9),D328="IV",MIN('Datos pp IV Región'!$K$7:$K$9),D328="V",MIN('Datos pp V Región'!$K$7:$K$9),D328="RM",MIN('Datos pp RM'!$K$7:$K$9),D328="VI",MIN('Datos pp VI Región'!$K$7:$K$9))</f>
        <v>0</v>
      </c>
      <c r="AH328" s="2" cm="1">
        <f t="array" ref="AH328">_xlfn.IFS(Z328="Pavimentado",1-(AG328/(4*365)),Z328="No Pavimentado",1-(AG328/365))</f>
        <v>1</v>
      </c>
      <c r="AI328" s="2" cm="1">
        <f t="array" ref="AI328">_xlfn.IFS(Z328="Pavimentado",8,Z328="No Pavimentado",R328)</f>
        <v>8</v>
      </c>
      <c r="AJ328" s="2">
        <v>0.62</v>
      </c>
      <c r="AK328" s="2">
        <v>0.15</v>
      </c>
      <c r="AL328" s="2">
        <v>1.5</v>
      </c>
      <c r="AM328" s="2">
        <v>0.15</v>
      </c>
      <c r="AN328" s="2"/>
      <c r="AO328" s="2" cm="1">
        <f t="array" ref="AO328">_xlfn.IFS($Z328=$AU$3,AJ328*(($X328)^(0.91))*(AI328*1.1023)^(1.02),$Z328=$AU$4,AL328*281.9*((8.5/12)^0.9)*(AI328/2.72)^0.45)</f>
        <v>1.3201600184669013</v>
      </c>
      <c r="AP328" s="2" cm="1">
        <f t="array" ref="AP328">_xlfn.IFS($Z328=$AU$3,AK328*(($X328)^(0.91))*(AI328*1.1023)^1.02,$Z328=$AU$4,AM328*281.9*((8.5/12)^0.9)*(AI328/2.72)^0.45)</f>
        <v>0.31939355285489546</v>
      </c>
      <c r="AQ328" s="2" cm="1">
        <f t="array" ref="AQ328">_xlfn.IFS(Z328=$AU$3,(AF328*AO328*AH328)/1000000,Z328=$AU$4,(AF328*AH328*AO328*(1-AN328))/1000000)</f>
        <v>0.10965138238803961</v>
      </c>
      <c r="AR328" s="2" cm="1">
        <f t="array" ref="AR328">_xlfn.IFS(Z328=$AU$3,(AF328*AP328*AH328)/1000000,Z328=$AU$4,(AF328*AH328*AP328*(1-AN328))/1000000)</f>
        <v>2.652856025517087E-2</v>
      </c>
    </row>
    <row r="329" spans="1:44" x14ac:dyDescent="0.3">
      <c r="A329" s="2">
        <v>39</v>
      </c>
      <c r="B329" t="s">
        <v>228</v>
      </c>
      <c r="D329" t="s">
        <v>277</v>
      </c>
      <c r="F329" s="2" t="s">
        <v>280</v>
      </c>
      <c r="G329" s="2" t="s">
        <v>78</v>
      </c>
      <c r="H329" s="2" t="s">
        <v>272</v>
      </c>
      <c r="I329" s="2" t="s">
        <v>28</v>
      </c>
      <c r="J329" s="2">
        <v>1200</v>
      </c>
      <c r="K329" s="2" t="s">
        <v>232</v>
      </c>
      <c r="L329" s="2">
        <v>40</v>
      </c>
      <c r="M329" s="2" t="s">
        <v>233</v>
      </c>
      <c r="N329" s="2" t="s">
        <v>265</v>
      </c>
      <c r="O329" s="2">
        <v>438000</v>
      </c>
      <c r="P329" s="2" cm="1">
        <f t="array" ref="P329">_xlfn.IFS(AD329=$AT$8,STL!$P$3,AD329=$AT$9,STL!$P$4,AD329=$AT$10,STL!$P$5,AD329=$AT$11,STL!$P$6,AD329=$AT$12,STL!$P$7,AD329=$AT$13,STL!$P$8,AD329=$AT$14,STL!$P$9,AD329=$AT$15,STL!$P$10,AD329=$AT$16,STL!$P$11,AD329=$AT$17,STL!$P$12,AD329=$AT$18,STL!$P$13,AD329=$AT$19,STL!$P$14,AD329=$AT$20,STL!$P$15,AD329=$AT$21,STL!$P$16,AD329=$AT$22,STL!$P$17,AD329=$AT$23,STL!$P$18,AD329=$AT$24,STL!$P$19,AD329=$AT$25,STL!$P$20,AD329=$AT$26,STL!$P$21,AD329=$AT$27,STL!$P$22,AD329=$AT$28,STL!$P$23,AD329=$AT$29,STL!$P$24,AD329=$AT$30,STL!$P$25,AD329=$AT$31,STL!$P$26,AD329=$AT$32,STL!$P$27,AD329=$AT$33,STL!$P$28,AD329=$AT$34,STL!$P$29,AD329=$AT$35,STL!$P$30,AD329=$AT$36,STL!$P$31,AD329=$AT$37,STL!$P$32,AD329=$AT$38,STL!$P$33,AD329=$AT$39,STL!$P$34,AD329=$AT$40,STL!$P$35,AD329=$AT$41,STL!$P$36,AD329=$AT$42,STL!$P$37,AD329=$AT$43,STL!$P$38,AD329=$AT$44,STL!$P$39,AD329=$AT$45,STL!$P$40,AD329=$AT$46,STL!$P$41,AD329=$AT$47,STL!$P$42,AD329=$AT$48,STL!$P$43,AD329=$AT$49,STL!$P$44)</f>
        <v>8.3350000000000009</v>
      </c>
      <c r="Q329" s="2">
        <f>STL!$Q$3</f>
        <v>28</v>
      </c>
      <c r="R329" s="42">
        <f>STL!$R$3</f>
        <v>36.335000000000001</v>
      </c>
      <c r="S329" s="43" cm="1">
        <f t="array" ref="S329">_xlfn.IFS(A329=$AT$8,STL!$S$3,A329=$AT$9,STL!$S$4,A329=$AT$10,STL!$S$5,A329=$AT$11,STL!$S$6,A329=$AT$12,STL!$S$7,A329=$AT$13,STL!$S$8,A329=$AT$14,STL!$S$9,A329=$AT$15,STL!$S$10,A329=$AT$16,STL!$S$11,A329=$AT$17,STL!$S$12,A329=$AT$18,STL!$S$13,A329=$AT$19,STL!$S$14,A329=$AT$20,STL!$S$15,A329=$AT$21,STL!$S$16,A329=$AT$22,STL!$S$17,A329=$AT$23,STL!$S$18,A329=$AT$24,STL!$S$19,A329=$AT$25,STL!$S$20,A329=$AT$26,STL!$S$21,A329=$AT$27,STL!$S$22,A329=$AT$28,STL!$S$23,A329=$AT$29,STL!$S$24,A329=$AT$30,STL!$S$25,A329=$AT$31,STL!$S$26,A329=$AT$32,STL!$S$27,A329=$AT$33,STL!$S$28,A329=$AT$34,STL!$S$29,A329=$AT$35,STL!$S$30,A329=$AT$36,STL!$S$31,A329=$AT$37,STL!$S$32,A329=$AT$38,STL!$S$33,A329=$AT$39,STL!$S$34,A329=$AT$40,STL!$S$35,A329=$AT$41,STL!$S$36,A329=$AT$42,STL!$S$37,A329=$AT$43,STL!$S$38,A329=$AT$44,STL!$S$39,A329=$AT$45,STL!$S$40,A329=$AT$46,STL!$S$41,A329=$AT$47,STL!$S$42,A329=$AT$48,STL!$S$43,A329=$AT$49,STL!$S$44)</f>
        <v>15642.857142857143</v>
      </c>
      <c r="T329" s="2" cm="1">
        <f t="array" ref="T329">_xlfn.IFS(AD329=$AX$8,STL!$T$3,AD329=$AX$9,STL!$T$4,AD329=$AX$10,STL!$T$5,AD329=$AX$11,STL!$T$6,AD329=$AX$12,STL!$T$7,AD329=$AX$13,STL!$T$8,AD329=$AX$14,STL!$T$9,AD329=$AX$15,STL!$T$10,AD329=$AX$16,STL!$T$11,AD329=$AX$17,STL!$T$12,AD329=$AX$18,STL!$T$13,AD329=$AX$19,STL!$T$14,AD329=$AX$20,STL!$T$15,AD329=$AX$21,STL!$T$16,AD329=$AX$22,STL!$T$17,AD329=$AX$23,STL!$T$18,AD329=$AX$24,STL!$T$19,AD329=$AX$25,STL!$T$20,AD329=$AX$26,STL!$T$21,AD329=$AX$27,STL!$T$22,AD329=$AX$28,STL!$T$23,AD329=$AX$29,STL!$T$24,AD329=$AX$30,STL!$T$25,AD329=$AX$31,STL!$T$26,AD329=$AX$32,STL!$T$27,AD329=$AX$33,STL!$T$28,AD329=$AX$34,STL!$T$29,AD329=$AX$35,STL!$T$30,AD329=$AX$36,STL!$T$31,AD329=$AX$37,STL!$T$32,AD329=$AX$38,STL!$T$33,AD329=$AX$39,STL!$T$34,AD329=$AX$40,STL!$T$35,AD329=$AX$41,STL!$T$36,AD329=$AX$42,STL!$T$37,AD329=$AX$43,STL!$T$38,AD329=$AX$44,STL!$T$39,AD329=$AX$45,STL!$T$40,AD329=$AX$46,STL!$T$41,AD329=$AX$47,STL!$T$42,AD329=$AX$48,STL!$T$43,AD329=$AX$49,STL!$T$44)</f>
        <v>163.69999999999999</v>
      </c>
      <c r="U329" s="2" cm="1">
        <f t="array" ref="U329">_xlfn.IFS($AD329=$AX$8,STL!$U$3,$AD329=$AX$9,STL!$U$4,$AD329=$AX$10,STL!$U$5,$AD329=$AX$11,STL!$U$6,$AD329=$AX$12,STL!$U$7,$AD329=$AX$13,STL!$U$8,$AD329=$AX$14,STL!$U$9,$AD329=$AX$15,STL!$U$10,$AD329=$AX$16,STL!$U$11,$AD329=$AX$17,STL!$U$12,$AD329=$AX$18,STL!$U$13,$AD329=$AX$19,STL!$U$14,$AD329=$AX$20,STL!$U$15,$AD329=$AX$21,STL!$U$16,$AD329=$AX$22,STL!$U$17,$AD329=$AX$23,STL!$U$18,$AD329=$AX$24,STL!$U$19,$AD329=$AX$25,STL!$U$20,$AD329=$AX$26,STL!$U$21,$AD329=$AX$27,STL!$U$22,$AD329=$AX$28,STL!$U$23,$AD329=$AX$29,STL!$U$24,$AD329=$AX$30,STL!$U$25,$AD329=$AX$31,STL!$U$26,$AD329=$AX$32,STL!$U$27,$AD329=$AX$33,STL!$U$28,$AD329=$AX$34,STL!$U$29,$AD329=$AX$35,STL!$U$30,$AD329=$AX$36,STL!$U$31,$AD329=$AX$37,STL!$U$32,$AD329=$AX$38,STL!$U$33,$AD329=$AX$39,STL!$U$34,$AD329=$AX$40,STL!$U$35,$AD329=$AX$41,STL!$U$36,$AD329=$AX$42,STL!$U$37,$AD329=$AX$43,STL!$U$38,$AD329=$AX$44,STL!$U$39,$AD329=$AX$45,STL!$U$40,$AD329=$AX$46,STL!$U$41,$AD329=$AX$47,STL!$U$42,$AD329=$AX$48,STL!$U$43,$AD329=$AX$49,STL!$U$44)</f>
        <v>0.14499999999999999</v>
      </c>
      <c r="V329" s="2" cm="1">
        <f t="array" ref="V329">_xlfn.IFS($AD329=$AX$8,STL!$V$3,$AD329=$AX$9,STL!$V$4,$AD329=$AX$10,STL!$V$5,$AD329=$AX$11,STL!$V$6,$AD329=$AX$12,STL!$V$7,$AD329=$AX$13,STL!$V$8,$AD329=$AX$14,STL!$V$9,$AD329=$AX$15,STL!$V$10,$AD329=$AX$16,STL!$V$11,$AD329=$AX$17,STL!$V$12,$AD329=$AX$18,STL!$V$13,$AD329=$AX$19,STL!$V$14,$AD329=$AX$20,STL!$V$15,$AD329=$AX$21,STL!$V$16,$AD329=$AX$22,STL!$V$17,$AD329=$AX$23,STL!$V$18,$AD329=$AX$24,STL!$V$19,$AD329=$AX$25,STL!$V$20,$AD329=$AX$26,STL!$V$21,$AD329=$AX$27,STL!$V$22,$AD329=$AX$28,STL!$V$23,$AD329=$AX$29,STL!$V$24,$AD329=$AX$30,STL!$V$25,$AD329=$AX$31,STL!$V$26,$AD329=$AX$32,STL!$V$27,$AD329=$AX$33,STL!$V$28,$AD329=$AX$34,STL!$V$29,$AD329=$AX$35,STL!$V$30,$AD329=$AX$36,STL!$V$31,$AD329=$AX$37,STL!$V$32,$AD329=$AX$38,STL!$V$33,$AD329=$AX$39,STL!$V$34,$AD329=$AX$40,STL!$V$35,$AD329=$AX$41,STL!$V$36,$AD329=$AX$42,STL!$V$37,$AD329=$AX$43,STL!$V$38,$AD329=$AX$44,STL!$V$39,$AD329=$AX$45,STL!$V$40,$AD329=$AX$46,STL!$V$41,$AD329=$AX$47,STL!$V$42,$AD329=$AX$48,STL!$V$43,$AD329=$AX$49,STL!$V$44)</f>
        <v>163.845</v>
      </c>
      <c r="W329" s="2" t="s">
        <v>1647</v>
      </c>
      <c r="X329" s="2">
        <v>0</v>
      </c>
      <c r="Y329" s="2" t="s">
        <v>33</v>
      </c>
      <c r="Z329" s="2" t="s">
        <v>61</v>
      </c>
      <c r="AA329" s="2" t="s">
        <v>35</v>
      </c>
      <c r="AB329" s="2">
        <v>1295.9988040000001</v>
      </c>
      <c r="AC329" s="2">
        <v>1.2959989999999999</v>
      </c>
      <c r="AD329" s="2">
        <v>39</v>
      </c>
      <c r="AE329" s="10" t="s">
        <v>307</v>
      </c>
      <c r="AF329" s="2">
        <f t="shared" si="6"/>
        <v>40546.254428571425</v>
      </c>
      <c r="AG329" s="2" cm="1">
        <f t="array" ref="AG329">_xlfn.IFS(D329="I",MIN('Datos pp I Región'!$K$7:$K$9),D329="II",MIN('Datos pp II Región'!$K$7:$K$9),D329="III",MIN('Datos pp III Región'!$K$7:$K$9),D329="IV",MIN('Datos pp IV Región'!$K$7:$K$9),D329="V",MIN('Datos pp V Región'!$K$7:$K$9),D329="RM",MIN('Datos pp RM'!$K$7:$K$9),D329="VI",MIN('Datos pp VI Región'!$K$7:$K$9))</f>
        <v>0</v>
      </c>
      <c r="AH329" s="2" cm="1">
        <f t="array" ref="AH329">_xlfn.IFS(Z329="Pavimentado",1-(AG329/(4*365)),Z329="No Pavimentado",1-(AG329/365))</f>
        <v>1</v>
      </c>
      <c r="AI329" s="2" cm="1">
        <f t="array" ref="AI329">_xlfn.IFS(Z329="Pavimentado",8,Z329="No Pavimentado",R329)</f>
        <v>36.335000000000001</v>
      </c>
      <c r="AJ329" s="2">
        <v>0.62</v>
      </c>
      <c r="AK329" s="2">
        <v>0.15</v>
      </c>
      <c r="AL329" s="2">
        <v>1.5</v>
      </c>
      <c r="AM329" s="2">
        <v>0.15</v>
      </c>
      <c r="AN329" s="2"/>
      <c r="AO329" s="2" cm="1">
        <f t="array" ref="AO329">_xlfn.IFS($Z329=$AU$3,AJ329*(($X329)^(0.91))*(AI329*1.1023)^(1.02),$Z329=$AU$4,AL329*281.9*((8.5/12)^0.9)*(AI329/2.72)^0.45)</f>
        <v>995.38378987729118</v>
      </c>
      <c r="AP329" s="2" cm="1">
        <f t="array" ref="AP329">_xlfn.IFS($Z329=$AU$3,AK329*(($X329)^(0.91))*(AI329*1.1023)^1.02,$Z329=$AU$4,AM329*281.9*((8.5/12)^0.9)*(AI329/2.72)^0.45)</f>
        <v>99.538378987729104</v>
      </c>
      <c r="AQ329" s="2" cm="1">
        <f t="array" ref="AQ329">_xlfn.IFS(Z329=$AU$3,(AF329*AO329*AH329)/1000000,Z329=$AU$4,(AF329*AH329*AO329*(1-AN329))/1000000)</f>
        <v>40.359084398440324</v>
      </c>
      <c r="AR329" s="2" cm="1">
        <f t="array" ref="AR329">_xlfn.IFS(Z329=$AU$3,(AF329*AP329*AH329)/1000000,Z329=$AU$4,(AF329*AH329*AP329*(1-AN329))/1000000)</f>
        <v>4.0359084398440315</v>
      </c>
    </row>
    <row r="330" spans="1:44" x14ac:dyDescent="0.3">
      <c r="A330" s="2">
        <v>40</v>
      </c>
      <c r="B330" t="s">
        <v>228</v>
      </c>
      <c r="D330" t="s">
        <v>277</v>
      </c>
      <c r="F330" s="2" t="s">
        <v>281</v>
      </c>
      <c r="G330" s="2" t="s">
        <v>282</v>
      </c>
      <c r="H330" s="2" t="s">
        <v>272</v>
      </c>
      <c r="I330" s="2" t="s">
        <v>28</v>
      </c>
      <c r="J330" s="2">
        <v>1200</v>
      </c>
      <c r="K330" s="2" t="s">
        <v>232</v>
      </c>
      <c r="L330" s="2">
        <v>40</v>
      </c>
      <c r="M330" s="2" t="s">
        <v>233</v>
      </c>
      <c r="N330" s="2" t="s">
        <v>265</v>
      </c>
      <c r="O330" s="2">
        <v>438000</v>
      </c>
      <c r="P330" s="2" cm="1">
        <f t="array" ref="P330">_xlfn.IFS(AD330=$AT$8,STL!$P$3,AD330=$AT$9,STL!$P$4,AD330=$AT$10,STL!$P$5,AD330=$AT$11,STL!$P$6,AD330=$AT$12,STL!$P$7,AD330=$AT$13,STL!$P$8,AD330=$AT$14,STL!$P$9,AD330=$AT$15,STL!$P$10,AD330=$AT$16,STL!$P$11,AD330=$AT$17,STL!$P$12,AD330=$AT$18,STL!$P$13,AD330=$AT$19,STL!$P$14,AD330=$AT$20,STL!$P$15,AD330=$AT$21,STL!$P$16,AD330=$AT$22,STL!$P$17,AD330=$AT$23,STL!$P$18,AD330=$AT$24,STL!$P$19,AD330=$AT$25,STL!$P$20,AD330=$AT$26,STL!$P$21,AD330=$AT$27,STL!$P$22,AD330=$AT$28,STL!$P$23,AD330=$AT$29,STL!$P$24,AD330=$AT$30,STL!$P$25,AD330=$AT$31,STL!$P$26,AD330=$AT$32,STL!$P$27,AD330=$AT$33,STL!$P$28,AD330=$AT$34,STL!$P$29,AD330=$AT$35,STL!$P$30,AD330=$AT$36,STL!$P$31,AD330=$AT$37,STL!$P$32,AD330=$AT$38,STL!$P$33,AD330=$AT$39,STL!$P$34,AD330=$AT$40,STL!$P$35,AD330=$AT$41,STL!$P$36,AD330=$AT$42,STL!$P$37,AD330=$AT$43,STL!$P$38,AD330=$AT$44,STL!$P$39,AD330=$AT$45,STL!$P$40,AD330=$AT$46,STL!$P$41,AD330=$AT$47,STL!$P$42,AD330=$AT$48,STL!$P$43,AD330=$AT$49,STL!$P$44)</f>
        <v>8.3350000000000009</v>
      </c>
      <c r="Q330" s="2">
        <f>STL!$Q$3</f>
        <v>28</v>
      </c>
      <c r="R330" s="42">
        <f>STL!$R$3</f>
        <v>36.335000000000001</v>
      </c>
      <c r="S330" s="43" cm="1">
        <f t="array" ref="S330">_xlfn.IFS(A330=$AT$8,STL!$S$3,A330=$AT$9,STL!$S$4,A330=$AT$10,STL!$S$5,A330=$AT$11,STL!$S$6,A330=$AT$12,STL!$S$7,A330=$AT$13,STL!$S$8,A330=$AT$14,STL!$S$9,A330=$AT$15,STL!$S$10,A330=$AT$16,STL!$S$11,A330=$AT$17,STL!$S$12,A330=$AT$18,STL!$S$13,A330=$AT$19,STL!$S$14,A330=$AT$20,STL!$S$15,A330=$AT$21,STL!$S$16,A330=$AT$22,STL!$S$17,A330=$AT$23,STL!$S$18,A330=$AT$24,STL!$S$19,A330=$AT$25,STL!$S$20,A330=$AT$26,STL!$S$21,A330=$AT$27,STL!$S$22,A330=$AT$28,STL!$S$23,A330=$AT$29,STL!$S$24,A330=$AT$30,STL!$S$25,A330=$AT$31,STL!$S$26,A330=$AT$32,STL!$S$27,A330=$AT$33,STL!$S$28,A330=$AT$34,STL!$S$29,A330=$AT$35,STL!$S$30,A330=$AT$36,STL!$S$31,A330=$AT$37,STL!$S$32,A330=$AT$38,STL!$S$33,A330=$AT$39,STL!$S$34,A330=$AT$40,STL!$S$35,A330=$AT$41,STL!$S$36,A330=$AT$42,STL!$S$37,A330=$AT$43,STL!$S$38,A330=$AT$44,STL!$S$39,A330=$AT$45,STL!$S$40,A330=$AT$46,STL!$S$41,A330=$AT$47,STL!$S$42,A330=$AT$48,STL!$S$43,A330=$AT$49,STL!$S$44)</f>
        <v>15642.857142857143</v>
      </c>
      <c r="T330" s="2" cm="1">
        <f t="array" ref="T330">_xlfn.IFS(AD330=$AX$8,STL!$T$3,AD330=$AX$9,STL!$T$4,AD330=$AX$10,STL!$T$5,AD330=$AX$11,STL!$T$6,AD330=$AX$12,STL!$T$7,AD330=$AX$13,STL!$T$8,AD330=$AX$14,STL!$T$9,AD330=$AX$15,STL!$T$10,AD330=$AX$16,STL!$T$11,AD330=$AX$17,STL!$T$12,AD330=$AX$18,STL!$T$13,AD330=$AX$19,STL!$T$14,AD330=$AX$20,STL!$T$15,AD330=$AX$21,STL!$T$16,AD330=$AX$22,STL!$T$17,AD330=$AX$23,STL!$T$18,AD330=$AX$24,STL!$T$19,AD330=$AX$25,STL!$T$20,AD330=$AX$26,STL!$T$21,AD330=$AX$27,STL!$T$22,AD330=$AX$28,STL!$T$23,AD330=$AX$29,STL!$T$24,AD330=$AX$30,STL!$T$25,AD330=$AX$31,STL!$T$26,AD330=$AX$32,STL!$T$27,AD330=$AX$33,STL!$T$28,AD330=$AX$34,STL!$T$29,AD330=$AX$35,STL!$T$30,AD330=$AX$36,STL!$T$31,AD330=$AX$37,STL!$T$32,AD330=$AX$38,STL!$T$33,AD330=$AX$39,STL!$T$34,AD330=$AX$40,STL!$T$35,AD330=$AX$41,STL!$T$36,AD330=$AX$42,STL!$T$37,AD330=$AX$43,STL!$T$38,AD330=$AX$44,STL!$T$39,AD330=$AX$45,STL!$T$40,AD330=$AX$46,STL!$T$41,AD330=$AX$47,STL!$T$42,AD330=$AX$48,STL!$T$43,AD330=$AX$49,STL!$T$44)</f>
        <v>262.32400000000001</v>
      </c>
      <c r="U330" s="2" cm="1">
        <f t="array" ref="U330">_xlfn.IFS($AD330=$AX$8,STL!$U$3,$AD330=$AX$9,STL!$U$4,$AD330=$AX$10,STL!$U$5,$AD330=$AX$11,STL!$U$6,$AD330=$AX$12,STL!$U$7,$AD330=$AX$13,STL!$U$8,$AD330=$AX$14,STL!$U$9,$AD330=$AX$15,STL!$U$10,$AD330=$AX$16,STL!$U$11,$AD330=$AX$17,STL!$U$12,$AD330=$AX$18,STL!$U$13,$AD330=$AX$19,STL!$U$14,$AD330=$AX$20,STL!$U$15,$AD330=$AX$21,STL!$U$16,$AD330=$AX$22,STL!$U$17,$AD330=$AX$23,STL!$U$18,$AD330=$AX$24,STL!$U$19,$AD330=$AX$25,STL!$U$20,$AD330=$AX$26,STL!$U$21,$AD330=$AX$27,STL!$U$22,$AD330=$AX$28,STL!$U$23,$AD330=$AX$29,STL!$U$24,$AD330=$AX$30,STL!$U$25,$AD330=$AX$31,STL!$U$26,$AD330=$AX$32,STL!$U$27,$AD330=$AX$33,STL!$U$28,$AD330=$AX$34,STL!$U$29,$AD330=$AX$35,STL!$U$30,$AD330=$AX$36,STL!$U$31,$AD330=$AX$37,STL!$U$32,$AD330=$AX$38,STL!$U$33,$AD330=$AX$39,STL!$U$34,$AD330=$AX$40,STL!$U$35,$AD330=$AX$41,STL!$U$36,$AD330=$AX$42,STL!$U$37,$AD330=$AX$43,STL!$U$38,$AD330=$AX$44,STL!$U$39,$AD330=$AX$45,STL!$U$40,$AD330=$AX$46,STL!$U$41,$AD330=$AX$47,STL!$U$42,$AD330=$AX$48,STL!$U$43,$AD330=$AX$49,STL!$U$44)</f>
        <v>8.4290000000000003</v>
      </c>
      <c r="V330" s="2" cm="1">
        <f t="array" ref="V330">_xlfn.IFS($AD330=$AX$8,STL!$V$3,$AD330=$AX$9,STL!$V$4,$AD330=$AX$10,STL!$V$5,$AD330=$AX$11,STL!$V$6,$AD330=$AX$12,STL!$V$7,$AD330=$AX$13,STL!$V$8,$AD330=$AX$14,STL!$V$9,$AD330=$AX$15,STL!$V$10,$AD330=$AX$16,STL!$V$11,$AD330=$AX$17,STL!$V$12,$AD330=$AX$18,STL!$V$13,$AD330=$AX$19,STL!$V$14,$AD330=$AX$20,STL!$V$15,$AD330=$AX$21,STL!$V$16,$AD330=$AX$22,STL!$V$17,$AD330=$AX$23,STL!$V$18,$AD330=$AX$24,STL!$V$19,$AD330=$AX$25,STL!$V$20,$AD330=$AX$26,STL!$V$21,$AD330=$AX$27,STL!$V$22,$AD330=$AX$28,STL!$V$23,$AD330=$AX$29,STL!$V$24,$AD330=$AX$30,STL!$V$25,$AD330=$AX$31,STL!$V$26,$AD330=$AX$32,STL!$V$27,$AD330=$AX$33,STL!$V$28,$AD330=$AX$34,STL!$V$29,$AD330=$AX$35,STL!$V$30,$AD330=$AX$36,STL!$V$31,$AD330=$AX$37,STL!$V$32,$AD330=$AX$38,STL!$V$33,$AD330=$AX$39,STL!$V$34,$AD330=$AX$40,STL!$V$35,$AD330=$AX$41,STL!$V$36,$AD330=$AX$42,STL!$V$37,$AD330=$AX$43,STL!$V$38,$AD330=$AX$44,STL!$V$39,$AD330=$AX$45,STL!$V$40,$AD330=$AX$46,STL!$V$41,$AD330=$AX$47,STL!$V$42,$AD330=$AX$48,STL!$V$43,$AD330=$AX$49,STL!$V$44)</f>
        <v>270.75299999999999</v>
      </c>
      <c r="W330" s="2" t="s">
        <v>1648</v>
      </c>
      <c r="X330" s="2">
        <v>0.2</v>
      </c>
      <c r="Y330" s="2" t="s">
        <v>33</v>
      </c>
      <c r="Z330" s="2" t="s">
        <v>34</v>
      </c>
      <c r="AA330" s="2" t="s">
        <v>35</v>
      </c>
      <c r="AB330" s="2">
        <v>90506.786592000004</v>
      </c>
      <c r="AC330" s="2">
        <v>90.506787000000003</v>
      </c>
      <c r="AD330" s="2">
        <v>40</v>
      </c>
      <c r="AE330" s="10" t="s">
        <v>307</v>
      </c>
      <c r="AF330" s="2">
        <f t="shared" si="6"/>
        <v>2831569.4790000003</v>
      </c>
      <c r="AG330" s="2" cm="1">
        <f t="array" ref="AG330">_xlfn.IFS(D330="I",MIN('Datos pp I Región'!$K$7:$K$9),D330="II",MIN('Datos pp II Región'!$K$7:$K$9),D330="III",MIN('Datos pp III Región'!$K$7:$K$9),D330="IV",MIN('Datos pp IV Región'!$K$7:$K$9),D330="V",MIN('Datos pp V Región'!$K$7:$K$9),D330="RM",MIN('Datos pp RM'!$K$7:$K$9),D330="VI",MIN('Datos pp VI Región'!$K$7:$K$9))</f>
        <v>0</v>
      </c>
      <c r="AH330" s="2" cm="1">
        <f t="array" ref="AH330">_xlfn.IFS(Z330="Pavimentado",1-(AG330/(4*365)),Z330="No Pavimentado",1-(AG330/365))</f>
        <v>1</v>
      </c>
      <c r="AI330" s="2" cm="1">
        <f t="array" ref="AI330">_xlfn.IFS(Z330="Pavimentado",8,Z330="No Pavimentado",R330)</f>
        <v>8</v>
      </c>
      <c r="AJ330" s="2">
        <v>0.62</v>
      </c>
      <c r="AK330" s="2">
        <v>0.15</v>
      </c>
      <c r="AL330" s="2">
        <v>1.5</v>
      </c>
      <c r="AM330" s="2">
        <v>0.15</v>
      </c>
      <c r="AN330" s="2"/>
      <c r="AO330" s="2" cm="1">
        <f t="array" ref="AO330">_xlfn.IFS($Z330=$AU$3,AJ330*(($X330)^(0.91))*(AI330*1.1023)^(1.02),$Z330=$AU$4,AL330*281.9*((8.5/12)^0.9)*(AI330/2.72)^0.45)</f>
        <v>1.3201600184669013</v>
      </c>
      <c r="AP330" s="2" cm="1">
        <f t="array" ref="AP330">_xlfn.IFS($Z330=$AU$3,AK330*(($X330)^(0.91))*(AI330*1.1023)^1.02,$Z330=$AU$4,AM330*281.9*((8.5/12)^0.9)*(AI330/2.72)^0.45)</f>
        <v>0.31939355285489546</v>
      </c>
      <c r="AQ330" s="2" cm="1">
        <f t="array" ref="AQ330">_xlfn.IFS(Z330=$AU$3,(AF330*AO330*AH330)/1000000,Z330=$AU$4,(AF330*AH330*AO330*(1-AN330))/1000000)</f>
        <v>3.7381248156869549</v>
      </c>
      <c r="AR330" s="2" cm="1">
        <f t="array" ref="AR330">_xlfn.IFS(Z330=$AU$3,(AF330*AP330*AH330)/1000000,Z330=$AU$4,(AF330*AH330*AP330*(1-AN330))/1000000)</f>
        <v>0.90438503605329534</v>
      </c>
    </row>
    <row r="331" spans="1:44" x14ac:dyDescent="0.3">
      <c r="A331" s="2">
        <v>40</v>
      </c>
      <c r="B331" t="s">
        <v>228</v>
      </c>
      <c r="D331" t="s">
        <v>277</v>
      </c>
      <c r="F331" s="2" t="s">
        <v>281</v>
      </c>
      <c r="G331" s="2" t="s">
        <v>282</v>
      </c>
      <c r="H331" s="2" t="s">
        <v>272</v>
      </c>
      <c r="I331" s="2" t="s">
        <v>28</v>
      </c>
      <c r="J331" s="2">
        <v>1200</v>
      </c>
      <c r="K331" s="2" t="s">
        <v>232</v>
      </c>
      <c r="L331" s="2">
        <v>40</v>
      </c>
      <c r="M331" s="2" t="s">
        <v>233</v>
      </c>
      <c r="N331" s="2" t="s">
        <v>265</v>
      </c>
      <c r="O331" s="2">
        <v>438000</v>
      </c>
      <c r="P331" s="2" cm="1">
        <f t="array" ref="P331">_xlfn.IFS(AD331=$AT$8,STL!$P$3,AD331=$AT$9,STL!$P$4,AD331=$AT$10,STL!$P$5,AD331=$AT$11,STL!$P$6,AD331=$AT$12,STL!$P$7,AD331=$AT$13,STL!$P$8,AD331=$AT$14,STL!$P$9,AD331=$AT$15,STL!$P$10,AD331=$AT$16,STL!$P$11,AD331=$AT$17,STL!$P$12,AD331=$AT$18,STL!$P$13,AD331=$AT$19,STL!$P$14,AD331=$AT$20,STL!$P$15,AD331=$AT$21,STL!$P$16,AD331=$AT$22,STL!$P$17,AD331=$AT$23,STL!$P$18,AD331=$AT$24,STL!$P$19,AD331=$AT$25,STL!$P$20,AD331=$AT$26,STL!$P$21,AD331=$AT$27,STL!$P$22,AD331=$AT$28,STL!$P$23,AD331=$AT$29,STL!$P$24,AD331=$AT$30,STL!$P$25,AD331=$AT$31,STL!$P$26,AD331=$AT$32,STL!$P$27,AD331=$AT$33,STL!$P$28,AD331=$AT$34,STL!$P$29,AD331=$AT$35,STL!$P$30,AD331=$AT$36,STL!$P$31,AD331=$AT$37,STL!$P$32,AD331=$AT$38,STL!$P$33,AD331=$AT$39,STL!$P$34,AD331=$AT$40,STL!$P$35,AD331=$AT$41,STL!$P$36,AD331=$AT$42,STL!$P$37,AD331=$AT$43,STL!$P$38,AD331=$AT$44,STL!$P$39,AD331=$AT$45,STL!$P$40,AD331=$AT$46,STL!$P$41,AD331=$AT$47,STL!$P$42,AD331=$AT$48,STL!$P$43,AD331=$AT$49,STL!$P$44)</f>
        <v>8.3350000000000009</v>
      </c>
      <c r="Q331" s="2">
        <f>STL!$Q$3</f>
        <v>28</v>
      </c>
      <c r="R331" s="42">
        <f>STL!$R$3</f>
        <v>36.335000000000001</v>
      </c>
      <c r="S331" s="43" cm="1">
        <f t="array" ref="S331">_xlfn.IFS(A331=$AT$8,STL!$S$3,A331=$AT$9,STL!$S$4,A331=$AT$10,STL!$S$5,A331=$AT$11,STL!$S$6,A331=$AT$12,STL!$S$7,A331=$AT$13,STL!$S$8,A331=$AT$14,STL!$S$9,A331=$AT$15,STL!$S$10,A331=$AT$16,STL!$S$11,A331=$AT$17,STL!$S$12,A331=$AT$18,STL!$S$13,A331=$AT$19,STL!$S$14,A331=$AT$20,STL!$S$15,A331=$AT$21,STL!$S$16,A331=$AT$22,STL!$S$17,A331=$AT$23,STL!$S$18,A331=$AT$24,STL!$S$19,A331=$AT$25,STL!$S$20,A331=$AT$26,STL!$S$21,A331=$AT$27,STL!$S$22,A331=$AT$28,STL!$S$23,A331=$AT$29,STL!$S$24,A331=$AT$30,STL!$S$25,A331=$AT$31,STL!$S$26,A331=$AT$32,STL!$S$27,A331=$AT$33,STL!$S$28,A331=$AT$34,STL!$S$29,A331=$AT$35,STL!$S$30,A331=$AT$36,STL!$S$31,A331=$AT$37,STL!$S$32,A331=$AT$38,STL!$S$33,A331=$AT$39,STL!$S$34,A331=$AT$40,STL!$S$35,A331=$AT$41,STL!$S$36,A331=$AT$42,STL!$S$37,A331=$AT$43,STL!$S$38,A331=$AT$44,STL!$S$39,A331=$AT$45,STL!$S$40,A331=$AT$46,STL!$S$41,A331=$AT$47,STL!$S$42,A331=$AT$48,STL!$S$43,A331=$AT$49,STL!$S$44)</f>
        <v>15642.857142857143</v>
      </c>
      <c r="T331" s="2" cm="1">
        <f t="array" ref="T331">_xlfn.IFS(AD331=$AX$8,STL!$T$3,AD331=$AX$9,STL!$T$4,AD331=$AX$10,STL!$T$5,AD331=$AX$11,STL!$T$6,AD331=$AX$12,STL!$T$7,AD331=$AX$13,STL!$T$8,AD331=$AX$14,STL!$T$9,AD331=$AX$15,STL!$T$10,AD331=$AX$16,STL!$T$11,AD331=$AX$17,STL!$T$12,AD331=$AX$18,STL!$T$13,AD331=$AX$19,STL!$T$14,AD331=$AX$20,STL!$T$15,AD331=$AX$21,STL!$T$16,AD331=$AX$22,STL!$T$17,AD331=$AX$23,STL!$T$18,AD331=$AX$24,STL!$T$19,AD331=$AX$25,STL!$T$20,AD331=$AX$26,STL!$T$21,AD331=$AX$27,STL!$T$22,AD331=$AX$28,STL!$T$23,AD331=$AX$29,STL!$T$24,AD331=$AX$30,STL!$T$25,AD331=$AX$31,STL!$T$26,AD331=$AX$32,STL!$T$27,AD331=$AX$33,STL!$T$28,AD331=$AX$34,STL!$T$29,AD331=$AX$35,STL!$T$30,AD331=$AX$36,STL!$T$31,AD331=$AX$37,STL!$T$32,AD331=$AX$38,STL!$T$33,AD331=$AX$39,STL!$T$34,AD331=$AX$40,STL!$T$35,AD331=$AX$41,STL!$T$36,AD331=$AX$42,STL!$T$37,AD331=$AX$43,STL!$T$38,AD331=$AX$44,STL!$T$39,AD331=$AX$45,STL!$T$40,AD331=$AX$46,STL!$T$41,AD331=$AX$47,STL!$T$42,AD331=$AX$48,STL!$T$43,AD331=$AX$49,STL!$T$44)</f>
        <v>262.32400000000001</v>
      </c>
      <c r="U331" s="2" cm="1">
        <f t="array" ref="U331">_xlfn.IFS($AD331=$AX$8,STL!$U$3,$AD331=$AX$9,STL!$U$4,$AD331=$AX$10,STL!$U$5,$AD331=$AX$11,STL!$U$6,$AD331=$AX$12,STL!$U$7,$AD331=$AX$13,STL!$U$8,$AD331=$AX$14,STL!$U$9,$AD331=$AX$15,STL!$U$10,$AD331=$AX$16,STL!$U$11,$AD331=$AX$17,STL!$U$12,$AD331=$AX$18,STL!$U$13,$AD331=$AX$19,STL!$U$14,$AD331=$AX$20,STL!$U$15,$AD331=$AX$21,STL!$U$16,$AD331=$AX$22,STL!$U$17,$AD331=$AX$23,STL!$U$18,$AD331=$AX$24,STL!$U$19,$AD331=$AX$25,STL!$U$20,$AD331=$AX$26,STL!$U$21,$AD331=$AX$27,STL!$U$22,$AD331=$AX$28,STL!$U$23,$AD331=$AX$29,STL!$U$24,$AD331=$AX$30,STL!$U$25,$AD331=$AX$31,STL!$U$26,$AD331=$AX$32,STL!$U$27,$AD331=$AX$33,STL!$U$28,$AD331=$AX$34,STL!$U$29,$AD331=$AX$35,STL!$U$30,$AD331=$AX$36,STL!$U$31,$AD331=$AX$37,STL!$U$32,$AD331=$AX$38,STL!$U$33,$AD331=$AX$39,STL!$U$34,$AD331=$AX$40,STL!$U$35,$AD331=$AX$41,STL!$U$36,$AD331=$AX$42,STL!$U$37,$AD331=$AX$43,STL!$U$38,$AD331=$AX$44,STL!$U$39,$AD331=$AX$45,STL!$U$40,$AD331=$AX$46,STL!$U$41,$AD331=$AX$47,STL!$U$42,$AD331=$AX$48,STL!$U$43,$AD331=$AX$49,STL!$U$44)</f>
        <v>8.4290000000000003</v>
      </c>
      <c r="V331" s="2" cm="1">
        <f t="array" ref="V331">_xlfn.IFS($AD331=$AX$8,STL!$V$3,$AD331=$AX$9,STL!$V$4,$AD331=$AX$10,STL!$V$5,$AD331=$AX$11,STL!$V$6,$AD331=$AX$12,STL!$V$7,$AD331=$AX$13,STL!$V$8,$AD331=$AX$14,STL!$V$9,$AD331=$AX$15,STL!$V$10,$AD331=$AX$16,STL!$V$11,$AD331=$AX$17,STL!$V$12,$AD331=$AX$18,STL!$V$13,$AD331=$AX$19,STL!$V$14,$AD331=$AX$20,STL!$V$15,$AD331=$AX$21,STL!$V$16,$AD331=$AX$22,STL!$V$17,$AD331=$AX$23,STL!$V$18,$AD331=$AX$24,STL!$V$19,$AD331=$AX$25,STL!$V$20,$AD331=$AX$26,STL!$V$21,$AD331=$AX$27,STL!$V$22,$AD331=$AX$28,STL!$V$23,$AD331=$AX$29,STL!$V$24,$AD331=$AX$30,STL!$V$25,$AD331=$AX$31,STL!$V$26,$AD331=$AX$32,STL!$V$27,$AD331=$AX$33,STL!$V$28,$AD331=$AX$34,STL!$V$29,$AD331=$AX$35,STL!$V$30,$AD331=$AX$36,STL!$V$31,$AD331=$AX$37,STL!$V$32,$AD331=$AX$38,STL!$V$33,$AD331=$AX$39,STL!$V$34,$AD331=$AX$40,STL!$V$35,$AD331=$AX$41,STL!$V$36,$AD331=$AX$42,STL!$V$37,$AD331=$AX$43,STL!$V$38,$AD331=$AX$44,STL!$V$39,$AD331=$AX$45,STL!$V$40,$AD331=$AX$46,STL!$V$41,$AD331=$AX$47,STL!$V$42,$AD331=$AX$48,STL!$V$43,$AD331=$AX$49,STL!$V$44)</f>
        <v>270.75299999999999</v>
      </c>
      <c r="W331" s="2" t="s">
        <v>1649</v>
      </c>
      <c r="X331" s="2">
        <v>0.6</v>
      </c>
      <c r="Y331" s="2" t="s">
        <v>33</v>
      </c>
      <c r="Z331" s="2" t="s">
        <v>34</v>
      </c>
      <c r="AA331" s="2" t="s">
        <v>35</v>
      </c>
      <c r="AB331" s="2">
        <v>1395.731599</v>
      </c>
      <c r="AC331" s="2">
        <v>1.395732</v>
      </c>
      <c r="AD331" s="2">
        <v>40</v>
      </c>
      <c r="AE331" s="10" t="s">
        <v>307</v>
      </c>
      <c r="AF331" s="2">
        <f t="shared" si="6"/>
        <v>43666.472571428574</v>
      </c>
      <c r="AG331" s="2" cm="1">
        <f t="array" ref="AG331">_xlfn.IFS(D331="I",MIN('Datos pp I Región'!$K$7:$K$9),D331="II",MIN('Datos pp II Región'!$K$7:$K$9),D331="III",MIN('Datos pp III Región'!$K$7:$K$9),D331="IV",MIN('Datos pp IV Región'!$K$7:$K$9),D331="V",MIN('Datos pp V Región'!$K$7:$K$9),D331="RM",MIN('Datos pp RM'!$K$7:$K$9),D331="VI",MIN('Datos pp VI Región'!$K$7:$K$9))</f>
        <v>0</v>
      </c>
      <c r="AH331" s="2" cm="1">
        <f t="array" ref="AH331">_xlfn.IFS(Z331="Pavimentado",1-(AG331/(4*365)),Z331="No Pavimentado",1-(AG331/365))</f>
        <v>1</v>
      </c>
      <c r="AI331" s="2" cm="1">
        <f t="array" ref="AI331">_xlfn.IFS(Z331="Pavimentado",8,Z331="No Pavimentado",R331)</f>
        <v>8</v>
      </c>
      <c r="AJ331" s="2">
        <v>0.62</v>
      </c>
      <c r="AK331" s="2">
        <v>0.15</v>
      </c>
      <c r="AL331" s="2">
        <v>1.5</v>
      </c>
      <c r="AM331" s="2">
        <v>0.15</v>
      </c>
      <c r="AN331" s="2"/>
      <c r="AO331" s="2" cm="1">
        <f t="array" ref="AO331">_xlfn.IFS($Z331=$AU$3,AJ331*(($X331)^(0.91))*(AI331*1.1023)^(1.02),$Z331=$AU$4,AL331*281.9*((8.5/12)^0.9)*(AI331/2.72)^0.45)</f>
        <v>3.5876239752522978</v>
      </c>
      <c r="AP331" s="2" cm="1">
        <f t="array" ref="AP331">_xlfn.IFS($Z331=$AU$3,AK331*(($X331)^(0.91))*(AI331*1.1023)^1.02,$Z331=$AU$4,AM331*281.9*((8.5/12)^0.9)*(AI331/2.72)^0.45)</f>
        <v>0.86797354239974944</v>
      </c>
      <c r="AQ331" s="2" cm="1">
        <f t="array" ref="AQ331">_xlfn.IFS(Z331=$AU$3,(AF331*AO331*AH331)/1000000,Z331=$AU$4,(AF331*AH331*AO331*(1-AN331))/1000000)</f>
        <v>0.15665888391195401</v>
      </c>
      <c r="AR331" s="2" cm="1">
        <f t="array" ref="AR331">_xlfn.IFS(Z331=$AU$3,(AF331*AP331*AH331)/1000000,Z331=$AU$4,(AF331*AH331*AP331*(1-AN331))/1000000)</f>
        <v>3.7901342881924358E-2</v>
      </c>
    </row>
    <row r="332" spans="1:44" x14ac:dyDescent="0.3">
      <c r="A332" s="2">
        <v>40</v>
      </c>
      <c r="B332" t="s">
        <v>228</v>
      </c>
      <c r="D332" t="s">
        <v>277</v>
      </c>
      <c r="F332" s="2" t="s">
        <v>281</v>
      </c>
      <c r="G332" s="2" t="s">
        <v>282</v>
      </c>
      <c r="H332" s="2" t="s">
        <v>272</v>
      </c>
      <c r="I332" s="2" t="s">
        <v>28</v>
      </c>
      <c r="J332" s="2">
        <v>1200</v>
      </c>
      <c r="K332" s="2" t="s">
        <v>232</v>
      </c>
      <c r="L332" s="2">
        <v>40</v>
      </c>
      <c r="M332" s="2" t="s">
        <v>233</v>
      </c>
      <c r="N332" s="2" t="s">
        <v>265</v>
      </c>
      <c r="O332" s="2">
        <v>438000</v>
      </c>
      <c r="P332" s="2" cm="1">
        <f t="array" ref="P332">_xlfn.IFS(AD332=$AT$8,STL!$P$3,AD332=$AT$9,STL!$P$4,AD332=$AT$10,STL!$P$5,AD332=$AT$11,STL!$P$6,AD332=$AT$12,STL!$P$7,AD332=$AT$13,STL!$P$8,AD332=$AT$14,STL!$P$9,AD332=$AT$15,STL!$P$10,AD332=$AT$16,STL!$P$11,AD332=$AT$17,STL!$P$12,AD332=$AT$18,STL!$P$13,AD332=$AT$19,STL!$P$14,AD332=$AT$20,STL!$P$15,AD332=$AT$21,STL!$P$16,AD332=$AT$22,STL!$P$17,AD332=$AT$23,STL!$P$18,AD332=$AT$24,STL!$P$19,AD332=$AT$25,STL!$P$20,AD332=$AT$26,STL!$P$21,AD332=$AT$27,STL!$P$22,AD332=$AT$28,STL!$P$23,AD332=$AT$29,STL!$P$24,AD332=$AT$30,STL!$P$25,AD332=$AT$31,STL!$P$26,AD332=$AT$32,STL!$P$27,AD332=$AT$33,STL!$P$28,AD332=$AT$34,STL!$P$29,AD332=$AT$35,STL!$P$30,AD332=$AT$36,STL!$P$31,AD332=$AT$37,STL!$P$32,AD332=$AT$38,STL!$P$33,AD332=$AT$39,STL!$P$34,AD332=$AT$40,STL!$P$35,AD332=$AT$41,STL!$P$36,AD332=$AT$42,STL!$P$37,AD332=$AT$43,STL!$P$38,AD332=$AT$44,STL!$P$39,AD332=$AT$45,STL!$P$40,AD332=$AT$46,STL!$P$41,AD332=$AT$47,STL!$P$42,AD332=$AT$48,STL!$P$43,AD332=$AT$49,STL!$P$44)</f>
        <v>8.3350000000000009</v>
      </c>
      <c r="Q332" s="2">
        <f>STL!$Q$3</f>
        <v>28</v>
      </c>
      <c r="R332" s="42">
        <f>STL!$R$3</f>
        <v>36.335000000000001</v>
      </c>
      <c r="S332" s="43" cm="1">
        <f t="array" ref="S332">_xlfn.IFS(A332=$AT$8,STL!$S$3,A332=$AT$9,STL!$S$4,A332=$AT$10,STL!$S$5,A332=$AT$11,STL!$S$6,A332=$AT$12,STL!$S$7,A332=$AT$13,STL!$S$8,A332=$AT$14,STL!$S$9,A332=$AT$15,STL!$S$10,A332=$AT$16,STL!$S$11,A332=$AT$17,STL!$S$12,A332=$AT$18,STL!$S$13,A332=$AT$19,STL!$S$14,A332=$AT$20,STL!$S$15,A332=$AT$21,STL!$S$16,A332=$AT$22,STL!$S$17,A332=$AT$23,STL!$S$18,A332=$AT$24,STL!$S$19,A332=$AT$25,STL!$S$20,A332=$AT$26,STL!$S$21,A332=$AT$27,STL!$S$22,A332=$AT$28,STL!$S$23,A332=$AT$29,STL!$S$24,A332=$AT$30,STL!$S$25,A332=$AT$31,STL!$S$26,A332=$AT$32,STL!$S$27,A332=$AT$33,STL!$S$28,A332=$AT$34,STL!$S$29,A332=$AT$35,STL!$S$30,A332=$AT$36,STL!$S$31,A332=$AT$37,STL!$S$32,A332=$AT$38,STL!$S$33,A332=$AT$39,STL!$S$34,A332=$AT$40,STL!$S$35,A332=$AT$41,STL!$S$36,A332=$AT$42,STL!$S$37,A332=$AT$43,STL!$S$38,A332=$AT$44,STL!$S$39,A332=$AT$45,STL!$S$40,A332=$AT$46,STL!$S$41,A332=$AT$47,STL!$S$42,A332=$AT$48,STL!$S$43,A332=$AT$49,STL!$S$44)</f>
        <v>15642.857142857143</v>
      </c>
      <c r="T332" s="2" cm="1">
        <f t="array" ref="T332">_xlfn.IFS(AD332=$AX$8,STL!$T$3,AD332=$AX$9,STL!$T$4,AD332=$AX$10,STL!$T$5,AD332=$AX$11,STL!$T$6,AD332=$AX$12,STL!$T$7,AD332=$AX$13,STL!$T$8,AD332=$AX$14,STL!$T$9,AD332=$AX$15,STL!$T$10,AD332=$AX$16,STL!$T$11,AD332=$AX$17,STL!$T$12,AD332=$AX$18,STL!$T$13,AD332=$AX$19,STL!$T$14,AD332=$AX$20,STL!$T$15,AD332=$AX$21,STL!$T$16,AD332=$AX$22,STL!$T$17,AD332=$AX$23,STL!$T$18,AD332=$AX$24,STL!$T$19,AD332=$AX$25,STL!$T$20,AD332=$AX$26,STL!$T$21,AD332=$AX$27,STL!$T$22,AD332=$AX$28,STL!$T$23,AD332=$AX$29,STL!$T$24,AD332=$AX$30,STL!$T$25,AD332=$AX$31,STL!$T$26,AD332=$AX$32,STL!$T$27,AD332=$AX$33,STL!$T$28,AD332=$AX$34,STL!$T$29,AD332=$AX$35,STL!$T$30,AD332=$AX$36,STL!$T$31,AD332=$AX$37,STL!$T$32,AD332=$AX$38,STL!$T$33,AD332=$AX$39,STL!$T$34,AD332=$AX$40,STL!$T$35,AD332=$AX$41,STL!$T$36,AD332=$AX$42,STL!$T$37,AD332=$AX$43,STL!$T$38,AD332=$AX$44,STL!$T$39,AD332=$AX$45,STL!$T$40,AD332=$AX$46,STL!$T$41,AD332=$AX$47,STL!$T$42,AD332=$AX$48,STL!$T$43,AD332=$AX$49,STL!$T$44)</f>
        <v>262.32400000000001</v>
      </c>
      <c r="U332" s="2" cm="1">
        <f t="array" ref="U332">_xlfn.IFS($AD332=$AX$8,STL!$U$3,$AD332=$AX$9,STL!$U$4,$AD332=$AX$10,STL!$U$5,$AD332=$AX$11,STL!$U$6,$AD332=$AX$12,STL!$U$7,$AD332=$AX$13,STL!$U$8,$AD332=$AX$14,STL!$U$9,$AD332=$AX$15,STL!$U$10,$AD332=$AX$16,STL!$U$11,$AD332=$AX$17,STL!$U$12,$AD332=$AX$18,STL!$U$13,$AD332=$AX$19,STL!$U$14,$AD332=$AX$20,STL!$U$15,$AD332=$AX$21,STL!$U$16,$AD332=$AX$22,STL!$U$17,$AD332=$AX$23,STL!$U$18,$AD332=$AX$24,STL!$U$19,$AD332=$AX$25,STL!$U$20,$AD332=$AX$26,STL!$U$21,$AD332=$AX$27,STL!$U$22,$AD332=$AX$28,STL!$U$23,$AD332=$AX$29,STL!$U$24,$AD332=$AX$30,STL!$U$25,$AD332=$AX$31,STL!$U$26,$AD332=$AX$32,STL!$U$27,$AD332=$AX$33,STL!$U$28,$AD332=$AX$34,STL!$U$29,$AD332=$AX$35,STL!$U$30,$AD332=$AX$36,STL!$U$31,$AD332=$AX$37,STL!$U$32,$AD332=$AX$38,STL!$U$33,$AD332=$AX$39,STL!$U$34,$AD332=$AX$40,STL!$U$35,$AD332=$AX$41,STL!$U$36,$AD332=$AX$42,STL!$U$37,$AD332=$AX$43,STL!$U$38,$AD332=$AX$44,STL!$U$39,$AD332=$AX$45,STL!$U$40,$AD332=$AX$46,STL!$U$41,$AD332=$AX$47,STL!$U$42,$AD332=$AX$48,STL!$U$43,$AD332=$AX$49,STL!$U$44)</f>
        <v>8.4290000000000003</v>
      </c>
      <c r="V332" s="2" cm="1">
        <f t="array" ref="V332">_xlfn.IFS($AD332=$AX$8,STL!$V$3,$AD332=$AX$9,STL!$V$4,$AD332=$AX$10,STL!$V$5,$AD332=$AX$11,STL!$V$6,$AD332=$AX$12,STL!$V$7,$AD332=$AX$13,STL!$V$8,$AD332=$AX$14,STL!$V$9,$AD332=$AX$15,STL!$V$10,$AD332=$AX$16,STL!$V$11,$AD332=$AX$17,STL!$V$12,$AD332=$AX$18,STL!$V$13,$AD332=$AX$19,STL!$V$14,$AD332=$AX$20,STL!$V$15,$AD332=$AX$21,STL!$V$16,$AD332=$AX$22,STL!$V$17,$AD332=$AX$23,STL!$V$18,$AD332=$AX$24,STL!$V$19,$AD332=$AX$25,STL!$V$20,$AD332=$AX$26,STL!$V$21,$AD332=$AX$27,STL!$V$22,$AD332=$AX$28,STL!$V$23,$AD332=$AX$29,STL!$V$24,$AD332=$AX$30,STL!$V$25,$AD332=$AX$31,STL!$V$26,$AD332=$AX$32,STL!$V$27,$AD332=$AX$33,STL!$V$28,$AD332=$AX$34,STL!$V$29,$AD332=$AX$35,STL!$V$30,$AD332=$AX$36,STL!$V$31,$AD332=$AX$37,STL!$V$32,$AD332=$AX$38,STL!$V$33,$AD332=$AX$39,STL!$V$34,$AD332=$AX$40,STL!$V$35,$AD332=$AX$41,STL!$V$36,$AD332=$AX$42,STL!$V$37,$AD332=$AX$43,STL!$V$38,$AD332=$AX$44,STL!$V$39,$AD332=$AX$45,STL!$V$40,$AD332=$AX$46,STL!$V$41,$AD332=$AX$47,STL!$V$42,$AD332=$AX$48,STL!$V$43,$AD332=$AX$49,STL!$V$44)</f>
        <v>270.75299999999999</v>
      </c>
      <c r="W332" s="2" t="s">
        <v>1650</v>
      </c>
      <c r="X332" s="2">
        <v>0.6</v>
      </c>
      <c r="Y332" s="2" t="s">
        <v>33</v>
      </c>
      <c r="Z332" s="2" t="s">
        <v>34</v>
      </c>
      <c r="AA332" s="2" t="s">
        <v>35</v>
      </c>
      <c r="AB332" s="2">
        <v>121079.206198</v>
      </c>
      <c r="AC332" s="2">
        <v>121.079206</v>
      </c>
      <c r="AD332" s="2">
        <v>40</v>
      </c>
      <c r="AE332" s="10" t="s">
        <v>307</v>
      </c>
      <c r="AF332" s="2">
        <f t="shared" si="6"/>
        <v>3788049.4448571429</v>
      </c>
      <c r="AG332" s="2" cm="1">
        <f t="array" ref="AG332">_xlfn.IFS(D332="I",MIN('Datos pp I Región'!$K$7:$K$9),D332="II",MIN('Datos pp II Región'!$K$7:$K$9),D332="III",MIN('Datos pp III Región'!$K$7:$K$9),D332="IV",MIN('Datos pp IV Región'!$K$7:$K$9),D332="V",MIN('Datos pp V Región'!$K$7:$K$9),D332="RM",MIN('Datos pp RM'!$K$7:$K$9),D332="VI",MIN('Datos pp VI Región'!$K$7:$K$9))</f>
        <v>0</v>
      </c>
      <c r="AH332" s="2" cm="1">
        <f t="array" ref="AH332">_xlfn.IFS(Z332="Pavimentado",1-(AG332/(4*365)),Z332="No Pavimentado",1-(AG332/365))</f>
        <v>1</v>
      </c>
      <c r="AI332" s="2" cm="1">
        <f t="array" ref="AI332">_xlfn.IFS(Z332="Pavimentado",8,Z332="No Pavimentado",R332)</f>
        <v>8</v>
      </c>
      <c r="AJ332" s="2">
        <v>0.62</v>
      </c>
      <c r="AK332" s="2">
        <v>0.15</v>
      </c>
      <c r="AL332" s="2">
        <v>1.5</v>
      </c>
      <c r="AM332" s="2">
        <v>0.15</v>
      </c>
      <c r="AN332" s="2"/>
      <c r="AO332" s="2" cm="1">
        <f t="array" ref="AO332">_xlfn.IFS($Z332=$AU$3,AJ332*(($X332)^(0.91))*(AI332*1.1023)^(1.02),$Z332=$AU$4,AL332*281.9*((8.5/12)^0.9)*(AI332/2.72)^0.45)</f>
        <v>3.5876239752522978</v>
      </c>
      <c r="AP332" s="2" cm="1">
        <f t="array" ref="AP332">_xlfn.IFS($Z332=$AU$3,AK332*(($X332)^(0.91))*(AI332*1.1023)^1.02,$Z332=$AU$4,AM332*281.9*((8.5/12)^0.9)*(AI332/2.72)^0.45)</f>
        <v>0.86797354239974944</v>
      </c>
      <c r="AQ332" s="2" cm="1">
        <f t="array" ref="AQ332">_xlfn.IFS(Z332=$AU$3,(AF332*AO332*AH332)/1000000,Z332=$AU$4,(AF332*AH332*AO332*(1-AN332))/1000000)</f>
        <v>13.590097007810643</v>
      </c>
      <c r="AR332" s="2" cm="1">
        <f t="array" ref="AR332">_xlfn.IFS(Z332=$AU$3,(AF332*AP332*AH332)/1000000,Z332=$AU$4,(AF332*AH332*AP332*(1-AN332))/1000000)</f>
        <v>3.2879266954380584</v>
      </c>
    </row>
    <row r="333" spans="1:44" x14ac:dyDescent="0.3">
      <c r="A333" s="2">
        <v>40</v>
      </c>
      <c r="B333" t="s">
        <v>228</v>
      </c>
      <c r="D333" t="s">
        <v>277</v>
      </c>
      <c r="F333" s="2" t="s">
        <v>281</v>
      </c>
      <c r="G333" s="2" t="s">
        <v>282</v>
      </c>
      <c r="H333" s="2" t="s">
        <v>272</v>
      </c>
      <c r="I333" s="2" t="s">
        <v>28</v>
      </c>
      <c r="J333" s="2">
        <v>1200</v>
      </c>
      <c r="K333" s="2" t="s">
        <v>232</v>
      </c>
      <c r="L333" s="2">
        <v>40</v>
      </c>
      <c r="M333" s="2" t="s">
        <v>233</v>
      </c>
      <c r="N333" s="2" t="s">
        <v>265</v>
      </c>
      <c r="O333" s="2">
        <v>438000</v>
      </c>
      <c r="P333" s="2" cm="1">
        <f t="array" ref="P333">_xlfn.IFS(AD333=$AT$8,STL!$P$3,AD333=$AT$9,STL!$P$4,AD333=$AT$10,STL!$P$5,AD333=$AT$11,STL!$P$6,AD333=$AT$12,STL!$P$7,AD333=$AT$13,STL!$P$8,AD333=$AT$14,STL!$P$9,AD333=$AT$15,STL!$P$10,AD333=$AT$16,STL!$P$11,AD333=$AT$17,STL!$P$12,AD333=$AT$18,STL!$P$13,AD333=$AT$19,STL!$P$14,AD333=$AT$20,STL!$P$15,AD333=$AT$21,STL!$P$16,AD333=$AT$22,STL!$P$17,AD333=$AT$23,STL!$P$18,AD333=$AT$24,STL!$P$19,AD333=$AT$25,STL!$P$20,AD333=$AT$26,STL!$P$21,AD333=$AT$27,STL!$P$22,AD333=$AT$28,STL!$P$23,AD333=$AT$29,STL!$P$24,AD333=$AT$30,STL!$P$25,AD333=$AT$31,STL!$P$26,AD333=$AT$32,STL!$P$27,AD333=$AT$33,STL!$P$28,AD333=$AT$34,STL!$P$29,AD333=$AT$35,STL!$P$30,AD333=$AT$36,STL!$P$31,AD333=$AT$37,STL!$P$32,AD333=$AT$38,STL!$P$33,AD333=$AT$39,STL!$P$34,AD333=$AT$40,STL!$P$35,AD333=$AT$41,STL!$P$36,AD333=$AT$42,STL!$P$37,AD333=$AT$43,STL!$P$38,AD333=$AT$44,STL!$P$39,AD333=$AT$45,STL!$P$40,AD333=$AT$46,STL!$P$41,AD333=$AT$47,STL!$P$42,AD333=$AT$48,STL!$P$43,AD333=$AT$49,STL!$P$44)</f>
        <v>8.3350000000000009</v>
      </c>
      <c r="Q333" s="2">
        <f>STL!$Q$3</f>
        <v>28</v>
      </c>
      <c r="R333" s="42">
        <f>STL!$R$3</f>
        <v>36.335000000000001</v>
      </c>
      <c r="S333" s="43" cm="1">
        <f t="array" ref="S333">_xlfn.IFS(A333=$AT$8,STL!$S$3,A333=$AT$9,STL!$S$4,A333=$AT$10,STL!$S$5,A333=$AT$11,STL!$S$6,A333=$AT$12,STL!$S$7,A333=$AT$13,STL!$S$8,A333=$AT$14,STL!$S$9,A333=$AT$15,STL!$S$10,A333=$AT$16,STL!$S$11,A333=$AT$17,STL!$S$12,A333=$AT$18,STL!$S$13,A333=$AT$19,STL!$S$14,A333=$AT$20,STL!$S$15,A333=$AT$21,STL!$S$16,A333=$AT$22,STL!$S$17,A333=$AT$23,STL!$S$18,A333=$AT$24,STL!$S$19,A333=$AT$25,STL!$S$20,A333=$AT$26,STL!$S$21,A333=$AT$27,STL!$S$22,A333=$AT$28,STL!$S$23,A333=$AT$29,STL!$S$24,A333=$AT$30,STL!$S$25,A333=$AT$31,STL!$S$26,A333=$AT$32,STL!$S$27,A333=$AT$33,STL!$S$28,A333=$AT$34,STL!$S$29,A333=$AT$35,STL!$S$30,A333=$AT$36,STL!$S$31,A333=$AT$37,STL!$S$32,A333=$AT$38,STL!$S$33,A333=$AT$39,STL!$S$34,A333=$AT$40,STL!$S$35,A333=$AT$41,STL!$S$36,A333=$AT$42,STL!$S$37,A333=$AT$43,STL!$S$38,A333=$AT$44,STL!$S$39,A333=$AT$45,STL!$S$40,A333=$AT$46,STL!$S$41,A333=$AT$47,STL!$S$42,A333=$AT$48,STL!$S$43,A333=$AT$49,STL!$S$44)</f>
        <v>15642.857142857143</v>
      </c>
      <c r="T333" s="2" cm="1">
        <f t="array" ref="T333">_xlfn.IFS(AD333=$AX$8,STL!$T$3,AD333=$AX$9,STL!$T$4,AD333=$AX$10,STL!$T$5,AD333=$AX$11,STL!$T$6,AD333=$AX$12,STL!$T$7,AD333=$AX$13,STL!$T$8,AD333=$AX$14,STL!$T$9,AD333=$AX$15,STL!$T$10,AD333=$AX$16,STL!$T$11,AD333=$AX$17,STL!$T$12,AD333=$AX$18,STL!$T$13,AD333=$AX$19,STL!$T$14,AD333=$AX$20,STL!$T$15,AD333=$AX$21,STL!$T$16,AD333=$AX$22,STL!$T$17,AD333=$AX$23,STL!$T$18,AD333=$AX$24,STL!$T$19,AD333=$AX$25,STL!$T$20,AD333=$AX$26,STL!$T$21,AD333=$AX$27,STL!$T$22,AD333=$AX$28,STL!$T$23,AD333=$AX$29,STL!$T$24,AD333=$AX$30,STL!$T$25,AD333=$AX$31,STL!$T$26,AD333=$AX$32,STL!$T$27,AD333=$AX$33,STL!$T$28,AD333=$AX$34,STL!$T$29,AD333=$AX$35,STL!$T$30,AD333=$AX$36,STL!$T$31,AD333=$AX$37,STL!$T$32,AD333=$AX$38,STL!$T$33,AD333=$AX$39,STL!$T$34,AD333=$AX$40,STL!$T$35,AD333=$AX$41,STL!$T$36,AD333=$AX$42,STL!$T$37,AD333=$AX$43,STL!$T$38,AD333=$AX$44,STL!$T$39,AD333=$AX$45,STL!$T$40,AD333=$AX$46,STL!$T$41,AD333=$AX$47,STL!$T$42,AD333=$AX$48,STL!$T$43,AD333=$AX$49,STL!$T$44)</f>
        <v>262.32400000000001</v>
      </c>
      <c r="U333" s="2" cm="1">
        <f t="array" ref="U333">_xlfn.IFS($AD333=$AX$8,STL!$U$3,$AD333=$AX$9,STL!$U$4,$AD333=$AX$10,STL!$U$5,$AD333=$AX$11,STL!$U$6,$AD333=$AX$12,STL!$U$7,$AD333=$AX$13,STL!$U$8,$AD333=$AX$14,STL!$U$9,$AD333=$AX$15,STL!$U$10,$AD333=$AX$16,STL!$U$11,$AD333=$AX$17,STL!$U$12,$AD333=$AX$18,STL!$U$13,$AD333=$AX$19,STL!$U$14,$AD333=$AX$20,STL!$U$15,$AD333=$AX$21,STL!$U$16,$AD333=$AX$22,STL!$U$17,$AD333=$AX$23,STL!$U$18,$AD333=$AX$24,STL!$U$19,$AD333=$AX$25,STL!$U$20,$AD333=$AX$26,STL!$U$21,$AD333=$AX$27,STL!$U$22,$AD333=$AX$28,STL!$U$23,$AD333=$AX$29,STL!$U$24,$AD333=$AX$30,STL!$U$25,$AD333=$AX$31,STL!$U$26,$AD333=$AX$32,STL!$U$27,$AD333=$AX$33,STL!$U$28,$AD333=$AX$34,STL!$U$29,$AD333=$AX$35,STL!$U$30,$AD333=$AX$36,STL!$U$31,$AD333=$AX$37,STL!$U$32,$AD333=$AX$38,STL!$U$33,$AD333=$AX$39,STL!$U$34,$AD333=$AX$40,STL!$U$35,$AD333=$AX$41,STL!$U$36,$AD333=$AX$42,STL!$U$37,$AD333=$AX$43,STL!$U$38,$AD333=$AX$44,STL!$U$39,$AD333=$AX$45,STL!$U$40,$AD333=$AX$46,STL!$U$41,$AD333=$AX$47,STL!$U$42,$AD333=$AX$48,STL!$U$43,$AD333=$AX$49,STL!$U$44)</f>
        <v>8.4290000000000003</v>
      </c>
      <c r="V333" s="2" cm="1">
        <f t="array" ref="V333">_xlfn.IFS($AD333=$AX$8,STL!$V$3,$AD333=$AX$9,STL!$V$4,$AD333=$AX$10,STL!$V$5,$AD333=$AX$11,STL!$V$6,$AD333=$AX$12,STL!$V$7,$AD333=$AX$13,STL!$V$8,$AD333=$AX$14,STL!$V$9,$AD333=$AX$15,STL!$V$10,$AD333=$AX$16,STL!$V$11,$AD333=$AX$17,STL!$V$12,$AD333=$AX$18,STL!$V$13,$AD333=$AX$19,STL!$V$14,$AD333=$AX$20,STL!$V$15,$AD333=$AX$21,STL!$V$16,$AD333=$AX$22,STL!$V$17,$AD333=$AX$23,STL!$V$18,$AD333=$AX$24,STL!$V$19,$AD333=$AX$25,STL!$V$20,$AD333=$AX$26,STL!$V$21,$AD333=$AX$27,STL!$V$22,$AD333=$AX$28,STL!$V$23,$AD333=$AX$29,STL!$V$24,$AD333=$AX$30,STL!$V$25,$AD333=$AX$31,STL!$V$26,$AD333=$AX$32,STL!$V$27,$AD333=$AX$33,STL!$V$28,$AD333=$AX$34,STL!$V$29,$AD333=$AX$35,STL!$V$30,$AD333=$AX$36,STL!$V$31,$AD333=$AX$37,STL!$V$32,$AD333=$AX$38,STL!$V$33,$AD333=$AX$39,STL!$V$34,$AD333=$AX$40,STL!$V$35,$AD333=$AX$41,STL!$V$36,$AD333=$AX$42,STL!$V$37,$AD333=$AX$43,STL!$V$38,$AD333=$AX$44,STL!$V$39,$AD333=$AX$45,STL!$V$40,$AD333=$AX$46,STL!$V$41,$AD333=$AX$47,STL!$V$42,$AD333=$AX$48,STL!$V$43,$AD333=$AX$49,STL!$V$44)</f>
        <v>270.75299999999999</v>
      </c>
      <c r="W333" s="2" t="s">
        <v>1651</v>
      </c>
      <c r="X333" s="2">
        <v>0.2</v>
      </c>
      <c r="Y333" s="2" t="s">
        <v>33</v>
      </c>
      <c r="Z333" s="2" t="s">
        <v>34</v>
      </c>
      <c r="AA333" s="2" t="s">
        <v>35</v>
      </c>
      <c r="AB333" s="2">
        <v>53847.143438999999</v>
      </c>
      <c r="AC333" s="2">
        <v>53.847143000000003</v>
      </c>
      <c r="AD333" s="2">
        <v>40</v>
      </c>
      <c r="AE333" s="10" t="s">
        <v>307</v>
      </c>
      <c r="AF333" s="2">
        <f t="shared" si="6"/>
        <v>1684646.331</v>
      </c>
      <c r="AG333" s="2" cm="1">
        <f t="array" ref="AG333">_xlfn.IFS(D333="I",MIN('Datos pp I Región'!$K$7:$K$9),D333="II",MIN('Datos pp II Región'!$K$7:$K$9),D333="III",MIN('Datos pp III Región'!$K$7:$K$9),D333="IV",MIN('Datos pp IV Región'!$K$7:$K$9),D333="V",MIN('Datos pp V Región'!$K$7:$K$9),D333="RM",MIN('Datos pp RM'!$K$7:$K$9),D333="VI",MIN('Datos pp VI Región'!$K$7:$K$9))</f>
        <v>0</v>
      </c>
      <c r="AH333" s="2" cm="1">
        <f t="array" ref="AH333">_xlfn.IFS(Z333="Pavimentado",1-(AG333/(4*365)),Z333="No Pavimentado",1-(AG333/365))</f>
        <v>1</v>
      </c>
      <c r="AI333" s="2" cm="1">
        <f t="array" ref="AI333">_xlfn.IFS(Z333="Pavimentado",8,Z333="No Pavimentado",R333)</f>
        <v>8</v>
      </c>
      <c r="AJ333" s="2">
        <v>0.62</v>
      </c>
      <c r="AK333" s="2">
        <v>0.15</v>
      </c>
      <c r="AL333" s="2">
        <v>1.5</v>
      </c>
      <c r="AM333" s="2">
        <v>0.15</v>
      </c>
      <c r="AN333" s="2"/>
      <c r="AO333" s="2" cm="1">
        <f t="array" ref="AO333">_xlfn.IFS($Z333=$AU$3,AJ333*(($X333)^(0.91))*(AI333*1.1023)^(1.02),$Z333=$AU$4,AL333*281.9*((8.5/12)^0.9)*(AI333/2.72)^0.45)</f>
        <v>1.3201600184669013</v>
      </c>
      <c r="AP333" s="2" cm="1">
        <f t="array" ref="AP333">_xlfn.IFS($Z333=$AU$3,AK333*(($X333)^(0.91))*(AI333*1.1023)^1.02,$Z333=$AU$4,AM333*281.9*((8.5/12)^0.9)*(AI333/2.72)^0.45)</f>
        <v>0.31939355285489546</v>
      </c>
      <c r="AQ333" s="2" cm="1">
        <f t="array" ref="AQ333">_xlfn.IFS(Z333=$AU$3,(AF333*AO333*AH333)/1000000,Z333=$AU$4,(AF333*AH333*AO333*(1-AN333))/1000000)</f>
        <v>2.2240027314431576</v>
      </c>
      <c r="AR333" s="2" cm="1">
        <f t="array" ref="AR333">_xlfn.IFS(Z333=$AU$3,(AF333*AP333*AH333)/1000000,Z333=$AU$4,(AF333*AH333*AP333*(1-AN333))/1000000)</f>
        <v>0.53806517696205425</v>
      </c>
    </row>
    <row r="334" spans="1:44" x14ac:dyDescent="0.3">
      <c r="A334" s="2">
        <v>40</v>
      </c>
      <c r="B334" t="s">
        <v>228</v>
      </c>
      <c r="D334" t="s">
        <v>277</v>
      </c>
      <c r="F334" s="2" t="s">
        <v>281</v>
      </c>
      <c r="G334" s="2" t="s">
        <v>282</v>
      </c>
      <c r="H334" s="2" t="s">
        <v>272</v>
      </c>
      <c r="I334" s="2" t="s">
        <v>28</v>
      </c>
      <c r="J334" s="2">
        <v>1200</v>
      </c>
      <c r="K334" s="2" t="s">
        <v>232</v>
      </c>
      <c r="L334" s="2">
        <v>40</v>
      </c>
      <c r="M334" s="2" t="s">
        <v>233</v>
      </c>
      <c r="N334" s="2" t="s">
        <v>265</v>
      </c>
      <c r="O334" s="2">
        <v>438000</v>
      </c>
      <c r="P334" s="2" cm="1">
        <f t="array" ref="P334">_xlfn.IFS(AD334=$AT$8,STL!$P$3,AD334=$AT$9,STL!$P$4,AD334=$AT$10,STL!$P$5,AD334=$AT$11,STL!$P$6,AD334=$AT$12,STL!$P$7,AD334=$AT$13,STL!$P$8,AD334=$AT$14,STL!$P$9,AD334=$AT$15,STL!$P$10,AD334=$AT$16,STL!$P$11,AD334=$AT$17,STL!$P$12,AD334=$AT$18,STL!$P$13,AD334=$AT$19,STL!$P$14,AD334=$AT$20,STL!$P$15,AD334=$AT$21,STL!$P$16,AD334=$AT$22,STL!$P$17,AD334=$AT$23,STL!$P$18,AD334=$AT$24,STL!$P$19,AD334=$AT$25,STL!$P$20,AD334=$AT$26,STL!$P$21,AD334=$AT$27,STL!$P$22,AD334=$AT$28,STL!$P$23,AD334=$AT$29,STL!$P$24,AD334=$AT$30,STL!$P$25,AD334=$AT$31,STL!$P$26,AD334=$AT$32,STL!$P$27,AD334=$AT$33,STL!$P$28,AD334=$AT$34,STL!$P$29,AD334=$AT$35,STL!$P$30,AD334=$AT$36,STL!$P$31,AD334=$AT$37,STL!$P$32,AD334=$AT$38,STL!$P$33,AD334=$AT$39,STL!$P$34,AD334=$AT$40,STL!$P$35,AD334=$AT$41,STL!$P$36,AD334=$AT$42,STL!$P$37,AD334=$AT$43,STL!$P$38,AD334=$AT$44,STL!$P$39,AD334=$AT$45,STL!$P$40,AD334=$AT$46,STL!$P$41,AD334=$AT$47,STL!$P$42,AD334=$AT$48,STL!$P$43,AD334=$AT$49,STL!$P$44)</f>
        <v>8.3350000000000009</v>
      </c>
      <c r="Q334" s="2">
        <f>STL!$Q$3</f>
        <v>28</v>
      </c>
      <c r="R334" s="42">
        <f>STL!$R$3</f>
        <v>36.335000000000001</v>
      </c>
      <c r="S334" s="43" cm="1">
        <f t="array" ref="S334">_xlfn.IFS(A334=$AT$8,STL!$S$3,A334=$AT$9,STL!$S$4,A334=$AT$10,STL!$S$5,A334=$AT$11,STL!$S$6,A334=$AT$12,STL!$S$7,A334=$AT$13,STL!$S$8,A334=$AT$14,STL!$S$9,A334=$AT$15,STL!$S$10,A334=$AT$16,STL!$S$11,A334=$AT$17,STL!$S$12,A334=$AT$18,STL!$S$13,A334=$AT$19,STL!$S$14,A334=$AT$20,STL!$S$15,A334=$AT$21,STL!$S$16,A334=$AT$22,STL!$S$17,A334=$AT$23,STL!$S$18,A334=$AT$24,STL!$S$19,A334=$AT$25,STL!$S$20,A334=$AT$26,STL!$S$21,A334=$AT$27,STL!$S$22,A334=$AT$28,STL!$S$23,A334=$AT$29,STL!$S$24,A334=$AT$30,STL!$S$25,A334=$AT$31,STL!$S$26,A334=$AT$32,STL!$S$27,A334=$AT$33,STL!$S$28,A334=$AT$34,STL!$S$29,A334=$AT$35,STL!$S$30,A334=$AT$36,STL!$S$31,A334=$AT$37,STL!$S$32,A334=$AT$38,STL!$S$33,A334=$AT$39,STL!$S$34,A334=$AT$40,STL!$S$35,A334=$AT$41,STL!$S$36,A334=$AT$42,STL!$S$37,A334=$AT$43,STL!$S$38,A334=$AT$44,STL!$S$39,A334=$AT$45,STL!$S$40,A334=$AT$46,STL!$S$41,A334=$AT$47,STL!$S$42,A334=$AT$48,STL!$S$43,A334=$AT$49,STL!$S$44)</f>
        <v>15642.857142857143</v>
      </c>
      <c r="T334" s="2" cm="1">
        <f t="array" ref="T334">_xlfn.IFS(AD334=$AX$8,STL!$T$3,AD334=$AX$9,STL!$T$4,AD334=$AX$10,STL!$T$5,AD334=$AX$11,STL!$T$6,AD334=$AX$12,STL!$T$7,AD334=$AX$13,STL!$T$8,AD334=$AX$14,STL!$T$9,AD334=$AX$15,STL!$T$10,AD334=$AX$16,STL!$T$11,AD334=$AX$17,STL!$T$12,AD334=$AX$18,STL!$T$13,AD334=$AX$19,STL!$T$14,AD334=$AX$20,STL!$T$15,AD334=$AX$21,STL!$T$16,AD334=$AX$22,STL!$T$17,AD334=$AX$23,STL!$T$18,AD334=$AX$24,STL!$T$19,AD334=$AX$25,STL!$T$20,AD334=$AX$26,STL!$T$21,AD334=$AX$27,STL!$T$22,AD334=$AX$28,STL!$T$23,AD334=$AX$29,STL!$T$24,AD334=$AX$30,STL!$T$25,AD334=$AX$31,STL!$T$26,AD334=$AX$32,STL!$T$27,AD334=$AX$33,STL!$T$28,AD334=$AX$34,STL!$T$29,AD334=$AX$35,STL!$T$30,AD334=$AX$36,STL!$T$31,AD334=$AX$37,STL!$T$32,AD334=$AX$38,STL!$T$33,AD334=$AX$39,STL!$T$34,AD334=$AX$40,STL!$T$35,AD334=$AX$41,STL!$T$36,AD334=$AX$42,STL!$T$37,AD334=$AX$43,STL!$T$38,AD334=$AX$44,STL!$T$39,AD334=$AX$45,STL!$T$40,AD334=$AX$46,STL!$T$41,AD334=$AX$47,STL!$T$42,AD334=$AX$48,STL!$T$43,AD334=$AX$49,STL!$T$44)</f>
        <v>262.32400000000001</v>
      </c>
      <c r="U334" s="2" cm="1">
        <f t="array" ref="U334">_xlfn.IFS($AD334=$AX$8,STL!$U$3,$AD334=$AX$9,STL!$U$4,$AD334=$AX$10,STL!$U$5,$AD334=$AX$11,STL!$U$6,$AD334=$AX$12,STL!$U$7,$AD334=$AX$13,STL!$U$8,$AD334=$AX$14,STL!$U$9,$AD334=$AX$15,STL!$U$10,$AD334=$AX$16,STL!$U$11,$AD334=$AX$17,STL!$U$12,$AD334=$AX$18,STL!$U$13,$AD334=$AX$19,STL!$U$14,$AD334=$AX$20,STL!$U$15,$AD334=$AX$21,STL!$U$16,$AD334=$AX$22,STL!$U$17,$AD334=$AX$23,STL!$U$18,$AD334=$AX$24,STL!$U$19,$AD334=$AX$25,STL!$U$20,$AD334=$AX$26,STL!$U$21,$AD334=$AX$27,STL!$U$22,$AD334=$AX$28,STL!$U$23,$AD334=$AX$29,STL!$U$24,$AD334=$AX$30,STL!$U$25,$AD334=$AX$31,STL!$U$26,$AD334=$AX$32,STL!$U$27,$AD334=$AX$33,STL!$U$28,$AD334=$AX$34,STL!$U$29,$AD334=$AX$35,STL!$U$30,$AD334=$AX$36,STL!$U$31,$AD334=$AX$37,STL!$U$32,$AD334=$AX$38,STL!$U$33,$AD334=$AX$39,STL!$U$34,$AD334=$AX$40,STL!$U$35,$AD334=$AX$41,STL!$U$36,$AD334=$AX$42,STL!$U$37,$AD334=$AX$43,STL!$U$38,$AD334=$AX$44,STL!$U$39,$AD334=$AX$45,STL!$U$40,$AD334=$AX$46,STL!$U$41,$AD334=$AX$47,STL!$U$42,$AD334=$AX$48,STL!$U$43,$AD334=$AX$49,STL!$U$44)</f>
        <v>8.4290000000000003</v>
      </c>
      <c r="V334" s="2" cm="1">
        <f t="array" ref="V334">_xlfn.IFS($AD334=$AX$8,STL!$V$3,$AD334=$AX$9,STL!$V$4,$AD334=$AX$10,STL!$V$5,$AD334=$AX$11,STL!$V$6,$AD334=$AX$12,STL!$V$7,$AD334=$AX$13,STL!$V$8,$AD334=$AX$14,STL!$V$9,$AD334=$AX$15,STL!$V$10,$AD334=$AX$16,STL!$V$11,$AD334=$AX$17,STL!$V$12,$AD334=$AX$18,STL!$V$13,$AD334=$AX$19,STL!$V$14,$AD334=$AX$20,STL!$V$15,$AD334=$AX$21,STL!$V$16,$AD334=$AX$22,STL!$V$17,$AD334=$AX$23,STL!$V$18,$AD334=$AX$24,STL!$V$19,$AD334=$AX$25,STL!$V$20,$AD334=$AX$26,STL!$V$21,$AD334=$AX$27,STL!$V$22,$AD334=$AX$28,STL!$V$23,$AD334=$AX$29,STL!$V$24,$AD334=$AX$30,STL!$V$25,$AD334=$AX$31,STL!$V$26,$AD334=$AX$32,STL!$V$27,$AD334=$AX$33,STL!$V$28,$AD334=$AX$34,STL!$V$29,$AD334=$AX$35,STL!$V$30,$AD334=$AX$36,STL!$V$31,$AD334=$AX$37,STL!$V$32,$AD334=$AX$38,STL!$V$33,$AD334=$AX$39,STL!$V$34,$AD334=$AX$40,STL!$V$35,$AD334=$AX$41,STL!$V$36,$AD334=$AX$42,STL!$V$37,$AD334=$AX$43,STL!$V$38,$AD334=$AX$44,STL!$V$39,$AD334=$AX$45,STL!$V$40,$AD334=$AX$46,STL!$V$41,$AD334=$AX$47,STL!$V$42,$AD334=$AX$48,STL!$V$43,$AD334=$AX$49,STL!$V$44)</f>
        <v>270.75299999999999</v>
      </c>
      <c r="W334" s="2" t="s">
        <v>1652</v>
      </c>
      <c r="X334" s="2">
        <v>0.2</v>
      </c>
      <c r="Y334" s="2" t="s">
        <v>33</v>
      </c>
      <c r="Z334" s="2" t="s">
        <v>34</v>
      </c>
      <c r="AA334" s="2" t="s">
        <v>35</v>
      </c>
      <c r="AB334" s="2">
        <v>2654.8590279999999</v>
      </c>
      <c r="AC334" s="2">
        <v>2.6548590000000001</v>
      </c>
      <c r="AD334" s="2">
        <v>40</v>
      </c>
      <c r="AE334" s="10" t="s">
        <v>307</v>
      </c>
      <c r="AF334" s="2">
        <f t="shared" si="6"/>
        <v>83059.160142857145</v>
      </c>
      <c r="AG334" s="2" cm="1">
        <f t="array" ref="AG334">_xlfn.IFS(D334="I",MIN('Datos pp I Región'!$K$7:$K$9),D334="II",MIN('Datos pp II Región'!$K$7:$K$9),D334="III",MIN('Datos pp III Región'!$K$7:$K$9),D334="IV",MIN('Datos pp IV Región'!$K$7:$K$9),D334="V",MIN('Datos pp V Región'!$K$7:$K$9),D334="RM",MIN('Datos pp RM'!$K$7:$K$9),D334="VI",MIN('Datos pp VI Región'!$K$7:$K$9))</f>
        <v>0</v>
      </c>
      <c r="AH334" s="2" cm="1">
        <f t="array" ref="AH334">_xlfn.IFS(Z334="Pavimentado",1-(AG334/(4*365)),Z334="No Pavimentado",1-(AG334/365))</f>
        <v>1</v>
      </c>
      <c r="AI334" s="2" cm="1">
        <f t="array" ref="AI334">_xlfn.IFS(Z334="Pavimentado",8,Z334="No Pavimentado",R334)</f>
        <v>8</v>
      </c>
      <c r="AJ334" s="2">
        <v>0.62</v>
      </c>
      <c r="AK334" s="2">
        <v>0.15</v>
      </c>
      <c r="AL334" s="2">
        <v>1.5</v>
      </c>
      <c r="AM334" s="2">
        <v>0.15</v>
      </c>
      <c r="AN334" s="2"/>
      <c r="AO334" s="2" cm="1">
        <f t="array" ref="AO334">_xlfn.IFS($Z334=$AU$3,AJ334*(($X334)^(0.91))*(AI334*1.1023)^(1.02),$Z334=$AU$4,AL334*281.9*((8.5/12)^0.9)*(AI334/2.72)^0.45)</f>
        <v>1.3201600184669013</v>
      </c>
      <c r="AP334" s="2" cm="1">
        <f t="array" ref="AP334">_xlfn.IFS($Z334=$AU$3,AK334*(($X334)^(0.91))*(AI334*1.1023)^1.02,$Z334=$AU$4,AM334*281.9*((8.5/12)^0.9)*(AI334/2.72)^0.45)</f>
        <v>0.31939355285489546</v>
      </c>
      <c r="AQ334" s="2" cm="1">
        <f t="array" ref="AQ334">_xlfn.IFS(Z334=$AU$3,(AF334*AO334*AH334)/1000000,Z334=$AU$4,(AF334*AH334*AO334*(1-AN334))/1000000)</f>
        <v>0.10965138238803961</v>
      </c>
      <c r="AR334" s="2" cm="1">
        <f t="array" ref="AR334">_xlfn.IFS(Z334=$AU$3,(AF334*AP334*AH334)/1000000,Z334=$AU$4,(AF334*AH334*AP334*(1-AN334))/1000000)</f>
        <v>2.652856025517087E-2</v>
      </c>
    </row>
    <row r="335" spans="1:44" x14ac:dyDescent="0.3">
      <c r="A335" s="2">
        <v>40</v>
      </c>
      <c r="B335" t="s">
        <v>228</v>
      </c>
      <c r="D335" t="s">
        <v>277</v>
      </c>
      <c r="F335" s="2" t="s">
        <v>283</v>
      </c>
      <c r="G335" s="2" t="s">
        <v>282</v>
      </c>
      <c r="H335" s="2" t="s">
        <v>272</v>
      </c>
      <c r="I335" s="2" t="s">
        <v>28</v>
      </c>
      <c r="J335" s="2">
        <v>1200</v>
      </c>
      <c r="K335" s="2" t="s">
        <v>232</v>
      </c>
      <c r="L335" s="2">
        <v>40</v>
      </c>
      <c r="M335" s="2" t="s">
        <v>233</v>
      </c>
      <c r="N335" s="2" t="s">
        <v>265</v>
      </c>
      <c r="O335" s="2">
        <v>438000</v>
      </c>
      <c r="P335" s="2" cm="1">
        <f t="array" ref="P335">_xlfn.IFS(AD335=$AT$8,STL!$P$3,AD335=$AT$9,STL!$P$4,AD335=$AT$10,STL!$P$5,AD335=$AT$11,STL!$P$6,AD335=$AT$12,STL!$P$7,AD335=$AT$13,STL!$P$8,AD335=$AT$14,STL!$P$9,AD335=$AT$15,STL!$P$10,AD335=$AT$16,STL!$P$11,AD335=$AT$17,STL!$P$12,AD335=$AT$18,STL!$P$13,AD335=$AT$19,STL!$P$14,AD335=$AT$20,STL!$P$15,AD335=$AT$21,STL!$P$16,AD335=$AT$22,STL!$P$17,AD335=$AT$23,STL!$P$18,AD335=$AT$24,STL!$P$19,AD335=$AT$25,STL!$P$20,AD335=$AT$26,STL!$P$21,AD335=$AT$27,STL!$P$22,AD335=$AT$28,STL!$P$23,AD335=$AT$29,STL!$P$24,AD335=$AT$30,STL!$P$25,AD335=$AT$31,STL!$P$26,AD335=$AT$32,STL!$P$27,AD335=$AT$33,STL!$P$28,AD335=$AT$34,STL!$P$29,AD335=$AT$35,STL!$P$30,AD335=$AT$36,STL!$P$31,AD335=$AT$37,STL!$P$32,AD335=$AT$38,STL!$P$33,AD335=$AT$39,STL!$P$34,AD335=$AT$40,STL!$P$35,AD335=$AT$41,STL!$P$36,AD335=$AT$42,STL!$P$37,AD335=$AT$43,STL!$P$38,AD335=$AT$44,STL!$P$39,AD335=$AT$45,STL!$P$40,AD335=$AT$46,STL!$P$41,AD335=$AT$47,STL!$P$42,AD335=$AT$48,STL!$P$43,AD335=$AT$49,STL!$P$44)</f>
        <v>8.3350000000000009</v>
      </c>
      <c r="Q335" s="2">
        <f>STL!$Q$3</f>
        <v>28</v>
      </c>
      <c r="R335" s="42">
        <f>STL!$R$3</f>
        <v>36.335000000000001</v>
      </c>
      <c r="S335" s="43" cm="1">
        <f t="array" ref="S335">_xlfn.IFS(A335=$AT$8,STL!$S$3,A335=$AT$9,STL!$S$4,A335=$AT$10,STL!$S$5,A335=$AT$11,STL!$S$6,A335=$AT$12,STL!$S$7,A335=$AT$13,STL!$S$8,A335=$AT$14,STL!$S$9,A335=$AT$15,STL!$S$10,A335=$AT$16,STL!$S$11,A335=$AT$17,STL!$S$12,A335=$AT$18,STL!$S$13,A335=$AT$19,STL!$S$14,A335=$AT$20,STL!$S$15,A335=$AT$21,STL!$S$16,A335=$AT$22,STL!$S$17,A335=$AT$23,STL!$S$18,A335=$AT$24,STL!$S$19,A335=$AT$25,STL!$S$20,A335=$AT$26,STL!$S$21,A335=$AT$27,STL!$S$22,A335=$AT$28,STL!$S$23,A335=$AT$29,STL!$S$24,A335=$AT$30,STL!$S$25,A335=$AT$31,STL!$S$26,A335=$AT$32,STL!$S$27,A335=$AT$33,STL!$S$28,A335=$AT$34,STL!$S$29,A335=$AT$35,STL!$S$30,A335=$AT$36,STL!$S$31,A335=$AT$37,STL!$S$32,A335=$AT$38,STL!$S$33,A335=$AT$39,STL!$S$34,A335=$AT$40,STL!$S$35,A335=$AT$41,STL!$S$36,A335=$AT$42,STL!$S$37,A335=$AT$43,STL!$S$38,A335=$AT$44,STL!$S$39,A335=$AT$45,STL!$S$40,A335=$AT$46,STL!$S$41,A335=$AT$47,STL!$S$42,A335=$AT$48,STL!$S$43,A335=$AT$49,STL!$S$44)</f>
        <v>15642.857142857143</v>
      </c>
      <c r="T335" s="2" cm="1">
        <f t="array" ref="T335">_xlfn.IFS(AD335=$AX$8,STL!$T$3,AD335=$AX$9,STL!$T$4,AD335=$AX$10,STL!$T$5,AD335=$AX$11,STL!$T$6,AD335=$AX$12,STL!$T$7,AD335=$AX$13,STL!$T$8,AD335=$AX$14,STL!$T$9,AD335=$AX$15,STL!$T$10,AD335=$AX$16,STL!$T$11,AD335=$AX$17,STL!$T$12,AD335=$AX$18,STL!$T$13,AD335=$AX$19,STL!$T$14,AD335=$AX$20,STL!$T$15,AD335=$AX$21,STL!$T$16,AD335=$AX$22,STL!$T$17,AD335=$AX$23,STL!$T$18,AD335=$AX$24,STL!$T$19,AD335=$AX$25,STL!$T$20,AD335=$AX$26,STL!$T$21,AD335=$AX$27,STL!$T$22,AD335=$AX$28,STL!$T$23,AD335=$AX$29,STL!$T$24,AD335=$AX$30,STL!$T$25,AD335=$AX$31,STL!$T$26,AD335=$AX$32,STL!$T$27,AD335=$AX$33,STL!$T$28,AD335=$AX$34,STL!$T$29,AD335=$AX$35,STL!$T$30,AD335=$AX$36,STL!$T$31,AD335=$AX$37,STL!$T$32,AD335=$AX$38,STL!$T$33,AD335=$AX$39,STL!$T$34,AD335=$AX$40,STL!$T$35,AD335=$AX$41,STL!$T$36,AD335=$AX$42,STL!$T$37,AD335=$AX$43,STL!$T$38,AD335=$AX$44,STL!$T$39,AD335=$AX$45,STL!$T$40,AD335=$AX$46,STL!$T$41,AD335=$AX$47,STL!$T$42,AD335=$AX$48,STL!$T$43,AD335=$AX$49,STL!$T$44)</f>
        <v>262.32400000000001</v>
      </c>
      <c r="U335" s="2" cm="1">
        <f t="array" ref="U335">_xlfn.IFS($AD335=$AX$8,STL!$U$3,$AD335=$AX$9,STL!$U$4,$AD335=$AX$10,STL!$U$5,$AD335=$AX$11,STL!$U$6,$AD335=$AX$12,STL!$U$7,$AD335=$AX$13,STL!$U$8,$AD335=$AX$14,STL!$U$9,$AD335=$AX$15,STL!$U$10,$AD335=$AX$16,STL!$U$11,$AD335=$AX$17,STL!$U$12,$AD335=$AX$18,STL!$U$13,$AD335=$AX$19,STL!$U$14,$AD335=$AX$20,STL!$U$15,$AD335=$AX$21,STL!$U$16,$AD335=$AX$22,STL!$U$17,$AD335=$AX$23,STL!$U$18,$AD335=$AX$24,STL!$U$19,$AD335=$AX$25,STL!$U$20,$AD335=$AX$26,STL!$U$21,$AD335=$AX$27,STL!$U$22,$AD335=$AX$28,STL!$U$23,$AD335=$AX$29,STL!$U$24,$AD335=$AX$30,STL!$U$25,$AD335=$AX$31,STL!$U$26,$AD335=$AX$32,STL!$U$27,$AD335=$AX$33,STL!$U$28,$AD335=$AX$34,STL!$U$29,$AD335=$AX$35,STL!$U$30,$AD335=$AX$36,STL!$U$31,$AD335=$AX$37,STL!$U$32,$AD335=$AX$38,STL!$U$33,$AD335=$AX$39,STL!$U$34,$AD335=$AX$40,STL!$U$35,$AD335=$AX$41,STL!$U$36,$AD335=$AX$42,STL!$U$37,$AD335=$AX$43,STL!$U$38,$AD335=$AX$44,STL!$U$39,$AD335=$AX$45,STL!$U$40,$AD335=$AX$46,STL!$U$41,$AD335=$AX$47,STL!$U$42,$AD335=$AX$48,STL!$U$43,$AD335=$AX$49,STL!$U$44)</f>
        <v>8.4290000000000003</v>
      </c>
      <c r="V335" s="2" cm="1">
        <f t="array" ref="V335">_xlfn.IFS($AD335=$AX$8,STL!$V$3,$AD335=$AX$9,STL!$V$4,$AD335=$AX$10,STL!$V$5,$AD335=$AX$11,STL!$V$6,$AD335=$AX$12,STL!$V$7,$AD335=$AX$13,STL!$V$8,$AD335=$AX$14,STL!$V$9,$AD335=$AX$15,STL!$V$10,$AD335=$AX$16,STL!$V$11,$AD335=$AX$17,STL!$V$12,$AD335=$AX$18,STL!$V$13,$AD335=$AX$19,STL!$V$14,$AD335=$AX$20,STL!$V$15,$AD335=$AX$21,STL!$V$16,$AD335=$AX$22,STL!$V$17,$AD335=$AX$23,STL!$V$18,$AD335=$AX$24,STL!$V$19,$AD335=$AX$25,STL!$V$20,$AD335=$AX$26,STL!$V$21,$AD335=$AX$27,STL!$V$22,$AD335=$AX$28,STL!$V$23,$AD335=$AX$29,STL!$V$24,$AD335=$AX$30,STL!$V$25,$AD335=$AX$31,STL!$V$26,$AD335=$AX$32,STL!$V$27,$AD335=$AX$33,STL!$V$28,$AD335=$AX$34,STL!$V$29,$AD335=$AX$35,STL!$V$30,$AD335=$AX$36,STL!$V$31,$AD335=$AX$37,STL!$V$32,$AD335=$AX$38,STL!$V$33,$AD335=$AX$39,STL!$V$34,$AD335=$AX$40,STL!$V$35,$AD335=$AX$41,STL!$V$36,$AD335=$AX$42,STL!$V$37,$AD335=$AX$43,STL!$V$38,$AD335=$AX$44,STL!$V$39,$AD335=$AX$45,STL!$V$40,$AD335=$AX$46,STL!$V$41,$AD335=$AX$47,STL!$V$42,$AD335=$AX$48,STL!$V$43,$AD335=$AX$49,STL!$V$44)</f>
        <v>270.75299999999999</v>
      </c>
      <c r="W335" s="2" t="s">
        <v>1653</v>
      </c>
      <c r="X335" s="2">
        <v>0.2</v>
      </c>
      <c r="Y335" s="2" t="s">
        <v>33</v>
      </c>
      <c r="Z335" s="2" t="s">
        <v>61</v>
      </c>
      <c r="AA335" s="2" t="s">
        <v>35</v>
      </c>
      <c r="AB335" s="2">
        <v>1151.580825</v>
      </c>
      <c r="AC335" s="2">
        <v>1.151581</v>
      </c>
      <c r="AD335" s="2">
        <v>40</v>
      </c>
      <c r="AE335" s="10" t="s">
        <v>307</v>
      </c>
      <c r="AF335" s="2">
        <f t="shared" si="6"/>
        <v>36028.034142857141</v>
      </c>
      <c r="AG335" s="2" cm="1">
        <f t="array" ref="AG335">_xlfn.IFS(D335="I",MIN('Datos pp I Región'!$K$7:$K$9),D335="II",MIN('Datos pp II Región'!$K$7:$K$9),D335="III",MIN('Datos pp III Región'!$K$7:$K$9),D335="IV",MIN('Datos pp IV Región'!$K$7:$K$9),D335="V",MIN('Datos pp V Región'!$K$7:$K$9),D335="RM",MIN('Datos pp RM'!$K$7:$K$9),D335="VI",MIN('Datos pp VI Región'!$K$7:$K$9))</f>
        <v>0</v>
      </c>
      <c r="AH335" s="2" cm="1">
        <f t="array" ref="AH335">_xlfn.IFS(Z335="Pavimentado",1-(AG335/(4*365)),Z335="No Pavimentado",1-(AG335/365))</f>
        <v>1</v>
      </c>
      <c r="AI335" s="2" cm="1">
        <f t="array" ref="AI335">_xlfn.IFS(Z335="Pavimentado",8,Z335="No Pavimentado",R335)</f>
        <v>36.335000000000001</v>
      </c>
      <c r="AJ335" s="2">
        <v>0.62</v>
      </c>
      <c r="AK335" s="2">
        <v>0.15</v>
      </c>
      <c r="AL335" s="2">
        <v>1.5</v>
      </c>
      <c r="AM335" s="2">
        <v>0.15</v>
      </c>
      <c r="AN335" s="2"/>
      <c r="AO335" s="2" cm="1">
        <f t="array" ref="AO335">_xlfn.IFS($Z335=$AU$3,AJ335*(($X335)^(0.91))*(AI335*1.1023)^(1.02),$Z335=$AU$4,AL335*281.9*((8.5/12)^0.9)*(AI335/2.72)^0.45)</f>
        <v>995.38378987729118</v>
      </c>
      <c r="AP335" s="2" cm="1">
        <f t="array" ref="AP335">_xlfn.IFS($Z335=$AU$3,AK335*(($X335)^(0.91))*(AI335*1.1023)^1.02,$Z335=$AU$4,AM335*281.9*((8.5/12)^0.9)*(AI335/2.72)^0.45)</f>
        <v>99.538378987729104</v>
      </c>
      <c r="AQ335" s="2" cm="1">
        <f t="array" ref="AQ335">_xlfn.IFS(Z335=$AU$3,(AF335*AO335*AH335)/1000000,Z335=$AU$4,(AF335*AH335*AO335*(1-AN335))/1000000)</f>
        <v>35.861721166945586</v>
      </c>
      <c r="AR335" s="2" cm="1">
        <f t="array" ref="AR335">_xlfn.IFS(Z335=$AU$3,(AF335*AP335*AH335)/1000000,Z335=$AU$4,(AF335*AH335*AP335*(1-AN335))/1000000)</f>
        <v>3.5861721166945579</v>
      </c>
    </row>
    <row r="336" spans="1:44" x14ac:dyDescent="0.3">
      <c r="A336" s="2">
        <v>41</v>
      </c>
      <c r="B336" t="s">
        <v>284</v>
      </c>
      <c r="D336" t="s">
        <v>75</v>
      </c>
      <c r="F336" s="2" t="s">
        <v>286</v>
      </c>
      <c r="G336" s="2" t="s">
        <v>264</v>
      </c>
      <c r="H336" s="2" t="s">
        <v>287</v>
      </c>
      <c r="I336" s="2" t="s">
        <v>28</v>
      </c>
      <c r="J336" s="2">
        <v>1030</v>
      </c>
      <c r="K336" s="2" t="s">
        <v>232</v>
      </c>
      <c r="L336" s="4">
        <v>46227</v>
      </c>
      <c r="M336" s="2" t="s">
        <v>30</v>
      </c>
      <c r="N336" s="2" t="s">
        <v>80</v>
      </c>
      <c r="O336" s="2">
        <v>375950</v>
      </c>
      <c r="P336" s="2" cm="1">
        <f t="array" ref="P336">_xlfn.IFS(AD336=$AT$8,STL!$P$3,AD336=$AT$9,STL!$P$4,AD336=$AT$10,STL!$P$5,AD336=$AT$11,STL!$P$6,AD336=$AT$12,STL!$P$7,AD336=$AT$13,STL!$P$8,AD336=$AT$14,STL!$P$9,AD336=$AT$15,STL!$P$10,AD336=$AT$16,STL!$P$11,AD336=$AT$17,STL!$P$12,AD336=$AT$18,STL!$P$13,AD336=$AT$19,STL!$P$14,AD336=$AT$20,STL!$P$15,AD336=$AT$21,STL!$P$16,AD336=$AT$22,STL!$P$17,AD336=$AT$23,STL!$P$18,AD336=$AT$24,STL!$P$19,AD336=$AT$25,STL!$P$20,AD336=$AT$26,STL!$P$21,AD336=$AT$27,STL!$P$22,AD336=$AT$28,STL!$P$23,AD336=$AT$29,STL!$P$24,AD336=$AT$30,STL!$P$25,AD336=$AT$31,STL!$P$26,AD336=$AT$32,STL!$P$27,AD336=$AT$33,STL!$P$28,AD336=$AT$34,STL!$P$29,AD336=$AT$35,STL!$P$30,AD336=$AT$36,STL!$P$31,AD336=$AT$37,STL!$P$32,AD336=$AT$38,STL!$P$33,AD336=$AT$39,STL!$P$34,AD336=$AT$40,STL!$P$35,AD336=$AT$41,STL!$P$36,AD336=$AT$42,STL!$P$37,AD336=$AT$43,STL!$P$38,AD336=$AT$44,STL!$P$39,AD336=$AT$45,STL!$P$40,AD336=$AT$46,STL!$P$41,AD336=$AT$47,STL!$P$42,AD336=$AT$48,STL!$P$43,AD336=$AT$49,STL!$P$44)</f>
        <v>8.3350000000000009</v>
      </c>
      <c r="Q336" s="2">
        <f>STL!$Q$3</f>
        <v>28</v>
      </c>
      <c r="R336" s="42">
        <f>STL!$R$3</f>
        <v>36.335000000000001</v>
      </c>
      <c r="S336" s="43" cm="1">
        <f t="array" ref="S336">_xlfn.IFS(A336=$AT$8,STL!$S$3,A336=$AT$9,STL!$S$4,A336=$AT$10,STL!$S$5,A336=$AT$11,STL!$S$6,A336=$AT$12,STL!$S$7,A336=$AT$13,STL!$S$8,A336=$AT$14,STL!$S$9,A336=$AT$15,STL!$S$10,A336=$AT$16,STL!$S$11,A336=$AT$17,STL!$S$12,A336=$AT$18,STL!$S$13,A336=$AT$19,STL!$S$14,A336=$AT$20,STL!$S$15,A336=$AT$21,STL!$S$16,A336=$AT$22,STL!$S$17,A336=$AT$23,STL!$S$18,A336=$AT$24,STL!$S$19,A336=$AT$25,STL!$S$20,A336=$AT$26,STL!$S$21,A336=$AT$27,STL!$S$22,A336=$AT$28,STL!$S$23,A336=$AT$29,STL!$S$24,A336=$AT$30,STL!$S$25,A336=$AT$31,STL!$S$26,A336=$AT$32,STL!$S$27,A336=$AT$33,STL!$S$28,A336=$AT$34,STL!$S$29,A336=$AT$35,STL!$S$30,A336=$AT$36,STL!$S$31,A336=$AT$37,STL!$S$32,A336=$AT$38,STL!$S$33,A336=$AT$39,STL!$S$34,A336=$AT$40,STL!$S$35,A336=$AT$41,STL!$S$36,A336=$AT$42,STL!$S$37,A336=$AT$43,STL!$S$38,A336=$AT$44,STL!$S$39,A336=$AT$45,STL!$S$40,A336=$AT$46,STL!$S$41,A336=$AT$47,STL!$S$42,A336=$AT$48,STL!$S$43,A336=$AT$49,STL!$S$44)</f>
        <v>13426.785714285714</v>
      </c>
      <c r="T336" s="2" cm="1">
        <f t="array" ref="T336">_xlfn.IFS(AD336=$AX$8,STL!$T$3,AD336=$AX$9,STL!$T$4,AD336=$AX$10,STL!$T$5,AD336=$AX$11,STL!$T$6,AD336=$AX$12,STL!$T$7,AD336=$AX$13,STL!$T$8,AD336=$AX$14,STL!$T$9,AD336=$AX$15,STL!$T$10,AD336=$AX$16,STL!$T$11,AD336=$AX$17,STL!$T$12,AD336=$AX$18,STL!$T$13,AD336=$AX$19,STL!$T$14,AD336=$AX$20,STL!$T$15,AD336=$AX$21,STL!$T$16,AD336=$AX$22,STL!$T$17,AD336=$AX$23,STL!$T$18,AD336=$AX$24,STL!$T$19,AD336=$AX$25,STL!$T$20,AD336=$AX$26,STL!$T$21,AD336=$AX$27,STL!$T$22,AD336=$AX$28,STL!$T$23,AD336=$AX$29,STL!$T$24,AD336=$AX$30,STL!$T$25,AD336=$AX$31,STL!$T$26,AD336=$AX$32,STL!$T$27,AD336=$AX$33,STL!$T$28,AD336=$AX$34,STL!$T$29,AD336=$AX$35,STL!$T$30,AD336=$AX$36,STL!$T$31,AD336=$AX$37,STL!$T$32,AD336=$AX$38,STL!$T$33,AD336=$AX$39,STL!$T$34,AD336=$AX$40,STL!$T$35,AD336=$AX$41,STL!$T$36,AD336=$AX$42,STL!$T$37,AD336=$AX$43,STL!$T$38,AD336=$AX$44,STL!$T$39,AD336=$AX$45,STL!$T$40,AD336=$AX$46,STL!$T$41,AD336=$AX$47,STL!$T$42,AD336=$AX$48,STL!$T$43,AD336=$AX$49,STL!$T$44)</f>
        <v>116.33799999999999</v>
      </c>
      <c r="U336" s="2" cm="1">
        <f t="array" ref="U336">_xlfn.IFS($AD336=$AX$8,STL!$U$3,$AD336=$AX$9,STL!$U$4,$AD336=$AX$10,STL!$U$5,$AD336=$AX$11,STL!$U$6,$AD336=$AX$12,STL!$U$7,$AD336=$AX$13,STL!$U$8,$AD336=$AX$14,STL!$U$9,$AD336=$AX$15,STL!$U$10,$AD336=$AX$16,STL!$U$11,$AD336=$AX$17,STL!$U$12,$AD336=$AX$18,STL!$U$13,$AD336=$AX$19,STL!$U$14,$AD336=$AX$20,STL!$U$15,$AD336=$AX$21,STL!$U$16,$AD336=$AX$22,STL!$U$17,$AD336=$AX$23,STL!$U$18,$AD336=$AX$24,STL!$U$19,$AD336=$AX$25,STL!$U$20,$AD336=$AX$26,STL!$U$21,$AD336=$AX$27,STL!$U$22,$AD336=$AX$28,STL!$U$23,$AD336=$AX$29,STL!$U$24,$AD336=$AX$30,STL!$U$25,$AD336=$AX$31,STL!$U$26,$AD336=$AX$32,STL!$U$27,$AD336=$AX$33,STL!$U$28,$AD336=$AX$34,STL!$U$29,$AD336=$AX$35,STL!$U$30,$AD336=$AX$36,STL!$U$31,$AD336=$AX$37,STL!$U$32,$AD336=$AX$38,STL!$U$33,$AD336=$AX$39,STL!$U$34,$AD336=$AX$40,STL!$U$35,$AD336=$AX$41,STL!$U$36,$AD336=$AX$42,STL!$U$37,$AD336=$AX$43,STL!$U$38,$AD336=$AX$44,STL!$U$39,$AD336=$AX$45,STL!$U$40,$AD336=$AX$46,STL!$U$41,$AD336=$AX$47,STL!$U$42,$AD336=$AX$48,STL!$U$43,$AD336=$AX$49,STL!$U$44)</f>
        <v>8.2929999999999993</v>
      </c>
      <c r="V336" s="2" cm="1">
        <f t="array" ref="V336">_xlfn.IFS($AD336=$AX$8,STL!$V$3,$AD336=$AX$9,STL!$V$4,$AD336=$AX$10,STL!$V$5,$AD336=$AX$11,STL!$V$6,$AD336=$AX$12,STL!$V$7,$AD336=$AX$13,STL!$V$8,$AD336=$AX$14,STL!$V$9,$AD336=$AX$15,STL!$V$10,$AD336=$AX$16,STL!$V$11,$AD336=$AX$17,STL!$V$12,$AD336=$AX$18,STL!$V$13,$AD336=$AX$19,STL!$V$14,$AD336=$AX$20,STL!$V$15,$AD336=$AX$21,STL!$V$16,$AD336=$AX$22,STL!$V$17,$AD336=$AX$23,STL!$V$18,$AD336=$AX$24,STL!$V$19,$AD336=$AX$25,STL!$V$20,$AD336=$AX$26,STL!$V$21,$AD336=$AX$27,STL!$V$22,$AD336=$AX$28,STL!$V$23,$AD336=$AX$29,STL!$V$24,$AD336=$AX$30,STL!$V$25,$AD336=$AX$31,STL!$V$26,$AD336=$AX$32,STL!$V$27,$AD336=$AX$33,STL!$V$28,$AD336=$AX$34,STL!$V$29,$AD336=$AX$35,STL!$V$30,$AD336=$AX$36,STL!$V$31,$AD336=$AX$37,STL!$V$32,$AD336=$AX$38,STL!$V$33,$AD336=$AX$39,STL!$V$34,$AD336=$AX$40,STL!$V$35,$AD336=$AX$41,STL!$V$36,$AD336=$AX$42,STL!$V$37,$AD336=$AX$43,STL!$V$38,$AD336=$AX$44,STL!$V$39,$AD336=$AX$45,STL!$V$40,$AD336=$AX$46,STL!$V$41,$AD336=$AX$47,STL!$V$42,$AD336=$AX$48,STL!$V$43,$AD336=$AX$49,STL!$V$44)</f>
        <v>124.631</v>
      </c>
      <c r="W336" s="2" t="s">
        <v>1654</v>
      </c>
      <c r="X336" s="2">
        <v>0.2</v>
      </c>
      <c r="Y336" s="2" t="s">
        <v>33</v>
      </c>
      <c r="Z336" s="2" t="s">
        <v>34</v>
      </c>
      <c r="AA336" s="2" t="s">
        <v>35</v>
      </c>
      <c r="AB336" s="2">
        <v>82790.576123999999</v>
      </c>
      <c r="AC336" s="2">
        <v>82.790576000000001</v>
      </c>
      <c r="AD336" s="2">
        <v>41</v>
      </c>
      <c r="AE336" s="10" t="s">
        <v>307</v>
      </c>
      <c r="AF336" s="2">
        <f t="shared" si="6"/>
        <v>2223222.6462285714</v>
      </c>
      <c r="AG336" s="2" cm="1">
        <f t="array" ref="AG336">_xlfn.IFS(D336="I",MIN('Datos pp I Región'!$K$7:$K$9),D336="II",MIN('Datos pp II Región'!$K$7:$K$9),D336="III",MIN('Datos pp III Región'!$K$7:$K$9),D336="IV",MIN('Datos pp IV Región'!$K$7:$K$9),D336="V",MIN('Datos pp V Región'!$K$7:$K$9),D336="RM",MIN('Datos pp RM'!$K$7:$K$9),D336="VI",MIN('Datos pp VI Región'!$K$7:$K$9))</f>
        <v>2</v>
      </c>
      <c r="AH336" s="2" cm="1">
        <f t="array" ref="AH336">_xlfn.IFS(Z336="Pavimentado",1-(AG336/(4*365)),Z336="No Pavimentado",1-(AG336/365))</f>
        <v>0.99863013698630132</v>
      </c>
      <c r="AI336" s="2" cm="1">
        <f t="array" ref="AI336">_xlfn.IFS(Z336="Pavimentado",8,Z336="No Pavimentado",R336)</f>
        <v>8</v>
      </c>
      <c r="AJ336" s="2">
        <v>0.62</v>
      </c>
      <c r="AK336" s="2">
        <v>0.15</v>
      </c>
      <c r="AL336" s="2">
        <v>1.5</v>
      </c>
      <c r="AM336" s="2">
        <v>0.15</v>
      </c>
      <c r="AN336" s="2"/>
      <c r="AO336" s="2" cm="1">
        <f t="array" ref="AO336">_xlfn.IFS($Z336=$AU$3,AJ336*(($X336)^(0.91))*(AI336*1.1023)^(1.02),$Z336=$AU$4,AL336*281.9*((8.5/12)^0.9)*(AI336/2.72)^0.45)</f>
        <v>1.3201600184669013</v>
      </c>
      <c r="AP336" s="2" cm="1">
        <f t="array" ref="AP336">_xlfn.IFS($Z336=$AU$3,AK336*(($X336)^(0.91))*(AI336*1.1023)^1.02,$Z336=$AU$4,AM336*281.9*((8.5/12)^0.9)*(AI336/2.72)^0.45)</f>
        <v>0.31939355285489546</v>
      </c>
      <c r="AQ336" s="2" cm="1">
        <f t="array" ref="AQ336">_xlfn.IFS(Z336=$AU$3,(AF336*AO336*AH336)/1000000,Z336=$AU$4,(AF336*AH336*AO336*(1-AN336))/1000000)</f>
        <v>2.9309890885371694</v>
      </c>
      <c r="AR336" s="2" cm="1">
        <f t="array" ref="AR336">_xlfn.IFS(Z336=$AU$3,(AF336*AP336*AH336)/1000000,Z336=$AU$4,(AF336*AH336*AP336*(1-AN336))/1000000)</f>
        <v>0.70911026335576677</v>
      </c>
    </row>
    <row r="337" spans="1:44" x14ac:dyDescent="0.3">
      <c r="A337" s="2">
        <v>41</v>
      </c>
      <c r="B337" t="s">
        <v>284</v>
      </c>
      <c r="D337" t="s">
        <v>75</v>
      </c>
      <c r="F337" s="2" t="s">
        <v>288</v>
      </c>
      <c r="G337" s="2" t="s">
        <v>264</v>
      </c>
      <c r="H337" s="2" t="s">
        <v>287</v>
      </c>
      <c r="I337" s="2" t="s">
        <v>28</v>
      </c>
      <c r="J337" s="2">
        <v>1030</v>
      </c>
      <c r="K337" s="2" t="s">
        <v>232</v>
      </c>
      <c r="L337" s="4">
        <v>46227</v>
      </c>
      <c r="M337" s="2" t="s">
        <v>30</v>
      </c>
      <c r="N337" s="2" t="s">
        <v>80</v>
      </c>
      <c r="O337" s="2">
        <v>375950</v>
      </c>
      <c r="P337" s="2" cm="1">
        <f t="array" ref="P337">_xlfn.IFS(AD337=$AT$8,STL!$P$3,AD337=$AT$9,STL!$P$4,AD337=$AT$10,STL!$P$5,AD337=$AT$11,STL!$P$6,AD337=$AT$12,STL!$P$7,AD337=$AT$13,STL!$P$8,AD337=$AT$14,STL!$P$9,AD337=$AT$15,STL!$P$10,AD337=$AT$16,STL!$P$11,AD337=$AT$17,STL!$P$12,AD337=$AT$18,STL!$P$13,AD337=$AT$19,STL!$P$14,AD337=$AT$20,STL!$P$15,AD337=$AT$21,STL!$P$16,AD337=$AT$22,STL!$P$17,AD337=$AT$23,STL!$P$18,AD337=$AT$24,STL!$P$19,AD337=$AT$25,STL!$P$20,AD337=$AT$26,STL!$P$21,AD337=$AT$27,STL!$P$22,AD337=$AT$28,STL!$P$23,AD337=$AT$29,STL!$P$24,AD337=$AT$30,STL!$P$25,AD337=$AT$31,STL!$P$26,AD337=$AT$32,STL!$P$27,AD337=$AT$33,STL!$P$28,AD337=$AT$34,STL!$P$29,AD337=$AT$35,STL!$P$30,AD337=$AT$36,STL!$P$31,AD337=$AT$37,STL!$P$32,AD337=$AT$38,STL!$P$33,AD337=$AT$39,STL!$P$34,AD337=$AT$40,STL!$P$35,AD337=$AT$41,STL!$P$36,AD337=$AT$42,STL!$P$37,AD337=$AT$43,STL!$P$38,AD337=$AT$44,STL!$P$39,AD337=$AT$45,STL!$P$40,AD337=$AT$46,STL!$P$41,AD337=$AT$47,STL!$P$42,AD337=$AT$48,STL!$P$43,AD337=$AT$49,STL!$P$44)</f>
        <v>8.3350000000000009</v>
      </c>
      <c r="Q337" s="2">
        <f>STL!$Q$3</f>
        <v>28</v>
      </c>
      <c r="R337" s="42">
        <f>STL!$R$3</f>
        <v>36.335000000000001</v>
      </c>
      <c r="S337" s="43" cm="1">
        <f t="array" ref="S337">_xlfn.IFS(A337=$AT$8,STL!$S$3,A337=$AT$9,STL!$S$4,A337=$AT$10,STL!$S$5,A337=$AT$11,STL!$S$6,A337=$AT$12,STL!$S$7,A337=$AT$13,STL!$S$8,A337=$AT$14,STL!$S$9,A337=$AT$15,STL!$S$10,A337=$AT$16,STL!$S$11,A337=$AT$17,STL!$S$12,A337=$AT$18,STL!$S$13,A337=$AT$19,STL!$S$14,A337=$AT$20,STL!$S$15,A337=$AT$21,STL!$S$16,A337=$AT$22,STL!$S$17,A337=$AT$23,STL!$S$18,A337=$AT$24,STL!$S$19,A337=$AT$25,STL!$S$20,A337=$AT$26,STL!$S$21,A337=$AT$27,STL!$S$22,A337=$AT$28,STL!$S$23,A337=$AT$29,STL!$S$24,A337=$AT$30,STL!$S$25,A337=$AT$31,STL!$S$26,A337=$AT$32,STL!$S$27,A337=$AT$33,STL!$S$28,A337=$AT$34,STL!$S$29,A337=$AT$35,STL!$S$30,A337=$AT$36,STL!$S$31,A337=$AT$37,STL!$S$32,A337=$AT$38,STL!$S$33,A337=$AT$39,STL!$S$34,A337=$AT$40,STL!$S$35,A337=$AT$41,STL!$S$36,A337=$AT$42,STL!$S$37,A337=$AT$43,STL!$S$38,A337=$AT$44,STL!$S$39,A337=$AT$45,STL!$S$40,A337=$AT$46,STL!$S$41,A337=$AT$47,STL!$S$42,A337=$AT$48,STL!$S$43,A337=$AT$49,STL!$S$44)</f>
        <v>13426.785714285714</v>
      </c>
      <c r="T337" s="2" cm="1">
        <f t="array" ref="T337">_xlfn.IFS(AD337=$AX$8,STL!$T$3,AD337=$AX$9,STL!$T$4,AD337=$AX$10,STL!$T$5,AD337=$AX$11,STL!$T$6,AD337=$AX$12,STL!$T$7,AD337=$AX$13,STL!$T$8,AD337=$AX$14,STL!$T$9,AD337=$AX$15,STL!$T$10,AD337=$AX$16,STL!$T$11,AD337=$AX$17,STL!$T$12,AD337=$AX$18,STL!$T$13,AD337=$AX$19,STL!$T$14,AD337=$AX$20,STL!$T$15,AD337=$AX$21,STL!$T$16,AD337=$AX$22,STL!$T$17,AD337=$AX$23,STL!$T$18,AD337=$AX$24,STL!$T$19,AD337=$AX$25,STL!$T$20,AD337=$AX$26,STL!$T$21,AD337=$AX$27,STL!$T$22,AD337=$AX$28,STL!$T$23,AD337=$AX$29,STL!$T$24,AD337=$AX$30,STL!$T$25,AD337=$AX$31,STL!$T$26,AD337=$AX$32,STL!$T$27,AD337=$AX$33,STL!$T$28,AD337=$AX$34,STL!$T$29,AD337=$AX$35,STL!$T$30,AD337=$AX$36,STL!$T$31,AD337=$AX$37,STL!$T$32,AD337=$AX$38,STL!$T$33,AD337=$AX$39,STL!$T$34,AD337=$AX$40,STL!$T$35,AD337=$AX$41,STL!$T$36,AD337=$AX$42,STL!$T$37,AD337=$AX$43,STL!$T$38,AD337=$AX$44,STL!$T$39,AD337=$AX$45,STL!$T$40,AD337=$AX$46,STL!$T$41,AD337=$AX$47,STL!$T$42,AD337=$AX$48,STL!$T$43,AD337=$AX$49,STL!$T$44)</f>
        <v>116.33799999999999</v>
      </c>
      <c r="U337" s="2" cm="1">
        <f t="array" ref="U337">_xlfn.IFS($AD337=$AX$8,STL!$U$3,$AD337=$AX$9,STL!$U$4,$AD337=$AX$10,STL!$U$5,$AD337=$AX$11,STL!$U$6,$AD337=$AX$12,STL!$U$7,$AD337=$AX$13,STL!$U$8,$AD337=$AX$14,STL!$U$9,$AD337=$AX$15,STL!$U$10,$AD337=$AX$16,STL!$U$11,$AD337=$AX$17,STL!$U$12,$AD337=$AX$18,STL!$U$13,$AD337=$AX$19,STL!$U$14,$AD337=$AX$20,STL!$U$15,$AD337=$AX$21,STL!$U$16,$AD337=$AX$22,STL!$U$17,$AD337=$AX$23,STL!$U$18,$AD337=$AX$24,STL!$U$19,$AD337=$AX$25,STL!$U$20,$AD337=$AX$26,STL!$U$21,$AD337=$AX$27,STL!$U$22,$AD337=$AX$28,STL!$U$23,$AD337=$AX$29,STL!$U$24,$AD337=$AX$30,STL!$U$25,$AD337=$AX$31,STL!$U$26,$AD337=$AX$32,STL!$U$27,$AD337=$AX$33,STL!$U$28,$AD337=$AX$34,STL!$U$29,$AD337=$AX$35,STL!$U$30,$AD337=$AX$36,STL!$U$31,$AD337=$AX$37,STL!$U$32,$AD337=$AX$38,STL!$U$33,$AD337=$AX$39,STL!$U$34,$AD337=$AX$40,STL!$U$35,$AD337=$AX$41,STL!$U$36,$AD337=$AX$42,STL!$U$37,$AD337=$AX$43,STL!$U$38,$AD337=$AX$44,STL!$U$39,$AD337=$AX$45,STL!$U$40,$AD337=$AX$46,STL!$U$41,$AD337=$AX$47,STL!$U$42,$AD337=$AX$48,STL!$U$43,$AD337=$AX$49,STL!$U$44)</f>
        <v>8.2929999999999993</v>
      </c>
      <c r="V337" s="2" cm="1">
        <f t="array" ref="V337">_xlfn.IFS($AD337=$AX$8,STL!$V$3,$AD337=$AX$9,STL!$V$4,$AD337=$AX$10,STL!$V$5,$AD337=$AX$11,STL!$V$6,$AD337=$AX$12,STL!$V$7,$AD337=$AX$13,STL!$V$8,$AD337=$AX$14,STL!$V$9,$AD337=$AX$15,STL!$V$10,$AD337=$AX$16,STL!$V$11,$AD337=$AX$17,STL!$V$12,$AD337=$AX$18,STL!$V$13,$AD337=$AX$19,STL!$V$14,$AD337=$AX$20,STL!$V$15,$AD337=$AX$21,STL!$V$16,$AD337=$AX$22,STL!$V$17,$AD337=$AX$23,STL!$V$18,$AD337=$AX$24,STL!$V$19,$AD337=$AX$25,STL!$V$20,$AD337=$AX$26,STL!$V$21,$AD337=$AX$27,STL!$V$22,$AD337=$AX$28,STL!$V$23,$AD337=$AX$29,STL!$V$24,$AD337=$AX$30,STL!$V$25,$AD337=$AX$31,STL!$V$26,$AD337=$AX$32,STL!$V$27,$AD337=$AX$33,STL!$V$28,$AD337=$AX$34,STL!$V$29,$AD337=$AX$35,STL!$V$30,$AD337=$AX$36,STL!$V$31,$AD337=$AX$37,STL!$V$32,$AD337=$AX$38,STL!$V$33,$AD337=$AX$39,STL!$V$34,$AD337=$AX$40,STL!$V$35,$AD337=$AX$41,STL!$V$36,$AD337=$AX$42,STL!$V$37,$AD337=$AX$43,STL!$V$38,$AD337=$AX$44,STL!$V$39,$AD337=$AX$45,STL!$V$40,$AD337=$AX$46,STL!$V$41,$AD337=$AX$47,STL!$V$42,$AD337=$AX$48,STL!$V$43,$AD337=$AX$49,STL!$V$44)</f>
        <v>124.631</v>
      </c>
      <c r="W337" s="2" t="s">
        <v>1655</v>
      </c>
      <c r="X337" s="2">
        <v>0</v>
      </c>
      <c r="Y337" s="2" t="s">
        <v>33</v>
      </c>
      <c r="Z337" s="2" t="s">
        <v>61</v>
      </c>
      <c r="AA337" s="2" t="s">
        <v>35</v>
      </c>
      <c r="AB337" s="2">
        <v>5455.028421</v>
      </c>
      <c r="AC337" s="2">
        <v>5.4550280000000004</v>
      </c>
      <c r="AD337" s="2">
        <v>41</v>
      </c>
      <c r="AE337" s="10" t="s">
        <v>307</v>
      </c>
      <c r="AF337" s="2">
        <f t="shared" si="6"/>
        <v>146486.98404285716</v>
      </c>
      <c r="AG337" s="2" cm="1">
        <f t="array" ref="AG337">_xlfn.IFS(D337="I",MIN('Datos pp I Región'!$K$7:$K$9),D337="II",MIN('Datos pp II Región'!$K$7:$K$9),D337="III",MIN('Datos pp III Región'!$K$7:$K$9),D337="IV",MIN('Datos pp IV Región'!$K$7:$K$9),D337="V",MIN('Datos pp V Región'!$K$7:$K$9),D337="RM",MIN('Datos pp RM'!$K$7:$K$9),D337="VI",MIN('Datos pp VI Región'!$K$7:$K$9))</f>
        <v>2</v>
      </c>
      <c r="AH337" s="2" cm="1">
        <f t="array" ref="AH337">_xlfn.IFS(Z337="Pavimentado",1-(AG337/(4*365)),Z337="No Pavimentado",1-(AG337/365))</f>
        <v>0.9945205479452055</v>
      </c>
      <c r="AI337" s="2" cm="1">
        <f t="array" ref="AI337">_xlfn.IFS(Z337="Pavimentado",8,Z337="No Pavimentado",R337)</f>
        <v>36.335000000000001</v>
      </c>
      <c r="AJ337" s="2">
        <v>0.62</v>
      </c>
      <c r="AK337" s="2">
        <v>0.15</v>
      </c>
      <c r="AL337" s="2">
        <v>1.5</v>
      </c>
      <c r="AM337" s="2">
        <v>0.15</v>
      </c>
      <c r="AN337" s="2"/>
      <c r="AO337" s="2" cm="1">
        <f t="array" ref="AO337">_xlfn.IFS($Z337=$AU$3,AJ337*(($X337)^(0.91))*(AI337*1.1023)^(1.02),$Z337=$AU$4,AL337*281.9*((8.5/12)^0.9)*(AI337/2.72)^0.45)</f>
        <v>995.38378987729118</v>
      </c>
      <c r="AP337" s="2" cm="1">
        <f t="array" ref="AP337">_xlfn.IFS($Z337=$AU$3,AK337*(($X337)^(0.91))*(AI337*1.1023)^1.02,$Z337=$AU$4,AM337*281.9*((8.5/12)^0.9)*(AI337/2.72)^0.45)</f>
        <v>99.538378987729104</v>
      </c>
      <c r="AQ337" s="2" cm="1">
        <f t="array" ref="AQ337">_xlfn.IFS(Z337=$AU$3,(AF337*AO337*AH337)/1000000,Z337=$AU$4,(AF337*AH337*AO337*(1-AN337))/1000000)</f>
        <v>145.01180622457881</v>
      </c>
      <c r="AR337" s="2" cm="1">
        <f t="array" ref="AR337">_xlfn.IFS(Z337=$AU$3,(AF337*AP337*AH337)/1000000,Z337=$AU$4,(AF337*AH337*AP337*(1-AN337))/1000000)</f>
        <v>14.501180622457879</v>
      </c>
    </row>
    <row r="338" spans="1:44" x14ac:dyDescent="0.3">
      <c r="A338" s="2">
        <v>41</v>
      </c>
      <c r="B338" t="s">
        <v>284</v>
      </c>
      <c r="D338" t="s">
        <v>75</v>
      </c>
      <c r="F338" s="2" t="s">
        <v>286</v>
      </c>
      <c r="G338" s="2" t="s">
        <v>264</v>
      </c>
      <c r="H338" s="2" t="s">
        <v>287</v>
      </c>
      <c r="I338" s="2" t="s">
        <v>28</v>
      </c>
      <c r="J338" s="2">
        <v>1030</v>
      </c>
      <c r="K338" s="2" t="s">
        <v>232</v>
      </c>
      <c r="L338" s="4">
        <v>46227</v>
      </c>
      <c r="M338" s="2" t="s">
        <v>30</v>
      </c>
      <c r="N338" s="2" t="s">
        <v>80</v>
      </c>
      <c r="O338" s="2">
        <v>375950</v>
      </c>
      <c r="P338" s="2" cm="1">
        <f t="array" ref="P338">_xlfn.IFS(AD338=$AT$8,STL!$P$3,AD338=$AT$9,STL!$P$4,AD338=$AT$10,STL!$P$5,AD338=$AT$11,STL!$P$6,AD338=$AT$12,STL!$P$7,AD338=$AT$13,STL!$P$8,AD338=$AT$14,STL!$P$9,AD338=$AT$15,STL!$P$10,AD338=$AT$16,STL!$P$11,AD338=$AT$17,STL!$P$12,AD338=$AT$18,STL!$P$13,AD338=$AT$19,STL!$P$14,AD338=$AT$20,STL!$P$15,AD338=$AT$21,STL!$P$16,AD338=$AT$22,STL!$P$17,AD338=$AT$23,STL!$P$18,AD338=$AT$24,STL!$P$19,AD338=$AT$25,STL!$P$20,AD338=$AT$26,STL!$P$21,AD338=$AT$27,STL!$P$22,AD338=$AT$28,STL!$P$23,AD338=$AT$29,STL!$P$24,AD338=$AT$30,STL!$P$25,AD338=$AT$31,STL!$P$26,AD338=$AT$32,STL!$P$27,AD338=$AT$33,STL!$P$28,AD338=$AT$34,STL!$P$29,AD338=$AT$35,STL!$P$30,AD338=$AT$36,STL!$P$31,AD338=$AT$37,STL!$P$32,AD338=$AT$38,STL!$P$33,AD338=$AT$39,STL!$P$34,AD338=$AT$40,STL!$P$35,AD338=$AT$41,STL!$P$36,AD338=$AT$42,STL!$P$37,AD338=$AT$43,STL!$P$38,AD338=$AT$44,STL!$P$39,AD338=$AT$45,STL!$P$40,AD338=$AT$46,STL!$P$41,AD338=$AT$47,STL!$P$42,AD338=$AT$48,STL!$P$43,AD338=$AT$49,STL!$P$44)</f>
        <v>8.3350000000000009</v>
      </c>
      <c r="Q338" s="2">
        <f>STL!$Q$3</f>
        <v>28</v>
      </c>
      <c r="R338" s="42">
        <f>STL!$R$3</f>
        <v>36.335000000000001</v>
      </c>
      <c r="S338" s="43" cm="1">
        <f t="array" ref="S338">_xlfn.IFS(A338=$AT$8,STL!$S$3,A338=$AT$9,STL!$S$4,A338=$AT$10,STL!$S$5,A338=$AT$11,STL!$S$6,A338=$AT$12,STL!$S$7,A338=$AT$13,STL!$S$8,A338=$AT$14,STL!$S$9,A338=$AT$15,STL!$S$10,A338=$AT$16,STL!$S$11,A338=$AT$17,STL!$S$12,A338=$AT$18,STL!$S$13,A338=$AT$19,STL!$S$14,A338=$AT$20,STL!$S$15,A338=$AT$21,STL!$S$16,A338=$AT$22,STL!$S$17,A338=$AT$23,STL!$S$18,A338=$AT$24,STL!$S$19,A338=$AT$25,STL!$S$20,A338=$AT$26,STL!$S$21,A338=$AT$27,STL!$S$22,A338=$AT$28,STL!$S$23,A338=$AT$29,STL!$S$24,A338=$AT$30,STL!$S$25,A338=$AT$31,STL!$S$26,A338=$AT$32,STL!$S$27,A338=$AT$33,STL!$S$28,A338=$AT$34,STL!$S$29,A338=$AT$35,STL!$S$30,A338=$AT$36,STL!$S$31,A338=$AT$37,STL!$S$32,A338=$AT$38,STL!$S$33,A338=$AT$39,STL!$S$34,A338=$AT$40,STL!$S$35,A338=$AT$41,STL!$S$36,A338=$AT$42,STL!$S$37,A338=$AT$43,STL!$S$38,A338=$AT$44,STL!$S$39,A338=$AT$45,STL!$S$40,A338=$AT$46,STL!$S$41,A338=$AT$47,STL!$S$42,A338=$AT$48,STL!$S$43,A338=$AT$49,STL!$S$44)</f>
        <v>13426.785714285714</v>
      </c>
      <c r="T338" s="2" cm="1">
        <f t="array" ref="T338">_xlfn.IFS(AD338=$AX$8,STL!$T$3,AD338=$AX$9,STL!$T$4,AD338=$AX$10,STL!$T$5,AD338=$AX$11,STL!$T$6,AD338=$AX$12,STL!$T$7,AD338=$AX$13,STL!$T$8,AD338=$AX$14,STL!$T$9,AD338=$AX$15,STL!$T$10,AD338=$AX$16,STL!$T$11,AD338=$AX$17,STL!$T$12,AD338=$AX$18,STL!$T$13,AD338=$AX$19,STL!$T$14,AD338=$AX$20,STL!$T$15,AD338=$AX$21,STL!$T$16,AD338=$AX$22,STL!$T$17,AD338=$AX$23,STL!$T$18,AD338=$AX$24,STL!$T$19,AD338=$AX$25,STL!$T$20,AD338=$AX$26,STL!$T$21,AD338=$AX$27,STL!$T$22,AD338=$AX$28,STL!$T$23,AD338=$AX$29,STL!$T$24,AD338=$AX$30,STL!$T$25,AD338=$AX$31,STL!$T$26,AD338=$AX$32,STL!$T$27,AD338=$AX$33,STL!$T$28,AD338=$AX$34,STL!$T$29,AD338=$AX$35,STL!$T$30,AD338=$AX$36,STL!$T$31,AD338=$AX$37,STL!$T$32,AD338=$AX$38,STL!$T$33,AD338=$AX$39,STL!$T$34,AD338=$AX$40,STL!$T$35,AD338=$AX$41,STL!$T$36,AD338=$AX$42,STL!$T$37,AD338=$AX$43,STL!$T$38,AD338=$AX$44,STL!$T$39,AD338=$AX$45,STL!$T$40,AD338=$AX$46,STL!$T$41,AD338=$AX$47,STL!$T$42,AD338=$AX$48,STL!$T$43,AD338=$AX$49,STL!$T$44)</f>
        <v>116.33799999999999</v>
      </c>
      <c r="U338" s="2" cm="1">
        <f t="array" ref="U338">_xlfn.IFS($AD338=$AX$8,STL!$U$3,$AD338=$AX$9,STL!$U$4,$AD338=$AX$10,STL!$U$5,$AD338=$AX$11,STL!$U$6,$AD338=$AX$12,STL!$U$7,$AD338=$AX$13,STL!$U$8,$AD338=$AX$14,STL!$U$9,$AD338=$AX$15,STL!$U$10,$AD338=$AX$16,STL!$U$11,$AD338=$AX$17,STL!$U$12,$AD338=$AX$18,STL!$U$13,$AD338=$AX$19,STL!$U$14,$AD338=$AX$20,STL!$U$15,$AD338=$AX$21,STL!$U$16,$AD338=$AX$22,STL!$U$17,$AD338=$AX$23,STL!$U$18,$AD338=$AX$24,STL!$U$19,$AD338=$AX$25,STL!$U$20,$AD338=$AX$26,STL!$U$21,$AD338=$AX$27,STL!$U$22,$AD338=$AX$28,STL!$U$23,$AD338=$AX$29,STL!$U$24,$AD338=$AX$30,STL!$U$25,$AD338=$AX$31,STL!$U$26,$AD338=$AX$32,STL!$U$27,$AD338=$AX$33,STL!$U$28,$AD338=$AX$34,STL!$U$29,$AD338=$AX$35,STL!$U$30,$AD338=$AX$36,STL!$U$31,$AD338=$AX$37,STL!$U$32,$AD338=$AX$38,STL!$U$33,$AD338=$AX$39,STL!$U$34,$AD338=$AX$40,STL!$U$35,$AD338=$AX$41,STL!$U$36,$AD338=$AX$42,STL!$U$37,$AD338=$AX$43,STL!$U$38,$AD338=$AX$44,STL!$U$39,$AD338=$AX$45,STL!$U$40,$AD338=$AX$46,STL!$U$41,$AD338=$AX$47,STL!$U$42,$AD338=$AX$48,STL!$U$43,$AD338=$AX$49,STL!$U$44)</f>
        <v>8.2929999999999993</v>
      </c>
      <c r="V338" s="2" cm="1">
        <f t="array" ref="V338">_xlfn.IFS($AD338=$AX$8,STL!$V$3,$AD338=$AX$9,STL!$V$4,$AD338=$AX$10,STL!$V$5,$AD338=$AX$11,STL!$V$6,$AD338=$AX$12,STL!$V$7,$AD338=$AX$13,STL!$V$8,$AD338=$AX$14,STL!$V$9,$AD338=$AX$15,STL!$V$10,$AD338=$AX$16,STL!$V$11,$AD338=$AX$17,STL!$V$12,$AD338=$AX$18,STL!$V$13,$AD338=$AX$19,STL!$V$14,$AD338=$AX$20,STL!$V$15,$AD338=$AX$21,STL!$V$16,$AD338=$AX$22,STL!$V$17,$AD338=$AX$23,STL!$V$18,$AD338=$AX$24,STL!$V$19,$AD338=$AX$25,STL!$V$20,$AD338=$AX$26,STL!$V$21,$AD338=$AX$27,STL!$V$22,$AD338=$AX$28,STL!$V$23,$AD338=$AX$29,STL!$V$24,$AD338=$AX$30,STL!$V$25,$AD338=$AX$31,STL!$V$26,$AD338=$AX$32,STL!$V$27,$AD338=$AX$33,STL!$V$28,$AD338=$AX$34,STL!$V$29,$AD338=$AX$35,STL!$V$30,$AD338=$AX$36,STL!$V$31,$AD338=$AX$37,STL!$V$32,$AD338=$AX$38,STL!$V$33,$AD338=$AX$39,STL!$V$34,$AD338=$AX$40,STL!$V$35,$AD338=$AX$41,STL!$V$36,$AD338=$AX$42,STL!$V$37,$AD338=$AX$43,STL!$V$38,$AD338=$AX$44,STL!$V$39,$AD338=$AX$45,STL!$V$40,$AD338=$AX$46,STL!$V$41,$AD338=$AX$47,STL!$V$42,$AD338=$AX$48,STL!$V$43,$AD338=$AX$49,STL!$V$44)</f>
        <v>124.631</v>
      </c>
      <c r="W338" s="2" t="s">
        <v>1656</v>
      </c>
      <c r="X338" s="2">
        <v>0.2</v>
      </c>
      <c r="Y338" s="2" t="s">
        <v>33</v>
      </c>
      <c r="Z338" s="2" t="s">
        <v>34</v>
      </c>
      <c r="AA338" s="2" t="s">
        <v>35</v>
      </c>
      <c r="AB338" s="2">
        <v>774.44498499999997</v>
      </c>
      <c r="AC338" s="2">
        <v>0.77444500000000005</v>
      </c>
      <c r="AD338" s="2">
        <v>41</v>
      </c>
      <c r="AE338" s="10" t="s">
        <v>307</v>
      </c>
      <c r="AF338" s="2">
        <f t="shared" si="6"/>
        <v>20796.614125</v>
      </c>
      <c r="AG338" s="2" cm="1">
        <f t="array" ref="AG338">_xlfn.IFS(D338="I",MIN('Datos pp I Región'!$K$7:$K$9),D338="II",MIN('Datos pp II Región'!$K$7:$K$9),D338="III",MIN('Datos pp III Región'!$K$7:$K$9),D338="IV",MIN('Datos pp IV Región'!$K$7:$K$9),D338="V",MIN('Datos pp V Región'!$K$7:$K$9),D338="RM",MIN('Datos pp RM'!$K$7:$K$9),D338="VI",MIN('Datos pp VI Región'!$K$7:$K$9))</f>
        <v>2</v>
      </c>
      <c r="AH338" s="2" cm="1">
        <f t="array" ref="AH338">_xlfn.IFS(Z338="Pavimentado",1-(AG338/(4*365)),Z338="No Pavimentado",1-(AG338/365))</f>
        <v>0.99863013698630132</v>
      </c>
      <c r="AI338" s="2" cm="1">
        <f t="array" ref="AI338">_xlfn.IFS(Z338="Pavimentado",8,Z338="No Pavimentado",R338)</f>
        <v>8</v>
      </c>
      <c r="AJ338" s="2">
        <v>0.62</v>
      </c>
      <c r="AK338" s="2">
        <v>0.15</v>
      </c>
      <c r="AL338" s="2">
        <v>1.5</v>
      </c>
      <c r="AM338" s="2">
        <v>0.15</v>
      </c>
      <c r="AN338" s="2"/>
      <c r="AO338" s="2" cm="1">
        <f t="array" ref="AO338">_xlfn.IFS($Z338=$AU$3,AJ338*(($X338)^(0.91))*(AI338*1.1023)^(1.02),$Z338=$AU$4,AL338*281.9*((8.5/12)^0.9)*(AI338/2.72)^0.45)</f>
        <v>1.3201600184669013</v>
      </c>
      <c r="AP338" s="2" cm="1">
        <f t="array" ref="AP338">_xlfn.IFS($Z338=$AU$3,AK338*(($X338)^(0.91))*(AI338*1.1023)^1.02,$Z338=$AU$4,AM338*281.9*((8.5/12)^0.9)*(AI338/2.72)^0.45)</f>
        <v>0.31939355285489546</v>
      </c>
      <c r="AQ338" s="2" cm="1">
        <f t="array" ref="AQ338">_xlfn.IFS(Z338=$AU$3,(AF338*AO338*AH338)/1000000,Z338=$AU$4,(AF338*AH338*AO338*(1-AN338))/1000000)</f>
        <v>2.7417249092120923E-2</v>
      </c>
      <c r="AR338" s="2" cm="1">
        <f t="array" ref="AR338">_xlfn.IFS(Z338=$AU$3,(AF338*AP338*AH338)/1000000,Z338=$AU$4,(AF338*AH338*AP338*(1-AN338))/1000000)</f>
        <v>6.6332054255131261E-3</v>
      </c>
    </row>
    <row r="339" spans="1:44" x14ac:dyDescent="0.3">
      <c r="A339" s="2">
        <v>41</v>
      </c>
      <c r="B339" t="s">
        <v>284</v>
      </c>
      <c r="D339" t="s">
        <v>75</v>
      </c>
      <c r="F339" s="2" t="s">
        <v>286</v>
      </c>
      <c r="G339" s="2" t="s">
        <v>264</v>
      </c>
      <c r="H339" s="2" t="s">
        <v>287</v>
      </c>
      <c r="I339" s="2" t="s">
        <v>28</v>
      </c>
      <c r="J339" s="2">
        <v>1030</v>
      </c>
      <c r="K339" s="2" t="s">
        <v>232</v>
      </c>
      <c r="L339" s="4">
        <v>46227</v>
      </c>
      <c r="M339" s="2" t="s">
        <v>30</v>
      </c>
      <c r="N339" s="2" t="s">
        <v>80</v>
      </c>
      <c r="O339" s="2">
        <v>375950</v>
      </c>
      <c r="P339" s="2" cm="1">
        <f t="array" ref="P339">_xlfn.IFS(AD339=$AT$8,STL!$P$3,AD339=$AT$9,STL!$P$4,AD339=$AT$10,STL!$P$5,AD339=$AT$11,STL!$P$6,AD339=$AT$12,STL!$P$7,AD339=$AT$13,STL!$P$8,AD339=$AT$14,STL!$P$9,AD339=$AT$15,STL!$P$10,AD339=$AT$16,STL!$P$11,AD339=$AT$17,STL!$P$12,AD339=$AT$18,STL!$P$13,AD339=$AT$19,STL!$P$14,AD339=$AT$20,STL!$P$15,AD339=$AT$21,STL!$P$16,AD339=$AT$22,STL!$P$17,AD339=$AT$23,STL!$P$18,AD339=$AT$24,STL!$P$19,AD339=$AT$25,STL!$P$20,AD339=$AT$26,STL!$P$21,AD339=$AT$27,STL!$P$22,AD339=$AT$28,STL!$P$23,AD339=$AT$29,STL!$P$24,AD339=$AT$30,STL!$P$25,AD339=$AT$31,STL!$P$26,AD339=$AT$32,STL!$P$27,AD339=$AT$33,STL!$P$28,AD339=$AT$34,STL!$P$29,AD339=$AT$35,STL!$P$30,AD339=$AT$36,STL!$P$31,AD339=$AT$37,STL!$P$32,AD339=$AT$38,STL!$P$33,AD339=$AT$39,STL!$P$34,AD339=$AT$40,STL!$P$35,AD339=$AT$41,STL!$P$36,AD339=$AT$42,STL!$P$37,AD339=$AT$43,STL!$P$38,AD339=$AT$44,STL!$P$39,AD339=$AT$45,STL!$P$40,AD339=$AT$46,STL!$P$41,AD339=$AT$47,STL!$P$42,AD339=$AT$48,STL!$P$43,AD339=$AT$49,STL!$P$44)</f>
        <v>8.3350000000000009</v>
      </c>
      <c r="Q339" s="2">
        <f>STL!$Q$3</f>
        <v>28</v>
      </c>
      <c r="R339" s="42">
        <f>STL!$R$3</f>
        <v>36.335000000000001</v>
      </c>
      <c r="S339" s="43" cm="1">
        <f t="array" ref="S339">_xlfn.IFS(A339=$AT$8,STL!$S$3,A339=$AT$9,STL!$S$4,A339=$AT$10,STL!$S$5,A339=$AT$11,STL!$S$6,A339=$AT$12,STL!$S$7,A339=$AT$13,STL!$S$8,A339=$AT$14,STL!$S$9,A339=$AT$15,STL!$S$10,A339=$AT$16,STL!$S$11,A339=$AT$17,STL!$S$12,A339=$AT$18,STL!$S$13,A339=$AT$19,STL!$S$14,A339=$AT$20,STL!$S$15,A339=$AT$21,STL!$S$16,A339=$AT$22,STL!$S$17,A339=$AT$23,STL!$S$18,A339=$AT$24,STL!$S$19,A339=$AT$25,STL!$S$20,A339=$AT$26,STL!$S$21,A339=$AT$27,STL!$S$22,A339=$AT$28,STL!$S$23,A339=$AT$29,STL!$S$24,A339=$AT$30,STL!$S$25,A339=$AT$31,STL!$S$26,A339=$AT$32,STL!$S$27,A339=$AT$33,STL!$S$28,A339=$AT$34,STL!$S$29,A339=$AT$35,STL!$S$30,A339=$AT$36,STL!$S$31,A339=$AT$37,STL!$S$32,A339=$AT$38,STL!$S$33,A339=$AT$39,STL!$S$34,A339=$AT$40,STL!$S$35,A339=$AT$41,STL!$S$36,A339=$AT$42,STL!$S$37,A339=$AT$43,STL!$S$38,A339=$AT$44,STL!$S$39,A339=$AT$45,STL!$S$40,A339=$AT$46,STL!$S$41,A339=$AT$47,STL!$S$42,A339=$AT$48,STL!$S$43,A339=$AT$49,STL!$S$44)</f>
        <v>13426.785714285714</v>
      </c>
      <c r="T339" s="2" cm="1">
        <f t="array" ref="T339">_xlfn.IFS(AD339=$AX$8,STL!$T$3,AD339=$AX$9,STL!$T$4,AD339=$AX$10,STL!$T$5,AD339=$AX$11,STL!$T$6,AD339=$AX$12,STL!$T$7,AD339=$AX$13,STL!$T$8,AD339=$AX$14,STL!$T$9,AD339=$AX$15,STL!$T$10,AD339=$AX$16,STL!$T$11,AD339=$AX$17,STL!$T$12,AD339=$AX$18,STL!$T$13,AD339=$AX$19,STL!$T$14,AD339=$AX$20,STL!$T$15,AD339=$AX$21,STL!$T$16,AD339=$AX$22,STL!$T$17,AD339=$AX$23,STL!$T$18,AD339=$AX$24,STL!$T$19,AD339=$AX$25,STL!$T$20,AD339=$AX$26,STL!$T$21,AD339=$AX$27,STL!$T$22,AD339=$AX$28,STL!$T$23,AD339=$AX$29,STL!$T$24,AD339=$AX$30,STL!$T$25,AD339=$AX$31,STL!$T$26,AD339=$AX$32,STL!$T$27,AD339=$AX$33,STL!$T$28,AD339=$AX$34,STL!$T$29,AD339=$AX$35,STL!$T$30,AD339=$AX$36,STL!$T$31,AD339=$AX$37,STL!$T$32,AD339=$AX$38,STL!$T$33,AD339=$AX$39,STL!$T$34,AD339=$AX$40,STL!$T$35,AD339=$AX$41,STL!$T$36,AD339=$AX$42,STL!$T$37,AD339=$AX$43,STL!$T$38,AD339=$AX$44,STL!$T$39,AD339=$AX$45,STL!$T$40,AD339=$AX$46,STL!$T$41,AD339=$AX$47,STL!$T$42,AD339=$AX$48,STL!$T$43,AD339=$AX$49,STL!$T$44)</f>
        <v>116.33799999999999</v>
      </c>
      <c r="U339" s="2" cm="1">
        <f t="array" ref="U339">_xlfn.IFS($AD339=$AX$8,STL!$U$3,$AD339=$AX$9,STL!$U$4,$AD339=$AX$10,STL!$U$5,$AD339=$AX$11,STL!$U$6,$AD339=$AX$12,STL!$U$7,$AD339=$AX$13,STL!$U$8,$AD339=$AX$14,STL!$U$9,$AD339=$AX$15,STL!$U$10,$AD339=$AX$16,STL!$U$11,$AD339=$AX$17,STL!$U$12,$AD339=$AX$18,STL!$U$13,$AD339=$AX$19,STL!$U$14,$AD339=$AX$20,STL!$U$15,$AD339=$AX$21,STL!$U$16,$AD339=$AX$22,STL!$U$17,$AD339=$AX$23,STL!$U$18,$AD339=$AX$24,STL!$U$19,$AD339=$AX$25,STL!$U$20,$AD339=$AX$26,STL!$U$21,$AD339=$AX$27,STL!$U$22,$AD339=$AX$28,STL!$U$23,$AD339=$AX$29,STL!$U$24,$AD339=$AX$30,STL!$U$25,$AD339=$AX$31,STL!$U$26,$AD339=$AX$32,STL!$U$27,$AD339=$AX$33,STL!$U$28,$AD339=$AX$34,STL!$U$29,$AD339=$AX$35,STL!$U$30,$AD339=$AX$36,STL!$U$31,$AD339=$AX$37,STL!$U$32,$AD339=$AX$38,STL!$U$33,$AD339=$AX$39,STL!$U$34,$AD339=$AX$40,STL!$U$35,$AD339=$AX$41,STL!$U$36,$AD339=$AX$42,STL!$U$37,$AD339=$AX$43,STL!$U$38,$AD339=$AX$44,STL!$U$39,$AD339=$AX$45,STL!$U$40,$AD339=$AX$46,STL!$U$41,$AD339=$AX$47,STL!$U$42,$AD339=$AX$48,STL!$U$43,$AD339=$AX$49,STL!$U$44)</f>
        <v>8.2929999999999993</v>
      </c>
      <c r="V339" s="2" cm="1">
        <f t="array" ref="V339">_xlfn.IFS($AD339=$AX$8,STL!$V$3,$AD339=$AX$9,STL!$V$4,$AD339=$AX$10,STL!$V$5,$AD339=$AX$11,STL!$V$6,$AD339=$AX$12,STL!$V$7,$AD339=$AX$13,STL!$V$8,$AD339=$AX$14,STL!$V$9,$AD339=$AX$15,STL!$V$10,$AD339=$AX$16,STL!$V$11,$AD339=$AX$17,STL!$V$12,$AD339=$AX$18,STL!$V$13,$AD339=$AX$19,STL!$V$14,$AD339=$AX$20,STL!$V$15,$AD339=$AX$21,STL!$V$16,$AD339=$AX$22,STL!$V$17,$AD339=$AX$23,STL!$V$18,$AD339=$AX$24,STL!$V$19,$AD339=$AX$25,STL!$V$20,$AD339=$AX$26,STL!$V$21,$AD339=$AX$27,STL!$V$22,$AD339=$AX$28,STL!$V$23,$AD339=$AX$29,STL!$V$24,$AD339=$AX$30,STL!$V$25,$AD339=$AX$31,STL!$V$26,$AD339=$AX$32,STL!$V$27,$AD339=$AX$33,STL!$V$28,$AD339=$AX$34,STL!$V$29,$AD339=$AX$35,STL!$V$30,$AD339=$AX$36,STL!$V$31,$AD339=$AX$37,STL!$V$32,$AD339=$AX$38,STL!$V$33,$AD339=$AX$39,STL!$V$34,$AD339=$AX$40,STL!$V$35,$AD339=$AX$41,STL!$V$36,$AD339=$AX$42,STL!$V$37,$AD339=$AX$43,STL!$V$38,$AD339=$AX$44,STL!$V$39,$AD339=$AX$45,STL!$V$40,$AD339=$AX$46,STL!$V$41,$AD339=$AX$47,STL!$V$42,$AD339=$AX$48,STL!$V$43,$AD339=$AX$49,STL!$V$44)</f>
        <v>124.631</v>
      </c>
      <c r="W339" s="2" t="s">
        <v>1657</v>
      </c>
      <c r="X339" s="2">
        <v>0.2</v>
      </c>
      <c r="Y339" s="2" t="s">
        <v>33</v>
      </c>
      <c r="Z339" s="2" t="s">
        <v>34</v>
      </c>
      <c r="AA339" s="2" t="s">
        <v>35</v>
      </c>
      <c r="AB339" s="2">
        <v>35490.426772999999</v>
      </c>
      <c r="AC339" s="2">
        <v>35.490426999999997</v>
      </c>
      <c r="AD339" s="2">
        <v>41</v>
      </c>
      <c r="AE339" s="10" t="s">
        <v>307</v>
      </c>
      <c r="AF339" s="2">
        <f t="shared" si="6"/>
        <v>953044.71647499991</v>
      </c>
      <c r="AG339" s="2" cm="1">
        <f t="array" ref="AG339">_xlfn.IFS(D339="I",MIN('Datos pp I Región'!$K$7:$K$9),D339="II",MIN('Datos pp II Región'!$K$7:$K$9),D339="III",MIN('Datos pp III Región'!$K$7:$K$9),D339="IV",MIN('Datos pp IV Región'!$K$7:$K$9),D339="V",MIN('Datos pp V Región'!$K$7:$K$9),D339="RM",MIN('Datos pp RM'!$K$7:$K$9),D339="VI",MIN('Datos pp VI Región'!$K$7:$K$9))</f>
        <v>2</v>
      </c>
      <c r="AH339" s="2" cm="1">
        <f t="array" ref="AH339">_xlfn.IFS(Z339="Pavimentado",1-(AG339/(4*365)),Z339="No Pavimentado",1-(AG339/365))</f>
        <v>0.99863013698630132</v>
      </c>
      <c r="AI339" s="2" cm="1">
        <f t="array" ref="AI339">_xlfn.IFS(Z339="Pavimentado",8,Z339="No Pavimentado",R339)</f>
        <v>8</v>
      </c>
      <c r="AJ339" s="2">
        <v>0.62</v>
      </c>
      <c r="AK339" s="2">
        <v>0.15</v>
      </c>
      <c r="AL339" s="2">
        <v>1.5</v>
      </c>
      <c r="AM339" s="2">
        <v>0.15</v>
      </c>
      <c r="AN339" s="2"/>
      <c r="AO339" s="2" cm="1">
        <f t="array" ref="AO339">_xlfn.IFS($Z339=$AU$3,AJ339*(($X339)^(0.91))*(AI339*1.1023)^(1.02),$Z339=$AU$4,AL339*281.9*((8.5/12)^0.9)*(AI339/2.72)^0.45)</f>
        <v>1.3201600184669013</v>
      </c>
      <c r="AP339" s="2" cm="1">
        <f t="array" ref="AP339">_xlfn.IFS($Z339=$AU$3,AK339*(($X339)^(0.91))*(AI339*1.1023)^1.02,$Z339=$AU$4,AM339*281.9*((8.5/12)^0.9)*(AI339/2.72)^0.45)</f>
        <v>0.31939355285489546</v>
      </c>
      <c r="AQ339" s="2" cm="1">
        <f t="array" ref="AQ339">_xlfn.IFS(Z339=$AU$3,(AF339*AO339*AH339)/1000000,Z339=$AU$4,(AF339*AH339*AO339*(1-AN339))/1000000)</f>
        <v>1.2564480078568958</v>
      </c>
      <c r="AR339" s="2" cm="1">
        <f t="array" ref="AR339">_xlfn.IFS(Z339=$AU$3,(AF339*AP339*AH339)/1000000,Z339=$AU$4,(AF339*AH339*AP339*(1-AN339))/1000000)</f>
        <v>0.3039793567395716</v>
      </c>
    </row>
    <row r="340" spans="1:44" x14ac:dyDescent="0.3">
      <c r="A340" s="2">
        <v>42</v>
      </c>
      <c r="B340" t="s">
        <v>284</v>
      </c>
      <c r="D340" t="s">
        <v>75</v>
      </c>
      <c r="F340" s="2" t="s">
        <v>290</v>
      </c>
      <c r="G340" s="2" t="s">
        <v>103</v>
      </c>
      <c r="H340" s="2" t="s">
        <v>291</v>
      </c>
      <c r="I340" s="2" t="s">
        <v>28</v>
      </c>
      <c r="J340" s="2">
        <v>1030</v>
      </c>
      <c r="K340" s="2" t="s">
        <v>29</v>
      </c>
      <c r="L340" s="4">
        <v>46227</v>
      </c>
      <c r="M340" s="2" t="s">
        <v>30</v>
      </c>
      <c r="N340" s="2" t="s">
        <v>292</v>
      </c>
      <c r="O340" s="2">
        <v>375950</v>
      </c>
      <c r="P340" s="2" cm="1">
        <f t="array" ref="P340">_xlfn.IFS(AD340=$AT$8,STL!$P$3,AD340=$AT$9,STL!$P$4,AD340=$AT$10,STL!$P$5,AD340=$AT$11,STL!$P$6,AD340=$AT$12,STL!$P$7,AD340=$AT$13,STL!$P$8,AD340=$AT$14,STL!$P$9,AD340=$AT$15,STL!$P$10,AD340=$AT$16,STL!$P$11,AD340=$AT$17,STL!$P$12,AD340=$AT$18,STL!$P$13,AD340=$AT$19,STL!$P$14,AD340=$AT$20,STL!$P$15,AD340=$AT$21,STL!$P$16,AD340=$AT$22,STL!$P$17,AD340=$AT$23,STL!$P$18,AD340=$AT$24,STL!$P$19,AD340=$AT$25,STL!$P$20,AD340=$AT$26,STL!$P$21,AD340=$AT$27,STL!$P$22,AD340=$AT$28,STL!$P$23,AD340=$AT$29,STL!$P$24,AD340=$AT$30,STL!$P$25,AD340=$AT$31,STL!$P$26,AD340=$AT$32,STL!$P$27,AD340=$AT$33,STL!$P$28,AD340=$AT$34,STL!$P$29,AD340=$AT$35,STL!$P$30,AD340=$AT$36,STL!$P$31,AD340=$AT$37,STL!$P$32,AD340=$AT$38,STL!$P$33,AD340=$AT$39,STL!$P$34,AD340=$AT$40,STL!$P$35,AD340=$AT$41,STL!$P$36,AD340=$AT$42,STL!$P$37,AD340=$AT$43,STL!$P$38,AD340=$AT$44,STL!$P$39,AD340=$AT$45,STL!$P$40,AD340=$AT$46,STL!$P$41,AD340=$AT$47,STL!$P$42,AD340=$AT$48,STL!$P$43,AD340=$AT$49,STL!$P$44)</f>
        <v>8.3350000000000009</v>
      </c>
      <c r="Q340" s="2">
        <f>STL!$Q$3</f>
        <v>28</v>
      </c>
      <c r="R340" s="42">
        <f>STL!$R$3</f>
        <v>36.335000000000001</v>
      </c>
      <c r="S340" s="43" cm="1">
        <f t="array" ref="S340">_xlfn.IFS(A340=$AT$8,STL!$S$3,A340=$AT$9,STL!$S$4,A340=$AT$10,STL!$S$5,A340=$AT$11,STL!$S$6,A340=$AT$12,STL!$S$7,A340=$AT$13,STL!$S$8,A340=$AT$14,STL!$S$9,A340=$AT$15,STL!$S$10,A340=$AT$16,STL!$S$11,A340=$AT$17,STL!$S$12,A340=$AT$18,STL!$S$13,A340=$AT$19,STL!$S$14,A340=$AT$20,STL!$S$15,A340=$AT$21,STL!$S$16,A340=$AT$22,STL!$S$17,A340=$AT$23,STL!$S$18,A340=$AT$24,STL!$S$19,A340=$AT$25,STL!$S$20,A340=$AT$26,STL!$S$21,A340=$AT$27,STL!$S$22,A340=$AT$28,STL!$S$23,A340=$AT$29,STL!$S$24,A340=$AT$30,STL!$S$25,A340=$AT$31,STL!$S$26,A340=$AT$32,STL!$S$27,A340=$AT$33,STL!$S$28,A340=$AT$34,STL!$S$29,A340=$AT$35,STL!$S$30,A340=$AT$36,STL!$S$31,A340=$AT$37,STL!$S$32,A340=$AT$38,STL!$S$33,A340=$AT$39,STL!$S$34,A340=$AT$40,STL!$S$35,A340=$AT$41,STL!$S$36,A340=$AT$42,STL!$S$37,A340=$AT$43,STL!$S$38,A340=$AT$44,STL!$S$39,A340=$AT$45,STL!$S$40,A340=$AT$46,STL!$S$41,A340=$AT$47,STL!$S$42,A340=$AT$48,STL!$S$43,A340=$AT$49,STL!$S$44)</f>
        <v>13426.785714285714</v>
      </c>
      <c r="T340" s="2" cm="1">
        <f t="array" ref="T340">_xlfn.IFS(AD340=$AX$8,STL!$T$3,AD340=$AX$9,STL!$T$4,AD340=$AX$10,STL!$T$5,AD340=$AX$11,STL!$T$6,AD340=$AX$12,STL!$T$7,AD340=$AX$13,STL!$T$8,AD340=$AX$14,STL!$T$9,AD340=$AX$15,STL!$T$10,AD340=$AX$16,STL!$T$11,AD340=$AX$17,STL!$T$12,AD340=$AX$18,STL!$T$13,AD340=$AX$19,STL!$T$14,AD340=$AX$20,STL!$T$15,AD340=$AX$21,STL!$T$16,AD340=$AX$22,STL!$T$17,AD340=$AX$23,STL!$T$18,AD340=$AX$24,STL!$T$19,AD340=$AX$25,STL!$T$20,AD340=$AX$26,STL!$T$21,AD340=$AX$27,STL!$T$22,AD340=$AX$28,STL!$T$23,AD340=$AX$29,STL!$T$24,AD340=$AX$30,STL!$T$25,AD340=$AX$31,STL!$T$26,AD340=$AX$32,STL!$T$27,AD340=$AX$33,STL!$T$28,AD340=$AX$34,STL!$T$29,AD340=$AX$35,STL!$T$30,AD340=$AX$36,STL!$T$31,AD340=$AX$37,STL!$T$32,AD340=$AX$38,STL!$T$33,AD340=$AX$39,STL!$T$34,AD340=$AX$40,STL!$T$35,AD340=$AX$41,STL!$T$36,AD340=$AX$42,STL!$T$37,AD340=$AX$43,STL!$T$38,AD340=$AX$44,STL!$T$39,AD340=$AX$45,STL!$T$40,AD340=$AX$46,STL!$T$41,AD340=$AX$47,STL!$T$42,AD340=$AX$48,STL!$T$43,AD340=$AX$49,STL!$T$44)</f>
        <v>159.416</v>
      </c>
      <c r="U340" s="2" cm="1">
        <f t="array" ref="U340">_xlfn.IFS($AD340=$AX$8,STL!$U$3,$AD340=$AX$9,STL!$U$4,$AD340=$AX$10,STL!$U$5,$AD340=$AX$11,STL!$U$6,$AD340=$AX$12,STL!$U$7,$AD340=$AX$13,STL!$U$8,$AD340=$AX$14,STL!$U$9,$AD340=$AX$15,STL!$U$10,$AD340=$AX$16,STL!$U$11,$AD340=$AX$17,STL!$U$12,$AD340=$AX$18,STL!$U$13,$AD340=$AX$19,STL!$U$14,$AD340=$AX$20,STL!$U$15,$AD340=$AX$21,STL!$U$16,$AD340=$AX$22,STL!$U$17,$AD340=$AX$23,STL!$U$18,$AD340=$AX$24,STL!$U$19,$AD340=$AX$25,STL!$U$20,$AD340=$AX$26,STL!$U$21,$AD340=$AX$27,STL!$U$22,$AD340=$AX$28,STL!$U$23,$AD340=$AX$29,STL!$U$24,$AD340=$AX$30,STL!$U$25,$AD340=$AX$31,STL!$U$26,$AD340=$AX$32,STL!$U$27,$AD340=$AX$33,STL!$U$28,$AD340=$AX$34,STL!$U$29,$AD340=$AX$35,STL!$U$30,$AD340=$AX$36,STL!$U$31,$AD340=$AX$37,STL!$U$32,$AD340=$AX$38,STL!$U$33,$AD340=$AX$39,STL!$U$34,$AD340=$AX$40,STL!$U$35,$AD340=$AX$41,STL!$U$36,$AD340=$AX$42,STL!$U$37,$AD340=$AX$43,STL!$U$38,$AD340=$AX$44,STL!$U$39,$AD340=$AX$45,STL!$U$40,$AD340=$AX$46,STL!$U$41,$AD340=$AX$47,STL!$U$42,$AD340=$AX$48,STL!$U$43,$AD340=$AX$49,STL!$U$44)</f>
        <v>9.5749999999999993</v>
      </c>
      <c r="V340" s="2" cm="1">
        <f t="array" ref="V340">_xlfn.IFS($AD340=$AX$8,STL!$V$3,$AD340=$AX$9,STL!$V$4,$AD340=$AX$10,STL!$V$5,$AD340=$AX$11,STL!$V$6,$AD340=$AX$12,STL!$V$7,$AD340=$AX$13,STL!$V$8,$AD340=$AX$14,STL!$V$9,$AD340=$AX$15,STL!$V$10,$AD340=$AX$16,STL!$V$11,$AD340=$AX$17,STL!$V$12,$AD340=$AX$18,STL!$V$13,$AD340=$AX$19,STL!$V$14,$AD340=$AX$20,STL!$V$15,$AD340=$AX$21,STL!$V$16,$AD340=$AX$22,STL!$V$17,$AD340=$AX$23,STL!$V$18,$AD340=$AX$24,STL!$V$19,$AD340=$AX$25,STL!$V$20,$AD340=$AX$26,STL!$V$21,$AD340=$AX$27,STL!$V$22,$AD340=$AX$28,STL!$V$23,$AD340=$AX$29,STL!$V$24,$AD340=$AX$30,STL!$V$25,$AD340=$AX$31,STL!$V$26,$AD340=$AX$32,STL!$V$27,$AD340=$AX$33,STL!$V$28,$AD340=$AX$34,STL!$V$29,$AD340=$AX$35,STL!$V$30,$AD340=$AX$36,STL!$V$31,$AD340=$AX$37,STL!$V$32,$AD340=$AX$38,STL!$V$33,$AD340=$AX$39,STL!$V$34,$AD340=$AX$40,STL!$V$35,$AD340=$AX$41,STL!$V$36,$AD340=$AX$42,STL!$V$37,$AD340=$AX$43,STL!$V$38,$AD340=$AX$44,STL!$V$39,$AD340=$AX$45,STL!$V$40,$AD340=$AX$46,STL!$V$41,$AD340=$AX$47,STL!$V$42,$AD340=$AX$48,STL!$V$43,$AD340=$AX$49,STL!$V$44)</f>
        <v>168.99099999999999</v>
      </c>
      <c r="W340" s="2" t="s">
        <v>1658</v>
      </c>
      <c r="X340" s="2">
        <v>0.2</v>
      </c>
      <c r="Y340" s="2" t="s">
        <v>33</v>
      </c>
      <c r="Z340" s="2" t="s">
        <v>34</v>
      </c>
      <c r="AA340" s="2" t="s">
        <v>35</v>
      </c>
      <c r="AB340" s="2">
        <v>48916.938063000001</v>
      </c>
      <c r="AC340" s="2">
        <v>48.916938000000002</v>
      </c>
      <c r="AD340" s="2">
        <v>42</v>
      </c>
      <c r="AE340" s="10" t="s">
        <v>307</v>
      </c>
      <c r="AF340" s="17">
        <f t="shared" si="6"/>
        <v>1313594.48865</v>
      </c>
      <c r="AG340" s="2" cm="1">
        <f t="array" ref="AG340">_xlfn.IFS(D340="I",MIN('Datos pp I Región'!$K$7:$K$9),D340="II",MIN('Datos pp II Región'!$K$7:$K$9),D340="III",MIN('Datos pp III Región'!$K$7:$K$9),D340="IV",MIN('Datos pp IV Región'!$K$7:$K$9),D340="V",MIN('Datos pp V Región'!$K$7:$K$9),D340="RM",MIN('Datos pp RM'!$K$7:$K$9),D340="VI",MIN('Datos pp VI Región'!$K$7:$K$9))</f>
        <v>2</v>
      </c>
      <c r="AH340" s="2" cm="1">
        <f t="array" ref="AH340">_xlfn.IFS(Z340="Pavimentado",1-(AG340/(4*365)),Z340="No Pavimentado",1-(AG340/365))</f>
        <v>0.99863013698630132</v>
      </c>
      <c r="AI340" s="2" cm="1">
        <f t="array" ref="AI340">_xlfn.IFS(Z340="Pavimentado",8,Z340="No Pavimentado",R340)</f>
        <v>8</v>
      </c>
      <c r="AJ340" s="2">
        <v>0.62</v>
      </c>
      <c r="AK340" s="2">
        <v>0.15</v>
      </c>
      <c r="AL340" s="2">
        <v>1.5</v>
      </c>
      <c r="AM340" s="2">
        <v>0.15</v>
      </c>
      <c r="AN340" s="2"/>
      <c r="AO340" s="2" cm="1">
        <f t="array" ref="AO340">_xlfn.IFS($Z340=$AU$3,AJ340*(($X340)^(0.91))*(AI340*1.1023)^(1.02),$Z340=$AU$4,AL340*281.9*((8.5/12)^0.9)*(AI340/2.72)^0.45)</f>
        <v>1.3201600184669013</v>
      </c>
      <c r="AP340" s="2" cm="1">
        <f t="array" ref="AP340">_xlfn.IFS($Z340=$AU$3,AK340*(($X340)^(0.91))*(AI340*1.1023)^1.02,$Z340=$AU$4,AM340*281.9*((8.5/12)^0.9)*(AI340/2.72)^0.45)</f>
        <v>0.31939355285489546</v>
      </c>
      <c r="AQ340" s="2" cm="1">
        <f t="array" ref="AQ340">_xlfn.IFS(Z340=$AU$3,(AF340*AO340*AH340)/1000000,Z340=$AU$4,(AF340*AH340*AO340*(1-AN340))/1000000)</f>
        <v>1.7317793697032529</v>
      </c>
      <c r="AR340" s="2" cm="1">
        <f t="array" ref="AR340">_xlfn.IFS(Z340=$AU$3,(AF340*AP340*AH340)/1000000,Z340=$AU$4,(AF340*AH340*AP340*(1-AN340))/1000000)</f>
        <v>0.418978879766916</v>
      </c>
    </row>
    <row r="341" spans="1:44" x14ac:dyDescent="0.3">
      <c r="A341" s="2">
        <v>42</v>
      </c>
      <c r="B341" t="s">
        <v>284</v>
      </c>
      <c r="D341" t="s">
        <v>75</v>
      </c>
      <c r="F341" s="2" t="s">
        <v>290</v>
      </c>
      <c r="G341" s="2" t="s">
        <v>103</v>
      </c>
      <c r="H341" s="2" t="s">
        <v>291</v>
      </c>
      <c r="I341" s="2" t="s">
        <v>28</v>
      </c>
      <c r="J341" s="2">
        <v>1030</v>
      </c>
      <c r="K341" s="2" t="s">
        <v>29</v>
      </c>
      <c r="L341" s="4">
        <v>46227</v>
      </c>
      <c r="M341" s="2" t="s">
        <v>30</v>
      </c>
      <c r="N341" s="2" t="s">
        <v>292</v>
      </c>
      <c r="O341" s="2">
        <v>375950</v>
      </c>
      <c r="P341" s="2" cm="1">
        <f t="array" ref="P341">_xlfn.IFS(AD341=$AT$8,STL!$P$3,AD341=$AT$9,STL!$P$4,AD341=$AT$10,STL!$P$5,AD341=$AT$11,STL!$P$6,AD341=$AT$12,STL!$P$7,AD341=$AT$13,STL!$P$8,AD341=$AT$14,STL!$P$9,AD341=$AT$15,STL!$P$10,AD341=$AT$16,STL!$P$11,AD341=$AT$17,STL!$P$12,AD341=$AT$18,STL!$P$13,AD341=$AT$19,STL!$P$14,AD341=$AT$20,STL!$P$15,AD341=$AT$21,STL!$P$16,AD341=$AT$22,STL!$P$17,AD341=$AT$23,STL!$P$18,AD341=$AT$24,STL!$P$19,AD341=$AT$25,STL!$P$20,AD341=$AT$26,STL!$P$21,AD341=$AT$27,STL!$P$22,AD341=$AT$28,STL!$P$23,AD341=$AT$29,STL!$P$24,AD341=$AT$30,STL!$P$25,AD341=$AT$31,STL!$P$26,AD341=$AT$32,STL!$P$27,AD341=$AT$33,STL!$P$28,AD341=$AT$34,STL!$P$29,AD341=$AT$35,STL!$P$30,AD341=$AT$36,STL!$P$31,AD341=$AT$37,STL!$P$32,AD341=$AT$38,STL!$P$33,AD341=$AT$39,STL!$P$34,AD341=$AT$40,STL!$P$35,AD341=$AT$41,STL!$P$36,AD341=$AT$42,STL!$P$37,AD341=$AT$43,STL!$P$38,AD341=$AT$44,STL!$P$39,AD341=$AT$45,STL!$P$40,AD341=$AT$46,STL!$P$41,AD341=$AT$47,STL!$P$42,AD341=$AT$48,STL!$P$43,AD341=$AT$49,STL!$P$44)</f>
        <v>8.3350000000000009</v>
      </c>
      <c r="Q341" s="2">
        <f>STL!$Q$3</f>
        <v>28</v>
      </c>
      <c r="R341" s="42">
        <f>STL!$R$3</f>
        <v>36.335000000000001</v>
      </c>
      <c r="S341" s="43" cm="1">
        <f t="array" ref="S341">_xlfn.IFS(A341=$AT$8,STL!$S$3,A341=$AT$9,STL!$S$4,A341=$AT$10,STL!$S$5,A341=$AT$11,STL!$S$6,A341=$AT$12,STL!$S$7,A341=$AT$13,STL!$S$8,A341=$AT$14,STL!$S$9,A341=$AT$15,STL!$S$10,A341=$AT$16,STL!$S$11,A341=$AT$17,STL!$S$12,A341=$AT$18,STL!$S$13,A341=$AT$19,STL!$S$14,A341=$AT$20,STL!$S$15,A341=$AT$21,STL!$S$16,A341=$AT$22,STL!$S$17,A341=$AT$23,STL!$S$18,A341=$AT$24,STL!$S$19,A341=$AT$25,STL!$S$20,A341=$AT$26,STL!$S$21,A341=$AT$27,STL!$S$22,A341=$AT$28,STL!$S$23,A341=$AT$29,STL!$S$24,A341=$AT$30,STL!$S$25,A341=$AT$31,STL!$S$26,A341=$AT$32,STL!$S$27,A341=$AT$33,STL!$S$28,A341=$AT$34,STL!$S$29,A341=$AT$35,STL!$S$30,A341=$AT$36,STL!$S$31,A341=$AT$37,STL!$S$32,A341=$AT$38,STL!$S$33,A341=$AT$39,STL!$S$34,A341=$AT$40,STL!$S$35,A341=$AT$41,STL!$S$36,A341=$AT$42,STL!$S$37,A341=$AT$43,STL!$S$38,A341=$AT$44,STL!$S$39,A341=$AT$45,STL!$S$40,A341=$AT$46,STL!$S$41,A341=$AT$47,STL!$S$42,A341=$AT$48,STL!$S$43,A341=$AT$49,STL!$S$44)</f>
        <v>13426.785714285714</v>
      </c>
      <c r="T341" s="2" cm="1">
        <f t="array" ref="T341">_xlfn.IFS(AD341=$AX$8,STL!$T$3,AD341=$AX$9,STL!$T$4,AD341=$AX$10,STL!$T$5,AD341=$AX$11,STL!$T$6,AD341=$AX$12,STL!$T$7,AD341=$AX$13,STL!$T$8,AD341=$AX$14,STL!$T$9,AD341=$AX$15,STL!$T$10,AD341=$AX$16,STL!$T$11,AD341=$AX$17,STL!$T$12,AD341=$AX$18,STL!$T$13,AD341=$AX$19,STL!$T$14,AD341=$AX$20,STL!$T$15,AD341=$AX$21,STL!$T$16,AD341=$AX$22,STL!$T$17,AD341=$AX$23,STL!$T$18,AD341=$AX$24,STL!$T$19,AD341=$AX$25,STL!$T$20,AD341=$AX$26,STL!$T$21,AD341=$AX$27,STL!$T$22,AD341=$AX$28,STL!$T$23,AD341=$AX$29,STL!$T$24,AD341=$AX$30,STL!$T$25,AD341=$AX$31,STL!$T$26,AD341=$AX$32,STL!$T$27,AD341=$AX$33,STL!$T$28,AD341=$AX$34,STL!$T$29,AD341=$AX$35,STL!$T$30,AD341=$AX$36,STL!$T$31,AD341=$AX$37,STL!$T$32,AD341=$AX$38,STL!$T$33,AD341=$AX$39,STL!$T$34,AD341=$AX$40,STL!$T$35,AD341=$AX$41,STL!$T$36,AD341=$AX$42,STL!$T$37,AD341=$AX$43,STL!$T$38,AD341=$AX$44,STL!$T$39,AD341=$AX$45,STL!$T$40,AD341=$AX$46,STL!$T$41,AD341=$AX$47,STL!$T$42,AD341=$AX$48,STL!$T$43,AD341=$AX$49,STL!$T$44)</f>
        <v>159.416</v>
      </c>
      <c r="U341" s="2" cm="1">
        <f t="array" ref="U341">_xlfn.IFS($AD341=$AX$8,STL!$U$3,$AD341=$AX$9,STL!$U$4,$AD341=$AX$10,STL!$U$5,$AD341=$AX$11,STL!$U$6,$AD341=$AX$12,STL!$U$7,$AD341=$AX$13,STL!$U$8,$AD341=$AX$14,STL!$U$9,$AD341=$AX$15,STL!$U$10,$AD341=$AX$16,STL!$U$11,$AD341=$AX$17,STL!$U$12,$AD341=$AX$18,STL!$U$13,$AD341=$AX$19,STL!$U$14,$AD341=$AX$20,STL!$U$15,$AD341=$AX$21,STL!$U$16,$AD341=$AX$22,STL!$U$17,$AD341=$AX$23,STL!$U$18,$AD341=$AX$24,STL!$U$19,$AD341=$AX$25,STL!$U$20,$AD341=$AX$26,STL!$U$21,$AD341=$AX$27,STL!$U$22,$AD341=$AX$28,STL!$U$23,$AD341=$AX$29,STL!$U$24,$AD341=$AX$30,STL!$U$25,$AD341=$AX$31,STL!$U$26,$AD341=$AX$32,STL!$U$27,$AD341=$AX$33,STL!$U$28,$AD341=$AX$34,STL!$U$29,$AD341=$AX$35,STL!$U$30,$AD341=$AX$36,STL!$U$31,$AD341=$AX$37,STL!$U$32,$AD341=$AX$38,STL!$U$33,$AD341=$AX$39,STL!$U$34,$AD341=$AX$40,STL!$U$35,$AD341=$AX$41,STL!$U$36,$AD341=$AX$42,STL!$U$37,$AD341=$AX$43,STL!$U$38,$AD341=$AX$44,STL!$U$39,$AD341=$AX$45,STL!$U$40,$AD341=$AX$46,STL!$U$41,$AD341=$AX$47,STL!$U$42,$AD341=$AX$48,STL!$U$43,$AD341=$AX$49,STL!$U$44)</f>
        <v>9.5749999999999993</v>
      </c>
      <c r="V341" s="2" cm="1">
        <f t="array" ref="V341">_xlfn.IFS($AD341=$AX$8,STL!$V$3,$AD341=$AX$9,STL!$V$4,$AD341=$AX$10,STL!$V$5,$AD341=$AX$11,STL!$V$6,$AD341=$AX$12,STL!$V$7,$AD341=$AX$13,STL!$V$8,$AD341=$AX$14,STL!$V$9,$AD341=$AX$15,STL!$V$10,$AD341=$AX$16,STL!$V$11,$AD341=$AX$17,STL!$V$12,$AD341=$AX$18,STL!$V$13,$AD341=$AX$19,STL!$V$14,$AD341=$AX$20,STL!$V$15,$AD341=$AX$21,STL!$V$16,$AD341=$AX$22,STL!$V$17,$AD341=$AX$23,STL!$V$18,$AD341=$AX$24,STL!$V$19,$AD341=$AX$25,STL!$V$20,$AD341=$AX$26,STL!$V$21,$AD341=$AX$27,STL!$V$22,$AD341=$AX$28,STL!$V$23,$AD341=$AX$29,STL!$V$24,$AD341=$AX$30,STL!$V$25,$AD341=$AX$31,STL!$V$26,$AD341=$AX$32,STL!$V$27,$AD341=$AX$33,STL!$V$28,$AD341=$AX$34,STL!$V$29,$AD341=$AX$35,STL!$V$30,$AD341=$AX$36,STL!$V$31,$AD341=$AX$37,STL!$V$32,$AD341=$AX$38,STL!$V$33,$AD341=$AX$39,STL!$V$34,$AD341=$AX$40,STL!$V$35,$AD341=$AX$41,STL!$V$36,$AD341=$AX$42,STL!$V$37,$AD341=$AX$43,STL!$V$38,$AD341=$AX$44,STL!$V$39,$AD341=$AX$45,STL!$V$40,$AD341=$AX$46,STL!$V$41,$AD341=$AX$47,STL!$V$42,$AD341=$AX$48,STL!$V$43,$AD341=$AX$49,STL!$V$44)</f>
        <v>168.99099999999999</v>
      </c>
      <c r="W341" s="2" t="s">
        <v>1659</v>
      </c>
      <c r="X341" s="2">
        <v>0</v>
      </c>
      <c r="Y341" s="2" t="s">
        <v>33</v>
      </c>
      <c r="Z341" s="2" t="s">
        <v>61</v>
      </c>
      <c r="AA341" s="2" t="s">
        <v>35</v>
      </c>
      <c r="AB341" s="2">
        <v>2218.798542</v>
      </c>
      <c r="AC341" s="2">
        <v>2.2187990000000002</v>
      </c>
      <c r="AD341" s="2">
        <v>42</v>
      </c>
      <c r="AE341" s="10" t="s">
        <v>307</v>
      </c>
      <c r="AF341" s="2">
        <f>IF(AE341="Si",AC341*S341*2,AC341*S341)</f>
        <v>59582.67743214286</v>
      </c>
      <c r="AG341" s="2" cm="1">
        <f t="array" ref="AG341">_xlfn.IFS(D341="I",MIN('Datos pp I Región'!$K$7:$K$9),D341="II",MIN('Datos pp II Región'!$K$7:$K$9),D341="III",MIN('Datos pp III Región'!$K$7:$K$9),D341="IV",MIN('Datos pp IV Región'!$K$7:$K$9),D341="V",MIN('Datos pp V Región'!$K$7:$K$9),D341="RM",MIN('Datos pp RM'!$K$7:$K$9),D341="VI",MIN('Datos pp VI Región'!$K$7:$K$9))</f>
        <v>2</v>
      </c>
      <c r="AH341" s="2" cm="1">
        <f t="array" ref="AH341">_xlfn.IFS(Z341="Pavimentado",1-(AG341/(4*365)),Z341="No Pavimentado",1-(AG341/365))</f>
        <v>0.9945205479452055</v>
      </c>
      <c r="AI341" s="2" cm="1">
        <f t="array" ref="AI341">_xlfn.IFS(Z341="Pavimentado",8,Z341="No Pavimentado",R341)</f>
        <v>36.335000000000001</v>
      </c>
      <c r="AJ341" s="2">
        <v>0.62</v>
      </c>
      <c r="AK341" s="2">
        <v>0.15</v>
      </c>
      <c r="AL341" s="2">
        <v>1.5</v>
      </c>
      <c r="AM341" s="2">
        <v>0.15</v>
      </c>
      <c r="AN341" s="2"/>
      <c r="AO341" s="2" cm="1">
        <f t="array" ref="AO341">_xlfn.IFS($Z341=$AU$3,AJ341*(($X341)^(0.91))*(AI341*1.1023)^(1.02),$Z341=$AU$4,AL341*281.9*((8.5/12)^0.9)*(AI341/2.72)^0.45)</f>
        <v>995.38378987729118</v>
      </c>
      <c r="AP341" s="2" cm="1">
        <f t="array" ref="AP341">_xlfn.IFS($Z341=$AU$3,AK341*(($X341)^(0.91))*(AI341*1.1023)^1.02,$Z341=$AU$4,AM341*281.9*((8.5/12)^0.9)*(AI341/2.72)^0.45)</f>
        <v>99.538378987729104</v>
      </c>
      <c r="AQ341" s="2" cm="1">
        <f t="array" ref="AQ341">_xlfn.IFS(Z341=$AU$3,(AF341*AO341*AH341)/1000000,Z341=$AU$4,(AF341*AH341*AO341*(1-AN341))/1000000)</f>
        <v>58.982657951396249</v>
      </c>
      <c r="AR341" s="2" cm="1">
        <f t="array" ref="AR341">_xlfn.IFS(Z341=$AU$3,(AF341*AP341*AH341)/1000000,Z341=$AU$4,(AF341*AH341*AP341*(1-AN341))/1000000)</f>
        <v>5.8982657951396238</v>
      </c>
    </row>
    <row r="342" spans="1:44" x14ac:dyDescent="0.3">
      <c r="A342" s="2">
        <v>42</v>
      </c>
      <c r="B342" t="s">
        <v>284</v>
      </c>
      <c r="D342" t="s">
        <v>75</v>
      </c>
      <c r="F342" s="2" t="s">
        <v>290</v>
      </c>
      <c r="G342" s="2" t="s">
        <v>103</v>
      </c>
      <c r="H342" s="2" t="s">
        <v>291</v>
      </c>
      <c r="I342" s="2" t="s">
        <v>28</v>
      </c>
      <c r="J342" s="2">
        <v>1030</v>
      </c>
      <c r="K342" s="2" t="s">
        <v>29</v>
      </c>
      <c r="L342" s="4">
        <v>46227</v>
      </c>
      <c r="M342" s="2" t="s">
        <v>30</v>
      </c>
      <c r="N342" s="2" t="s">
        <v>292</v>
      </c>
      <c r="O342" s="2">
        <v>375950</v>
      </c>
      <c r="P342" s="2" cm="1">
        <f t="array" ref="P342">_xlfn.IFS(AD342=$AT$8,STL!$P$3,AD342=$AT$9,STL!$P$4,AD342=$AT$10,STL!$P$5,AD342=$AT$11,STL!$P$6,AD342=$AT$12,STL!$P$7,AD342=$AT$13,STL!$P$8,AD342=$AT$14,STL!$P$9,AD342=$AT$15,STL!$P$10,AD342=$AT$16,STL!$P$11,AD342=$AT$17,STL!$P$12,AD342=$AT$18,STL!$P$13,AD342=$AT$19,STL!$P$14,AD342=$AT$20,STL!$P$15,AD342=$AT$21,STL!$P$16,AD342=$AT$22,STL!$P$17,AD342=$AT$23,STL!$P$18,AD342=$AT$24,STL!$P$19,AD342=$AT$25,STL!$P$20,AD342=$AT$26,STL!$P$21,AD342=$AT$27,STL!$P$22,AD342=$AT$28,STL!$P$23,AD342=$AT$29,STL!$P$24,AD342=$AT$30,STL!$P$25,AD342=$AT$31,STL!$P$26,AD342=$AT$32,STL!$P$27,AD342=$AT$33,STL!$P$28,AD342=$AT$34,STL!$P$29,AD342=$AT$35,STL!$P$30,AD342=$AT$36,STL!$P$31,AD342=$AT$37,STL!$P$32,AD342=$AT$38,STL!$P$33,AD342=$AT$39,STL!$P$34,AD342=$AT$40,STL!$P$35,AD342=$AT$41,STL!$P$36,AD342=$AT$42,STL!$P$37,AD342=$AT$43,STL!$P$38,AD342=$AT$44,STL!$P$39,AD342=$AT$45,STL!$P$40,AD342=$AT$46,STL!$P$41,AD342=$AT$47,STL!$P$42,AD342=$AT$48,STL!$P$43,AD342=$AT$49,STL!$P$44)</f>
        <v>8.3350000000000009</v>
      </c>
      <c r="Q342" s="2">
        <f>STL!$Q$3</f>
        <v>28</v>
      </c>
      <c r="R342" s="42">
        <f>STL!$R$3</f>
        <v>36.335000000000001</v>
      </c>
      <c r="S342" s="43" cm="1">
        <f t="array" ref="S342">_xlfn.IFS(A342=$AT$8,STL!$S$3,A342=$AT$9,STL!$S$4,A342=$AT$10,STL!$S$5,A342=$AT$11,STL!$S$6,A342=$AT$12,STL!$S$7,A342=$AT$13,STL!$S$8,A342=$AT$14,STL!$S$9,A342=$AT$15,STL!$S$10,A342=$AT$16,STL!$S$11,A342=$AT$17,STL!$S$12,A342=$AT$18,STL!$S$13,A342=$AT$19,STL!$S$14,A342=$AT$20,STL!$S$15,A342=$AT$21,STL!$S$16,A342=$AT$22,STL!$S$17,A342=$AT$23,STL!$S$18,A342=$AT$24,STL!$S$19,A342=$AT$25,STL!$S$20,A342=$AT$26,STL!$S$21,A342=$AT$27,STL!$S$22,A342=$AT$28,STL!$S$23,A342=$AT$29,STL!$S$24,A342=$AT$30,STL!$S$25,A342=$AT$31,STL!$S$26,A342=$AT$32,STL!$S$27,A342=$AT$33,STL!$S$28,A342=$AT$34,STL!$S$29,A342=$AT$35,STL!$S$30,A342=$AT$36,STL!$S$31,A342=$AT$37,STL!$S$32,A342=$AT$38,STL!$S$33,A342=$AT$39,STL!$S$34,A342=$AT$40,STL!$S$35,A342=$AT$41,STL!$S$36,A342=$AT$42,STL!$S$37,A342=$AT$43,STL!$S$38,A342=$AT$44,STL!$S$39,A342=$AT$45,STL!$S$40,A342=$AT$46,STL!$S$41,A342=$AT$47,STL!$S$42,A342=$AT$48,STL!$S$43,A342=$AT$49,STL!$S$44)</f>
        <v>13426.785714285714</v>
      </c>
      <c r="T342" s="2" cm="1">
        <f t="array" ref="T342">_xlfn.IFS(AD342=$AX$8,STL!$T$3,AD342=$AX$9,STL!$T$4,AD342=$AX$10,STL!$T$5,AD342=$AX$11,STL!$T$6,AD342=$AX$12,STL!$T$7,AD342=$AX$13,STL!$T$8,AD342=$AX$14,STL!$T$9,AD342=$AX$15,STL!$T$10,AD342=$AX$16,STL!$T$11,AD342=$AX$17,STL!$T$12,AD342=$AX$18,STL!$T$13,AD342=$AX$19,STL!$T$14,AD342=$AX$20,STL!$T$15,AD342=$AX$21,STL!$T$16,AD342=$AX$22,STL!$T$17,AD342=$AX$23,STL!$T$18,AD342=$AX$24,STL!$T$19,AD342=$AX$25,STL!$T$20,AD342=$AX$26,STL!$T$21,AD342=$AX$27,STL!$T$22,AD342=$AX$28,STL!$T$23,AD342=$AX$29,STL!$T$24,AD342=$AX$30,STL!$T$25,AD342=$AX$31,STL!$T$26,AD342=$AX$32,STL!$T$27,AD342=$AX$33,STL!$T$28,AD342=$AX$34,STL!$T$29,AD342=$AX$35,STL!$T$30,AD342=$AX$36,STL!$T$31,AD342=$AX$37,STL!$T$32,AD342=$AX$38,STL!$T$33,AD342=$AX$39,STL!$T$34,AD342=$AX$40,STL!$T$35,AD342=$AX$41,STL!$T$36,AD342=$AX$42,STL!$T$37,AD342=$AX$43,STL!$T$38,AD342=$AX$44,STL!$T$39,AD342=$AX$45,STL!$T$40,AD342=$AX$46,STL!$T$41,AD342=$AX$47,STL!$T$42,AD342=$AX$48,STL!$T$43,AD342=$AX$49,STL!$T$44)</f>
        <v>159.416</v>
      </c>
      <c r="U342" s="2" cm="1">
        <f t="array" ref="U342">_xlfn.IFS($AD342=$AX$8,STL!$U$3,$AD342=$AX$9,STL!$U$4,$AD342=$AX$10,STL!$U$5,$AD342=$AX$11,STL!$U$6,$AD342=$AX$12,STL!$U$7,$AD342=$AX$13,STL!$U$8,$AD342=$AX$14,STL!$U$9,$AD342=$AX$15,STL!$U$10,$AD342=$AX$16,STL!$U$11,$AD342=$AX$17,STL!$U$12,$AD342=$AX$18,STL!$U$13,$AD342=$AX$19,STL!$U$14,$AD342=$AX$20,STL!$U$15,$AD342=$AX$21,STL!$U$16,$AD342=$AX$22,STL!$U$17,$AD342=$AX$23,STL!$U$18,$AD342=$AX$24,STL!$U$19,$AD342=$AX$25,STL!$U$20,$AD342=$AX$26,STL!$U$21,$AD342=$AX$27,STL!$U$22,$AD342=$AX$28,STL!$U$23,$AD342=$AX$29,STL!$U$24,$AD342=$AX$30,STL!$U$25,$AD342=$AX$31,STL!$U$26,$AD342=$AX$32,STL!$U$27,$AD342=$AX$33,STL!$U$28,$AD342=$AX$34,STL!$U$29,$AD342=$AX$35,STL!$U$30,$AD342=$AX$36,STL!$U$31,$AD342=$AX$37,STL!$U$32,$AD342=$AX$38,STL!$U$33,$AD342=$AX$39,STL!$U$34,$AD342=$AX$40,STL!$U$35,$AD342=$AX$41,STL!$U$36,$AD342=$AX$42,STL!$U$37,$AD342=$AX$43,STL!$U$38,$AD342=$AX$44,STL!$U$39,$AD342=$AX$45,STL!$U$40,$AD342=$AX$46,STL!$U$41,$AD342=$AX$47,STL!$U$42,$AD342=$AX$48,STL!$U$43,$AD342=$AX$49,STL!$U$44)</f>
        <v>9.5749999999999993</v>
      </c>
      <c r="V342" s="2" cm="1">
        <f t="array" ref="V342">_xlfn.IFS($AD342=$AX$8,STL!$V$3,$AD342=$AX$9,STL!$V$4,$AD342=$AX$10,STL!$V$5,$AD342=$AX$11,STL!$V$6,$AD342=$AX$12,STL!$V$7,$AD342=$AX$13,STL!$V$8,$AD342=$AX$14,STL!$V$9,$AD342=$AX$15,STL!$V$10,$AD342=$AX$16,STL!$V$11,$AD342=$AX$17,STL!$V$12,$AD342=$AX$18,STL!$V$13,$AD342=$AX$19,STL!$V$14,$AD342=$AX$20,STL!$V$15,$AD342=$AX$21,STL!$V$16,$AD342=$AX$22,STL!$V$17,$AD342=$AX$23,STL!$V$18,$AD342=$AX$24,STL!$V$19,$AD342=$AX$25,STL!$V$20,$AD342=$AX$26,STL!$V$21,$AD342=$AX$27,STL!$V$22,$AD342=$AX$28,STL!$V$23,$AD342=$AX$29,STL!$V$24,$AD342=$AX$30,STL!$V$25,$AD342=$AX$31,STL!$V$26,$AD342=$AX$32,STL!$V$27,$AD342=$AX$33,STL!$V$28,$AD342=$AX$34,STL!$V$29,$AD342=$AX$35,STL!$V$30,$AD342=$AX$36,STL!$V$31,$AD342=$AX$37,STL!$V$32,$AD342=$AX$38,STL!$V$33,$AD342=$AX$39,STL!$V$34,$AD342=$AX$40,STL!$V$35,$AD342=$AX$41,STL!$V$36,$AD342=$AX$42,STL!$V$37,$AD342=$AX$43,STL!$V$38,$AD342=$AX$44,STL!$V$39,$AD342=$AX$45,STL!$V$40,$AD342=$AX$46,STL!$V$41,$AD342=$AX$47,STL!$V$42,$AD342=$AX$48,STL!$V$43,$AD342=$AX$49,STL!$V$44)</f>
        <v>168.99099999999999</v>
      </c>
      <c r="W342" s="2" t="s">
        <v>1660</v>
      </c>
      <c r="X342" s="2">
        <v>0.2</v>
      </c>
      <c r="Y342" s="2" t="s">
        <v>33</v>
      </c>
      <c r="Z342" s="2" t="s">
        <v>34</v>
      </c>
      <c r="AA342" s="2" t="s">
        <v>35</v>
      </c>
      <c r="AB342" s="2">
        <v>9995.7063390000003</v>
      </c>
      <c r="AC342" s="2">
        <v>9.9957060000000002</v>
      </c>
      <c r="AD342" s="2">
        <v>42</v>
      </c>
      <c r="AE342" s="10" t="s">
        <v>307</v>
      </c>
      <c r="AF342" s="2">
        <f t="shared" ref="AF342:AF346" si="7">IF(AE342="Si",AC342*S342*2,AC342*S342)</f>
        <v>268420.40505</v>
      </c>
      <c r="AG342" s="2" cm="1">
        <f t="array" ref="AG342">_xlfn.IFS(D342="I",MIN('Datos pp I Región'!$K$7:$K$9),D342="II",MIN('Datos pp II Región'!$K$7:$K$9),D342="III",MIN('Datos pp III Región'!$K$7:$K$9),D342="IV",MIN('Datos pp IV Región'!$K$7:$K$9),D342="V",MIN('Datos pp V Región'!$K$7:$K$9),D342="RM",MIN('Datos pp RM'!$K$7:$K$9),D342="VI",MIN('Datos pp VI Región'!$K$7:$K$9))</f>
        <v>2</v>
      </c>
      <c r="AH342" s="2" cm="1">
        <f t="array" ref="AH342">_xlfn.IFS(Z342="Pavimentado",1-(AG342/(4*365)),Z342="No Pavimentado",1-(AG342/365))</f>
        <v>0.99863013698630132</v>
      </c>
      <c r="AI342" s="2" cm="1">
        <f t="array" ref="AI342">_xlfn.IFS(Z342="Pavimentado",8,Z342="No Pavimentado",R342)</f>
        <v>8</v>
      </c>
      <c r="AJ342" s="2">
        <v>0.62</v>
      </c>
      <c r="AK342" s="2">
        <v>0.15</v>
      </c>
      <c r="AL342" s="2">
        <v>1.5</v>
      </c>
      <c r="AM342" s="2">
        <v>0.15</v>
      </c>
      <c r="AN342" s="2"/>
      <c r="AO342" s="2" cm="1">
        <f t="array" ref="AO342">_xlfn.IFS($Z342=$AU$3,AJ342*(($X342)^(0.91))*(AI342*1.1023)^(1.02),$Z342=$AU$4,AL342*281.9*((8.5/12)^0.9)*(AI342/2.72)^0.45)</f>
        <v>1.3201600184669013</v>
      </c>
      <c r="AP342" s="2" cm="1">
        <f t="array" ref="AP342">_xlfn.IFS($Z342=$AU$3,AK342*(($X342)^(0.91))*(AI342*1.1023)^1.02,$Z342=$AU$4,AM342*281.9*((8.5/12)^0.9)*(AI342/2.72)^0.45)</f>
        <v>0.31939355285489546</v>
      </c>
      <c r="AQ342" s="2" cm="1">
        <f t="array" ref="AQ342">_xlfn.IFS(Z342=$AU$3,(AF342*AO342*AH342)/1000000,Z342=$AU$4,(AF342*AH342*AO342*(1-AN342))/1000000)</f>
        <v>0.35387246512484127</v>
      </c>
      <c r="AR342" s="2" cm="1">
        <f t="array" ref="AR342">_xlfn.IFS(Z342=$AU$3,(AF342*AP342*AH342)/1000000,Z342=$AU$4,(AF342*AH342*AP342*(1-AN342))/1000000)</f>
        <v>8.5614306078590607E-2</v>
      </c>
    </row>
    <row r="343" spans="1:44" x14ac:dyDescent="0.3">
      <c r="A343" s="2">
        <v>42</v>
      </c>
      <c r="B343" t="s">
        <v>284</v>
      </c>
      <c r="D343" t="s">
        <v>75</v>
      </c>
      <c r="F343" s="2" t="s">
        <v>290</v>
      </c>
      <c r="G343" s="2" t="s">
        <v>103</v>
      </c>
      <c r="H343" s="2" t="s">
        <v>291</v>
      </c>
      <c r="I343" s="2" t="s">
        <v>28</v>
      </c>
      <c r="J343" s="2">
        <v>1030</v>
      </c>
      <c r="K343" s="2" t="s">
        <v>29</v>
      </c>
      <c r="L343" s="4">
        <v>46227</v>
      </c>
      <c r="M343" s="2" t="s">
        <v>30</v>
      </c>
      <c r="N343" s="2" t="s">
        <v>292</v>
      </c>
      <c r="O343" s="2">
        <v>375950</v>
      </c>
      <c r="P343" s="2" cm="1">
        <f t="array" ref="P343">_xlfn.IFS(AD343=$AT$8,STL!$P$3,AD343=$AT$9,STL!$P$4,AD343=$AT$10,STL!$P$5,AD343=$AT$11,STL!$P$6,AD343=$AT$12,STL!$P$7,AD343=$AT$13,STL!$P$8,AD343=$AT$14,STL!$P$9,AD343=$AT$15,STL!$P$10,AD343=$AT$16,STL!$P$11,AD343=$AT$17,STL!$P$12,AD343=$AT$18,STL!$P$13,AD343=$AT$19,STL!$P$14,AD343=$AT$20,STL!$P$15,AD343=$AT$21,STL!$P$16,AD343=$AT$22,STL!$P$17,AD343=$AT$23,STL!$P$18,AD343=$AT$24,STL!$P$19,AD343=$AT$25,STL!$P$20,AD343=$AT$26,STL!$P$21,AD343=$AT$27,STL!$P$22,AD343=$AT$28,STL!$P$23,AD343=$AT$29,STL!$P$24,AD343=$AT$30,STL!$P$25,AD343=$AT$31,STL!$P$26,AD343=$AT$32,STL!$P$27,AD343=$AT$33,STL!$P$28,AD343=$AT$34,STL!$P$29,AD343=$AT$35,STL!$P$30,AD343=$AT$36,STL!$P$31,AD343=$AT$37,STL!$P$32,AD343=$AT$38,STL!$P$33,AD343=$AT$39,STL!$P$34,AD343=$AT$40,STL!$P$35,AD343=$AT$41,STL!$P$36,AD343=$AT$42,STL!$P$37,AD343=$AT$43,STL!$P$38,AD343=$AT$44,STL!$P$39,AD343=$AT$45,STL!$P$40,AD343=$AT$46,STL!$P$41,AD343=$AT$47,STL!$P$42,AD343=$AT$48,STL!$P$43,AD343=$AT$49,STL!$P$44)</f>
        <v>8.3350000000000009</v>
      </c>
      <c r="Q343" s="2">
        <f>STL!$Q$3</f>
        <v>28</v>
      </c>
      <c r="R343" s="42">
        <f>STL!$R$3</f>
        <v>36.335000000000001</v>
      </c>
      <c r="S343" s="43" cm="1">
        <f t="array" ref="S343">_xlfn.IFS(A343=$AT$8,STL!$S$3,A343=$AT$9,STL!$S$4,A343=$AT$10,STL!$S$5,A343=$AT$11,STL!$S$6,A343=$AT$12,STL!$S$7,A343=$AT$13,STL!$S$8,A343=$AT$14,STL!$S$9,A343=$AT$15,STL!$S$10,A343=$AT$16,STL!$S$11,A343=$AT$17,STL!$S$12,A343=$AT$18,STL!$S$13,A343=$AT$19,STL!$S$14,A343=$AT$20,STL!$S$15,A343=$AT$21,STL!$S$16,A343=$AT$22,STL!$S$17,A343=$AT$23,STL!$S$18,A343=$AT$24,STL!$S$19,A343=$AT$25,STL!$S$20,A343=$AT$26,STL!$S$21,A343=$AT$27,STL!$S$22,A343=$AT$28,STL!$S$23,A343=$AT$29,STL!$S$24,A343=$AT$30,STL!$S$25,A343=$AT$31,STL!$S$26,A343=$AT$32,STL!$S$27,A343=$AT$33,STL!$S$28,A343=$AT$34,STL!$S$29,A343=$AT$35,STL!$S$30,A343=$AT$36,STL!$S$31,A343=$AT$37,STL!$S$32,A343=$AT$38,STL!$S$33,A343=$AT$39,STL!$S$34,A343=$AT$40,STL!$S$35,A343=$AT$41,STL!$S$36,A343=$AT$42,STL!$S$37,A343=$AT$43,STL!$S$38,A343=$AT$44,STL!$S$39,A343=$AT$45,STL!$S$40,A343=$AT$46,STL!$S$41,A343=$AT$47,STL!$S$42,A343=$AT$48,STL!$S$43,A343=$AT$49,STL!$S$44)</f>
        <v>13426.785714285714</v>
      </c>
      <c r="T343" s="2" cm="1">
        <f t="array" ref="T343">_xlfn.IFS(AD343=$AX$8,STL!$T$3,AD343=$AX$9,STL!$T$4,AD343=$AX$10,STL!$T$5,AD343=$AX$11,STL!$T$6,AD343=$AX$12,STL!$T$7,AD343=$AX$13,STL!$T$8,AD343=$AX$14,STL!$T$9,AD343=$AX$15,STL!$T$10,AD343=$AX$16,STL!$T$11,AD343=$AX$17,STL!$T$12,AD343=$AX$18,STL!$T$13,AD343=$AX$19,STL!$T$14,AD343=$AX$20,STL!$T$15,AD343=$AX$21,STL!$T$16,AD343=$AX$22,STL!$T$17,AD343=$AX$23,STL!$T$18,AD343=$AX$24,STL!$T$19,AD343=$AX$25,STL!$T$20,AD343=$AX$26,STL!$T$21,AD343=$AX$27,STL!$T$22,AD343=$AX$28,STL!$T$23,AD343=$AX$29,STL!$T$24,AD343=$AX$30,STL!$T$25,AD343=$AX$31,STL!$T$26,AD343=$AX$32,STL!$T$27,AD343=$AX$33,STL!$T$28,AD343=$AX$34,STL!$T$29,AD343=$AX$35,STL!$T$30,AD343=$AX$36,STL!$T$31,AD343=$AX$37,STL!$T$32,AD343=$AX$38,STL!$T$33,AD343=$AX$39,STL!$T$34,AD343=$AX$40,STL!$T$35,AD343=$AX$41,STL!$T$36,AD343=$AX$42,STL!$T$37,AD343=$AX$43,STL!$T$38,AD343=$AX$44,STL!$T$39,AD343=$AX$45,STL!$T$40,AD343=$AX$46,STL!$T$41,AD343=$AX$47,STL!$T$42,AD343=$AX$48,STL!$T$43,AD343=$AX$49,STL!$T$44)</f>
        <v>159.416</v>
      </c>
      <c r="U343" s="2" cm="1">
        <f t="array" ref="U343">_xlfn.IFS($AD343=$AX$8,STL!$U$3,$AD343=$AX$9,STL!$U$4,$AD343=$AX$10,STL!$U$5,$AD343=$AX$11,STL!$U$6,$AD343=$AX$12,STL!$U$7,$AD343=$AX$13,STL!$U$8,$AD343=$AX$14,STL!$U$9,$AD343=$AX$15,STL!$U$10,$AD343=$AX$16,STL!$U$11,$AD343=$AX$17,STL!$U$12,$AD343=$AX$18,STL!$U$13,$AD343=$AX$19,STL!$U$14,$AD343=$AX$20,STL!$U$15,$AD343=$AX$21,STL!$U$16,$AD343=$AX$22,STL!$U$17,$AD343=$AX$23,STL!$U$18,$AD343=$AX$24,STL!$U$19,$AD343=$AX$25,STL!$U$20,$AD343=$AX$26,STL!$U$21,$AD343=$AX$27,STL!$U$22,$AD343=$AX$28,STL!$U$23,$AD343=$AX$29,STL!$U$24,$AD343=$AX$30,STL!$U$25,$AD343=$AX$31,STL!$U$26,$AD343=$AX$32,STL!$U$27,$AD343=$AX$33,STL!$U$28,$AD343=$AX$34,STL!$U$29,$AD343=$AX$35,STL!$U$30,$AD343=$AX$36,STL!$U$31,$AD343=$AX$37,STL!$U$32,$AD343=$AX$38,STL!$U$33,$AD343=$AX$39,STL!$U$34,$AD343=$AX$40,STL!$U$35,$AD343=$AX$41,STL!$U$36,$AD343=$AX$42,STL!$U$37,$AD343=$AX$43,STL!$U$38,$AD343=$AX$44,STL!$U$39,$AD343=$AX$45,STL!$U$40,$AD343=$AX$46,STL!$U$41,$AD343=$AX$47,STL!$U$42,$AD343=$AX$48,STL!$U$43,$AD343=$AX$49,STL!$U$44)</f>
        <v>9.5749999999999993</v>
      </c>
      <c r="V343" s="2" cm="1">
        <f t="array" ref="V343">_xlfn.IFS($AD343=$AX$8,STL!$V$3,$AD343=$AX$9,STL!$V$4,$AD343=$AX$10,STL!$V$5,$AD343=$AX$11,STL!$V$6,$AD343=$AX$12,STL!$V$7,$AD343=$AX$13,STL!$V$8,$AD343=$AX$14,STL!$V$9,$AD343=$AX$15,STL!$V$10,$AD343=$AX$16,STL!$V$11,$AD343=$AX$17,STL!$V$12,$AD343=$AX$18,STL!$V$13,$AD343=$AX$19,STL!$V$14,$AD343=$AX$20,STL!$V$15,$AD343=$AX$21,STL!$V$16,$AD343=$AX$22,STL!$V$17,$AD343=$AX$23,STL!$V$18,$AD343=$AX$24,STL!$V$19,$AD343=$AX$25,STL!$V$20,$AD343=$AX$26,STL!$V$21,$AD343=$AX$27,STL!$V$22,$AD343=$AX$28,STL!$V$23,$AD343=$AX$29,STL!$V$24,$AD343=$AX$30,STL!$V$25,$AD343=$AX$31,STL!$V$26,$AD343=$AX$32,STL!$V$27,$AD343=$AX$33,STL!$V$28,$AD343=$AX$34,STL!$V$29,$AD343=$AX$35,STL!$V$30,$AD343=$AX$36,STL!$V$31,$AD343=$AX$37,STL!$V$32,$AD343=$AX$38,STL!$V$33,$AD343=$AX$39,STL!$V$34,$AD343=$AX$40,STL!$V$35,$AD343=$AX$41,STL!$V$36,$AD343=$AX$42,STL!$V$37,$AD343=$AX$43,STL!$V$38,$AD343=$AX$44,STL!$V$39,$AD343=$AX$45,STL!$V$40,$AD343=$AX$46,STL!$V$41,$AD343=$AX$47,STL!$V$42,$AD343=$AX$48,STL!$V$43,$AD343=$AX$49,STL!$V$44)</f>
        <v>168.99099999999999</v>
      </c>
      <c r="W343" s="2" t="s">
        <v>1661</v>
      </c>
      <c r="X343" s="2">
        <v>0.2</v>
      </c>
      <c r="Y343" s="2" t="s">
        <v>33</v>
      </c>
      <c r="Z343" s="2" t="s">
        <v>34</v>
      </c>
      <c r="AA343" s="2" t="s">
        <v>35</v>
      </c>
      <c r="AB343" s="2">
        <v>33729.508990000002</v>
      </c>
      <c r="AC343" s="2">
        <v>33.729509</v>
      </c>
      <c r="AD343" s="2">
        <v>42</v>
      </c>
      <c r="AE343" s="10" t="s">
        <v>307</v>
      </c>
      <c r="AF343" s="2">
        <f t="shared" si="7"/>
        <v>905757.77918214281</v>
      </c>
      <c r="AG343" s="2" cm="1">
        <f t="array" ref="AG343">_xlfn.IFS(D343="I",MIN('Datos pp I Región'!$K$7:$K$9),D343="II",MIN('Datos pp II Región'!$K$7:$K$9),D343="III",MIN('Datos pp III Región'!$K$7:$K$9),D343="IV",MIN('Datos pp IV Región'!$K$7:$K$9),D343="V",MIN('Datos pp V Región'!$K$7:$K$9),D343="RM",MIN('Datos pp RM'!$K$7:$K$9),D343="VI",MIN('Datos pp VI Región'!$K$7:$K$9))</f>
        <v>2</v>
      </c>
      <c r="AH343" s="2" cm="1">
        <f t="array" ref="AH343">_xlfn.IFS(Z343="Pavimentado",1-(AG343/(4*365)),Z343="No Pavimentado",1-(AG343/365))</f>
        <v>0.99863013698630132</v>
      </c>
      <c r="AI343" s="2" cm="1">
        <f t="array" ref="AI343">_xlfn.IFS(Z343="Pavimentado",8,Z343="No Pavimentado",R343)</f>
        <v>8</v>
      </c>
      <c r="AJ343" s="2">
        <v>0.62</v>
      </c>
      <c r="AK343" s="2">
        <v>0.15</v>
      </c>
      <c r="AL343" s="2">
        <v>1.5</v>
      </c>
      <c r="AM343" s="2">
        <v>0.15</v>
      </c>
      <c r="AN343" s="2"/>
      <c r="AO343" s="2" cm="1">
        <f t="array" ref="AO343">_xlfn.IFS($Z343=$AU$3,AJ343*(($X343)^(0.91))*(AI343*1.1023)^(1.02),$Z343=$AU$4,AL343*281.9*((8.5/12)^0.9)*(AI343/2.72)^0.45)</f>
        <v>1.3201600184669013</v>
      </c>
      <c r="AP343" s="2" cm="1">
        <f t="array" ref="AP343">_xlfn.IFS($Z343=$AU$3,AK343*(($X343)^(0.91))*(AI343*1.1023)^1.02,$Z343=$AU$4,AM343*281.9*((8.5/12)^0.9)*(AI343/2.72)^0.45)</f>
        <v>0.31939355285489546</v>
      </c>
      <c r="AQ343" s="2" cm="1">
        <f t="array" ref="AQ343">_xlfn.IFS(Z343=$AU$3,(AF343*AO343*AH343)/1000000,Z343=$AU$4,(AF343*AH343*AO343*(1-AN343))/1000000)</f>
        <v>1.1941071993594568</v>
      </c>
      <c r="AR343" s="2" cm="1">
        <f t="array" ref="AR343">_xlfn.IFS(Z343=$AU$3,(AF343*AP343*AH343)/1000000,Z343=$AU$4,(AF343*AH343*AP343*(1-AN343))/1000000)</f>
        <v>0.28889690307083626</v>
      </c>
    </row>
    <row r="344" spans="1:44" x14ac:dyDescent="0.3">
      <c r="A344" s="2">
        <v>42</v>
      </c>
      <c r="B344" t="s">
        <v>284</v>
      </c>
      <c r="D344" t="s">
        <v>75</v>
      </c>
      <c r="F344" s="2" t="s">
        <v>290</v>
      </c>
      <c r="G344" s="2" t="s">
        <v>103</v>
      </c>
      <c r="H344" s="2" t="s">
        <v>291</v>
      </c>
      <c r="I344" s="2" t="s">
        <v>28</v>
      </c>
      <c r="J344" s="2">
        <v>1030</v>
      </c>
      <c r="K344" s="2" t="s">
        <v>29</v>
      </c>
      <c r="L344" s="4">
        <v>46227</v>
      </c>
      <c r="M344" s="2" t="s">
        <v>30</v>
      </c>
      <c r="N344" s="2" t="s">
        <v>292</v>
      </c>
      <c r="O344" s="2">
        <v>375950</v>
      </c>
      <c r="P344" s="2" cm="1">
        <f t="array" ref="P344">_xlfn.IFS(AD344=$AT$8,STL!$P$3,AD344=$AT$9,STL!$P$4,AD344=$AT$10,STL!$P$5,AD344=$AT$11,STL!$P$6,AD344=$AT$12,STL!$P$7,AD344=$AT$13,STL!$P$8,AD344=$AT$14,STL!$P$9,AD344=$AT$15,STL!$P$10,AD344=$AT$16,STL!$P$11,AD344=$AT$17,STL!$P$12,AD344=$AT$18,STL!$P$13,AD344=$AT$19,STL!$P$14,AD344=$AT$20,STL!$P$15,AD344=$AT$21,STL!$P$16,AD344=$AT$22,STL!$P$17,AD344=$AT$23,STL!$P$18,AD344=$AT$24,STL!$P$19,AD344=$AT$25,STL!$P$20,AD344=$AT$26,STL!$P$21,AD344=$AT$27,STL!$P$22,AD344=$AT$28,STL!$P$23,AD344=$AT$29,STL!$P$24,AD344=$AT$30,STL!$P$25,AD344=$AT$31,STL!$P$26,AD344=$AT$32,STL!$P$27,AD344=$AT$33,STL!$P$28,AD344=$AT$34,STL!$P$29,AD344=$AT$35,STL!$P$30,AD344=$AT$36,STL!$P$31,AD344=$AT$37,STL!$P$32,AD344=$AT$38,STL!$P$33,AD344=$AT$39,STL!$P$34,AD344=$AT$40,STL!$P$35,AD344=$AT$41,STL!$P$36,AD344=$AT$42,STL!$P$37,AD344=$AT$43,STL!$P$38,AD344=$AT$44,STL!$P$39,AD344=$AT$45,STL!$P$40,AD344=$AT$46,STL!$P$41,AD344=$AT$47,STL!$P$42,AD344=$AT$48,STL!$P$43,AD344=$AT$49,STL!$P$44)</f>
        <v>8.3350000000000009</v>
      </c>
      <c r="Q344" s="2">
        <f>STL!$Q$3</f>
        <v>28</v>
      </c>
      <c r="R344" s="42">
        <f>STL!$R$3</f>
        <v>36.335000000000001</v>
      </c>
      <c r="S344" s="43" cm="1">
        <f t="array" ref="S344">_xlfn.IFS(A344=$AT$8,STL!$S$3,A344=$AT$9,STL!$S$4,A344=$AT$10,STL!$S$5,A344=$AT$11,STL!$S$6,A344=$AT$12,STL!$S$7,A344=$AT$13,STL!$S$8,A344=$AT$14,STL!$S$9,A344=$AT$15,STL!$S$10,A344=$AT$16,STL!$S$11,A344=$AT$17,STL!$S$12,A344=$AT$18,STL!$S$13,A344=$AT$19,STL!$S$14,A344=$AT$20,STL!$S$15,A344=$AT$21,STL!$S$16,A344=$AT$22,STL!$S$17,A344=$AT$23,STL!$S$18,A344=$AT$24,STL!$S$19,A344=$AT$25,STL!$S$20,A344=$AT$26,STL!$S$21,A344=$AT$27,STL!$S$22,A344=$AT$28,STL!$S$23,A344=$AT$29,STL!$S$24,A344=$AT$30,STL!$S$25,A344=$AT$31,STL!$S$26,A344=$AT$32,STL!$S$27,A344=$AT$33,STL!$S$28,A344=$AT$34,STL!$S$29,A344=$AT$35,STL!$S$30,A344=$AT$36,STL!$S$31,A344=$AT$37,STL!$S$32,A344=$AT$38,STL!$S$33,A344=$AT$39,STL!$S$34,A344=$AT$40,STL!$S$35,A344=$AT$41,STL!$S$36,A344=$AT$42,STL!$S$37,A344=$AT$43,STL!$S$38,A344=$AT$44,STL!$S$39,A344=$AT$45,STL!$S$40,A344=$AT$46,STL!$S$41,A344=$AT$47,STL!$S$42,A344=$AT$48,STL!$S$43,A344=$AT$49,STL!$S$44)</f>
        <v>13426.785714285714</v>
      </c>
      <c r="T344" s="2" cm="1">
        <f t="array" ref="T344">_xlfn.IFS(AD344=$AX$8,STL!$T$3,AD344=$AX$9,STL!$T$4,AD344=$AX$10,STL!$T$5,AD344=$AX$11,STL!$T$6,AD344=$AX$12,STL!$T$7,AD344=$AX$13,STL!$T$8,AD344=$AX$14,STL!$T$9,AD344=$AX$15,STL!$T$10,AD344=$AX$16,STL!$T$11,AD344=$AX$17,STL!$T$12,AD344=$AX$18,STL!$T$13,AD344=$AX$19,STL!$T$14,AD344=$AX$20,STL!$T$15,AD344=$AX$21,STL!$T$16,AD344=$AX$22,STL!$T$17,AD344=$AX$23,STL!$T$18,AD344=$AX$24,STL!$T$19,AD344=$AX$25,STL!$T$20,AD344=$AX$26,STL!$T$21,AD344=$AX$27,STL!$T$22,AD344=$AX$28,STL!$T$23,AD344=$AX$29,STL!$T$24,AD344=$AX$30,STL!$T$25,AD344=$AX$31,STL!$T$26,AD344=$AX$32,STL!$T$27,AD344=$AX$33,STL!$T$28,AD344=$AX$34,STL!$T$29,AD344=$AX$35,STL!$T$30,AD344=$AX$36,STL!$T$31,AD344=$AX$37,STL!$T$32,AD344=$AX$38,STL!$T$33,AD344=$AX$39,STL!$T$34,AD344=$AX$40,STL!$T$35,AD344=$AX$41,STL!$T$36,AD344=$AX$42,STL!$T$37,AD344=$AX$43,STL!$T$38,AD344=$AX$44,STL!$T$39,AD344=$AX$45,STL!$T$40,AD344=$AX$46,STL!$T$41,AD344=$AX$47,STL!$T$42,AD344=$AX$48,STL!$T$43,AD344=$AX$49,STL!$T$44)</f>
        <v>159.416</v>
      </c>
      <c r="U344" s="2" cm="1">
        <f t="array" ref="U344">_xlfn.IFS($AD344=$AX$8,STL!$U$3,$AD344=$AX$9,STL!$U$4,$AD344=$AX$10,STL!$U$5,$AD344=$AX$11,STL!$U$6,$AD344=$AX$12,STL!$U$7,$AD344=$AX$13,STL!$U$8,$AD344=$AX$14,STL!$U$9,$AD344=$AX$15,STL!$U$10,$AD344=$AX$16,STL!$U$11,$AD344=$AX$17,STL!$U$12,$AD344=$AX$18,STL!$U$13,$AD344=$AX$19,STL!$U$14,$AD344=$AX$20,STL!$U$15,$AD344=$AX$21,STL!$U$16,$AD344=$AX$22,STL!$U$17,$AD344=$AX$23,STL!$U$18,$AD344=$AX$24,STL!$U$19,$AD344=$AX$25,STL!$U$20,$AD344=$AX$26,STL!$U$21,$AD344=$AX$27,STL!$U$22,$AD344=$AX$28,STL!$U$23,$AD344=$AX$29,STL!$U$24,$AD344=$AX$30,STL!$U$25,$AD344=$AX$31,STL!$U$26,$AD344=$AX$32,STL!$U$27,$AD344=$AX$33,STL!$U$28,$AD344=$AX$34,STL!$U$29,$AD344=$AX$35,STL!$U$30,$AD344=$AX$36,STL!$U$31,$AD344=$AX$37,STL!$U$32,$AD344=$AX$38,STL!$U$33,$AD344=$AX$39,STL!$U$34,$AD344=$AX$40,STL!$U$35,$AD344=$AX$41,STL!$U$36,$AD344=$AX$42,STL!$U$37,$AD344=$AX$43,STL!$U$38,$AD344=$AX$44,STL!$U$39,$AD344=$AX$45,STL!$U$40,$AD344=$AX$46,STL!$U$41,$AD344=$AX$47,STL!$U$42,$AD344=$AX$48,STL!$U$43,$AD344=$AX$49,STL!$U$44)</f>
        <v>9.5749999999999993</v>
      </c>
      <c r="V344" s="2" cm="1">
        <f t="array" ref="V344">_xlfn.IFS($AD344=$AX$8,STL!$V$3,$AD344=$AX$9,STL!$V$4,$AD344=$AX$10,STL!$V$5,$AD344=$AX$11,STL!$V$6,$AD344=$AX$12,STL!$V$7,$AD344=$AX$13,STL!$V$8,$AD344=$AX$14,STL!$V$9,$AD344=$AX$15,STL!$V$10,$AD344=$AX$16,STL!$V$11,$AD344=$AX$17,STL!$V$12,$AD344=$AX$18,STL!$V$13,$AD344=$AX$19,STL!$V$14,$AD344=$AX$20,STL!$V$15,$AD344=$AX$21,STL!$V$16,$AD344=$AX$22,STL!$V$17,$AD344=$AX$23,STL!$V$18,$AD344=$AX$24,STL!$V$19,$AD344=$AX$25,STL!$V$20,$AD344=$AX$26,STL!$V$21,$AD344=$AX$27,STL!$V$22,$AD344=$AX$28,STL!$V$23,$AD344=$AX$29,STL!$V$24,$AD344=$AX$30,STL!$V$25,$AD344=$AX$31,STL!$V$26,$AD344=$AX$32,STL!$V$27,$AD344=$AX$33,STL!$V$28,$AD344=$AX$34,STL!$V$29,$AD344=$AX$35,STL!$V$30,$AD344=$AX$36,STL!$V$31,$AD344=$AX$37,STL!$V$32,$AD344=$AX$38,STL!$V$33,$AD344=$AX$39,STL!$V$34,$AD344=$AX$40,STL!$V$35,$AD344=$AX$41,STL!$V$36,$AD344=$AX$42,STL!$V$37,$AD344=$AX$43,STL!$V$38,$AD344=$AX$44,STL!$V$39,$AD344=$AX$45,STL!$V$40,$AD344=$AX$46,STL!$V$41,$AD344=$AX$47,STL!$V$42,$AD344=$AX$48,STL!$V$43,$AD344=$AX$49,STL!$V$44)</f>
        <v>168.99099999999999</v>
      </c>
      <c r="W344" s="2" t="s">
        <v>1662</v>
      </c>
      <c r="X344" s="2">
        <v>0.2</v>
      </c>
      <c r="Y344" s="2" t="s">
        <v>33</v>
      </c>
      <c r="Z344" s="2" t="s">
        <v>34</v>
      </c>
      <c r="AA344" s="2" t="s">
        <v>35</v>
      </c>
      <c r="AB344" s="2">
        <v>32931.709376999999</v>
      </c>
      <c r="AC344" s="2">
        <v>32.931708999999998</v>
      </c>
      <c r="AD344" s="2">
        <v>42</v>
      </c>
      <c r="AE344" s="10" t="s">
        <v>307</v>
      </c>
      <c r="AF344" s="2">
        <f t="shared" si="7"/>
        <v>884333.99989642843</v>
      </c>
      <c r="AG344" s="2" cm="1">
        <f t="array" ref="AG344">_xlfn.IFS(D344="I",MIN('Datos pp I Región'!$K$7:$K$9),D344="II",MIN('Datos pp II Región'!$K$7:$K$9),D344="III",MIN('Datos pp III Región'!$K$7:$K$9),D344="IV",MIN('Datos pp IV Región'!$K$7:$K$9),D344="V",MIN('Datos pp V Región'!$K$7:$K$9),D344="RM",MIN('Datos pp RM'!$K$7:$K$9),D344="VI",MIN('Datos pp VI Región'!$K$7:$K$9))</f>
        <v>2</v>
      </c>
      <c r="AH344" s="2" cm="1">
        <f t="array" ref="AH344">_xlfn.IFS(Z344="Pavimentado",1-(AG344/(4*365)),Z344="No Pavimentado",1-(AG344/365))</f>
        <v>0.99863013698630132</v>
      </c>
      <c r="AI344" s="2" cm="1">
        <f t="array" ref="AI344">_xlfn.IFS(Z344="Pavimentado",8,Z344="No Pavimentado",R344)</f>
        <v>8</v>
      </c>
      <c r="AJ344" s="2">
        <v>0.62</v>
      </c>
      <c r="AK344" s="2">
        <v>0.15</v>
      </c>
      <c r="AL344" s="2">
        <v>1.5</v>
      </c>
      <c r="AM344" s="2">
        <v>0.15</v>
      </c>
      <c r="AN344" s="2"/>
      <c r="AO344" s="2" cm="1">
        <f t="array" ref="AO344">_xlfn.IFS($Z344=$AU$3,AJ344*(($X344)^(0.91))*(AI344*1.1023)^(1.02),$Z344=$AU$4,AL344*281.9*((8.5/12)^0.9)*(AI344/2.72)^0.45)</f>
        <v>1.3201600184669013</v>
      </c>
      <c r="AP344" s="2" cm="1">
        <f t="array" ref="AP344">_xlfn.IFS($Z344=$AU$3,AK344*(($X344)^(0.91))*(AI344*1.1023)^1.02,$Z344=$AU$4,AM344*281.9*((8.5/12)^0.9)*(AI344/2.72)^0.45)</f>
        <v>0.31939355285489546</v>
      </c>
      <c r="AQ344" s="2" cm="1">
        <f t="array" ref="AQ344">_xlfn.IFS(Z344=$AU$3,(AF344*AO344*AH344)/1000000,Z344=$AU$4,(AF344*AH344*AO344*(1-AN344))/1000000)</f>
        <v>1.1658631260867336</v>
      </c>
      <c r="AR344" s="2" cm="1">
        <f t="array" ref="AR344">_xlfn.IFS(Z344=$AU$3,(AF344*AP344*AH344)/1000000,Z344=$AU$4,(AF344*AH344*AP344*(1-AN344))/1000000)</f>
        <v>0.28206365953711293</v>
      </c>
    </row>
    <row r="345" spans="1:44" x14ac:dyDescent="0.3">
      <c r="A345" s="2">
        <v>42</v>
      </c>
      <c r="B345" t="s">
        <v>284</v>
      </c>
      <c r="D345" t="s">
        <v>75</v>
      </c>
      <c r="F345" s="2" t="s">
        <v>290</v>
      </c>
      <c r="G345" s="2" t="s">
        <v>103</v>
      </c>
      <c r="H345" s="2" t="s">
        <v>291</v>
      </c>
      <c r="I345" s="2" t="s">
        <v>28</v>
      </c>
      <c r="J345" s="2">
        <v>1030</v>
      </c>
      <c r="K345" s="2" t="s">
        <v>29</v>
      </c>
      <c r="L345" s="4">
        <v>46227</v>
      </c>
      <c r="M345" s="2" t="s">
        <v>30</v>
      </c>
      <c r="N345" s="2" t="s">
        <v>292</v>
      </c>
      <c r="O345" s="2">
        <v>375950</v>
      </c>
      <c r="P345" s="2" cm="1">
        <f t="array" ref="P345">_xlfn.IFS(AD345=$AT$8,STL!$P$3,AD345=$AT$9,STL!$P$4,AD345=$AT$10,STL!$P$5,AD345=$AT$11,STL!$P$6,AD345=$AT$12,STL!$P$7,AD345=$AT$13,STL!$P$8,AD345=$AT$14,STL!$P$9,AD345=$AT$15,STL!$P$10,AD345=$AT$16,STL!$P$11,AD345=$AT$17,STL!$P$12,AD345=$AT$18,STL!$P$13,AD345=$AT$19,STL!$P$14,AD345=$AT$20,STL!$P$15,AD345=$AT$21,STL!$P$16,AD345=$AT$22,STL!$P$17,AD345=$AT$23,STL!$P$18,AD345=$AT$24,STL!$P$19,AD345=$AT$25,STL!$P$20,AD345=$AT$26,STL!$P$21,AD345=$AT$27,STL!$P$22,AD345=$AT$28,STL!$P$23,AD345=$AT$29,STL!$P$24,AD345=$AT$30,STL!$P$25,AD345=$AT$31,STL!$P$26,AD345=$AT$32,STL!$P$27,AD345=$AT$33,STL!$P$28,AD345=$AT$34,STL!$P$29,AD345=$AT$35,STL!$P$30,AD345=$AT$36,STL!$P$31,AD345=$AT$37,STL!$P$32,AD345=$AT$38,STL!$P$33,AD345=$AT$39,STL!$P$34,AD345=$AT$40,STL!$P$35,AD345=$AT$41,STL!$P$36,AD345=$AT$42,STL!$P$37,AD345=$AT$43,STL!$P$38,AD345=$AT$44,STL!$P$39,AD345=$AT$45,STL!$P$40,AD345=$AT$46,STL!$P$41,AD345=$AT$47,STL!$P$42,AD345=$AT$48,STL!$P$43,AD345=$AT$49,STL!$P$44)</f>
        <v>8.3350000000000009</v>
      </c>
      <c r="Q345" s="2">
        <f>STL!$Q$3</f>
        <v>28</v>
      </c>
      <c r="R345" s="42">
        <f>STL!$R$3</f>
        <v>36.335000000000001</v>
      </c>
      <c r="S345" s="43" cm="1">
        <f t="array" ref="S345">_xlfn.IFS(A345=$AT$8,STL!$S$3,A345=$AT$9,STL!$S$4,A345=$AT$10,STL!$S$5,A345=$AT$11,STL!$S$6,A345=$AT$12,STL!$S$7,A345=$AT$13,STL!$S$8,A345=$AT$14,STL!$S$9,A345=$AT$15,STL!$S$10,A345=$AT$16,STL!$S$11,A345=$AT$17,STL!$S$12,A345=$AT$18,STL!$S$13,A345=$AT$19,STL!$S$14,A345=$AT$20,STL!$S$15,A345=$AT$21,STL!$S$16,A345=$AT$22,STL!$S$17,A345=$AT$23,STL!$S$18,A345=$AT$24,STL!$S$19,A345=$AT$25,STL!$S$20,A345=$AT$26,STL!$S$21,A345=$AT$27,STL!$S$22,A345=$AT$28,STL!$S$23,A345=$AT$29,STL!$S$24,A345=$AT$30,STL!$S$25,A345=$AT$31,STL!$S$26,A345=$AT$32,STL!$S$27,A345=$AT$33,STL!$S$28,A345=$AT$34,STL!$S$29,A345=$AT$35,STL!$S$30,A345=$AT$36,STL!$S$31,A345=$AT$37,STL!$S$32,A345=$AT$38,STL!$S$33,A345=$AT$39,STL!$S$34,A345=$AT$40,STL!$S$35,A345=$AT$41,STL!$S$36,A345=$AT$42,STL!$S$37,A345=$AT$43,STL!$S$38,A345=$AT$44,STL!$S$39,A345=$AT$45,STL!$S$40,A345=$AT$46,STL!$S$41,A345=$AT$47,STL!$S$42,A345=$AT$48,STL!$S$43,A345=$AT$49,STL!$S$44)</f>
        <v>13426.785714285714</v>
      </c>
      <c r="T345" s="2" cm="1">
        <f t="array" ref="T345">_xlfn.IFS(AD345=$AX$8,STL!$T$3,AD345=$AX$9,STL!$T$4,AD345=$AX$10,STL!$T$5,AD345=$AX$11,STL!$T$6,AD345=$AX$12,STL!$T$7,AD345=$AX$13,STL!$T$8,AD345=$AX$14,STL!$T$9,AD345=$AX$15,STL!$T$10,AD345=$AX$16,STL!$T$11,AD345=$AX$17,STL!$T$12,AD345=$AX$18,STL!$T$13,AD345=$AX$19,STL!$T$14,AD345=$AX$20,STL!$T$15,AD345=$AX$21,STL!$T$16,AD345=$AX$22,STL!$T$17,AD345=$AX$23,STL!$T$18,AD345=$AX$24,STL!$T$19,AD345=$AX$25,STL!$T$20,AD345=$AX$26,STL!$T$21,AD345=$AX$27,STL!$T$22,AD345=$AX$28,STL!$T$23,AD345=$AX$29,STL!$T$24,AD345=$AX$30,STL!$T$25,AD345=$AX$31,STL!$T$26,AD345=$AX$32,STL!$T$27,AD345=$AX$33,STL!$T$28,AD345=$AX$34,STL!$T$29,AD345=$AX$35,STL!$T$30,AD345=$AX$36,STL!$T$31,AD345=$AX$37,STL!$T$32,AD345=$AX$38,STL!$T$33,AD345=$AX$39,STL!$T$34,AD345=$AX$40,STL!$T$35,AD345=$AX$41,STL!$T$36,AD345=$AX$42,STL!$T$37,AD345=$AX$43,STL!$T$38,AD345=$AX$44,STL!$T$39,AD345=$AX$45,STL!$T$40,AD345=$AX$46,STL!$T$41,AD345=$AX$47,STL!$T$42,AD345=$AX$48,STL!$T$43,AD345=$AX$49,STL!$T$44)</f>
        <v>159.416</v>
      </c>
      <c r="U345" s="2" cm="1">
        <f t="array" ref="U345">_xlfn.IFS($AD345=$AX$8,STL!$U$3,$AD345=$AX$9,STL!$U$4,$AD345=$AX$10,STL!$U$5,$AD345=$AX$11,STL!$U$6,$AD345=$AX$12,STL!$U$7,$AD345=$AX$13,STL!$U$8,$AD345=$AX$14,STL!$U$9,$AD345=$AX$15,STL!$U$10,$AD345=$AX$16,STL!$U$11,$AD345=$AX$17,STL!$U$12,$AD345=$AX$18,STL!$U$13,$AD345=$AX$19,STL!$U$14,$AD345=$AX$20,STL!$U$15,$AD345=$AX$21,STL!$U$16,$AD345=$AX$22,STL!$U$17,$AD345=$AX$23,STL!$U$18,$AD345=$AX$24,STL!$U$19,$AD345=$AX$25,STL!$U$20,$AD345=$AX$26,STL!$U$21,$AD345=$AX$27,STL!$U$22,$AD345=$AX$28,STL!$U$23,$AD345=$AX$29,STL!$U$24,$AD345=$AX$30,STL!$U$25,$AD345=$AX$31,STL!$U$26,$AD345=$AX$32,STL!$U$27,$AD345=$AX$33,STL!$U$28,$AD345=$AX$34,STL!$U$29,$AD345=$AX$35,STL!$U$30,$AD345=$AX$36,STL!$U$31,$AD345=$AX$37,STL!$U$32,$AD345=$AX$38,STL!$U$33,$AD345=$AX$39,STL!$U$34,$AD345=$AX$40,STL!$U$35,$AD345=$AX$41,STL!$U$36,$AD345=$AX$42,STL!$U$37,$AD345=$AX$43,STL!$U$38,$AD345=$AX$44,STL!$U$39,$AD345=$AX$45,STL!$U$40,$AD345=$AX$46,STL!$U$41,$AD345=$AX$47,STL!$U$42,$AD345=$AX$48,STL!$U$43,$AD345=$AX$49,STL!$U$44)</f>
        <v>9.5749999999999993</v>
      </c>
      <c r="V345" s="2" cm="1">
        <f t="array" ref="V345">_xlfn.IFS($AD345=$AX$8,STL!$V$3,$AD345=$AX$9,STL!$V$4,$AD345=$AX$10,STL!$V$5,$AD345=$AX$11,STL!$V$6,$AD345=$AX$12,STL!$V$7,$AD345=$AX$13,STL!$V$8,$AD345=$AX$14,STL!$V$9,$AD345=$AX$15,STL!$V$10,$AD345=$AX$16,STL!$V$11,$AD345=$AX$17,STL!$V$12,$AD345=$AX$18,STL!$V$13,$AD345=$AX$19,STL!$V$14,$AD345=$AX$20,STL!$V$15,$AD345=$AX$21,STL!$V$16,$AD345=$AX$22,STL!$V$17,$AD345=$AX$23,STL!$V$18,$AD345=$AX$24,STL!$V$19,$AD345=$AX$25,STL!$V$20,$AD345=$AX$26,STL!$V$21,$AD345=$AX$27,STL!$V$22,$AD345=$AX$28,STL!$V$23,$AD345=$AX$29,STL!$V$24,$AD345=$AX$30,STL!$V$25,$AD345=$AX$31,STL!$V$26,$AD345=$AX$32,STL!$V$27,$AD345=$AX$33,STL!$V$28,$AD345=$AX$34,STL!$V$29,$AD345=$AX$35,STL!$V$30,$AD345=$AX$36,STL!$V$31,$AD345=$AX$37,STL!$V$32,$AD345=$AX$38,STL!$V$33,$AD345=$AX$39,STL!$V$34,$AD345=$AX$40,STL!$V$35,$AD345=$AX$41,STL!$V$36,$AD345=$AX$42,STL!$V$37,$AD345=$AX$43,STL!$V$38,$AD345=$AX$44,STL!$V$39,$AD345=$AX$45,STL!$V$40,$AD345=$AX$46,STL!$V$41,$AD345=$AX$47,STL!$V$42,$AD345=$AX$48,STL!$V$43,$AD345=$AX$49,STL!$V$44)</f>
        <v>168.99099999999999</v>
      </c>
      <c r="W345" s="2" t="s">
        <v>1663</v>
      </c>
      <c r="X345" s="2">
        <v>0.2</v>
      </c>
      <c r="Y345" s="2" t="s">
        <v>33</v>
      </c>
      <c r="Z345" s="2" t="s">
        <v>34</v>
      </c>
      <c r="AA345" s="2" t="s">
        <v>35</v>
      </c>
      <c r="AB345" s="2">
        <v>35492.985314999998</v>
      </c>
      <c r="AC345" s="2">
        <v>35.492984999999997</v>
      </c>
      <c r="AD345" s="2">
        <v>42</v>
      </c>
      <c r="AE345" s="10" t="s">
        <v>307</v>
      </c>
      <c r="AF345" s="2">
        <f t="shared" si="7"/>
        <v>953113.40791071416</v>
      </c>
      <c r="AG345" s="2" cm="1">
        <f t="array" ref="AG345">_xlfn.IFS(D345="I",MIN('Datos pp I Región'!$K$7:$K$9),D345="II",MIN('Datos pp II Región'!$K$7:$K$9),D345="III",MIN('Datos pp III Región'!$K$7:$K$9),D345="IV",MIN('Datos pp IV Región'!$K$7:$K$9),D345="V",MIN('Datos pp V Región'!$K$7:$K$9),D345="RM",MIN('Datos pp RM'!$K$7:$K$9),D345="VI",MIN('Datos pp VI Región'!$K$7:$K$9))</f>
        <v>2</v>
      </c>
      <c r="AH345" s="2" cm="1">
        <f t="array" ref="AH345">_xlfn.IFS(Z345="Pavimentado",1-(AG345/(4*365)),Z345="No Pavimentado",1-(AG345/365))</f>
        <v>0.99863013698630132</v>
      </c>
      <c r="AI345" s="2" cm="1">
        <f t="array" ref="AI345">_xlfn.IFS(Z345="Pavimentado",8,Z345="No Pavimentado",R345)</f>
        <v>8</v>
      </c>
      <c r="AJ345" s="2">
        <v>0.62</v>
      </c>
      <c r="AK345" s="2">
        <v>0.15</v>
      </c>
      <c r="AL345" s="2">
        <v>1.5</v>
      </c>
      <c r="AM345" s="2">
        <v>0.15</v>
      </c>
      <c r="AN345" s="2"/>
      <c r="AO345" s="2" cm="1">
        <f t="array" ref="AO345">_xlfn.IFS($Z345=$AU$3,AJ345*(($X345)^(0.91))*(AI345*1.1023)^(1.02),$Z345=$AU$4,AL345*281.9*((8.5/12)^0.9)*(AI345/2.72)^0.45)</f>
        <v>1.3201600184669013</v>
      </c>
      <c r="AP345" s="2" cm="1">
        <f t="array" ref="AP345">_xlfn.IFS($Z345=$AU$3,AK345*(($X345)^(0.91))*(AI345*1.1023)^1.02,$Z345=$AU$4,AM345*281.9*((8.5/12)^0.9)*(AI345/2.72)^0.45)</f>
        <v>0.31939355285489546</v>
      </c>
      <c r="AQ345" s="2" cm="1">
        <f t="array" ref="AQ345">_xlfn.IFS(Z345=$AU$3,(AF345*AO345*AH345)/1000000,Z345=$AU$4,(AF345*AH345*AO345*(1-AN345))/1000000)</f>
        <v>1.2565385673197083</v>
      </c>
      <c r="AR345" s="2" cm="1">
        <f t="array" ref="AR345">_xlfn.IFS(Z345=$AU$3,(AF345*AP345*AH345)/1000000,Z345=$AU$4,(AF345*AH345*AP345*(1-AN345))/1000000)</f>
        <v>0.30400126628702617</v>
      </c>
    </row>
    <row r="346" spans="1:44" x14ac:dyDescent="0.3">
      <c r="A346" s="2">
        <v>42</v>
      </c>
      <c r="B346" t="s">
        <v>284</v>
      </c>
      <c r="D346" t="s">
        <v>75</v>
      </c>
      <c r="F346" s="2" t="s">
        <v>293</v>
      </c>
      <c r="G346" s="2" t="s">
        <v>103</v>
      </c>
      <c r="H346" s="2" t="s">
        <v>291</v>
      </c>
      <c r="I346" s="2" t="s">
        <v>28</v>
      </c>
      <c r="J346" s="2">
        <v>1030</v>
      </c>
      <c r="K346" s="2" t="s">
        <v>29</v>
      </c>
      <c r="L346" s="4">
        <v>46227</v>
      </c>
      <c r="M346" s="2" t="s">
        <v>30</v>
      </c>
      <c r="N346" s="2" t="s">
        <v>292</v>
      </c>
      <c r="O346" s="2">
        <v>375950</v>
      </c>
      <c r="P346" s="2" cm="1">
        <f t="array" ref="P346">_xlfn.IFS(AD346=$AT$8,STL!$P$3,AD346=$AT$9,STL!$P$4,AD346=$AT$10,STL!$P$5,AD346=$AT$11,STL!$P$6,AD346=$AT$12,STL!$P$7,AD346=$AT$13,STL!$P$8,AD346=$AT$14,STL!$P$9,AD346=$AT$15,STL!$P$10,AD346=$AT$16,STL!$P$11,AD346=$AT$17,STL!$P$12,AD346=$AT$18,STL!$P$13,AD346=$AT$19,STL!$P$14,AD346=$AT$20,STL!$P$15,AD346=$AT$21,STL!$P$16,AD346=$AT$22,STL!$P$17,AD346=$AT$23,STL!$P$18,AD346=$AT$24,STL!$P$19,AD346=$AT$25,STL!$P$20,AD346=$AT$26,STL!$P$21,AD346=$AT$27,STL!$P$22,AD346=$AT$28,STL!$P$23,AD346=$AT$29,STL!$P$24,AD346=$AT$30,STL!$P$25,AD346=$AT$31,STL!$P$26,AD346=$AT$32,STL!$P$27,AD346=$AT$33,STL!$P$28,AD346=$AT$34,STL!$P$29,AD346=$AT$35,STL!$P$30,AD346=$AT$36,STL!$P$31,AD346=$AT$37,STL!$P$32,AD346=$AT$38,STL!$P$33,AD346=$AT$39,STL!$P$34,AD346=$AT$40,STL!$P$35,AD346=$AT$41,STL!$P$36,AD346=$AT$42,STL!$P$37,AD346=$AT$43,STL!$P$38,AD346=$AT$44,STL!$P$39,AD346=$AT$45,STL!$P$40,AD346=$AT$46,STL!$P$41,AD346=$AT$47,STL!$P$42,AD346=$AT$48,STL!$P$43,AD346=$AT$49,STL!$P$44)</f>
        <v>8.3350000000000009</v>
      </c>
      <c r="Q346" s="2">
        <f>STL!$Q$3</f>
        <v>28</v>
      </c>
      <c r="R346" s="42">
        <f>STL!$R$3</f>
        <v>36.335000000000001</v>
      </c>
      <c r="S346" s="43" cm="1">
        <f t="array" ref="S346">_xlfn.IFS(A346=$AT$8,STL!$S$3,A346=$AT$9,STL!$S$4,A346=$AT$10,STL!$S$5,A346=$AT$11,STL!$S$6,A346=$AT$12,STL!$S$7,A346=$AT$13,STL!$S$8,A346=$AT$14,STL!$S$9,A346=$AT$15,STL!$S$10,A346=$AT$16,STL!$S$11,A346=$AT$17,STL!$S$12,A346=$AT$18,STL!$S$13,A346=$AT$19,STL!$S$14,A346=$AT$20,STL!$S$15,A346=$AT$21,STL!$S$16,A346=$AT$22,STL!$S$17,A346=$AT$23,STL!$S$18,A346=$AT$24,STL!$S$19,A346=$AT$25,STL!$S$20,A346=$AT$26,STL!$S$21,A346=$AT$27,STL!$S$22,A346=$AT$28,STL!$S$23,A346=$AT$29,STL!$S$24,A346=$AT$30,STL!$S$25,A346=$AT$31,STL!$S$26,A346=$AT$32,STL!$S$27,A346=$AT$33,STL!$S$28,A346=$AT$34,STL!$S$29,A346=$AT$35,STL!$S$30,A346=$AT$36,STL!$S$31,A346=$AT$37,STL!$S$32,A346=$AT$38,STL!$S$33,A346=$AT$39,STL!$S$34,A346=$AT$40,STL!$S$35,A346=$AT$41,STL!$S$36,A346=$AT$42,STL!$S$37,A346=$AT$43,STL!$S$38,A346=$AT$44,STL!$S$39,A346=$AT$45,STL!$S$40,A346=$AT$46,STL!$S$41,A346=$AT$47,STL!$S$42,A346=$AT$48,STL!$S$43,A346=$AT$49,STL!$S$44)</f>
        <v>13426.785714285714</v>
      </c>
      <c r="T346" s="2" cm="1">
        <f t="array" ref="T346">_xlfn.IFS(AD346=$AX$8,STL!$T$3,AD346=$AX$9,STL!$T$4,AD346=$AX$10,STL!$T$5,AD346=$AX$11,STL!$T$6,AD346=$AX$12,STL!$T$7,AD346=$AX$13,STL!$T$8,AD346=$AX$14,STL!$T$9,AD346=$AX$15,STL!$T$10,AD346=$AX$16,STL!$T$11,AD346=$AX$17,STL!$T$12,AD346=$AX$18,STL!$T$13,AD346=$AX$19,STL!$T$14,AD346=$AX$20,STL!$T$15,AD346=$AX$21,STL!$T$16,AD346=$AX$22,STL!$T$17,AD346=$AX$23,STL!$T$18,AD346=$AX$24,STL!$T$19,AD346=$AX$25,STL!$T$20,AD346=$AX$26,STL!$T$21,AD346=$AX$27,STL!$T$22,AD346=$AX$28,STL!$T$23,AD346=$AX$29,STL!$T$24,AD346=$AX$30,STL!$T$25,AD346=$AX$31,STL!$T$26,AD346=$AX$32,STL!$T$27,AD346=$AX$33,STL!$T$28,AD346=$AX$34,STL!$T$29,AD346=$AX$35,STL!$T$30,AD346=$AX$36,STL!$T$31,AD346=$AX$37,STL!$T$32,AD346=$AX$38,STL!$T$33,AD346=$AX$39,STL!$T$34,AD346=$AX$40,STL!$T$35,AD346=$AX$41,STL!$T$36,AD346=$AX$42,STL!$T$37,AD346=$AX$43,STL!$T$38,AD346=$AX$44,STL!$T$39,AD346=$AX$45,STL!$T$40,AD346=$AX$46,STL!$T$41,AD346=$AX$47,STL!$T$42,AD346=$AX$48,STL!$T$43,AD346=$AX$49,STL!$T$44)</f>
        <v>159.416</v>
      </c>
      <c r="U346" s="2" cm="1">
        <f t="array" ref="U346">_xlfn.IFS($AD346=$AX$8,STL!$U$3,$AD346=$AX$9,STL!$U$4,$AD346=$AX$10,STL!$U$5,$AD346=$AX$11,STL!$U$6,$AD346=$AX$12,STL!$U$7,$AD346=$AX$13,STL!$U$8,$AD346=$AX$14,STL!$U$9,$AD346=$AX$15,STL!$U$10,$AD346=$AX$16,STL!$U$11,$AD346=$AX$17,STL!$U$12,$AD346=$AX$18,STL!$U$13,$AD346=$AX$19,STL!$U$14,$AD346=$AX$20,STL!$U$15,$AD346=$AX$21,STL!$U$16,$AD346=$AX$22,STL!$U$17,$AD346=$AX$23,STL!$U$18,$AD346=$AX$24,STL!$U$19,$AD346=$AX$25,STL!$U$20,$AD346=$AX$26,STL!$U$21,$AD346=$AX$27,STL!$U$22,$AD346=$AX$28,STL!$U$23,$AD346=$AX$29,STL!$U$24,$AD346=$AX$30,STL!$U$25,$AD346=$AX$31,STL!$U$26,$AD346=$AX$32,STL!$U$27,$AD346=$AX$33,STL!$U$28,$AD346=$AX$34,STL!$U$29,$AD346=$AX$35,STL!$U$30,$AD346=$AX$36,STL!$U$31,$AD346=$AX$37,STL!$U$32,$AD346=$AX$38,STL!$U$33,$AD346=$AX$39,STL!$U$34,$AD346=$AX$40,STL!$U$35,$AD346=$AX$41,STL!$U$36,$AD346=$AX$42,STL!$U$37,$AD346=$AX$43,STL!$U$38,$AD346=$AX$44,STL!$U$39,$AD346=$AX$45,STL!$U$40,$AD346=$AX$46,STL!$U$41,$AD346=$AX$47,STL!$U$42,$AD346=$AX$48,STL!$U$43,$AD346=$AX$49,STL!$U$44)</f>
        <v>9.5749999999999993</v>
      </c>
      <c r="V346" s="2" cm="1">
        <f t="array" ref="V346">_xlfn.IFS($AD346=$AX$8,STL!$V$3,$AD346=$AX$9,STL!$V$4,$AD346=$AX$10,STL!$V$5,$AD346=$AX$11,STL!$V$6,$AD346=$AX$12,STL!$V$7,$AD346=$AX$13,STL!$V$8,$AD346=$AX$14,STL!$V$9,$AD346=$AX$15,STL!$V$10,$AD346=$AX$16,STL!$V$11,$AD346=$AX$17,STL!$V$12,$AD346=$AX$18,STL!$V$13,$AD346=$AX$19,STL!$V$14,$AD346=$AX$20,STL!$V$15,$AD346=$AX$21,STL!$V$16,$AD346=$AX$22,STL!$V$17,$AD346=$AX$23,STL!$V$18,$AD346=$AX$24,STL!$V$19,$AD346=$AX$25,STL!$V$20,$AD346=$AX$26,STL!$V$21,$AD346=$AX$27,STL!$V$22,$AD346=$AX$28,STL!$V$23,$AD346=$AX$29,STL!$V$24,$AD346=$AX$30,STL!$V$25,$AD346=$AX$31,STL!$V$26,$AD346=$AX$32,STL!$V$27,$AD346=$AX$33,STL!$V$28,$AD346=$AX$34,STL!$V$29,$AD346=$AX$35,STL!$V$30,$AD346=$AX$36,STL!$V$31,$AD346=$AX$37,STL!$V$32,$AD346=$AX$38,STL!$V$33,$AD346=$AX$39,STL!$V$34,$AD346=$AX$40,STL!$V$35,$AD346=$AX$41,STL!$V$36,$AD346=$AX$42,STL!$V$37,$AD346=$AX$43,STL!$V$38,$AD346=$AX$44,STL!$V$39,$AD346=$AX$45,STL!$V$40,$AD346=$AX$46,STL!$V$41,$AD346=$AX$47,STL!$V$42,$AD346=$AX$48,STL!$V$43,$AD346=$AX$49,STL!$V$44)</f>
        <v>168.99099999999999</v>
      </c>
      <c r="W346" s="2" t="s">
        <v>1664</v>
      </c>
      <c r="X346" s="2">
        <v>0</v>
      </c>
      <c r="Y346" s="2" t="s">
        <v>33</v>
      </c>
      <c r="Z346" s="2" t="s">
        <v>61</v>
      </c>
      <c r="AA346" s="2" t="s">
        <v>35</v>
      </c>
      <c r="AB346" s="2">
        <v>5555.1500619999997</v>
      </c>
      <c r="AC346" s="2">
        <v>5.5551500000000003</v>
      </c>
      <c r="AD346" s="2">
        <v>42</v>
      </c>
      <c r="AE346" s="10" t="s">
        <v>307</v>
      </c>
      <c r="AF346" s="2">
        <f t="shared" si="7"/>
        <v>149175.61732142858</v>
      </c>
      <c r="AG346" s="2" cm="1">
        <f t="array" ref="AG346">_xlfn.IFS(D346="I",MIN('Datos pp I Región'!$K$7:$K$9),D346="II",MIN('Datos pp II Región'!$K$7:$K$9),D346="III",MIN('Datos pp III Región'!$K$7:$K$9),D346="IV",MIN('Datos pp IV Región'!$K$7:$K$9),D346="V",MIN('Datos pp V Región'!$K$7:$K$9),D346="RM",MIN('Datos pp RM'!$K$7:$K$9),D346="VI",MIN('Datos pp VI Región'!$K$7:$K$9))</f>
        <v>2</v>
      </c>
      <c r="AH346" s="2" cm="1">
        <f t="array" ref="AH346">_xlfn.IFS(Z346="Pavimentado",1-(AG346/(4*365)),Z346="No Pavimentado",1-(AG346/365))</f>
        <v>0.9945205479452055</v>
      </c>
      <c r="AI346" s="2" cm="1">
        <f t="array" ref="AI346">_xlfn.IFS(Z346="Pavimentado",8,Z346="No Pavimentado",R346)</f>
        <v>36.335000000000001</v>
      </c>
      <c r="AJ346" s="2">
        <v>0.62</v>
      </c>
      <c r="AK346" s="2">
        <v>0.15</v>
      </c>
      <c r="AL346" s="2">
        <v>1.5</v>
      </c>
      <c r="AM346" s="2">
        <v>0.15</v>
      </c>
      <c r="AN346" s="2"/>
      <c r="AO346" s="2" cm="1">
        <f t="array" ref="AO346">_xlfn.IFS($Z346=$AU$3,AJ346*(($X346)^(0.91))*(AI346*1.1023)^(1.02),$Z346=$AU$4,AL346*281.9*((8.5/12)^0.9)*(AI346/2.72)^0.45)</f>
        <v>995.38378987729118</v>
      </c>
      <c r="AP346" s="2" cm="1">
        <f t="array" ref="AP346">_xlfn.IFS($Z346=$AU$3,AK346*(($X346)^(0.91))*(AI346*1.1023)^1.02,$Z346=$AU$4,AM346*281.9*((8.5/12)^0.9)*(AI346/2.72)^0.45)</f>
        <v>99.538378987729104</v>
      </c>
      <c r="AQ346" s="2" cm="1">
        <f t="array" ref="AQ346">_xlfn.IFS(Z346=$AU$3,(AF346*AO346*AH346)/1000000,Z346=$AU$4,(AF346*AH346*AO346*(1-AN346))/1000000)</f>
        <v>147.6733639769528</v>
      </c>
      <c r="AR346" s="2" cm="1">
        <f t="array" ref="AR346">_xlfn.IFS(Z346=$AU$3,(AF346*AP346*AH346)/1000000,Z346=$AU$4,(AF346*AH346*AP346*(1-AN346))/1000000)</f>
        <v>14.76733639769528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EB915-AFA1-4A77-8D8A-8DAC4D329828}">
  <dimension ref="A1:K1106"/>
  <sheetViews>
    <sheetView workbookViewId="0">
      <selection activeCell="J6" sqref="J6:K9"/>
    </sheetView>
  </sheetViews>
  <sheetFormatPr baseColWidth="10" defaultColWidth="8.88671875" defaultRowHeight="14.4" x14ac:dyDescent="0.3"/>
  <cols>
    <col min="1" max="9" width="8.88671875" style="13"/>
    <col min="10" max="10" width="5" style="13" bestFit="1" customWidth="1"/>
    <col min="11" max="11" width="20.44140625" style="13" bestFit="1" customWidth="1"/>
    <col min="12" max="16384" width="8.88671875" style="13"/>
  </cols>
  <sheetData>
    <row r="1" spans="1:11" x14ac:dyDescent="0.3">
      <c r="A1" s="13" t="s">
        <v>314</v>
      </c>
    </row>
    <row r="2" spans="1:11" x14ac:dyDescent="0.3">
      <c r="A2" s="13" t="s">
        <v>315</v>
      </c>
    </row>
    <row r="3" spans="1:11" x14ac:dyDescent="0.3">
      <c r="A3" s="13" t="s">
        <v>1427</v>
      </c>
    </row>
    <row r="4" spans="1:11" x14ac:dyDescent="0.3">
      <c r="A4" s="13" t="s">
        <v>1428</v>
      </c>
    </row>
    <row r="6" spans="1:11" x14ac:dyDescent="0.3">
      <c r="A6" s="13" t="s">
        <v>316</v>
      </c>
      <c r="B6" s="13" t="s">
        <v>317</v>
      </c>
      <c r="C6" s="13" t="s">
        <v>318</v>
      </c>
      <c r="J6" s="11" t="s">
        <v>319</v>
      </c>
      <c r="K6" s="12" t="s">
        <v>320</v>
      </c>
    </row>
    <row r="7" spans="1:11" x14ac:dyDescent="0.3">
      <c r="A7" s="13" t="s">
        <v>321</v>
      </c>
      <c r="B7" s="13">
        <v>0</v>
      </c>
      <c r="C7" s="13">
        <v>100</v>
      </c>
      <c r="J7" s="11">
        <v>2023</v>
      </c>
      <c r="K7" s="11">
        <f>COUNTIF(B7:B371, "&gt;0,254")</f>
        <v>2</v>
      </c>
    </row>
    <row r="8" spans="1:11" x14ac:dyDescent="0.3">
      <c r="A8" s="13" t="s">
        <v>322</v>
      </c>
      <c r="B8" s="13">
        <v>0</v>
      </c>
      <c r="C8" s="13">
        <v>100</v>
      </c>
      <c r="J8" s="11">
        <v>2024</v>
      </c>
      <c r="K8" s="11">
        <f>COUNTIF(B372:B737, "&gt;0,254")</f>
        <v>0</v>
      </c>
    </row>
    <row r="9" spans="1:11" x14ac:dyDescent="0.3">
      <c r="A9" s="13" t="s">
        <v>323</v>
      </c>
      <c r="B9" s="13">
        <v>0</v>
      </c>
      <c r="C9" s="13">
        <v>100</v>
      </c>
      <c r="J9" s="11">
        <v>2025</v>
      </c>
      <c r="K9" s="11">
        <f>COUNTIF(B738:B1102, "&gt;0,254")</f>
        <v>2</v>
      </c>
    </row>
    <row r="10" spans="1:11" x14ac:dyDescent="0.3">
      <c r="A10" s="13" t="s">
        <v>324</v>
      </c>
      <c r="B10" s="13">
        <v>0</v>
      </c>
      <c r="C10" s="13">
        <v>100</v>
      </c>
    </row>
    <row r="11" spans="1:11" x14ac:dyDescent="0.3">
      <c r="A11" s="13" t="s">
        <v>325</v>
      </c>
      <c r="B11" s="13">
        <v>0</v>
      </c>
      <c r="C11" s="13">
        <v>100</v>
      </c>
    </row>
    <row r="12" spans="1:11" x14ac:dyDescent="0.3">
      <c r="A12" s="13" t="s">
        <v>326</v>
      </c>
      <c r="B12" s="13">
        <v>0</v>
      </c>
      <c r="C12" s="13">
        <v>100</v>
      </c>
    </row>
    <row r="13" spans="1:11" x14ac:dyDescent="0.3">
      <c r="A13" s="13" t="s">
        <v>327</v>
      </c>
      <c r="B13" s="13">
        <v>0</v>
      </c>
      <c r="C13" s="13">
        <v>100</v>
      </c>
    </row>
    <row r="14" spans="1:11" x14ac:dyDescent="0.3">
      <c r="A14" s="13" t="s">
        <v>328</v>
      </c>
      <c r="B14" s="13">
        <v>0</v>
      </c>
      <c r="C14" s="13">
        <v>100</v>
      </c>
    </row>
    <row r="15" spans="1:11" x14ac:dyDescent="0.3">
      <c r="A15" s="13" t="s">
        <v>329</v>
      </c>
      <c r="B15" s="13">
        <v>0</v>
      </c>
      <c r="C15" s="13">
        <v>100</v>
      </c>
    </row>
    <row r="16" spans="1:11" x14ac:dyDescent="0.3">
      <c r="A16" s="13" t="s">
        <v>330</v>
      </c>
      <c r="B16" s="13">
        <v>0</v>
      </c>
      <c r="C16" s="13">
        <v>100</v>
      </c>
    </row>
    <row r="17" spans="1:3" x14ac:dyDescent="0.3">
      <c r="A17" s="13" t="s">
        <v>331</v>
      </c>
      <c r="B17" s="13">
        <v>0</v>
      </c>
      <c r="C17" s="13">
        <v>100</v>
      </c>
    </row>
    <row r="18" spans="1:3" x14ac:dyDescent="0.3">
      <c r="A18" s="13" t="s">
        <v>332</v>
      </c>
      <c r="B18" s="13">
        <v>0</v>
      </c>
      <c r="C18" s="13">
        <v>100</v>
      </c>
    </row>
    <row r="19" spans="1:3" x14ac:dyDescent="0.3">
      <c r="A19" s="13" t="s">
        <v>333</v>
      </c>
      <c r="B19" s="13">
        <v>0</v>
      </c>
      <c r="C19" s="13">
        <v>100</v>
      </c>
    </row>
    <row r="20" spans="1:3" x14ac:dyDescent="0.3">
      <c r="A20" s="13" t="s">
        <v>334</v>
      </c>
      <c r="B20" s="13">
        <v>0</v>
      </c>
      <c r="C20" s="13">
        <v>100</v>
      </c>
    </row>
    <row r="21" spans="1:3" x14ac:dyDescent="0.3">
      <c r="A21" s="13" t="s">
        <v>335</v>
      </c>
      <c r="B21" s="13">
        <v>0</v>
      </c>
      <c r="C21" s="13">
        <v>100</v>
      </c>
    </row>
    <row r="22" spans="1:3" x14ac:dyDescent="0.3">
      <c r="A22" s="13" t="s">
        <v>336</v>
      </c>
      <c r="B22" s="13">
        <v>0</v>
      </c>
      <c r="C22" s="13">
        <v>100</v>
      </c>
    </row>
    <row r="23" spans="1:3" x14ac:dyDescent="0.3">
      <c r="A23" s="13" t="s">
        <v>337</v>
      </c>
      <c r="B23" s="13">
        <v>0</v>
      </c>
      <c r="C23" s="13">
        <v>100</v>
      </c>
    </row>
    <row r="24" spans="1:3" x14ac:dyDescent="0.3">
      <c r="A24" s="13" t="s">
        <v>338</v>
      </c>
      <c r="B24" s="13">
        <v>0</v>
      </c>
      <c r="C24" s="13">
        <v>100</v>
      </c>
    </row>
    <row r="25" spans="1:3" x14ac:dyDescent="0.3">
      <c r="A25" s="13" t="s">
        <v>339</v>
      </c>
      <c r="B25" s="13">
        <v>0</v>
      </c>
      <c r="C25" s="13">
        <v>100</v>
      </c>
    </row>
    <row r="26" spans="1:3" x14ac:dyDescent="0.3">
      <c r="A26" s="13" t="s">
        <v>340</v>
      </c>
      <c r="B26" s="13">
        <v>0</v>
      </c>
      <c r="C26" s="13">
        <v>100</v>
      </c>
    </row>
    <row r="27" spans="1:3" x14ac:dyDescent="0.3">
      <c r="A27" s="13" t="s">
        <v>341</v>
      </c>
      <c r="B27" s="13">
        <v>0</v>
      </c>
      <c r="C27" s="13">
        <v>100</v>
      </c>
    </row>
    <row r="28" spans="1:3" x14ac:dyDescent="0.3">
      <c r="A28" s="13" t="s">
        <v>342</v>
      </c>
      <c r="B28" s="13">
        <v>0</v>
      </c>
      <c r="C28" s="13">
        <v>100</v>
      </c>
    </row>
    <row r="29" spans="1:3" x14ac:dyDescent="0.3">
      <c r="A29" s="13" t="s">
        <v>343</v>
      </c>
      <c r="B29" s="13">
        <v>0</v>
      </c>
      <c r="C29" s="13">
        <v>100</v>
      </c>
    </row>
    <row r="30" spans="1:3" x14ac:dyDescent="0.3">
      <c r="A30" s="13" t="s">
        <v>344</v>
      </c>
      <c r="B30" s="13">
        <v>0</v>
      </c>
      <c r="C30" s="13">
        <v>100</v>
      </c>
    </row>
    <row r="31" spans="1:3" x14ac:dyDescent="0.3">
      <c r="A31" s="13" t="s">
        <v>345</v>
      </c>
      <c r="B31" s="13">
        <v>0</v>
      </c>
      <c r="C31" s="13">
        <v>100</v>
      </c>
    </row>
    <row r="32" spans="1:3" x14ac:dyDescent="0.3">
      <c r="A32" s="13" t="s">
        <v>346</v>
      </c>
      <c r="B32" s="13">
        <v>0</v>
      </c>
      <c r="C32" s="13">
        <v>100</v>
      </c>
    </row>
    <row r="33" spans="1:3" x14ac:dyDescent="0.3">
      <c r="A33" s="13" t="s">
        <v>347</v>
      </c>
      <c r="B33" s="13">
        <v>0</v>
      </c>
      <c r="C33" s="13">
        <v>100</v>
      </c>
    </row>
    <row r="34" spans="1:3" x14ac:dyDescent="0.3">
      <c r="A34" s="13" t="s">
        <v>348</v>
      </c>
      <c r="B34" s="13">
        <v>0</v>
      </c>
      <c r="C34" s="13">
        <v>100</v>
      </c>
    </row>
    <row r="35" spans="1:3" x14ac:dyDescent="0.3">
      <c r="A35" s="13" t="s">
        <v>349</v>
      </c>
      <c r="B35" s="13">
        <v>0</v>
      </c>
      <c r="C35" s="13">
        <v>100</v>
      </c>
    </row>
    <row r="36" spans="1:3" x14ac:dyDescent="0.3">
      <c r="A36" s="13" t="s">
        <v>350</v>
      </c>
      <c r="B36" s="13">
        <v>0</v>
      </c>
      <c r="C36" s="13">
        <v>100</v>
      </c>
    </row>
    <row r="37" spans="1:3" x14ac:dyDescent="0.3">
      <c r="A37" s="13" t="s">
        <v>351</v>
      </c>
      <c r="B37" s="13">
        <v>0</v>
      </c>
      <c r="C37" s="13">
        <v>100</v>
      </c>
    </row>
    <row r="38" spans="1:3" x14ac:dyDescent="0.3">
      <c r="A38" s="13" t="s">
        <v>352</v>
      </c>
      <c r="B38" s="13">
        <v>0</v>
      </c>
      <c r="C38" s="13">
        <v>100</v>
      </c>
    </row>
    <row r="39" spans="1:3" x14ac:dyDescent="0.3">
      <c r="A39" s="13" t="s">
        <v>353</v>
      </c>
      <c r="B39" s="13">
        <v>0</v>
      </c>
      <c r="C39" s="13">
        <v>100</v>
      </c>
    </row>
    <row r="40" spans="1:3" x14ac:dyDescent="0.3">
      <c r="A40" s="13" t="s">
        <v>354</v>
      </c>
      <c r="B40" s="13">
        <v>0</v>
      </c>
      <c r="C40" s="13">
        <v>100</v>
      </c>
    </row>
    <row r="41" spans="1:3" x14ac:dyDescent="0.3">
      <c r="A41" s="13" t="s">
        <v>355</v>
      </c>
      <c r="B41" s="13">
        <v>0.3</v>
      </c>
      <c r="C41" s="13">
        <v>100</v>
      </c>
    </row>
    <row r="42" spans="1:3" x14ac:dyDescent="0.3">
      <c r="A42" s="13" t="s">
        <v>356</v>
      </c>
      <c r="B42" s="13">
        <v>0</v>
      </c>
      <c r="C42" s="13">
        <v>100</v>
      </c>
    </row>
    <row r="43" spans="1:3" x14ac:dyDescent="0.3">
      <c r="A43" s="13" t="s">
        <v>357</v>
      </c>
      <c r="B43" s="13">
        <v>0</v>
      </c>
      <c r="C43" s="13">
        <v>100</v>
      </c>
    </row>
    <row r="44" spans="1:3" x14ac:dyDescent="0.3">
      <c r="A44" s="13" t="s">
        <v>358</v>
      </c>
      <c r="B44" s="13">
        <v>0</v>
      </c>
      <c r="C44" s="13">
        <v>100</v>
      </c>
    </row>
    <row r="45" spans="1:3" x14ac:dyDescent="0.3">
      <c r="A45" s="13" t="s">
        <v>359</v>
      </c>
      <c r="B45" s="13">
        <v>0</v>
      </c>
      <c r="C45" s="13">
        <v>100</v>
      </c>
    </row>
    <row r="46" spans="1:3" x14ac:dyDescent="0.3">
      <c r="A46" s="13" t="s">
        <v>360</v>
      </c>
      <c r="B46" s="13">
        <v>0</v>
      </c>
      <c r="C46" s="13">
        <v>100</v>
      </c>
    </row>
    <row r="47" spans="1:3" x14ac:dyDescent="0.3">
      <c r="A47" s="13" t="s">
        <v>361</v>
      </c>
      <c r="B47" s="13">
        <v>0</v>
      </c>
      <c r="C47" s="13">
        <v>100</v>
      </c>
    </row>
    <row r="48" spans="1:3" x14ac:dyDescent="0.3">
      <c r="A48" s="13" t="s">
        <v>362</v>
      </c>
      <c r="B48" s="13">
        <v>0</v>
      </c>
      <c r="C48" s="13">
        <v>100</v>
      </c>
    </row>
    <row r="49" spans="1:3" x14ac:dyDescent="0.3">
      <c r="A49" s="13" t="s">
        <v>363</v>
      </c>
      <c r="B49" s="13">
        <v>0</v>
      </c>
      <c r="C49" s="13">
        <v>100</v>
      </c>
    </row>
    <row r="50" spans="1:3" x14ac:dyDescent="0.3">
      <c r="A50" s="13" t="s">
        <v>364</v>
      </c>
      <c r="B50" s="13">
        <v>0</v>
      </c>
      <c r="C50" s="13">
        <v>100</v>
      </c>
    </row>
    <row r="51" spans="1:3" x14ac:dyDescent="0.3">
      <c r="A51" s="13" t="s">
        <v>365</v>
      </c>
      <c r="B51" s="13">
        <v>0</v>
      </c>
      <c r="C51" s="13">
        <v>100</v>
      </c>
    </row>
    <row r="52" spans="1:3" x14ac:dyDescent="0.3">
      <c r="A52" s="13" t="s">
        <v>366</v>
      </c>
      <c r="B52" s="13">
        <v>0</v>
      </c>
      <c r="C52" s="13">
        <v>100</v>
      </c>
    </row>
    <row r="53" spans="1:3" x14ac:dyDescent="0.3">
      <c r="A53" s="13" t="s">
        <v>367</v>
      </c>
      <c r="B53" s="13">
        <v>0</v>
      </c>
      <c r="C53" s="13">
        <v>100</v>
      </c>
    </row>
    <row r="54" spans="1:3" x14ac:dyDescent="0.3">
      <c r="A54" s="13" t="s">
        <v>368</v>
      </c>
      <c r="B54" s="13">
        <v>0</v>
      </c>
      <c r="C54" s="13">
        <v>100</v>
      </c>
    </row>
    <row r="55" spans="1:3" x14ac:dyDescent="0.3">
      <c r="A55" s="13" t="s">
        <v>369</v>
      </c>
      <c r="B55" s="13">
        <v>0</v>
      </c>
      <c r="C55" s="13">
        <v>100</v>
      </c>
    </row>
    <row r="56" spans="1:3" x14ac:dyDescent="0.3">
      <c r="A56" s="13" t="s">
        <v>370</v>
      </c>
      <c r="B56" s="13">
        <v>0</v>
      </c>
      <c r="C56" s="13">
        <v>100</v>
      </c>
    </row>
    <row r="57" spans="1:3" x14ac:dyDescent="0.3">
      <c r="A57" s="13" t="s">
        <v>371</v>
      </c>
      <c r="B57" s="13">
        <v>0</v>
      </c>
      <c r="C57" s="13">
        <v>100</v>
      </c>
    </row>
    <row r="58" spans="1:3" x14ac:dyDescent="0.3">
      <c r="A58" s="13" t="s">
        <v>372</v>
      </c>
      <c r="B58" s="13">
        <v>0</v>
      </c>
      <c r="C58" s="13">
        <v>100</v>
      </c>
    </row>
    <row r="59" spans="1:3" x14ac:dyDescent="0.3">
      <c r="A59" s="13" t="s">
        <v>373</v>
      </c>
      <c r="B59" s="13">
        <v>0</v>
      </c>
      <c r="C59" s="13">
        <v>100</v>
      </c>
    </row>
    <row r="60" spans="1:3" x14ac:dyDescent="0.3">
      <c r="A60" s="13" t="s">
        <v>374</v>
      </c>
      <c r="B60" s="13">
        <v>0</v>
      </c>
      <c r="C60" s="13">
        <v>100</v>
      </c>
    </row>
    <row r="61" spans="1:3" x14ac:dyDescent="0.3">
      <c r="A61" s="13" t="s">
        <v>375</v>
      </c>
      <c r="B61" s="13">
        <v>0</v>
      </c>
      <c r="C61" s="13">
        <v>100</v>
      </c>
    </row>
    <row r="62" spans="1:3" x14ac:dyDescent="0.3">
      <c r="A62" s="13" t="s">
        <v>376</v>
      </c>
      <c r="B62" s="13">
        <v>0</v>
      </c>
      <c r="C62" s="13">
        <v>100</v>
      </c>
    </row>
    <row r="63" spans="1:3" x14ac:dyDescent="0.3">
      <c r="A63" s="13" t="s">
        <v>377</v>
      </c>
      <c r="B63" s="13">
        <v>0</v>
      </c>
      <c r="C63" s="13">
        <v>100</v>
      </c>
    </row>
    <row r="64" spans="1:3" x14ac:dyDescent="0.3">
      <c r="A64" s="13" t="s">
        <v>378</v>
      </c>
      <c r="B64" s="13">
        <v>0</v>
      </c>
      <c r="C64" s="13">
        <v>100</v>
      </c>
    </row>
    <row r="65" spans="1:3" x14ac:dyDescent="0.3">
      <c r="A65" s="13" t="s">
        <v>379</v>
      </c>
      <c r="B65" s="13">
        <v>0</v>
      </c>
      <c r="C65" s="13">
        <v>100</v>
      </c>
    </row>
    <row r="66" spans="1:3" x14ac:dyDescent="0.3">
      <c r="A66" s="13" t="s">
        <v>380</v>
      </c>
      <c r="B66" s="13">
        <v>0</v>
      </c>
      <c r="C66" s="13">
        <v>100</v>
      </c>
    </row>
    <row r="67" spans="1:3" x14ac:dyDescent="0.3">
      <c r="A67" s="13" t="s">
        <v>381</v>
      </c>
      <c r="B67" s="13">
        <v>0</v>
      </c>
      <c r="C67" s="13">
        <v>100</v>
      </c>
    </row>
    <row r="68" spans="1:3" x14ac:dyDescent="0.3">
      <c r="A68" s="13" t="s">
        <v>382</v>
      </c>
      <c r="B68" s="13">
        <v>0</v>
      </c>
      <c r="C68" s="13">
        <v>100</v>
      </c>
    </row>
    <row r="69" spans="1:3" x14ac:dyDescent="0.3">
      <c r="A69" s="13" t="s">
        <v>383</v>
      </c>
      <c r="B69" s="13">
        <v>0</v>
      </c>
      <c r="C69" s="13">
        <v>100</v>
      </c>
    </row>
    <row r="70" spans="1:3" x14ac:dyDescent="0.3">
      <c r="A70" s="13" t="s">
        <v>384</v>
      </c>
      <c r="B70" s="13">
        <v>0</v>
      </c>
      <c r="C70" s="13">
        <v>100</v>
      </c>
    </row>
    <row r="71" spans="1:3" x14ac:dyDescent="0.3">
      <c r="A71" s="13" t="s">
        <v>385</v>
      </c>
      <c r="B71" s="13">
        <v>0</v>
      </c>
      <c r="C71" s="13">
        <v>100</v>
      </c>
    </row>
    <row r="72" spans="1:3" x14ac:dyDescent="0.3">
      <c r="A72" s="13" t="s">
        <v>386</v>
      </c>
      <c r="B72" s="13">
        <v>0</v>
      </c>
      <c r="C72" s="13">
        <v>100</v>
      </c>
    </row>
    <row r="73" spans="1:3" x14ac:dyDescent="0.3">
      <c r="A73" s="13" t="s">
        <v>387</v>
      </c>
      <c r="B73" s="13">
        <v>0</v>
      </c>
      <c r="C73" s="13">
        <v>100</v>
      </c>
    </row>
    <row r="74" spans="1:3" x14ac:dyDescent="0.3">
      <c r="A74" s="13" t="s">
        <v>388</v>
      </c>
      <c r="B74" s="13">
        <v>0</v>
      </c>
      <c r="C74" s="13">
        <v>100</v>
      </c>
    </row>
    <row r="75" spans="1:3" x14ac:dyDescent="0.3">
      <c r="A75" s="13" t="s">
        <v>389</v>
      </c>
      <c r="B75" s="13">
        <v>0</v>
      </c>
      <c r="C75" s="13">
        <v>100</v>
      </c>
    </row>
    <row r="76" spans="1:3" x14ac:dyDescent="0.3">
      <c r="A76" s="13" t="s">
        <v>390</v>
      </c>
      <c r="B76" s="13">
        <v>0</v>
      </c>
      <c r="C76" s="13">
        <v>100</v>
      </c>
    </row>
    <row r="77" spans="1:3" x14ac:dyDescent="0.3">
      <c r="A77" s="13" t="s">
        <v>391</v>
      </c>
      <c r="B77" s="13">
        <v>0</v>
      </c>
      <c r="C77" s="13">
        <v>100</v>
      </c>
    </row>
    <row r="78" spans="1:3" x14ac:dyDescent="0.3">
      <c r="A78" s="13" t="s">
        <v>392</v>
      </c>
      <c r="B78" s="13">
        <v>0</v>
      </c>
      <c r="C78" s="13">
        <v>100</v>
      </c>
    </row>
    <row r="79" spans="1:3" x14ac:dyDescent="0.3">
      <c r="A79" s="13" t="s">
        <v>393</v>
      </c>
      <c r="B79" s="13">
        <v>0</v>
      </c>
      <c r="C79" s="13">
        <v>100</v>
      </c>
    </row>
    <row r="80" spans="1:3" x14ac:dyDescent="0.3">
      <c r="A80" s="13" t="s">
        <v>394</v>
      </c>
      <c r="B80" s="13">
        <v>0</v>
      </c>
      <c r="C80" s="13">
        <v>100</v>
      </c>
    </row>
    <row r="81" spans="1:3" x14ac:dyDescent="0.3">
      <c r="A81" s="13" t="s">
        <v>395</v>
      </c>
      <c r="B81" s="13">
        <v>0</v>
      </c>
      <c r="C81" s="13">
        <v>100</v>
      </c>
    </row>
    <row r="82" spans="1:3" x14ac:dyDescent="0.3">
      <c r="A82" s="13" t="s">
        <v>396</v>
      </c>
      <c r="B82" s="13">
        <v>0</v>
      </c>
      <c r="C82" s="13">
        <v>100</v>
      </c>
    </row>
    <row r="83" spans="1:3" x14ac:dyDescent="0.3">
      <c r="A83" s="13" t="s">
        <v>397</v>
      </c>
      <c r="B83" s="13">
        <v>0</v>
      </c>
      <c r="C83" s="13">
        <v>100</v>
      </c>
    </row>
    <row r="84" spans="1:3" x14ac:dyDescent="0.3">
      <c r="A84" s="13" t="s">
        <v>398</v>
      </c>
      <c r="B84" s="13">
        <v>0</v>
      </c>
      <c r="C84" s="13">
        <v>100</v>
      </c>
    </row>
    <row r="85" spans="1:3" x14ac:dyDescent="0.3">
      <c r="A85" s="13" t="s">
        <v>399</v>
      </c>
      <c r="B85" s="13">
        <v>0</v>
      </c>
      <c r="C85" s="13">
        <v>100</v>
      </c>
    </row>
    <row r="86" spans="1:3" x14ac:dyDescent="0.3">
      <c r="A86" s="13" t="s">
        <v>400</v>
      </c>
      <c r="B86" s="13">
        <v>0</v>
      </c>
      <c r="C86" s="13">
        <v>100</v>
      </c>
    </row>
    <row r="87" spans="1:3" x14ac:dyDescent="0.3">
      <c r="A87" s="13" t="s">
        <v>401</v>
      </c>
      <c r="B87" s="13">
        <v>0</v>
      </c>
      <c r="C87" s="13">
        <v>100</v>
      </c>
    </row>
    <row r="88" spans="1:3" x14ac:dyDescent="0.3">
      <c r="A88" s="13" t="s">
        <v>402</v>
      </c>
      <c r="B88" s="13">
        <v>0</v>
      </c>
      <c r="C88" s="13">
        <v>100</v>
      </c>
    </row>
    <row r="89" spans="1:3" x14ac:dyDescent="0.3">
      <c r="A89" s="13" t="s">
        <v>403</v>
      </c>
      <c r="B89" s="13">
        <v>0</v>
      </c>
      <c r="C89" s="13">
        <v>100</v>
      </c>
    </row>
    <row r="90" spans="1:3" x14ac:dyDescent="0.3">
      <c r="A90" s="13" t="s">
        <v>404</v>
      </c>
      <c r="B90" s="13">
        <v>0</v>
      </c>
      <c r="C90" s="13">
        <v>100</v>
      </c>
    </row>
    <row r="91" spans="1:3" x14ac:dyDescent="0.3">
      <c r="A91" s="13" t="s">
        <v>405</v>
      </c>
      <c r="B91" s="13">
        <v>0</v>
      </c>
      <c r="C91" s="13">
        <v>100</v>
      </c>
    </row>
    <row r="92" spans="1:3" x14ac:dyDescent="0.3">
      <c r="A92" s="13" t="s">
        <v>406</v>
      </c>
      <c r="B92" s="13">
        <v>0</v>
      </c>
      <c r="C92" s="13">
        <v>38</v>
      </c>
    </row>
    <row r="93" spans="1:3" x14ac:dyDescent="0.3">
      <c r="A93" s="13" t="s">
        <v>407</v>
      </c>
    </row>
    <row r="94" spans="1:3" x14ac:dyDescent="0.3">
      <c r="A94" s="13" t="s">
        <v>408</v>
      </c>
    </row>
    <row r="95" spans="1:3" x14ac:dyDescent="0.3">
      <c r="A95" s="13" t="s">
        <v>409</v>
      </c>
    </row>
    <row r="96" spans="1:3" x14ac:dyDescent="0.3">
      <c r="A96" s="13" t="s">
        <v>410</v>
      </c>
    </row>
    <row r="97" spans="1:1" x14ac:dyDescent="0.3">
      <c r="A97" s="13" t="s">
        <v>411</v>
      </c>
    </row>
    <row r="98" spans="1:1" x14ac:dyDescent="0.3">
      <c r="A98" s="13" t="s">
        <v>412</v>
      </c>
    </row>
    <row r="99" spans="1:1" x14ac:dyDescent="0.3">
      <c r="A99" s="13" t="s">
        <v>413</v>
      </c>
    </row>
    <row r="100" spans="1:1" x14ac:dyDescent="0.3">
      <c r="A100" s="13" t="s">
        <v>414</v>
      </c>
    </row>
    <row r="101" spans="1:1" x14ac:dyDescent="0.3">
      <c r="A101" s="13" t="s">
        <v>415</v>
      </c>
    </row>
    <row r="102" spans="1:1" x14ac:dyDescent="0.3">
      <c r="A102" s="13" t="s">
        <v>416</v>
      </c>
    </row>
    <row r="103" spans="1:1" x14ac:dyDescent="0.3">
      <c r="A103" s="13" t="s">
        <v>417</v>
      </c>
    </row>
    <row r="104" spans="1:1" x14ac:dyDescent="0.3">
      <c r="A104" s="13" t="s">
        <v>418</v>
      </c>
    </row>
    <row r="105" spans="1:1" x14ac:dyDescent="0.3">
      <c r="A105" s="13" t="s">
        <v>419</v>
      </c>
    </row>
    <row r="106" spans="1:1" x14ac:dyDescent="0.3">
      <c r="A106" s="13" t="s">
        <v>420</v>
      </c>
    </row>
    <row r="107" spans="1:1" x14ac:dyDescent="0.3">
      <c r="A107" s="13" t="s">
        <v>421</v>
      </c>
    </row>
    <row r="108" spans="1:1" x14ac:dyDescent="0.3">
      <c r="A108" s="13" t="s">
        <v>422</v>
      </c>
    </row>
    <row r="109" spans="1:1" x14ac:dyDescent="0.3">
      <c r="A109" s="13" t="s">
        <v>423</v>
      </c>
    </row>
    <row r="110" spans="1:1" x14ac:dyDescent="0.3">
      <c r="A110" s="13" t="s">
        <v>424</v>
      </c>
    </row>
    <row r="111" spans="1:1" x14ac:dyDescent="0.3">
      <c r="A111" s="13" t="s">
        <v>425</v>
      </c>
    </row>
    <row r="112" spans="1:1" x14ac:dyDescent="0.3">
      <c r="A112" s="13" t="s">
        <v>426</v>
      </c>
    </row>
    <row r="113" spans="1:3" x14ac:dyDescent="0.3">
      <c r="A113" s="13" t="s">
        <v>427</v>
      </c>
    </row>
    <row r="114" spans="1:3" x14ac:dyDescent="0.3">
      <c r="A114" s="13" t="s">
        <v>428</v>
      </c>
    </row>
    <row r="115" spans="1:3" x14ac:dyDescent="0.3">
      <c r="A115" s="13" t="s">
        <v>429</v>
      </c>
    </row>
    <row r="116" spans="1:3" x14ac:dyDescent="0.3">
      <c r="A116" s="13" t="s">
        <v>430</v>
      </c>
    </row>
    <row r="117" spans="1:3" x14ac:dyDescent="0.3">
      <c r="A117" s="13" t="s">
        <v>431</v>
      </c>
    </row>
    <row r="118" spans="1:3" x14ac:dyDescent="0.3">
      <c r="A118" s="13" t="s">
        <v>432</v>
      </c>
    </row>
    <row r="119" spans="1:3" x14ac:dyDescent="0.3">
      <c r="A119" s="13" t="s">
        <v>433</v>
      </c>
    </row>
    <row r="120" spans="1:3" x14ac:dyDescent="0.3">
      <c r="A120" s="13" t="s">
        <v>434</v>
      </c>
    </row>
    <row r="121" spans="1:3" x14ac:dyDescent="0.3">
      <c r="A121" s="13" t="s">
        <v>435</v>
      </c>
    </row>
    <row r="122" spans="1:3" x14ac:dyDescent="0.3">
      <c r="A122" s="13" t="s">
        <v>436</v>
      </c>
    </row>
    <row r="123" spans="1:3" x14ac:dyDescent="0.3">
      <c r="A123" s="13" t="s">
        <v>437</v>
      </c>
      <c r="B123" s="13">
        <v>1.2</v>
      </c>
      <c r="C123" s="13">
        <v>46</v>
      </c>
    </row>
    <row r="124" spans="1:3" x14ac:dyDescent="0.3">
      <c r="A124" s="13" t="s">
        <v>438</v>
      </c>
      <c r="B124" s="13">
        <v>0</v>
      </c>
      <c r="C124" s="13">
        <v>100</v>
      </c>
    </row>
    <row r="125" spans="1:3" x14ac:dyDescent="0.3">
      <c r="A125" s="13" t="s">
        <v>439</v>
      </c>
      <c r="B125" s="13">
        <v>0</v>
      </c>
      <c r="C125" s="13">
        <v>100</v>
      </c>
    </row>
    <row r="126" spans="1:3" x14ac:dyDescent="0.3">
      <c r="A126" s="13" t="s">
        <v>440</v>
      </c>
      <c r="B126" s="13">
        <v>0</v>
      </c>
      <c r="C126" s="13">
        <v>100</v>
      </c>
    </row>
    <row r="127" spans="1:3" x14ac:dyDescent="0.3">
      <c r="A127" s="13" t="s">
        <v>441</v>
      </c>
      <c r="B127" s="13">
        <v>0</v>
      </c>
      <c r="C127" s="13">
        <v>100</v>
      </c>
    </row>
    <row r="128" spans="1:3" x14ac:dyDescent="0.3">
      <c r="A128" s="13" t="s">
        <v>442</v>
      </c>
      <c r="B128" s="13">
        <v>0</v>
      </c>
      <c r="C128" s="13">
        <v>100</v>
      </c>
    </row>
    <row r="129" spans="1:3" x14ac:dyDescent="0.3">
      <c r="A129" s="13" t="s">
        <v>443</v>
      </c>
      <c r="B129" s="13">
        <v>0</v>
      </c>
      <c r="C129" s="13">
        <v>100</v>
      </c>
    </row>
    <row r="130" spans="1:3" x14ac:dyDescent="0.3">
      <c r="A130" s="13" t="s">
        <v>444</v>
      </c>
      <c r="B130" s="13">
        <v>0</v>
      </c>
      <c r="C130" s="13">
        <v>54</v>
      </c>
    </row>
    <row r="131" spans="1:3" x14ac:dyDescent="0.3">
      <c r="A131" s="13" t="s">
        <v>445</v>
      </c>
    </row>
    <row r="132" spans="1:3" x14ac:dyDescent="0.3">
      <c r="A132" s="13" t="s">
        <v>446</v>
      </c>
    </row>
    <row r="133" spans="1:3" x14ac:dyDescent="0.3">
      <c r="A133" s="13" t="s">
        <v>447</v>
      </c>
    </row>
    <row r="134" spans="1:3" x14ac:dyDescent="0.3">
      <c r="A134" s="13" t="s">
        <v>448</v>
      </c>
    </row>
    <row r="135" spans="1:3" x14ac:dyDescent="0.3">
      <c r="A135" s="13" t="s">
        <v>449</v>
      </c>
    </row>
    <row r="136" spans="1:3" x14ac:dyDescent="0.3">
      <c r="A136" s="13" t="s">
        <v>450</v>
      </c>
    </row>
    <row r="137" spans="1:3" x14ac:dyDescent="0.3">
      <c r="A137" s="13" t="s">
        <v>451</v>
      </c>
    </row>
    <row r="138" spans="1:3" x14ac:dyDescent="0.3">
      <c r="A138" s="13" t="s">
        <v>452</v>
      </c>
    </row>
    <row r="139" spans="1:3" x14ac:dyDescent="0.3">
      <c r="A139" s="13" t="s">
        <v>453</v>
      </c>
    </row>
    <row r="140" spans="1:3" x14ac:dyDescent="0.3">
      <c r="A140" s="13" t="s">
        <v>454</v>
      </c>
    </row>
    <row r="141" spans="1:3" x14ac:dyDescent="0.3">
      <c r="A141" s="13" t="s">
        <v>455</v>
      </c>
    </row>
    <row r="142" spans="1:3" x14ac:dyDescent="0.3">
      <c r="A142" s="13" t="s">
        <v>456</v>
      </c>
    </row>
    <row r="143" spans="1:3" x14ac:dyDescent="0.3">
      <c r="A143" s="13" t="s">
        <v>457</v>
      </c>
    </row>
    <row r="144" spans="1:3" x14ac:dyDescent="0.3">
      <c r="A144" s="13" t="s">
        <v>458</v>
      </c>
    </row>
    <row r="145" spans="1:1" x14ac:dyDescent="0.3">
      <c r="A145" s="13" t="s">
        <v>459</v>
      </c>
    </row>
    <row r="146" spans="1:1" x14ac:dyDescent="0.3">
      <c r="A146" s="13" t="s">
        <v>460</v>
      </c>
    </row>
    <row r="147" spans="1:1" x14ac:dyDescent="0.3">
      <c r="A147" s="13" t="s">
        <v>461</v>
      </c>
    </row>
    <row r="148" spans="1:1" x14ac:dyDescent="0.3">
      <c r="A148" s="13" t="s">
        <v>462</v>
      </c>
    </row>
    <row r="149" spans="1:1" x14ac:dyDescent="0.3">
      <c r="A149" s="13" t="s">
        <v>463</v>
      </c>
    </row>
    <row r="150" spans="1:1" x14ac:dyDescent="0.3">
      <c r="A150" s="13" t="s">
        <v>464</v>
      </c>
    </row>
    <row r="151" spans="1:1" x14ac:dyDescent="0.3">
      <c r="A151" s="13" t="s">
        <v>465</v>
      </c>
    </row>
    <row r="152" spans="1:1" x14ac:dyDescent="0.3">
      <c r="A152" s="13" t="s">
        <v>466</v>
      </c>
    </row>
    <row r="153" spans="1:1" x14ac:dyDescent="0.3">
      <c r="A153" s="13" t="s">
        <v>467</v>
      </c>
    </row>
    <row r="154" spans="1:1" x14ac:dyDescent="0.3">
      <c r="A154" s="13" t="s">
        <v>468</v>
      </c>
    </row>
    <row r="155" spans="1:1" x14ac:dyDescent="0.3">
      <c r="A155" s="13" t="s">
        <v>469</v>
      </c>
    </row>
    <row r="156" spans="1:1" x14ac:dyDescent="0.3">
      <c r="A156" s="13" t="s">
        <v>470</v>
      </c>
    </row>
    <row r="157" spans="1:1" x14ac:dyDescent="0.3">
      <c r="A157" s="13" t="s">
        <v>471</v>
      </c>
    </row>
    <row r="158" spans="1:1" x14ac:dyDescent="0.3">
      <c r="A158" s="13" t="s">
        <v>472</v>
      </c>
    </row>
    <row r="159" spans="1:1" x14ac:dyDescent="0.3">
      <c r="A159" s="13" t="s">
        <v>473</v>
      </c>
    </row>
    <row r="160" spans="1:1" x14ac:dyDescent="0.3">
      <c r="A160" s="13" t="s">
        <v>474</v>
      </c>
    </row>
    <row r="161" spans="1:1" x14ac:dyDescent="0.3">
      <c r="A161" s="13" t="s">
        <v>475</v>
      </c>
    </row>
    <row r="162" spans="1:1" x14ac:dyDescent="0.3">
      <c r="A162" s="13" t="s">
        <v>476</v>
      </c>
    </row>
    <row r="163" spans="1:1" x14ac:dyDescent="0.3">
      <c r="A163" s="13" t="s">
        <v>477</v>
      </c>
    </row>
    <row r="164" spans="1:1" x14ac:dyDescent="0.3">
      <c r="A164" s="13" t="s">
        <v>478</v>
      </c>
    </row>
    <row r="165" spans="1:1" x14ac:dyDescent="0.3">
      <c r="A165" s="13" t="s">
        <v>479</v>
      </c>
    </row>
    <row r="166" spans="1:1" x14ac:dyDescent="0.3">
      <c r="A166" s="13" t="s">
        <v>480</v>
      </c>
    </row>
    <row r="167" spans="1:1" x14ac:dyDescent="0.3">
      <c r="A167" s="13" t="s">
        <v>481</v>
      </c>
    </row>
    <row r="168" spans="1:1" x14ac:dyDescent="0.3">
      <c r="A168" s="13" t="s">
        <v>482</v>
      </c>
    </row>
    <row r="169" spans="1:1" x14ac:dyDescent="0.3">
      <c r="A169" s="13" t="s">
        <v>483</v>
      </c>
    </row>
    <row r="170" spans="1:1" x14ac:dyDescent="0.3">
      <c r="A170" s="13" t="s">
        <v>484</v>
      </c>
    </row>
    <row r="171" spans="1:1" x14ac:dyDescent="0.3">
      <c r="A171" s="13" t="s">
        <v>485</v>
      </c>
    </row>
    <row r="172" spans="1:1" x14ac:dyDescent="0.3">
      <c r="A172" s="13" t="s">
        <v>486</v>
      </c>
    </row>
    <row r="173" spans="1:1" x14ac:dyDescent="0.3">
      <c r="A173" s="13" t="s">
        <v>487</v>
      </c>
    </row>
    <row r="174" spans="1:1" x14ac:dyDescent="0.3">
      <c r="A174" s="13" t="s">
        <v>488</v>
      </c>
    </row>
    <row r="175" spans="1:1" x14ac:dyDescent="0.3">
      <c r="A175" s="13" t="s">
        <v>489</v>
      </c>
    </row>
    <row r="176" spans="1:1" x14ac:dyDescent="0.3">
      <c r="A176" s="13" t="s">
        <v>490</v>
      </c>
    </row>
    <row r="177" spans="1:1" x14ac:dyDescent="0.3">
      <c r="A177" s="13" t="s">
        <v>491</v>
      </c>
    </row>
    <row r="178" spans="1:1" x14ac:dyDescent="0.3">
      <c r="A178" s="13" t="s">
        <v>492</v>
      </c>
    </row>
    <row r="179" spans="1:1" x14ac:dyDescent="0.3">
      <c r="A179" s="13" t="s">
        <v>493</v>
      </c>
    </row>
    <row r="180" spans="1:1" x14ac:dyDescent="0.3">
      <c r="A180" s="13" t="s">
        <v>494</v>
      </c>
    </row>
    <row r="181" spans="1:1" x14ac:dyDescent="0.3">
      <c r="A181" s="13" t="s">
        <v>495</v>
      </c>
    </row>
    <row r="182" spans="1:1" x14ac:dyDescent="0.3">
      <c r="A182" s="13" t="s">
        <v>496</v>
      </c>
    </row>
    <row r="183" spans="1:1" x14ac:dyDescent="0.3">
      <c r="A183" s="13" t="s">
        <v>497</v>
      </c>
    </row>
    <row r="184" spans="1:1" x14ac:dyDescent="0.3">
      <c r="A184" s="13" t="s">
        <v>498</v>
      </c>
    </row>
    <row r="185" spans="1:1" x14ac:dyDescent="0.3">
      <c r="A185" s="13" t="s">
        <v>499</v>
      </c>
    </row>
    <row r="186" spans="1:1" x14ac:dyDescent="0.3">
      <c r="A186" s="13" t="s">
        <v>500</v>
      </c>
    </row>
    <row r="187" spans="1:1" x14ac:dyDescent="0.3">
      <c r="A187" s="13" t="s">
        <v>501</v>
      </c>
    </row>
    <row r="188" spans="1:1" x14ac:dyDescent="0.3">
      <c r="A188" s="13" t="s">
        <v>502</v>
      </c>
    </row>
    <row r="189" spans="1:1" x14ac:dyDescent="0.3">
      <c r="A189" s="13" t="s">
        <v>503</v>
      </c>
    </row>
    <row r="190" spans="1:1" x14ac:dyDescent="0.3">
      <c r="A190" s="13" t="s">
        <v>504</v>
      </c>
    </row>
    <row r="191" spans="1:1" x14ac:dyDescent="0.3">
      <c r="A191" s="13" t="s">
        <v>505</v>
      </c>
    </row>
    <row r="192" spans="1:1" x14ac:dyDescent="0.3">
      <c r="A192" s="13" t="s">
        <v>506</v>
      </c>
    </row>
    <row r="193" spans="1:1" x14ac:dyDescent="0.3">
      <c r="A193" s="13" t="s">
        <v>507</v>
      </c>
    </row>
    <row r="194" spans="1:1" x14ac:dyDescent="0.3">
      <c r="A194" s="13" t="s">
        <v>508</v>
      </c>
    </row>
    <row r="195" spans="1:1" x14ac:dyDescent="0.3">
      <c r="A195" s="13" t="s">
        <v>509</v>
      </c>
    </row>
    <row r="196" spans="1:1" x14ac:dyDescent="0.3">
      <c r="A196" s="13" t="s">
        <v>510</v>
      </c>
    </row>
    <row r="197" spans="1:1" x14ac:dyDescent="0.3">
      <c r="A197" s="13" t="s">
        <v>511</v>
      </c>
    </row>
    <row r="198" spans="1:1" x14ac:dyDescent="0.3">
      <c r="A198" s="13" t="s">
        <v>512</v>
      </c>
    </row>
    <row r="199" spans="1:1" x14ac:dyDescent="0.3">
      <c r="A199" s="13" t="s">
        <v>513</v>
      </c>
    </row>
    <row r="200" spans="1:1" x14ac:dyDescent="0.3">
      <c r="A200" s="13" t="s">
        <v>514</v>
      </c>
    </row>
    <row r="201" spans="1:1" x14ac:dyDescent="0.3">
      <c r="A201" s="13" t="s">
        <v>515</v>
      </c>
    </row>
    <row r="202" spans="1:1" x14ac:dyDescent="0.3">
      <c r="A202" s="13" t="s">
        <v>516</v>
      </c>
    </row>
    <row r="203" spans="1:1" x14ac:dyDescent="0.3">
      <c r="A203" s="13" t="s">
        <v>517</v>
      </c>
    </row>
    <row r="204" spans="1:1" x14ac:dyDescent="0.3">
      <c r="A204" s="13" t="s">
        <v>518</v>
      </c>
    </row>
    <row r="205" spans="1:1" x14ac:dyDescent="0.3">
      <c r="A205" s="13" t="s">
        <v>519</v>
      </c>
    </row>
    <row r="206" spans="1:1" x14ac:dyDescent="0.3">
      <c r="A206" s="13" t="s">
        <v>520</v>
      </c>
    </row>
    <row r="207" spans="1:1" x14ac:dyDescent="0.3">
      <c r="A207" s="13" t="s">
        <v>521</v>
      </c>
    </row>
    <row r="208" spans="1:1" x14ac:dyDescent="0.3">
      <c r="A208" s="13" t="s">
        <v>522</v>
      </c>
    </row>
    <row r="209" spans="1:1" x14ac:dyDescent="0.3">
      <c r="A209" s="13" t="s">
        <v>523</v>
      </c>
    </row>
    <row r="210" spans="1:1" x14ac:dyDescent="0.3">
      <c r="A210" s="13" t="s">
        <v>524</v>
      </c>
    </row>
    <row r="211" spans="1:1" x14ac:dyDescent="0.3">
      <c r="A211" s="13" t="s">
        <v>525</v>
      </c>
    </row>
    <row r="212" spans="1:1" x14ac:dyDescent="0.3">
      <c r="A212" s="13" t="s">
        <v>526</v>
      </c>
    </row>
    <row r="213" spans="1:1" x14ac:dyDescent="0.3">
      <c r="A213" s="13" t="s">
        <v>527</v>
      </c>
    </row>
    <row r="214" spans="1:1" x14ac:dyDescent="0.3">
      <c r="A214" s="13" t="s">
        <v>528</v>
      </c>
    </row>
    <row r="215" spans="1:1" x14ac:dyDescent="0.3">
      <c r="A215" s="13" t="s">
        <v>529</v>
      </c>
    </row>
    <row r="216" spans="1:1" x14ac:dyDescent="0.3">
      <c r="A216" s="13" t="s">
        <v>530</v>
      </c>
    </row>
    <row r="217" spans="1:1" x14ac:dyDescent="0.3">
      <c r="A217" s="13" t="s">
        <v>531</v>
      </c>
    </row>
    <row r="218" spans="1:1" x14ac:dyDescent="0.3">
      <c r="A218" s="13" t="s">
        <v>532</v>
      </c>
    </row>
    <row r="219" spans="1:1" x14ac:dyDescent="0.3">
      <c r="A219" s="13" t="s">
        <v>533</v>
      </c>
    </row>
    <row r="220" spans="1:1" x14ac:dyDescent="0.3">
      <c r="A220" s="13" t="s">
        <v>534</v>
      </c>
    </row>
    <row r="221" spans="1:1" x14ac:dyDescent="0.3">
      <c r="A221" s="13" t="s">
        <v>535</v>
      </c>
    </row>
    <row r="222" spans="1:1" x14ac:dyDescent="0.3">
      <c r="A222" s="13" t="s">
        <v>536</v>
      </c>
    </row>
    <row r="223" spans="1:1" x14ac:dyDescent="0.3">
      <c r="A223" s="13" t="s">
        <v>537</v>
      </c>
    </row>
    <row r="224" spans="1:1" x14ac:dyDescent="0.3">
      <c r="A224" s="13" t="s">
        <v>538</v>
      </c>
    </row>
    <row r="225" spans="1:3" x14ac:dyDescent="0.3">
      <c r="A225" s="13" t="s">
        <v>539</v>
      </c>
    </row>
    <row r="226" spans="1:3" x14ac:dyDescent="0.3">
      <c r="A226" s="13" t="s">
        <v>540</v>
      </c>
    </row>
    <row r="227" spans="1:3" x14ac:dyDescent="0.3">
      <c r="A227" s="13" t="s">
        <v>541</v>
      </c>
      <c r="B227" s="13">
        <v>0</v>
      </c>
      <c r="C227" s="13">
        <v>33</v>
      </c>
    </row>
    <row r="228" spans="1:3" x14ac:dyDescent="0.3">
      <c r="A228" s="13" t="s">
        <v>542</v>
      </c>
      <c r="B228" s="13">
        <v>0</v>
      </c>
      <c r="C228" s="13">
        <v>100</v>
      </c>
    </row>
    <row r="229" spans="1:3" x14ac:dyDescent="0.3">
      <c r="A229" s="13" t="s">
        <v>543</v>
      </c>
      <c r="B229" s="13">
        <v>0</v>
      </c>
      <c r="C229" s="13">
        <v>100</v>
      </c>
    </row>
    <row r="230" spans="1:3" x14ac:dyDescent="0.3">
      <c r="A230" s="13" t="s">
        <v>544</v>
      </c>
      <c r="B230" s="13">
        <v>0</v>
      </c>
      <c r="C230" s="13">
        <v>100</v>
      </c>
    </row>
    <row r="231" spans="1:3" x14ac:dyDescent="0.3">
      <c r="A231" s="13" t="s">
        <v>545</v>
      </c>
      <c r="B231" s="13">
        <v>0</v>
      </c>
      <c r="C231" s="13">
        <v>100</v>
      </c>
    </row>
    <row r="232" spans="1:3" x14ac:dyDescent="0.3">
      <c r="A232" s="13" t="s">
        <v>546</v>
      </c>
      <c r="B232" s="13">
        <v>0</v>
      </c>
      <c r="C232" s="13">
        <v>100</v>
      </c>
    </row>
    <row r="233" spans="1:3" x14ac:dyDescent="0.3">
      <c r="A233" s="13" t="s">
        <v>547</v>
      </c>
      <c r="B233" s="13">
        <v>0</v>
      </c>
      <c r="C233" s="13">
        <v>100</v>
      </c>
    </row>
    <row r="234" spans="1:3" x14ac:dyDescent="0.3">
      <c r="A234" s="13" t="s">
        <v>548</v>
      </c>
      <c r="B234" s="13">
        <v>0</v>
      </c>
      <c r="C234" s="13">
        <v>100</v>
      </c>
    </row>
    <row r="235" spans="1:3" x14ac:dyDescent="0.3">
      <c r="A235" s="13" t="s">
        <v>549</v>
      </c>
      <c r="B235" s="13">
        <v>0</v>
      </c>
      <c r="C235" s="13">
        <v>100</v>
      </c>
    </row>
    <row r="236" spans="1:3" x14ac:dyDescent="0.3">
      <c r="A236" s="13" t="s">
        <v>550</v>
      </c>
      <c r="B236" s="13">
        <v>0</v>
      </c>
      <c r="C236" s="13">
        <v>100</v>
      </c>
    </row>
    <row r="237" spans="1:3" x14ac:dyDescent="0.3">
      <c r="A237" s="13" t="s">
        <v>551</v>
      </c>
      <c r="B237" s="13">
        <v>0</v>
      </c>
      <c r="C237" s="13">
        <v>100</v>
      </c>
    </row>
    <row r="238" spans="1:3" x14ac:dyDescent="0.3">
      <c r="A238" s="13" t="s">
        <v>552</v>
      </c>
      <c r="B238" s="13">
        <v>0</v>
      </c>
      <c r="C238" s="13">
        <v>100</v>
      </c>
    </row>
    <row r="239" spans="1:3" x14ac:dyDescent="0.3">
      <c r="A239" s="13" t="s">
        <v>553</v>
      </c>
      <c r="B239" s="13">
        <v>0</v>
      </c>
      <c r="C239" s="13">
        <v>100</v>
      </c>
    </row>
    <row r="240" spans="1:3" x14ac:dyDescent="0.3">
      <c r="A240" s="13" t="s">
        <v>554</v>
      </c>
      <c r="B240" s="13">
        <v>0</v>
      </c>
      <c r="C240" s="13">
        <v>100</v>
      </c>
    </row>
    <row r="241" spans="1:3" x14ac:dyDescent="0.3">
      <c r="A241" s="13" t="s">
        <v>555</v>
      </c>
      <c r="B241" s="13">
        <v>0</v>
      </c>
      <c r="C241" s="13">
        <v>100</v>
      </c>
    </row>
    <row r="242" spans="1:3" x14ac:dyDescent="0.3">
      <c r="A242" s="13" t="s">
        <v>556</v>
      </c>
      <c r="B242" s="13">
        <v>0</v>
      </c>
      <c r="C242" s="13">
        <v>100</v>
      </c>
    </row>
    <row r="243" spans="1:3" x14ac:dyDescent="0.3">
      <c r="A243" s="13" t="s">
        <v>557</v>
      </c>
      <c r="B243" s="13">
        <v>0</v>
      </c>
      <c r="C243" s="13">
        <v>100</v>
      </c>
    </row>
    <row r="244" spans="1:3" x14ac:dyDescent="0.3">
      <c r="A244" s="13" t="s">
        <v>558</v>
      </c>
      <c r="B244" s="13">
        <v>0</v>
      </c>
      <c r="C244" s="13">
        <v>100</v>
      </c>
    </row>
    <row r="245" spans="1:3" x14ac:dyDescent="0.3">
      <c r="A245" s="13" t="s">
        <v>559</v>
      </c>
      <c r="B245" s="13">
        <v>0</v>
      </c>
      <c r="C245" s="13">
        <v>100</v>
      </c>
    </row>
    <row r="246" spans="1:3" x14ac:dyDescent="0.3">
      <c r="A246" s="13" t="s">
        <v>560</v>
      </c>
      <c r="B246" s="13">
        <v>0</v>
      </c>
      <c r="C246" s="13">
        <v>100</v>
      </c>
    </row>
    <row r="247" spans="1:3" x14ac:dyDescent="0.3">
      <c r="A247" s="13" t="s">
        <v>561</v>
      </c>
      <c r="B247" s="13">
        <v>0</v>
      </c>
      <c r="C247" s="13">
        <v>100</v>
      </c>
    </row>
    <row r="248" spans="1:3" x14ac:dyDescent="0.3">
      <c r="A248" s="13" t="s">
        <v>562</v>
      </c>
      <c r="B248" s="13">
        <v>0</v>
      </c>
      <c r="C248" s="13">
        <v>100</v>
      </c>
    </row>
    <row r="249" spans="1:3" x14ac:dyDescent="0.3">
      <c r="A249" s="13" t="s">
        <v>563</v>
      </c>
      <c r="B249" s="13">
        <v>0</v>
      </c>
      <c r="C249" s="13">
        <v>100</v>
      </c>
    </row>
    <row r="250" spans="1:3" x14ac:dyDescent="0.3">
      <c r="A250" s="13" t="s">
        <v>564</v>
      </c>
      <c r="B250" s="13">
        <v>0</v>
      </c>
      <c r="C250" s="13">
        <v>100</v>
      </c>
    </row>
    <row r="251" spans="1:3" x14ac:dyDescent="0.3">
      <c r="A251" s="13" t="s">
        <v>565</v>
      </c>
      <c r="B251" s="13">
        <v>0</v>
      </c>
      <c r="C251" s="13">
        <v>100</v>
      </c>
    </row>
    <row r="252" spans="1:3" x14ac:dyDescent="0.3">
      <c r="A252" s="13" t="s">
        <v>566</v>
      </c>
      <c r="B252" s="13">
        <v>0</v>
      </c>
      <c r="C252" s="13">
        <v>100</v>
      </c>
    </row>
    <row r="253" spans="1:3" x14ac:dyDescent="0.3">
      <c r="A253" s="13" t="s">
        <v>567</v>
      </c>
      <c r="B253" s="13">
        <v>0</v>
      </c>
      <c r="C253" s="13">
        <v>100</v>
      </c>
    </row>
    <row r="254" spans="1:3" x14ac:dyDescent="0.3">
      <c r="A254" s="13" t="s">
        <v>568</v>
      </c>
      <c r="B254" s="13">
        <v>0</v>
      </c>
      <c r="C254" s="13">
        <v>100</v>
      </c>
    </row>
    <row r="255" spans="1:3" x14ac:dyDescent="0.3">
      <c r="A255" s="13" t="s">
        <v>569</v>
      </c>
      <c r="B255" s="13">
        <v>0</v>
      </c>
      <c r="C255" s="13">
        <v>100</v>
      </c>
    </row>
    <row r="256" spans="1:3" x14ac:dyDescent="0.3">
      <c r="A256" s="13" t="s">
        <v>570</v>
      </c>
      <c r="B256" s="13">
        <v>0</v>
      </c>
      <c r="C256" s="13">
        <v>100</v>
      </c>
    </row>
    <row r="257" spans="1:3" x14ac:dyDescent="0.3">
      <c r="A257" s="13" t="s">
        <v>571</v>
      </c>
      <c r="B257" s="13">
        <v>0</v>
      </c>
      <c r="C257" s="13">
        <v>100</v>
      </c>
    </row>
    <row r="258" spans="1:3" x14ac:dyDescent="0.3">
      <c r="A258" s="13" t="s">
        <v>572</v>
      </c>
      <c r="B258" s="13">
        <v>0</v>
      </c>
      <c r="C258" s="13">
        <v>100</v>
      </c>
    </row>
    <row r="259" spans="1:3" x14ac:dyDescent="0.3">
      <c r="A259" s="13" t="s">
        <v>573</v>
      </c>
      <c r="B259" s="13">
        <v>0</v>
      </c>
      <c r="C259" s="13">
        <v>100</v>
      </c>
    </row>
    <row r="260" spans="1:3" x14ac:dyDescent="0.3">
      <c r="A260" s="13" t="s">
        <v>574</v>
      </c>
      <c r="B260" s="13">
        <v>0</v>
      </c>
      <c r="C260" s="13">
        <v>100</v>
      </c>
    </row>
    <row r="261" spans="1:3" x14ac:dyDescent="0.3">
      <c r="A261" s="13" t="s">
        <v>575</v>
      </c>
      <c r="B261" s="13">
        <v>0</v>
      </c>
      <c r="C261" s="13">
        <v>100</v>
      </c>
    </row>
    <row r="262" spans="1:3" x14ac:dyDescent="0.3">
      <c r="A262" s="13" t="s">
        <v>576</v>
      </c>
      <c r="B262" s="13">
        <v>0</v>
      </c>
      <c r="C262" s="13">
        <v>100</v>
      </c>
    </row>
    <row r="263" spans="1:3" x14ac:dyDescent="0.3">
      <c r="A263" s="13" t="s">
        <v>577</v>
      </c>
      <c r="B263" s="13">
        <v>0</v>
      </c>
      <c r="C263" s="13">
        <v>100</v>
      </c>
    </row>
    <row r="264" spans="1:3" x14ac:dyDescent="0.3">
      <c r="A264" s="13" t="s">
        <v>578</v>
      </c>
      <c r="B264" s="13">
        <v>0</v>
      </c>
      <c r="C264" s="13">
        <v>100</v>
      </c>
    </row>
    <row r="265" spans="1:3" x14ac:dyDescent="0.3">
      <c r="A265" s="13" t="s">
        <v>579</v>
      </c>
      <c r="B265" s="13">
        <v>0</v>
      </c>
      <c r="C265" s="13">
        <v>100</v>
      </c>
    </row>
    <row r="266" spans="1:3" x14ac:dyDescent="0.3">
      <c r="A266" s="13" t="s">
        <v>580</v>
      </c>
      <c r="B266" s="13">
        <v>0</v>
      </c>
      <c r="C266" s="13">
        <v>100</v>
      </c>
    </row>
    <row r="267" spans="1:3" x14ac:dyDescent="0.3">
      <c r="A267" s="13" t="s">
        <v>581</v>
      </c>
      <c r="B267" s="13">
        <v>0</v>
      </c>
      <c r="C267" s="13">
        <v>100</v>
      </c>
    </row>
    <row r="268" spans="1:3" x14ac:dyDescent="0.3">
      <c r="A268" s="13" t="s">
        <v>582</v>
      </c>
      <c r="B268" s="13">
        <v>0</v>
      </c>
      <c r="C268" s="13">
        <v>100</v>
      </c>
    </row>
    <row r="269" spans="1:3" x14ac:dyDescent="0.3">
      <c r="A269" s="13" t="s">
        <v>583</v>
      </c>
      <c r="B269" s="13">
        <v>0</v>
      </c>
      <c r="C269" s="13">
        <v>100</v>
      </c>
    </row>
    <row r="270" spans="1:3" x14ac:dyDescent="0.3">
      <c r="A270" s="13" t="s">
        <v>584</v>
      </c>
      <c r="B270" s="13">
        <v>0</v>
      </c>
      <c r="C270" s="13">
        <v>100</v>
      </c>
    </row>
    <row r="271" spans="1:3" x14ac:dyDescent="0.3">
      <c r="A271" s="13" t="s">
        <v>585</v>
      </c>
      <c r="B271" s="13">
        <v>0</v>
      </c>
      <c r="C271" s="13">
        <v>100</v>
      </c>
    </row>
    <row r="272" spans="1:3" x14ac:dyDescent="0.3">
      <c r="A272" s="13" t="s">
        <v>586</v>
      </c>
      <c r="B272" s="13">
        <v>0</v>
      </c>
      <c r="C272" s="13">
        <v>100</v>
      </c>
    </row>
    <row r="273" spans="1:3" x14ac:dyDescent="0.3">
      <c r="A273" s="13" t="s">
        <v>587</v>
      </c>
      <c r="B273" s="13">
        <v>0</v>
      </c>
      <c r="C273" s="13">
        <v>100</v>
      </c>
    </row>
    <row r="274" spans="1:3" x14ac:dyDescent="0.3">
      <c r="A274" s="13" t="s">
        <v>588</v>
      </c>
      <c r="B274" s="13">
        <v>0</v>
      </c>
      <c r="C274" s="13">
        <v>100</v>
      </c>
    </row>
    <row r="275" spans="1:3" x14ac:dyDescent="0.3">
      <c r="A275" s="13" t="s">
        <v>589</v>
      </c>
      <c r="B275" s="13">
        <v>0</v>
      </c>
      <c r="C275" s="13">
        <v>100</v>
      </c>
    </row>
    <row r="276" spans="1:3" x14ac:dyDescent="0.3">
      <c r="A276" s="13" t="s">
        <v>590</v>
      </c>
      <c r="B276" s="13">
        <v>0</v>
      </c>
      <c r="C276" s="13">
        <v>100</v>
      </c>
    </row>
    <row r="277" spans="1:3" x14ac:dyDescent="0.3">
      <c r="A277" s="13" t="s">
        <v>591</v>
      </c>
      <c r="B277" s="13">
        <v>0</v>
      </c>
      <c r="C277" s="13">
        <v>100</v>
      </c>
    </row>
    <row r="278" spans="1:3" x14ac:dyDescent="0.3">
      <c r="A278" s="13" t="s">
        <v>592</v>
      </c>
      <c r="B278" s="13">
        <v>0</v>
      </c>
      <c r="C278" s="13">
        <v>100</v>
      </c>
    </row>
    <row r="279" spans="1:3" x14ac:dyDescent="0.3">
      <c r="A279" s="13" t="s">
        <v>593</v>
      </c>
      <c r="B279" s="13">
        <v>0</v>
      </c>
      <c r="C279" s="13">
        <v>100</v>
      </c>
    </row>
    <row r="280" spans="1:3" x14ac:dyDescent="0.3">
      <c r="A280" s="13" t="s">
        <v>594</v>
      </c>
      <c r="B280" s="13">
        <v>0</v>
      </c>
      <c r="C280" s="13">
        <v>100</v>
      </c>
    </row>
    <row r="281" spans="1:3" x14ac:dyDescent="0.3">
      <c r="A281" s="13" t="s">
        <v>595</v>
      </c>
      <c r="B281" s="13">
        <v>0</v>
      </c>
      <c r="C281" s="13">
        <v>100</v>
      </c>
    </row>
    <row r="282" spans="1:3" x14ac:dyDescent="0.3">
      <c r="A282" s="13" t="s">
        <v>596</v>
      </c>
      <c r="B282" s="13">
        <v>0</v>
      </c>
      <c r="C282" s="13">
        <v>100</v>
      </c>
    </row>
    <row r="283" spans="1:3" x14ac:dyDescent="0.3">
      <c r="A283" s="13" t="s">
        <v>597</v>
      </c>
      <c r="B283" s="13">
        <v>0</v>
      </c>
      <c r="C283" s="13">
        <v>100</v>
      </c>
    </row>
    <row r="284" spans="1:3" x14ac:dyDescent="0.3">
      <c r="A284" s="13" t="s">
        <v>598</v>
      </c>
      <c r="B284" s="13">
        <v>0</v>
      </c>
      <c r="C284" s="13">
        <v>100</v>
      </c>
    </row>
    <row r="285" spans="1:3" x14ac:dyDescent="0.3">
      <c r="A285" s="13" t="s">
        <v>599</v>
      </c>
      <c r="B285" s="13">
        <v>0</v>
      </c>
      <c r="C285" s="13">
        <v>100</v>
      </c>
    </row>
    <row r="286" spans="1:3" x14ac:dyDescent="0.3">
      <c r="A286" s="13" t="s">
        <v>600</v>
      </c>
      <c r="B286" s="13">
        <v>0</v>
      </c>
      <c r="C286" s="13">
        <v>100</v>
      </c>
    </row>
    <row r="287" spans="1:3" x14ac:dyDescent="0.3">
      <c r="A287" s="13" t="s">
        <v>601</v>
      </c>
      <c r="B287" s="13">
        <v>0</v>
      </c>
      <c r="C287" s="13">
        <v>100</v>
      </c>
    </row>
    <row r="288" spans="1:3" x14ac:dyDescent="0.3">
      <c r="A288" s="13" t="s">
        <v>602</v>
      </c>
      <c r="B288" s="13">
        <v>0</v>
      </c>
      <c r="C288" s="13">
        <v>100</v>
      </c>
    </row>
    <row r="289" spans="1:3" x14ac:dyDescent="0.3">
      <c r="A289" s="13" t="s">
        <v>603</v>
      </c>
      <c r="B289" s="13">
        <v>0</v>
      </c>
      <c r="C289" s="13">
        <v>100</v>
      </c>
    </row>
    <row r="290" spans="1:3" x14ac:dyDescent="0.3">
      <c r="A290" s="13" t="s">
        <v>604</v>
      </c>
      <c r="B290" s="13">
        <v>0</v>
      </c>
      <c r="C290" s="13">
        <v>100</v>
      </c>
    </row>
    <row r="291" spans="1:3" x14ac:dyDescent="0.3">
      <c r="A291" s="13" t="s">
        <v>605</v>
      </c>
      <c r="B291" s="13">
        <v>0</v>
      </c>
      <c r="C291" s="13">
        <v>100</v>
      </c>
    </row>
    <row r="292" spans="1:3" x14ac:dyDescent="0.3">
      <c r="A292" s="13" t="s">
        <v>606</v>
      </c>
      <c r="B292" s="13">
        <v>0</v>
      </c>
      <c r="C292" s="13">
        <v>100</v>
      </c>
    </row>
    <row r="293" spans="1:3" x14ac:dyDescent="0.3">
      <c r="A293" s="13" t="s">
        <v>607</v>
      </c>
      <c r="B293" s="13">
        <v>0</v>
      </c>
      <c r="C293" s="13">
        <v>100</v>
      </c>
    </row>
    <row r="294" spans="1:3" x14ac:dyDescent="0.3">
      <c r="A294" s="13" t="s">
        <v>608</v>
      </c>
      <c r="B294" s="13">
        <v>0</v>
      </c>
      <c r="C294" s="13">
        <v>88</v>
      </c>
    </row>
    <row r="295" spans="1:3" x14ac:dyDescent="0.3">
      <c r="A295" s="13" t="s">
        <v>609</v>
      </c>
      <c r="B295" s="13">
        <v>0</v>
      </c>
      <c r="C295" s="13">
        <v>100</v>
      </c>
    </row>
    <row r="296" spans="1:3" x14ac:dyDescent="0.3">
      <c r="A296" s="13" t="s">
        <v>610</v>
      </c>
      <c r="B296" s="13">
        <v>0</v>
      </c>
      <c r="C296" s="13">
        <v>100</v>
      </c>
    </row>
    <row r="297" spans="1:3" x14ac:dyDescent="0.3">
      <c r="A297" s="13" t="s">
        <v>611</v>
      </c>
      <c r="B297" s="13">
        <v>0</v>
      </c>
      <c r="C297" s="13">
        <v>100</v>
      </c>
    </row>
    <row r="298" spans="1:3" x14ac:dyDescent="0.3">
      <c r="A298" s="13" t="s">
        <v>612</v>
      </c>
      <c r="B298" s="13">
        <v>0</v>
      </c>
      <c r="C298" s="13">
        <v>100</v>
      </c>
    </row>
    <row r="299" spans="1:3" x14ac:dyDescent="0.3">
      <c r="A299" s="13" t="s">
        <v>613</v>
      </c>
      <c r="B299" s="13">
        <v>0</v>
      </c>
      <c r="C299" s="13">
        <v>100</v>
      </c>
    </row>
    <row r="300" spans="1:3" x14ac:dyDescent="0.3">
      <c r="A300" s="13" t="s">
        <v>614</v>
      </c>
      <c r="B300" s="13">
        <v>0</v>
      </c>
      <c r="C300" s="13">
        <v>100</v>
      </c>
    </row>
    <row r="301" spans="1:3" x14ac:dyDescent="0.3">
      <c r="A301" s="13" t="s">
        <v>615</v>
      </c>
      <c r="B301" s="13">
        <v>0</v>
      </c>
      <c r="C301" s="13">
        <v>100</v>
      </c>
    </row>
    <row r="302" spans="1:3" x14ac:dyDescent="0.3">
      <c r="A302" s="13" t="s">
        <v>616</v>
      </c>
      <c r="B302" s="13">
        <v>0</v>
      </c>
      <c r="C302" s="13">
        <v>100</v>
      </c>
    </row>
    <row r="303" spans="1:3" x14ac:dyDescent="0.3">
      <c r="A303" s="13" t="s">
        <v>617</v>
      </c>
      <c r="B303" s="13">
        <v>0</v>
      </c>
      <c r="C303" s="13">
        <v>100</v>
      </c>
    </row>
    <row r="304" spans="1:3" x14ac:dyDescent="0.3">
      <c r="A304" s="13" t="s">
        <v>618</v>
      </c>
      <c r="B304" s="13">
        <v>0</v>
      </c>
      <c r="C304" s="13">
        <v>100</v>
      </c>
    </row>
    <row r="305" spans="1:3" x14ac:dyDescent="0.3">
      <c r="A305" s="13" t="s">
        <v>619</v>
      </c>
      <c r="B305" s="13">
        <v>0</v>
      </c>
      <c r="C305" s="13">
        <v>100</v>
      </c>
    </row>
    <row r="306" spans="1:3" x14ac:dyDescent="0.3">
      <c r="A306" s="13" t="s">
        <v>620</v>
      </c>
      <c r="B306" s="13">
        <v>0.1</v>
      </c>
      <c r="C306" s="13">
        <v>58</v>
      </c>
    </row>
    <row r="307" spans="1:3" x14ac:dyDescent="0.3">
      <c r="A307" s="13" t="s">
        <v>621</v>
      </c>
      <c r="B307" s="13">
        <v>0</v>
      </c>
      <c r="C307" s="13">
        <v>50</v>
      </c>
    </row>
    <row r="308" spans="1:3" x14ac:dyDescent="0.3">
      <c r="A308" s="13" t="s">
        <v>622</v>
      </c>
      <c r="B308" s="13">
        <v>0</v>
      </c>
      <c r="C308" s="13">
        <v>46</v>
      </c>
    </row>
    <row r="309" spans="1:3" x14ac:dyDescent="0.3">
      <c r="A309" s="13" t="s">
        <v>623</v>
      </c>
      <c r="B309" s="13">
        <v>0</v>
      </c>
      <c r="C309" s="13">
        <v>54</v>
      </c>
    </row>
    <row r="310" spans="1:3" x14ac:dyDescent="0.3">
      <c r="A310" s="13" t="s">
        <v>624</v>
      </c>
      <c r="B310" s="13">
        <v>0</v>
      </c>
      <c r="C310" s="13">
        <v>38</v>
      </c>
    </row>
    <row r="311" spans="1:3" x14ac:dyDescent="0.3">
      <c r="A311" s="13" t="s">
        <v>625</v>
      </c>
      <c r="B311" s="13">
        <v>0</v>
      </c>
      <c r="C311" s="13">
        <v>38</v>
      </c>
    </row>
    <row r="312" spans="1:3" x14ac:dyDescent="0.3">
      <c r="A312" s="13" t="s">
        <v>626</v>
      </c>
      <c r="B312" s="13">
        <v>0.1</v>
      </c>
      <c r="C312" s="13">
        <v>33</v>
      </c>
    </row>
    <row r="313" spans="1:3" x14ac:dyDescent="0.3">
      <c r="A313" s="13" t="s">
        <v>627</v>
      </c>
      <c r="B313" s="13">
        <v>0</v>
      </c>
      <c r="C313" s="13">
        <v>54</v>
      </c>
    </row>
    <row r="314" spans="1:3" x14ac:dyDescent="0.3">
      <c r="A314" s="13" t="s">
        <v>628</v>
      </c>
      <c r="B314" s="13">
        <v>0</v>
      </c>
      <c r="C314" s="13">
        <v>50</v>
      </c>
    </row>
    <row r="315" spans="1:3" x14ac:dyDescent="0.3">
      <c r="A315" s="13" t="s">
        <v>629</v>
      </c>
      <c r="B315" s="13">
        <v>0</v>
      </c>
      <c r="C315" s="13">
        <v>46</v>
      </c>
    </row>
    <row r="316" spans="1:3" x14ac:dyDescent="0.3">
      <c r="A316" s="13" t="s">
        <v>630</v>
      </c>
      <c r="B316" s="13">
        <v>0</v>
      </c>
      <c r="C316" s="13">
        <v>42</v>
      </c>
    </row>
    <row r="317" spans="1:3" x14ac:dyDescent="0.3">
      <c r="A317" s="13" t="s">
        <v>631</v>
      </c>
      <c r="B317" s="13">
        <v>0</v>
      </c>
      <c r="C317" s="13">
        <v>8</v>
      </c>
    </row>
    <row r="318" spans="1:3" x14ac:dyDescent="0.3">
      <c r="A318" s="13" t="s">
        <v>632</v>
      </c>
      <c r="B318" s="13">
        <v>0</v>
      </c>
      <c r="C318" s="13">
        <v>25</v>
      </c>
    </row>
    <row r="319" spans="1:3" x14ac:dyDescent="0.3">
      <c r="A319" s="13" t="s">
        <v>633</v>
      </c>
    </row>
    <row r="320" spans="1:3" x14ac:dyDescent="0.3">
      <c r="A320" s="13" t="s">
        <v>634</v>
      </c>
    </row>
    <row r="321" spans="1:3" x14ac:dyDescent="0.3">
      <c r="A321" s="13" t="s">
        <v>635</v>
      </c>
    </row>
    <row r="322" spans="1:3" x14ac:dyDescent="0.3">
      <c r="A322" s="13" t="s">
        <v>636</v>
      </c>
    </row>
    <row r="323" spans="1:3" x14ac:dyDescent="0.3">
      <c r="A323" s="13" t="s">
        <v>637</v>
      </c>
    </row>
    <row r="324" spans="1:3" x14ac:dyDescent="0.3">
      <c r="A324" s="13" t="s">
        <v>638</v>
      </c>
    </row>
    <row r="325" spans="1:3" x14ac:dyDescent="0.3">
      <c r="A325" s="13" t="s">
        <v>639</v>
      </c>
    </row>
    <row r="326" spans="1:3" x14ac:dyDescent="0.3">
      <c r="A326" s="13" t="s">
        <v>640</v>
      </c>
      <c r="B326" s="13">
        <v>0</v>
      </c>
      <c r="C326" s="13">
        <v>54</v>
      </c>
    </row>
    <row r="327" spans="1:3" x14ac:dyDescent="0.3">
      <c r="A327" s="13" t="s">
        <v>641</v>
      </c>
      <c r="B327" s="13">
        <v>0</v>
      </c>
      <c r="C327" s="13">
        <v>100</v>
      </c>
    </row>
    <row r="328" spans="1:3" x14ac:dyDescent="0.3">
      <c r="A328" s="13" t="s">
        <v>642</v>
      </c>
      <c r="B328" s="13">
        <v>0</v>
      </c>
      <c r="C328" s="13">
        <v>100</v>
      </c>
    </row>
    <row r="329" spans="1:3" x14ac:dyDescent="0.3">
      <c r="A329" s="13" t="s">
        <v>643</v>
      </c>
      <c r="B329" s="13">
        <v>0</v>
      </c>
      <c r="C329" s="13">
        <v>100</v>
      </c>
    </row>
    <row r="330" spans="1:3" x14ac:dyDescent="0.3">
      <c r="A330" s="13" t="s">
        <v>644</v>
      </c>
      <c r="B330" s="13">
        <v>0</v>
      </c>
      <c r="C330" s="13">
        <v>100</v>
      </c>
    </row>
    <row r="331" spans="1:3" x14ac:dyDescent="0.3">
      <c r="A331" s="13" t="s">
        <v>645</v>
      </c>
      <c r="B331" s="13">
        <v>0</v>
      </c>
      <c r="C331" s="13">
        <v>100</v>
      </c>
    </row>
    <row r="332" spans="1:3" x14ac:dyDescent="0.3">
      <c r="A332" s="13" t="s">
        <v>646</v>
      </c>
      <c r="B332" s="13">
        <v>0</v>
      </c>
      <c r="C332" s="13">
        <v>100</v>
      </c>
    </row>
    <row r="333" spans="1:3" x14ac:dyDescent="0.3">
      <c r="A333" s="13" t="s">
        <v>647</v>
      </c>
      <c r="B333" s="13">
        <v>0</v>
      </c>
      <c r="C333" s="13">
        <v>100</v>
      </c>
    </row>
    <row r="334" spans="1:3" x14ac:dyDescent="0.3">
      <c r="A334" s="13" t="s">
        <v>648</v>
      </c>
      <c r="B334" s="13">
        <v>0</v>
      </c>
      <c r="C334" s="13">
        <v>100</v>
      </c>
    </row>
    <row r="335" spans="1:3" x14ac:dyDescent="0.3">
      <c r="A335" s="13" t="s">
        <v>649</v>
      </c>
      <c r="B335" s="13">
        <v>0</v>
      </c>
      <c r="C335" s="13">
        <v>100</v>
      </c>
    </row>
    <row r="336" spans="1:3" x14ac:dyDescent="0.3">
      <c r="A336" s="13" t="s">
        <v>650</v>
      </c>
      <c r="B336" s="13">
        <v>0</v>
      </c>
      <c r="C336" s="13">
        <v>100</v>
      </c>
    </row>
    <row r="337" spans="1:3" x14ac:dyDescent="0.3">
      <c r="A337" s="13" t="s">
        <v>651</v>
      </c>
      <c r="B337" s="13">
        <v>0</v>
      </c>
      <c r="C337" s="13">
        <v>100</v>
      </c>
    </row>
    <row r="338" spans="1:3" x14ac:dyDescent="0.3">
      <c r="A338" s="13" t="s">
        <v>652</v>
      </c>
      <c r="B338" s="13">
        <v>0</v>
      </c>
      <c r="C338" s="13">
        <v>100</v>
      </c>
    </row>
    <row r="339" spans="1:3" x14ac:dyDescent="0.3">
      <c r="A339" s="13" t="s">
        <v>653</v>
      </c>
      <c r="B339" s="13">
        <v>0</v>
      </c>
      <c r="C339" s="13">
        <v>100</v>
      </c>
    </row>
    <row r="340" spans="1:3" x14ac:dyDescent="0.3">
      <c r="A340" s="13" t="s">
        <v>654</v>
      </c>
      <c r="B340" s="13">
        <v>0</v>
      </c>
      <c r="C340" s="13">
        <v>100</v>
      </c>
    </row>
    <row r="341" spans="1:3" x14ac:dyDescent="0.3">
      <c r="A341" s="13" t="s">
        <v>655</v>
      </c>
      <c r="B341" s="13">
        <v>0</v>
      </c>
      <c r="C341" s="13">
        <v>100</v>
      </c>
    </row>
    <row r="342" spans="1:3" x14ac:dyDescent="0.3">
      <c r="A342" s="13" t="s">
        <v>656</v>
      </c>
      <c r="B342" s="13">
        <v>0</v>
      </c>
      <c r="C342" s="13">
        <v>100</v>
      </c>
    </row>
    <row r="343" spans="1:3" x14ac:dyDescent="0.3">
      <c r="A343" s="13" t="s">
        <v>657</v>
      </c>
      <c r="B343" s="13">
        <v>0</v>
      </c>
      <c r="C343" s="13">
        <v>100</v>
      </c>
    </row>
    <row r="344" spans="1:3" x14ac:dyDescent="0.3">
      <c r="A344" s="13" t="s">
        <v>658</v>
      </c>
      <c r="B344" s="13">
        <v>0</v>
      </c>
      <c r="C344" s="13">
        <v>100</v>
      </c>
    </row>
    <row r="345" spans="1:3" x14ac:dyDescent="0.3">
      <c r="A345" s="13" t="s">
        <v>659</v>
      </c>
      <c r="B345" s="13">
        <v>0</v>
      </c>
      <c r="C345" s="13">
        <v>100</v>
      </c>
    </row>
    <row r="346" spans="1:3" x14ac:dyDescent="0.3">
      <c r="A346" s="13" t="s">
        <v>660</v>
      </c>
      <c r="B346" s="13">
        <v>0</v>
      </c>
      <c r="C346" s="13">
        <v>67</v>
      </c>
    </row>
    <row r="347" spans="1:3" x14ac:dyDescent="0.3">
      <c r="A347" s="13" t="s">
        <v>661</v>
      </c>
    </row>
    <row r="348" spans="1:3" x14ac:dyDescent="0.3">
      <c r="A348" s="13" t="s">
        <v>662</v>
      </c>
    </row>
    <row r="349" spans="1:3" x14ac:dyDescent="0.3">
      <c r="A349" s="13" t="s">
        <v>663</v>
      </c>
    </row>
    <row r="350" spans="1:3" x14ac:dyDescent="0.3">
      <c r="A350" s="13" t="s">
        <v>664</v>
      </c>
    </row>
    <row r="351" spans="1:3" x14ac:dyDescent="0.3">
      <c r="A351" s="13" t="s">
        <v>665</v>
      </c>
    </row>
    <row r="352" spans="1:3" x14ac:dyDescent="0.3">
      <c r="A352" s="13" t="s">
        <v>666</v>
      </c>
    </row>
    <row r="353" spans="1:3" x14ac:dyDescent="0.3">
      <c r="A353" s="13" t="s">
        <v>667</v>
      </c>
      <c r="B353" s="13">
        <v>0</v>
      </c>
      <c r="C353" s="13">
        <v>46</v>
      </c>
    </row>
    <row r="354" spans="1:3" x14ac:dyDescent="0.3">
      <c r="A354" s="13" t="s">
        <v>668</v>
      </c>
      <c r="B354" s="13">
        <v>0</v>
      </c>
      <c r="C354" s="13">
        <v>100</v>
      </c>
    </row>
    <row r="355" spans="1:3" x14ac:dyDescent="0.3">
      <c r="A355" s="13" t="s">
        <v>669</v>
      </c>
      <c r="B355" s="13">
        <v>0</v>
      </c>
      <c r="C355" s="13">
        <v>100</v>
      </c>
    </row>
    <row r="356" spans="1:3" x14ac:dyDescent="0.3">
      <c r="A356" s="13" t="s">
        <v>670</v>
      </c>
      <c r="B356" s="13">
        <v>0</v>
      </c>
      <c r="C356" s="13">
        <v>100</v>
      </c>
    </row>
    <row r="357" spans="1:3" x14ac:dyDescent="0.3">
      <c r="A357" s="13" t="s">
        <v>671</v>
      </c>
      <c r="B357" s="13">
        <v>0</v>
      </c>
      <c r="C357" s="13">
        <v>100</v>
      </c>
    </row>
    <row r="358" spans="1:3" x14ac:dyDescent="0.3">
      <c r="A358" s="13" t="s">
        <v>672</v>
      </c>
      <c r="B358" s="13">
        <v>0</v>
      </c>
      <c r="C358" s="13">
        <v>100</v>
      </c>
    </row>
    <row r="359" spans="1:3" x14ac:dyDescent="0.3">
      <c r="A359" s="13" t="s">
        <v>673</v>
      </c>
      <c r="B359" s="13">
        <v>0</v>
      </c>
      <c r="C359" s="13">
        <v>100</v>
      </c>
    </row>
    <row r="360" spans="1:3" x14ac:dyDescent="0.3">
      <c r="A360" s="13" t="s">
        <v>674</v>
      </c>
      <c r="B360" s="13">
        <v>0</v>
      </c>
      <c r="C360" s="13">
        <v>100</v>
      </c>
    </row>
    <row r="361" spans="1:3" x14ac:dyDescent="0.3">
      <c r="A361" s="13" t="s">
        <v>675</v>
      </c>
      <c r="B361" s="13">
        <v>0</v>
      </c>
      <c r="C361" s="13">
        <v>100</v>
      </c>
    </row>
    <row r="362" spans="1:3" x14ac:dyDescent="0.3">
      <c r="A362" s="13" t="s">
        <v>676</v>
      </c>
      <c r="B362" s="13">
        <v>0</v>
      </c>
      <c r="C362" s="13">
        <v>100</v>
      </c>
    </row>
    <row r="363" spans="1:3" x14ac:dyDescent="0.3">
      <c r="A363" s="13" t="s">
        <v>677</v>
      </c>
      <c r="B363" s="13">
        <v>0</v>
      </c>
      <c r="C363" s="13">
        <v>100</v>
      </c>
    </row>
    <row r="364" spans="1:3" x14ac:dyDescent="0.3">
      <c r="A364" s="13" t="s">
        <v>678</v>
      </c>
      <c r="B364" s="13">
        <v>0</v>
      </c>
      <c r="C364" s="13">
        <v>100</v>
      </c>
    </row>
    <row r="365" spans="1:3" x14ac:dyDescent="0.3">
      <c r="A365" s="13" t="s">
        <v>679</v>
      </c>
      <c r="B365" s="13">
        <v>0</v>
      </c>
      <c r="C365" s="13">
        <v>100</v>
      </c>
    </row>
    <row r="366" spans="1:3" x14ac:dyDescent="0.3">
      <c r="A366" s="13" t="s">
        <v>680</v>
      </c>
      <c r="B366" s="13">
        <v>0</v>
      </c>
      <c r="C366" s="13">
        <v>100</v>
      </c>
    </row>
    <row r="367" spans="1:3" x14ac:dyDescent="0.3">
      <c r="A367" s="13" t="s">
        <v>681</v>
      </c>
      <c r="B367" s="13">
        <v>0</v>
      </c>
      <c r="C367" s="13">
        <v>100</v>
      </c>
    </row>
    <row r="368" spans="1:3" x14ac:dyDescent="0.3">
      <c r="A368" s="13" t="s">
        <v>682</v>
      </c>
      <c r="B368" s="13">
        <v>0</v>
      </c>
      <c r="C368" s="13">
        <v>100</v>
      </c>
    </row>
    <row r="369" spans="1:3" x14ac:dyDescent="0.3">
      <c r="A369" s="13" t="s">
        <v>683</v>
      </c>
      <c r="B369" s="13">
        <v>0</v>
      </c>
      <c r="C369" s="13">
        <v>100</v>
      </c>
    </row>
    <row r="370" spans="1:3" x14ac:dyDescent="0.3">
      <c r="A370" s="13" t="s">
        <v>684</v>
      </c>
      <c r="B370" s="13">
        <v>0</v>
      </c>
      <c r="C370" s="13">
        <v>100</v>
      </c>
    </row>
    <row r="371" spans="1:3" x14ac:dyDescent="0.3">
      <c r="A371" s="13" t="s">
        <v>685</v>
      </c>
      <c r="B371" s="13">
        <v>0</v>
      </c>
      <c r="C371" s="13">
        <v>100</v>
      </c>
    </row>
    <row r="372" spans="1:3" x14ac:dyDescent="0.3">
      <c r="A372" s="13" t="s">
        <v>686</v>
      </c>
      <c r="B372" s="13">
        <v>0</v>
      </c>
      <c r="C372" s="13">
        <v>100</v>
      </c>
    </row>
    <row r="373" spans="1:3" x14ac:dyDescent="0.3">
      <c r="A373" s="13" t="s">
        <v>687</v>
      </c>
      <c r="B373" s="13">
        <v>0</v>
      </c>
      <c r="C373" s="13">
        <v>100</v>
      </c>
    </row>
    <row r="374" spans="1:3" x14ac:dyDescent="0.3">
      <c r="A374" s="13" t="s">
        <v>688</v>
      </c>
      <c r="B374" s="13">
        <v>0</v>
      </c>
      <c r="C374" s="13">
        <v>100</v>
      </c>
    </row>
    <row r="375" spans="1:3" x14ac:dyDescent="0.3">
      <c r="A375" s="13" t="s">
        <v>689</v>
      </c>
      <c r="B375" s="13">
        <v>0</v>
      </c>
      <c r="C375" s="13">
        <v>100</v>
      </c>
    </row>
    <row r="376" spans="1:3" x14ac:dyDescent="0.3">
      <c r="A376" s="13" t="s">
        <v>690</v>
      </c>
      <c r="B376" s="13">
        <v>0</v>
      </c>
      <c r="C376" s="13">
        <v>100</v>
      </c>
    </row>
    <row r="377" spans="1:3" x14ac:dyDescent="0.3">
      <c r="A377" s="13" t="s">
        <v>691</v>
      </c>
      <c r="B377" s="13">
        <v>0</v>
      </c>
      <c r="C377" s="13">
        <v>100</v>
      </c>
    </row>
    <row r="378" spans="1:3" x14ac:dyDescent="0.3">
      <c r="A378" s="13" t="s">
        <v>692</v>
      </c>
      <c r="B378" s="13">
        <v>0</v>
      </c>
      <c r="C378" s="13">
        <v>100</v>
      </c>
    </row>
    <row r="379" spans="1:3" x14ac:dyDescent="0.3">
      <c r="A379" s="13" t="s">
        <v>693</v>
      </c>
      <c r="B379" s="13">
        <v>0</v>
      </c>
      <c r="C379" s="13">
        <v>100</v>
      </c>
    </row>
    <row r="380" spans="1:3" x14ac:dyDescent="0.3">
      <c r="A380" s="13" t="s">
        <v>694</v>
      </c>
      <c r="B380" s="13">
        <v>0</v>
      </c>
      <c r="C380" s="13">
        <v>100</v>
      </c>
    </row>
    <row r="381" spans="1:3" x14ac:dyDescent="0.3">
      <c r="A381" s="13" t="s">
        <v>695</v>
      </c>
      <c r="B381" s="13">
        <v>0</v>
      </c>
      <c r="C381" s="13">
        <v>100</v>
      </c>
    </row>
    <row r="382" spans="1:3" x14ac:dyDescent="0.3">
      <c r="A382" s="13" t="s">
        <v>696</v>
      </c>
      <c r="B382" s="13">
        <v>0</v>
      </c>
      <c r="C382" s="13">
        <v>100</v>
      </c>
    </row>
    <row r="383" spans="1:3" x14ac:dyDescent="0.3">
      <c r="A383" s="13" t="s">
        <v>697</v>
      </c>
      <c r="B383" s="13">
        <v>0</v>
      </c>
      <c r="C383" s="13">
        <v>100</v>
      </c>
    </row>
    <row r="384" spans="1:3" x14ac:dyDescent="0.3">
      <c r="A384" s="13" t="s">
        <v>698</v>
      </c>
      <c r="B384" s="13">
        <v>0</v>
      </c>
      <c r="C384" s="13">
        <v>100</v>
      </c>
    </row>
    <row r="385" spans="1:3" x14ac:dyDescent="0.3">
      <c r="A385" s="13" t="s">
        <v>699</v>
      </c>
      <c r="B385" s="13">
        <v>0</v>
      </c>
      <c r="C385" s="13">
        <v>100</v>
      </c>
    </row>
    <row r="386" spans="1:3" x14ac:dyDescent="0.3">
      <c r="A386" s="13" t="s">
        <v>700</v>
      </c>
      <c r="B386" s="13">
        <v>0</v>
      </c>
      <c r="C386" s="13">
        <v>100</v>
      </c>
    </row>
    <row r="387" spans="1:3" x14ac:dyDescent="0.3">
      <c r="A387" s="13" t="s">
        <v>701</v>
      </c>
      <c r="B387" s="13">
        <v>0</v>
      </c>
      <c r="C387" s="13">
        <v>100</v>
      </c>
    </row>
    <row r="388" spans="1:3" x14ac:dyDescent="0.3">
      <c r="A388" s="13" t="s">
        <v>702</v>
      </c>
      <c r="B388" s="13">
        <v>0</v>
      </c>
      <c r="C388" s="13">
        <v>100</v>
      </c>
    </row>
    <row r="389" spans="1:3" x14ac:dyDescent="0.3">
      <c r="A389" s="13" t="s">
        <v>703</v>
      </c>
      <c r="B389" s="13">
        <v>0</v>
      </c>
      <c r="C389" s="13">
        <v>100</v>
      </c>
    </row>
    <row r="390" spans="1:3" x14ac:dyDescent="0.3">
      <c r="A390" s="13" t="s">
        <v>704</v>
      </c>
      <c r="B390" s="13">
        <v>0</v>
      </c>
      <c r="C390" s="13">
        <v>100</v>
      </c>
    </row>
    <row r="391" spans="1:3" x14ac:dyDescent="0.3">
      <c r="A391" s="13" t="s">
        <v>705</v>
      </c>
      <c r="B391" s="13">
        <v>0</v>
      </c>
      <c r="C391" s="13">
        <v>100</v>
      </c>
    </row>
    <row r="392" spans="1:3" x14ac:dyDescent="0.3">
      <c r="A392" s="13" t="s">
        <v>706</v>
      </c>
      <c r="B392" s="13">
        <v>0</v>
      </c>
      <c r="C392" s="13">
        <v>100</v>
      </c>
    </row>
    <row r="393" spans="1:3" x14ac:dyDescent="0.3">
      <c r="A393" s="13" t="s">
        <v>707</v>
      </c>
      <c r="B393" s="13">
        <v>0</v>
      </c>
      <c r="C393" s="13">
        <v>100</v>
      </c>
    </row>
    <row r="394" spans="1:3" x14ac:dyDescent="0.3">
      <c r="A394" s="13" t="s">
        <v>708</v>
      </c>
      <c r="B394" s="13">
        <v>0</v>
      </c>
      <c r="C394" s="13">
        <v>100</v>
      </c>
    </row>
    <row r="395" spans="1:3" x14ac:dyDescent="0.3">
      <c r="A395" s="13" t="s">
        <v>709</v>
      </c>
      <c r="B395" s="13">
        <v>0</v>
      </c>
      <c r="C395" s="13">
        <v>100</v>
      </c>
    </row>
    <row r="396" spans="1:3" x14ac:dyDescent="0.3">
      <c r="A396" s="13" t="s">
        <v>710</v>
      </c>
      <c r="B396" s="13">
        <v>0</v>
      </c>
      <c r="C396" s="13">
        <v>100</v>
      </c>
    </row>
    <row r="397" spans="1:3" x14ac:dyDescent="0.3">
      <c r="A397" s="13" t="s">
        <v>711</v>
      </c>
      <c r="B397" s="13">
        <v>0</v>
      </c>
      <c r="C397" s="13">
        <v>100</v>
      </c>
    </row>
    <row r="398" spans="1:3" x14ac:dyDescent="0.3">
      <c r="A398" s="13" t="s">
        <v>712</v>
      </c>
      <c r="B398" s="13">
        <v>0</v>
      </c>
      <c r="C398" s="13">
        <v>100</v>
      </c>
    </row>
    <row r="399" spans="1:3" x14ac:dyDescent="0.3">
      <c r="A399" s="13" t="s">
        <v>713</v>
      </c>
      <c r="B399" s="13">
        <v>0</v>
      </c>
      <c r="C399" s="13">
        <v>100</v>
      </c>
    </row>
    <row r="400" spans="1:3" x14ac:dyDescent="0.3">
      <c r="A400" s="13" t="s">
        <v>714</v>
      </c>
      <c r="B400" s="13">
        <v>0</v>
      </c>
      <c r="C400" s="13">
        <v>100</v>
      </c>
    </row>
    <row r="401" spans="1:3" x14ac:dyDescent="0.3">
      <c r="A401" s="13" t="s">
        <v>715</v>
      </c>
      <c r="B401" s="13">
        <v>0</v>
      </c>
      <c r="C401" s="13">
        <v>100</v>
      </c>
    </row>
    <row r="402" spans="1:3" x14ac:dyDescent="0.3">
      <c r="A402" s="13" t="s">
        <v>716</v>
      </c>
      <c r="B402" s="13">
        <v>0</v>
      </c>
      <c r="C402" s="13">
        <v>100</v>
      </c>
    </row>
    <row r="403" spans="1:3" x14ac:dyDescent="0.3">
      <c r="A403" s="13" t="s">
        <v>717</v>
      </c>
      <c r="B403" s="13">
        <v>0</v>
      </c>
      <c r="C403" s="13">
        <v>100</v>
      </c>
    </row>
    <row r="404" spans="1:3" x14ac:dyDescent="0.3">
      <c r="A404" s="13" t="s">
        <v>718</v>
      </c>
      <c r="B404" s="13">
        <v>0</v>
      </c>
      <c r="C404" s="13">
        <v>100</v>
      </c>
    </row>
    <row r="405" spans="1:3" x14ac:dyDescent="0.3">
      <c r="A405" s="13" t="s">
        <v>719</v>
      </c>
      <c r="B405" s="13">
        <v>0</v>
      </c>
      <c r="C405" s="13">
        <v>100</v>
      </c>
    </row>
    <row r="406" spans="1:3" x14ac:dyDescent="0.3">
      <c r="A406" s="13" t="s">
        <v>720</v>
      </c>
      <c r="B406" s="13">
        <v>0</v>
      </c>
      <c r="C406" s="13">
        <v>100</v>
      </c>
    </row>
    <row r="407" spans="1:3" x14ac:dyDescent="0.3">
      <c r="A407" s="13" t="s">
        <v>721</v>
      </c>
      <c r="B407" s="13">
        <v>0</v>
      </c>
      <c r="C407" s="13">
        <v>100</v>
      </c>
    </row>
    <row r="408" spans="1:3" x14ac:dyDescent="0.3">
      <c r="A408" s="13" t="s">
        <v>722</v>
      </c>
      <c r="B408" s="13">
        <v>0</v>
      </c>
      <c r="C408" s="13">
        <v>100</v>
      </c>
    </row>
    <row r="409" spans="1:3" x14ac:dyDescent="0.3">
      <c r="A409" s="13" t="s">
        <v>723</v>
      </c>
      <c r="B409" s="13">
        <v>0</v>
      </c>
      <c r="C409" s="13">
        <v>100</v>
      </c>
    </row>
    <row r="410" spans="1:3" x14ac:dyDescent="0.3">
      <c r="A410" s="13" t="s">
        <v>724</v>
      </c>
      <c r="B410" s="13">
        <v>0</v>
      </c>
      <c r="C410" s="13">
        <v>100</v>
      </c>
    </row>
    <row r="411" spans="1:3" x14ac:dyDescent="0.3">
      <c r="A411" s="13" t="s">
        <v>725</v>
      </c>
      <c r="B411" s="13">
        <v>0</v>
      </c>
      <c r="C411" s="13">
        <v>100</v>
      </c>
    </row>
    <row r="412" spans="1:3" x14ac:dyDescent="0.3">
      <c r="A412" s="13" t="s">
        <v>726</v>
      </c>
      <c r="B412" s="13">
        <v>0</v>
      </c>
      <c r="C412" s="13">
        <v>100</v>
      </c>
    </row>
    <row r="413" spans="1:3" x14ac:dyDescent="0.3">
      <c r="A413" s="13" t="s">
        <v>727</v>
      </c>
      <c r="B413" s="13">
        <v>0</v>
      </c>
      <c r="C413" s="13">
        <v>100</v>
      </c>
    </row>
    <row r="414" spans="1:3" x14ac:dyDescent="0.3">
      <c r="A414" s="13" t="s">
        <v>728</v>
      </c>
      <c r="B414" s="13">
        <v>0</v>
      </c>
      <c r="C414" s="13">
        <v>100</v>
      </c>
    </row>
    <row r="415" spans="1:3" x14ac:dyDescent="0.3">
      <c r="A415" s="13" t="s">
        <v>729</v>
      </c>
      <c r="B415" s="13">
        <v>0</v>
      </c>
      <c r="C415" s="13">
        <v>100</v>
      </c>
    </row>
    <row r="416" spans="1:3" x14ac:dyDescent="0.3">
      <c r="A416" s="13" t="s">
        <v>730</v>
      </c>
      <c r="B416" s="13">
        <v>0</v>
      </c>
      <c r="C416" s="13">
        <v>100</v>
      </c>
    </row>
    <row r="417" spans="1:3" x14ac:dyDescent="0.3">
      <c r="A417" s="13" t="s">
        <v>731</v>
      </c>
      <c r="B417" s="13">
        <v>0</v>
      </c>
      <c r="C417" s="13">
        <v>100</v>
      </c>
    </row>
    <row r="418" spans="1:3" x14ac:dyDescent="0.3">
      <c r="A418" s="13" t="s">
        <v>732</v>
      </c>
      <c r="B418" s="13">
        <v>0</v>
      </c>
      <c r="C418" s="13">
        <v>100</v>
      </c>
    </row>
    <row r="419" spans="1:3" x14ac:dyDescent="0.3">
      <c r="A419" s="13" t="s">
        <v>733</v>
      </c>
      <c r="B419" s="13">
        <v>0</v>
      </c>
      <c r="C419" s="13">
        <v>100</v>
      </c>
    </row>
    <row r="420" spans="1:3" x14ac:dyDescent="0.3">
      <c r="A420" s="13" t="s">
        <v>734</v>
      </c>
      <c r="B420" s="13">
        <v>0</v>
      </c>
      <c r="C420" s="13">
        <v>100</v>
      </c>
    </row>
    <row r="421" spans="1:3" x14ac:dyDescent="0.3">
      <c r="A421" s="13" t="s">
        <v>735</v>
      </c>
      <c r="B421" s="13">
        <v>0</v>
      </c>
      <c r="C421" s="13">
        <v>100</v>
      </c>
    </row>
    <row r="422" spans="1:3" x14ac:dyDescent="0.3">
      <c r="A422" s="13" t="s">
        <v>736</v>
      </c>
      <c r="B422" s="13">
        <v>0</v>
      </c>
      <c r="C422" s="13">
        <v>100</v>
      </c>
    </row>
    <row r="423" spans="1:3" x14ac:dyDescent="0.3">
      <c r="A423" s="13" t="s">
        <v>737</v>
      </c>
      <c r="B423" s="13">
        <v>0</v>
      </c>
      <c r="C423" s="13">
        <v>100</v>
      </c>
    </row>
    <row r="424" spans="1:3" x14ac:dyDescent="0.3">
      <c r="A424" s="13" t="s">
        <v>738</v>
      </c>
      <c r="B424" s="13">
        <v>0</v>
      </c>
      <c r="C424" s="13">
        <v>100</v>
      </c>
    </row>
    <row r="425" spans="1:3" x14ac:dyDescent="0.3">
      <c r="A425" s="13" t="s">
        <v>739</v>
      </c>
      <c r="B425" s="13">
        <v>0</v>
      </c>
      <c r="C425" s="13">
        <v>100</v>
      </c>
    </row>
    <row r="426" spans="1:3" x14ac:dyDescent="0.3">
      <c r="A426" s="13" t="s">
        <v>740</v>
      </c>
      <c r="B426" s="13">
        <v>0</v>
      </c>
      <c r="C426" s="13">
        <v>100</v>
      </c>
    </row>
    <row r="427" spans="1:3" x14ac:dyDescent="0.3">
      <c r="A427" s="13" t="s">
        <v>741</v>
      </c>
      <c r="B427" s="13">
        <v>0</v>
      </c>
      <c r="C427" s="13">
        <v>100</v>
      </c>
    </row>
    <row r="428" spans="1:3" x14ac:dyDescent="0.3">
      <c r="A428" s="13" t="s">
        <v>742</v>
      </c>
      <c r="B428" s="13">
        <v>0</v>
      </c>
      <c r="C428" s="13">
        <v>100</v>
      </c>
    </row>
    <row r="429" spans="1:3" x14ac:dyDescent="0.3">
      <c r="A429" s="13" t="s">
        <v>743</v>
      </c>
      <c r="B429" s="13">
        <v>0</v>
      </c>
      <c r="C429" s="13">
        <v>100</v>
      </c>
    </row>
    <row r="430" spans="1:3" x14ac:dyDescent="0.3">
      <c r="A430" s="13" t="s">
        <v>744</v>
      </c>
      <c r="B430" s="13">
        <v>0</v>
      </c>
      <c r="C430" s="13">
        <v>100</v>
      </c>
    </row>
    <row r="431" spans="1:3" x14ac:dyDescent="0.3">
      <c r="A431" s="13" t="s">
        <v>745</v>
      </c>
      <c r="B431" s="13">
        <v>0</v>
      </c>
      <c r="C431" s="13">
        <v>100</v>
      </c>
    </row>
    <row r="432" spans="1:3" x14ac:dyDescent="0.3">
      <c r="A432" s="13" t="s">
        <v>746</v>
      </c>
      <c r="B432" s="13">
        <v>0</v>
      </c>
      <c r="C432" s="13">
        <v>100</v>
      </c>
    </row>
    <row r="433" spans="1:3" x14ac:dyDescent="0.3">
      <c r="A433" s="13" t="s">
        <v>747</v>
      </c>
      <c r="B433" s="13">
        <v>0</v>
      </c>
      <c r="C433" s="13">
        <v>100</v>
      </c>
    </row>
    <row r="434" spans="1:3" x14ac:dyDescent="0.3">
      <c r="A434" s="13" t="s">
        <v>748</v>
      </c>
      <c r="B434" s="13">
        <v>0</v>
      </c>
      <c r="C434" s="13">
        <v>100</v>
      </c>
    </row>
    <row r="435" spans="1:3" x14ac:dyDescent="0.3">
      <c r="A435" s="13" t="s">
        <v>749</v>
      </c>
      <c r="B435" s="13">
        <v>0</v>
      </c>
      <c r="C435" s="13">
        <v>100</v>
      </c>
    </row>
    <row r="436" spans="1:3" x14ac:dyDescent="0.3">
      <c r="A436" s="13" t="s">
        <v>750</v>
      </c>
      <c r="B436" s="13">
        <v>0</v>
      </c>
      <c r="C436" s="13">
        <v>100</v>
      </c>
    </row>
    <row r="437" spans="1:3" x14ac:dyDescent="0.3">
      <c r="A437" s="13" t="s">
        <v>751</v>
      </c>
      <c r="B437" s="13">
        <v>0</v>
      </c>
      <c r="C437" s="13">
        <v>100</v>
      </c>
    </row>
    <row r="438" spans="1:3" x14ac:dyDescent="0.3">
      <c r="A438" s="13" t="s">
        <v>752</v>
      </c>
      <c r="B438" s="13">
        <v>0</v>
      </c>
      <c r="C438" s="13">
        <v>100</v>
      </c>
    </row>
    <row r="439" spans="1:3" x14ac:dyDescent="0.3">
      <c r="A439" s="13" t="s">
        <v>753</v>
      </c>
      <c r="B439" s="13">
        <v>0</v>
      </c>
      <c r="C439" s="13">
        <v>100</v>
      </c>
    </row>
    <row r="440" spans="1:3" x14ac:dyDescent="0.3">
      <c r="A440" s="13" t="s">
        <v>754</v>
      </c>
      <c r="B440" s="13">
        <v>0</v>
      </c>
      <c r="C440" s="13">
        <v>100</v>
      </c>
    </row>
    <row r="441" spans="1:3" x14ac:dyDescent="0.3">
      <c r="A441" s="13" t="s">
        <v>755</v>
      </c>
      <c r="B441" s="13">
        <v>0</v>
      </c>
      <c r="C441" s="13">
        <v>100</v>
      </c>
    </row>
    <row r="442" spans="1:3" x14ac:dyDescent="0.3">
      <c r="A442" s="13" t="s">
        <v>756</v>
      </c>
      <c r="B442" s="13">
        <v>0</v>
      </c>
      <c r="C442" s="13">
        <v>100</v>
      </c>
    </row>
    <row r="443" spans="1:3" x14ac:dyDescent="0.3">
      <c r="A443" s="13" t="s">
        <v>757</v>
      </c>
      <c r="B443" s="13">
        <v>0</v>
      </c>
      <c r="C443" s="13">
        <v>100</v>
      </c>
    </row>
    <row r="444" spans="1:3" x14ac:dyDescent="0.3">
      <c r="A444" s="13" t="s">
        <v>758</v>
      </c>
      <c r="B444" s="13">
        <v>0</v>
      </c>
      <c r="C444" s="13">
        <v>100</v>
      </c>
    </row>
    <row r="445" spans="1:3" x14ac:dyDescent="0.3">
      <c r="A445" s="13" t="s">
        <v>759</v>
      </c>
      <c r="B445" s="13">
        <v>0</v>
      </c>
      <c r="C445" s="13">
        <v>100</v>
      </c>
    </row>
    <row r="446" spans="1:3" x14ac:dyDescent="0.3">
      <c r="A446" s="13" t="s">
        <v>760</v>
      </c>
      <c r="B446" s="13">
        <v>0</v>
      </c>
      <c r="C446" s="13">
        <v>100</v>
      </c>
    </row>
    <row r="447" spans="1:3" x14ac:dyDescent="0.3">
      <c r="A447" s="13" t="s">
        <v>761</v>
      </c>
      <c r="B447" s="13">
        <v>0</v>
      </c>
      <c r="C447" s="13">
        <v>100</v>
      </c>
    </row>
    <row r="448" spans="1:3" x14ac:dyDescent="0.3">
      <c r="A448" s="13" t="s">
        <v>762</v>
      </c>
      <c r="B448" s="13">
        <v>0</v>
      </c>
      <c r="C448" s="13">
        <v>100</v>
      </c>
    </row>
    <row r="449" spans="1:3" x14ac:dyDescent="0.3">
      <c r="A449" s="13" t="s">
        <v>763</v>
      </c>
      <c r="B449" s="13">
        <v>0</v>
      </c>
      <c r="C449" s="13">
        <v>100</v>
      </c>
    </row>
    <row r="450" spans="1:3" x14ac:dyDescent="0.3">
      <c r="A450" s="13" t="s">
        <v>764</v>
      </c>
      <c r="B450" s="13">
        <v>0</v>
      </c>
      <c r="C450" s="13">
        <v>100</v>
      </c>
    </row>
    <row r="451" spans="1:3" x14ac:dyDescent="0.3">
      <c r="A451" s="13" t="s">
        <v>765</v>
      </c>
      <c r="B451" s="13">
        <v>0</v>
      </c>
      <c r="C451" s="13">
        <v>100</v>
      </c>
    </row>
    <row r="452" spans="1:3" x14ac:dyDescent="0.3">
      <c r="A452" s="13" t="s">
        <v>766</v>
      </c>
      <c r="B452" s="13">
        <v>0</v>
      </c>
      <c r="C452" s="13">
        <v>100</v>
      </c>
    </row>
    <row r="453" spans="1:3" x14ac:dyDescent="0.3">
      <c r="A453" s="13" t="s">
        <v>767</v>
      </c>
      <c r="B453" s="13">
        <v>0</v>
      </c>
      <c r="C453" s="13">
        <v>100</v>
      </c>
    </row>
    <row r="454" spans="1:3" x14ac:dyDescent="0.3">
      <c r="A454" s="13" t="s">
        <v>768</v>
      </c>
      <c r="B454" s="13">
        <v>0</v>
      </c>
      <c r="C454" s="13">
        <v>100</v>
      </c>
    </row>
    <row r="455" spans="1:3" x14ac:dyDescent="0.3">
      <c r="A455" s="13" t="s">
        <v>769</v>
      </c>
      <c r="B455" s="13">
        <v>0</v>
      </c>
      <c r="C455" s="13">
        <v>100</v>
      </c>
    </row>
    <row r="456" spans="1:3" x14ac:dyDescent="0.3">
      <c r="A456" s="13" t="s">
        <v>770</v>
      </c>
      <c r="B456" s="13">
        <v>0</v>
      </c>
      <c r="C456" s="13">
        <v>100</v>
      </c>
    </row>
    <row r="457" spans="1:3" x14ac:dyDescent="0.3">
      <c r="A457" s="13" t="s">
        <v>771</v>
      </c>
      <c r="B457" s="13">
        <v>0</v>
      </c>
      <c r="C457" s="13">
        <v>100</v>
      </c>
    </row>
    <row r="458" spans="1:3" x14ac:dyDescent="0.3">
      <c r="A458" s="13" t="s">
        <v>772</v>
      </c>
      <c r="B458" s="13">
        <v>0</v>
      </c>
      <c r="C458" s="13">
        <v>100</v>
      </c>
    </row>
    <row r="459" spans="1:3" x14ac:dyDescent="0.3">
      <c r="A459" s="13" t="s">
        <v>773</v>
      </c>
      <c r="B459" s="13">
        <v>0</v>
      </c>
      <c r="C459" s="13">
        <v>100</v>
      </c>
    </row>
    <row r="460" spans="1:3" x14ac:dyDescent="0.3">
      <c r="A460" s="13" t="s">
        <v>774</v>
      </c>
      <c r="B460" s="13">
        <v>0</v>
      </c>
      <c r="C460" s="13">
        <v>100</v>
      </c>
    </row>
    <row r="461" spans="1:3" x14ac:dyDescent="0.3">
      <c r="A461" s="13" t="s">
        <v>775</v>
      </c>
      <c r="B461" s="13">
        <v>0</v>
      </c>
      <c r="C461" s="13">
        <v>100</v>
      </c>
    </row>
    <row r="462" spans="1:3" x14ac:dyDescent="0.3">
      <c r="A462" s="13" t="s">
        <v>776</v>
      </c>
      <c r="B462" s="13">
        <v>0</v>
      </c>
      <c r="C462" s="13">
        <v>100</v>
      </c>
    </row>
    <row r="463" spans="1:3" x14ac:dyDescent="0.3">
      <c r="A463" s="13" t="s">
        <v>777</v>
      </c>
      <c r="B463" s="13">
        <v>0</v>
      </c>
      <c r="C463" s="13">
        <v>100</v>
      </c>
    </row>
    <row r="464" spans="1:3" x14ac:dyDescent="0.3">
      <c r="A464" s="13" t="s">
        <v>778</v>
      </c>
      <c r="B464" s="13">
        <v>0</v>
      </c>
      <c r="C464" s="13">
        <v>100</v>
      </c>
    </row>
    <row r="465" spans="1:3" x14ac:dyDescent="0.3">
      <c r="A465" s="13" t="s">
        <v>779</v>
      </c>
      <c r="B465" s="13">
        <v>0</v>
      </c>
      <c r="C465" s="13">
        <v>100</v>
      </c>
    </row>
    <row r="466" spans="1:3" x14ac:dyDescent="0.3">
      <c r="A466" s="13" t="s">
        <v>780</v>
      </c>
      <c r="B466" s="13">
        <v>0</v>
      </c>
      <c r="C466" s="13">
        <v>100</v>
      </c>
    </row>
    <row r="467" spans="1:3" x14ac:dyDescent="0.3">
      <c r="A467" s="13" t="s">
        <v>781</v>
      </c>
      <c r="B467" s="13">
        <v>0</v>
      </c>
      <c r="C467" s="13">
        <v>100</v>
      </c>
    </row>
    <row r="468" spans="1:3" x14ac:dyDescent="0.3">
      <c r="A468" s="13" t="s">
        <v>782</v>
      </c>
      <c r="B468" s="13">
        <v>0</v>
      </c>
      <c r="C468" s="13">
        <v>100</v>
      </c>
    </row>
    <row r="469" spans="1:3" x14ac:dyDescent="0.3">
      <c r="A469" s="13" t="s">
        <v>783</v>
      </c>
      <c r="B469" s="13">
        <v>0</v>
      </c>
      <c r="C469" s="13">
        <v>100</v>
      </c>
    </row>
    <row r="470" spans="1:3" x14ac:dyDescent="0.3">
      <c r="A470" s="13" t="s">
        <v>784</v>
      </c>
      <c r="B470" s="13">
        <v>0</v>
      </c>
      <c r="C470" s="13">
        <v>100</v>
      </c>
    </row>
    <row r="471" spans="1:3" x14ac:dyDescent="0.3">
      <c r="A471" s="13" t="s">
        <v>785</v>
      </c>
      <c r="B471" s="13">
        <v>0</v>
      </c>
      <c r="C471" s="13">
        <v>100</v>
      </c>
    </row>
    <row r="472" spans="1:3" x14ac:dyDescent="0.3">
      <c r="A472" s="13" t="s">
        <v>786</v>
      </c>
      <c r="B472" s="13">
        <v>0</v>
      </c>
      <c r="C472" s="13">
        <v>100</v>
      </c>
    </row>
    <row r="473" spans="1:3" x14ac:dyDescent="0.3">
      <c r="A473" s="13" t="s">
        <v>787</v>
      </c>
      <c r="B473" s="13">
        <v>0</v>
      </c>
      <c r="C473" s="13">
        <v>100</v>
      </c>
    </row>
    <row r="474" spans="1:3" x14ac:dyDescent="0.3">
      <c r="A474" s="13" t="s">
        <v>788</v>
      </c>
      <c r="B474" s="13">
        <v>0</v>
      </c>
      <c r="C474" s="13">
        <v>100</v>
      </c>
    </row>
    <row r="475" spans="1:3" x14ac:dyDescent="0.3">
      <c r="A475" s="13" t="s">
        <v>789</v>
      </c>
      <c r="B475" s="13">
        <v>0</v>
      </c>
      <c r="C475" s="13">
        <v>100</v>
      </c>
    </row>
    <row r="476" spans="1:3" x14ac:dyDescent="0.3">
      <c r="A476" s="13" t="s">
        <v>790</v>
      </c>
      <c r="B476" s="13">
        <v>0</v>
      </c>
      <c r="C476" s="13">
        <v>100</v>
      </c>
    </row>
    <row r="477" spans="1:3" x14ac:dyDescent="0.3">
      <c r="A477" s="13" t="s">
        <v>791</v>
      </c>
      <c r="B477" s="13">
        <v>0</v>
      </c>
      <c r="C477" s="13">
        <v>100</v>
      </c>
    </row>
    <row r="478" spans="1:3" x14ac:dyDescent="0.3">
      <c r="A478" s="13" t="s">
        <v>792</v>
      </c>
      <c r="B478" s="13">
        <v>0</v>
      </c>
      <c r="C478" s="13">
        <v>100</v>
      </c>
    </row>
    <row r="479" spans="1:3" x14ac:dyDescent="0.3">
      <c r="A479" s="13" t="s">
        <v>793</v>
      </c>
      <c r="B479" s="13">
        <v>0</v>
      </c>
      <c r="C479" s="13">
        <v>100</v>
      </c>
    </row>
    <row r="480" spans="1:3" x14ac:dyDescent="0.3">
      <c r="A480" s="13" t="s">
        <v>794</v>
      </c>
      <c r="B480" s="13">
        <v>0</v>
      </c>
      <c r="C480" s="13">
        <v>100</v>
      </c>
    </row>
    <row r="481" spans="1:3" x14ac:dyDescent="0.3">
      <c r="A481" s="13" t="s">
        <v>795</v>
      </c>
      <c r="B481" s="13">
        <v>0</v>
      </c>
      <c r="C481" s="13">
        <v>100</v>
      </c>
    </row>
    <row r="482" spans="1:3" x14ac:dyDescent="0.3">
      <c r="A482" s="13" t="s">
        <v>796</v>
      </c>
      <c r="B482" s="13">
        <v>0</v>
      </c>
      <c r="C482" s="13">
        <v>100</v>
      </c>
    </row>
    <row r="483" spans="1:3" x14ac:dyDescent="0.3">
      <c r="A483" s="13" t="s">
        <v>797</v>
      </c>
      <c r="B483" s="13">
        <v>0</v>
      </c>
      <c r="C483" s="13">
        <v>100</v>
      </c>
    </row>
    <row r="484" spans="1:3" x14ac:dyDescent="0.3">
      <c r="A484" s="13" t="s">
        <v>798</v>
      </c>
      <c r="B484" s="13">
        <v>0</v>
      </c>
      <c r="C484" s="13">
        <v>100</v>
      </c>
    </row>
    <row r="485" spans="1:3" x14ac:dyDescent="0.3">
      <c r="A485" s="13" t="s">
        <v>799</v>
      </c>
      <c r="B485" s="13">
        <v>0</v>
      </c>
      <c r="C485" s="13">
        <v>100</v>
      </c>
    </row>
    <row r="486" spans="1:3" x14ac:dyDescent="0.3">
      <c r="A486" s="13" t="s">
        <v>800</v>
      </c>
      <c r="B486" s="13">
        <v>0</v>
      </c>
      <c r="C486" s="13">
        <v>100</v>
      </c>
    </row>
    <row r="487" spans="1:3" x14ac:dyDescent="0.3">
      <c r="A487" s="13" t="s">
        <v>801</v>
      </c>
      <c r="B487" s="13">
        <v>0</v>
      </c>
      <c r="C487" s="13">
        <v>100</v>
      </c>
    </row>
    <row r="488" spans="1:3" x14ac:dyDescent="0.3">
      <c r="A488" s="13" t="s">
        <v>802</v>
      </c>
      <c r="B488" s="13">
        <v>0</v>
      </c>
      <c r="C488" s="13">
        <v>100</v>
      </c>
    </row>
    <row r="489" spans="1:3" x14ac:dyDescent="0.3">
      <c r="A489" s="13" t="s">
        <v>803</v>
      </c>
      <c r="B489" s="13">
        <v>0</v>
      </c>
      <c r="C489" s="13">
        <v>100</v>
      </c>
    </row>
    <row r="490" spans="1:3" x14ac:dyDescent="0.3">
      <c r="A490" s="13" t="s">
        <v>804</v>
      </c>
      <c r="B490" s="13">
        <v>0</v>
      </c>
      <c r="C490" s="13">
        <v>100</v>
      </c>
    </row>
    <row r="491" spans="1:3" x14ac:dyDescent="0.3">
      <c r="A491" s="13" t="s">
        <v>805</v>
      </c>
      <c r="B491" s="13">
        <v>0</v>
      </c>
      <c r="C491" s="13">
        <v>100</v>
      </c>
    </row>
    <row r="492" spans="1:3" x14ac:dyDescent="0.3">
      <c r="A492" s="13" t="s">
        <v>806</v>
      </c>
      <c r="B492" s="13">
        <v>0</v>
      </c>
      <c r="C492" s="13">
        <v>100</v>
      </c>
    </row>
    <row r="493" spans="1:3" x14ac:dyDescent="0.3">
      <c r="A493" s="13" t="s">
        <v>807</v>
      </c>
      <c r="B493" s="13">
        <v>0</v>
      </c>
      <c r="C493" s="13">
        <v>100</v>
      </c>
    </row>
    <row r="494" spans="1:3" x14ac:dyDescent="0.3">
      <c r="A494" s="13" t="s">
        <v>808</v>
      </c>
      <c r="B494" s="13">
        <v>0</v>
      </c>
      <c r="C494" s="13">
        <v>100</v>
      </c>
    </row>
    <row r="495" spans="1:3" x14ac:dyDescent="0.3">
      <c r="A495" s="13" t="s">
        <v>809</v>
      </c>
      <c r="B495" s="13">
        <v>0</v>
      </c>
      <c r="C495" s="13">
        <v>100</v>
      </c>
    </row>
    <row r="496" spans="1:3" x14ac:dyDescent="0.3">
      <c r="A496" s="13" t="s">
        <v>810</v>
      </c>
      <c r="B496" s="13">
        <v>0</v>
      </c>
      <c r="C496" s="13">
        <v>100</v>
      </c>
    </row>
    <row r="497" spans="1:3" x14ac:dyDescent="0.3">
      <c r="A497" s="13" t="s">
        <v>811</v>
      </c>
      <c r="B497" s="13">
        <v>0</v>
      </c>
      <c r="C497" s="13">
        <v>100</v>
      </c>
    </row>
    <row r="498" spans="1:3" x14ac:dyDescent="0.3">
      <c r="A498" s="13" t="s">
        <v>812</v>
      </c>
      <c r="B498" s="13">
        <v>0</v>
      </c>
      <c r="C498" s="13">
        <v>100</v>
      </c>
    </row>
    <row r="499" spans="1:3" x14ac:dyDescent="0.3">
      <c r="A499" s="13" t="s">
        <v>813</v>
      </c>
      <c r="B499" s="13">
        <v>0</v>
      </c>
      <c r="C499" s="13">
        <v>100</v>
      </c>
    </row>
    <row r="500" spans="1:3" x14ac:dyDescent="0.3">
      <c r="A500" s="13" t="s">
        <v>814</v>
      </c>
      <c r="B500" s="13">
        <v>0</v>
      </c>
      <c r="C500" s="13">
        <v>100</v>
      </c>
    </row>
    <row r="501" spans="1:3" x14ac:dyDescent="0.3">
      <c r="A501" s="13" t="s">
        <v>815</v>
      </c>
      <c r="B501" s="13">
        <v>0</v>
      </c>
      <c r="C501" s="13">
        <v>100</v>
      </c>
    </row>
    <row r="502" spans="1:3" x14ac:dyDescent="0.3">
      <c r="A502" s="13" t="s">
        <v>816</v>
      </c>
      <c r="B502" s="13">
        <v>0</v>
      </c>
      <c r="C502" s="13">
        <v>100</v>
      </c>
    </row>
    <row r="503" spans="1:3" x14ac:dyDescent="0.3">
      <c r="A503" s="13" t="s">
        <v>817</v>
      </c>
      <c r="B503" s="13">
        <v>0</v>
      </c>
      <c r="C503" s="13">
        <v>100</v>
      </c>
    </row>
    <row r="504" spans="1:3" x14ac:dyDescent="0.3">
      <c r="A504" s="13" t="s">
        <v>818</v>
      </c>
      <c r="B504" s="13">
        <v>0</v>
      </c>
      <c r="C504" s="13">
        <v>100</v>
      </c>
    </row>
    <row r="505" spans="1:3" x14ac:dyDescent="0.3">
      <c r="A505" s="13" t="s">
        <v>819</v>
      </c>
      <c r="B505" s="13">
        <v>0</v>
      </c>
      <c r="C505" s="13">
        <v>100</v>
      </c>
    </row>
    <row r="506" spans="1:3" x14ac:dyDescent="0.3">
      <c r="A506" s="13" t="s">
        <v>820</v>
      </c>
      <c r="B506" s="13">
        <v>0</v>
      </c>
      <c r="C506" s="13">
        <v>100</v>
      </c>
    </row>
    <row r="507" spans="1:3" x14ac:dyDescent="0.3">
      <c r="A507" s="13" t="s">
        <v>821</v>
      </c>
      <c r="B507" s="13">
        <v>0</v>
      </c>
      <c r="C507" s="13">
        <v>100</v>
      </c>
    </row>
    <row r="508" spans="1:3" x14ac:dyDescent="0.3">
      <c r="A508" s="13" t="s">
        <v>822</v>
      </c>
      <c r="B508" s="13">
        <v>0</v>
      </c>
      <c r="C508" s="13">
        <v>100</v>
      </c>
    </row>
    <row r="509" spans="1:3" x14ac:dyDescent="0.3">
      <c r="A509" s="13" t="s">
        <v>823</v>
      </c>
      <c r="B509" s="13">
        <v>0.1</v>
      </c>
      <c r="C509" s="13">
        <v>100</v>
      </c>
    </row>
    <row r="510" spans="1:3" x14ac:dyDescent="0.3">
      <c r="A510" s="13" t="s">
        <v>824</v>
      </c>
      <c r="B510" s="13">
        <v>0</v>
      </c>
      <c r="C510" s="13">
        <v>100</v>
      </c>
    </row>
    <row r="511" spans="1:3" x14ac:dyDescent="0.3">
      <c r="A511" s="13" t="s">
        <v>825</v>
      </c>
      <c r="B511" s="13">
        <v>0</v>
      </c>
      <c r="C511" s="13">
        <v>100</v>
      </c>
    </row>
    <row r="512" spans="1:3" x14ac:dyDescent="0.3">
      <c r="A512" s="13" t="s">
        <v>826</v>
      </c>
      <c r="B512" s="13">
        <v>0</v>
      </c>
      <c r="C512" s="13">
        <v>100</v>
      </c>
    </row>
    <row r="513" spans="1:3" x14ac:dyDescent="0.3">
      <c r="A513" s="13" t="s">
        <v>827</v>
      </c>
      <c r="B513" s="13">
        <v>0</v>
      </c>
      <c r="C513" s="13">
        <v>100</v>
      </c>
    </row>
    <row r="514" spans="1:3" x14ac:dyDescent="0.3">
      <c r="A514" s="13" t="s">
        <v>828</v>
      </c>
      <c r="B514" s="13">
        <v>0</v>
      </c>
      <c r="C514" s="13">
        <v>100</v>
      </c>
    </row>
    <row r="515" spans="1:3" x14ac:dyDescent="0.3">
      <c r="A515" s="13" t="s">
        <v>829</v>
      </c>
      <c r="B515" s="13">
        <v>0</v>
      </c>
      <c r="C515" s="13">
        <v>100</v>
      </c>
    </row>
    <row r="516" spans="1:3" x14ac:dyDescent="0.3">
      <c r="A516" s="13" t="s">
        <v>830</v>
      </c>
      <c r="B516" s="13">
        <v>0</v>
      </c>
      <c r="C516" s="13">
        <v>100</v>
      </c>
    </row>
    <row r="517" spans="1:3" x14ac:dyDescent="0.3">
      <c r="A517" s="13" t="s">
        <v>831</v>
      </c>
      <c r="B517" s="13">
        <v>0</v>
      </c>
      <c r="C517" s="13">
        <v>100</v>
      </c>
    </row>
    <row r="518" spans="1:3" x14ac:dyDescent="0.3">
      <c r="A518" s="13" t="s">
        <v>832</v>
      </c>
      <c r="B518" s="13">
        <v>0</v>
      </c>
      <c r="C518" s="13">
        <v>100</v>
      </c>
    </row>
    <row r="519" spans="1:3" x14ac:dyDescent="0.3">
      <c r="A519" s="13" t="s">
        <v>833</v>
      </c>
      <c r="B519" s="13">
        <v>0</v>
      </c>
      <c r="C519" s="13">
        <v>100</v>
      </c>
    </row>
    <row r="520" spans="1:3" x14ac:dyDescent="0.3">
      <c r="A520" s="13" t="s">
        <v>834</v>
      </c>
      <c r="B520" s="13">
        <v>0</v>
      </c>
      <c r="C520" s="13">
        <v>100</v>
      </c>
    </row>
    <row r="521" spans="1:3" x14ac:dyDescent="0.3">
      <c r="A521" s="13" t="s">
        <v>835</v>
      </c>
      <c r="B521" s="13">
        <v>0</v>
      </c>
      <c r="C521" s="13">
        <v>100</v>
      </c>
    </row>
    <row r="522" spans="1:3" x14ac:dyDescent="0.3">
      <c r="A522" s="13" t="s">
        <v>836</v>
      </c>
      <c r="B522" s="13">
        <v>0</v>
      </c>
      <c r="C522" s="13">
        <v>100</v>
      </c>
    </row>
    <row r="523" spans="1:3" x14ac:dyDescent="0.3">
      <c r="A523" s="13" t="s">
        <v>837</v>
      </c>
      <c r="B523" s="13">
        <v>0</v>
      </c>
      <c r="C523" s="13">
        <v>100</v>
      </c>
    </row>
    <row r="524" spans="1:3" x14ac:dyDescent="0.3">
      <c r="A524" s="13" t="s">
        <v>838</v>
      </c>
      <c r="B524" s="13">
        <v>0</v>
      </c>
      <c r="C524" s="13">
        <v>100</v>
      </c>
    </row>
    <row r="525" spans="1:3" x14ac:dyDescent="0.3">
      <c r="A525" s="13" t="s">
        <v>839</v>
      </c>
      <c r="B525" s="13">
        <v>0</v>
      </c>
      <c r="C525" s="13">
        <v>100</v>
      </c>
    </row>
    <row r="526" spans="1:3" x14ac:dyDescent="0.3">
      <c r="A526" s="13" t="s">
        <v>840</v>
      </c>
      <c r="B526" s="13">
        <v>0</v>
      </c>
      <c r="C526" s="13">
        <v>100</v>
      </c>
    </row>
    <row r="527" spans="1:3" x14ac:dyDescent="0.3">
      <c r="A527" s="13" t="s">
        <v>841</v>
      </c>
      <c r="B527" s="13">
        <v>0</v>
      </c>
      <c r="C527" s="13">
        <v>100</v>
      </c>
    </row>
    <row r="528" spans="1:3" x14ac:dyDescent="0.3">
      <c r="A528" s="13" t="s">
        <v>842</v>
      </c>
      <c r="B528" s="13">
        <v>0</v>
      </c>
      <c r="C528" s="13">
        <v>100</v>
      </c>
    </row>
    <row r="529" spans="1:3" x14ac:dyDescent="0.3">
      <c r="A529" s="13" t="s">
        <v>843</v>
      </c>
      <c r="B529" s="13">
        <v>0</v>
      </c>
      <c r="C529" s="13">
        <v>100</v>
      </c>
    </row>
    <row r="530" spans="1:3" x14ac:dyDescent="0.3">
      <c r="A530" s="13" t="s">
        <v>844</v>
      </c>
      <c r="B530" s="13">
        <v>0</v>
      </c>
      <c r="C530" s="13">
        <v>100</v>
      </c>
    </row>
    <row r="531" spans="1:3" x14ac:dyDescent="0.3">
      <c r="A531" s="13" t="s">
        <v>845</v>
      </c>
      <c r="B531" s="13">
        <v>0</v>
      </c>
      <c r="C531" s="13">
        <v>100</v>
      </c>
    </row>
    <row r="532" spans="1:3" x14ac:dyDescent="0.3">
      <c r="A532" s="13" t="s">
        <v>846</v>
      </c>
      <c r="B532" s="13">
        <v>0</v>
      </c>
      <c r="C532" s="13">
        <v>100</v>
      </c>
    </row>
    <row r="533" spans="1:3" x14ac:dyDescent="0.3">
      <c r="A533" s="13" t="s">
        <v>847</v>
      </c>
      <c r="B533" s="13">
        <v>0</v>
      </c>
      <c r="C533" s="13">
        <v>100</v>
      </c>
    </row>
    <row r="534" spans="1:3" x14ac:dyDescent="0.3">
      <c r="A534" s="13" t="s">
        <v>848</v>
      </c>
      <c r="B534" s="13">
        <v>0</v>
      </c>
      <c r="C534" s="13">
        <v>100</v>
      </c>
    </row>
    <row r="535" spans="1:3" x14ac:dyDescent="0.3">
      <c r="A535" s="13" t="s">
        <v>849</v>
      </c>
      <c r="B535" s="13">
        <v>0</v>
      </c>
      <c r="C535" s="13">
        <v>100</v>
      </c>
    </row>
    <row r="536" spans="1:3" x14ac:dyDescent="0.3">
      <c r="A536" s="13" t="s">
        <v>850</v>
      </c>
      <c r="B536" s="13">
        <v>0</v>
      </c>
      <c r="C536" s="13">
        <v>100</v>
      </c>
    </row>
    <row r="537" spans="1:3" x14ac:dyDescent="0.3">
      <c r="A537" s="13" t="s">
        <v>851</v>
      </c>
      <c r="B537" s="13">
        <v>0</v>
      </c>
      <c r="C537" s="13">
        <v>100</v>
      </c>
    </row>
    <row r="538" spans="1:3" x14ac:dyDescent="0.3">
      <c r="A538" s="13" t="s">
        <v>852</v>
      </c>
      <c r="B538" s="13">
        <v>0</v>
      </c>
      <c r="C538" s="13">
        <v>100</v>
      </c>
    </row>
    <row r="539" spans="1:3" x14ac:dyDescent="0.3">
      <c r="A539" s="13" t="s">
        <v>853</v>
      </c>
      <c r="B539" s="13">
        <v>0</v>
      </c>
      <c r="C539" s="13">
        <v>100</v>
      </c>
    </row>
    <row r="540" spans="1:3" x14ac:dyDescent="0.3">
      <c r="A540" s="13" t="s">
        <v>854</v>
      </c>
      <c r="B540" s="13">
        <v>0</v>
      </c>
      <c r="C540" s="13">
        <v>100</v>
      </c>
    </row>
    <row r="541" spans="1:3" x14ac:dyDescent="0.3">
      <c r="A541" s="13" t="s">
        <v>855</v>
      </c>
      <c r="B541" s="13">
        <v>0</v>
      </c>
      <c r="C541" s="13">
        <v>100</v>
      </c>
    </row>
    <row r="542" spans="1:3" x14ac:dyDescent="0.3">
      <c r="A542" s="13" t="s">
        <v>856</v>
      </c>
      <c r="B542" s="13">
        <v>0</v>
      </c>
      <c r="C542" s="13">
        <v>100</v>
      </c>
    </row>
    <row r="543" spans="1:3" x14ac:dyDescent="0.3">
      <c r="A543" s="13" t="s">
        <v>857</v>
      </c>
      <c r="B543" s="13">
        <v>0</v>
      </c>
      <c r="C543" s="13">
        <v>100</v>
      </c>
    </row>
    <row r="544" spans="1:3" x14ac:dyDescent="0.3">
      <c r="A544" s="13" t="s">
        <v>858</v>
      </c>
      <c r="B544" s="13">
        <v>0</v>
      </c>
      <c r="C544" s="13">
        <v>100</v>
      </c>
    </row>
    <row r="545" spans="1:3" x14ac:dyDescent="0.3">
      <c r="A545" s="13" t="s">
        <v>859</v>
      </c>
      <c r="B545" s="13">
        <v>0</v>
      </c>
      <c r="C545" s="13">
        <v>100</v>
      </c>
    </row>
    <row r="546" spans="1:3" x14ac:dyDescent="0.3">
      <c r="A546" s="13" t="s">
        <v>860</v>
      </c>
      <c r="B546" s="13">
        <v>0</v>
      </c>
      <c r="C546" s="13">
        <v>100</v>
      </c>
    </row>
    <row r="547" spans="1:3" x14ac:dyDescent="0.3">
      <c r="A547" s="13" t="s">
        <v>861</v>
      </c>
      <c r="B547" s="13">
        <v>0</v>
      </c>
      <c r="C547" s="13">
        <v>100</v>
      </c>
    </row>
    <row r="548" spans="1:3" x14ac:dyDescent="0.3">
      <c r="A548" s="13" t="s">
        <v>862</v>
      </c>
      <c r="B548" s="13">
        <v>0</v>
      </c>
      <c r="C548" s="13">
        <v>100</v>
      </c>
    </row>
    <row r="549" spans="1:3" x14ac:dyDescent="0.3">
      <c r="A549" s="13" t="s">
        <v>863</v>
      </c>
      <c r="B549" s="13">
        <v>0</v>
      </c>
      <c r="C549" s="13">
        <v>100</v>
      </c>
    </row>
    <row r="550" spans="1:3" x14ac:dyDescent="0.3">
      <c r="A550" s="13" t="s">
        <v>864</v>
      </c>
      <c r="B550" s="13">
        <v>0</v>
      </c>
      <c r="C550" s="13">
        <v>100</v>
      </c>
    </row>
    <row r="551" spans="1:3" x14ac:dyDescent="0.3">
      <c r="A551" s="13" t="s">
        <v>865</v>
      </c>
      <c r="B551" s="13">
        <v>0</v>
      </c>
      <c r="C551" s="13">
        <v>100</v>
      </c>
    </row>
    <row r="552" spans="1:3" x14ac:dyDescent="0.3">
      <c r="A552" s="13" t="s">
        <v>866</v>
      </c>
      <c r="B552" s="13">
        <v>0</v>
      </c>
      <c r="C552" s="13">
        <v>100</v>
      </c>
    </row>
    <row r="553" spans="1:3" x14ac:dyDescent="0.3">
      <c r="A553" s="13" t="s">
        <v>867</v>
      </c>
      <c r="B553" s="13">
        <v>0</v>
      </c>
      <c r="C553" s="13">
        <v>100</v>
      </c>
    </row>
    <row r="554" spans="1:3" x14ac:dyDescent="0.3">
      <c r="A554" s="13" t="s">
        <v>868</v>
      </c>
      <c r="B554" s="13">
        <v>0</v>
      </c>
      <c r="C554" s="13">
        <v>100</v>
      </c>
    </row>
    <row r="555" spans="1:3" x14ac:dyDescent="0.3">
      <c r="A555" s="13" t="s">
        <v>869</v>
      </c>
      <c r="B555" s="13">
        <v>0</v>
      </c>
      <c r="C555" s="13">
        <v>100</v>
      </c>
    </row>
    <row r="556" spans="1:3" x14ac:dyDescent="0.3">
      <c r="A556" s="13" t="s">
        <v>870</v>
      </c>
      <c r="B556" s="13">
        <v>0</v>
      </c>
      <c r="C556" s="13">
        <v>100</v>
      </c>
    </row>
    <row r="557" spans="1:3" x14ac:dyDescent="0.3">
      <c r="A557" s="13" t="s">
        <v>871</v>
      </c>
      <c r="B557" s="13">
        <v>0</v>
      </c>
      <c r="C557" s="13">
        <v>100</v>
      </c>
    </row>
    <row r="558" spans="1:3" x14ac:dyDescent="0.3">
      <c r="A558" s="13" t="s">
        <v>872</v>
      </c>
      <c r="B558" s="13">
        <v>0</v>
      </c>
      <c r="C558" s="13">
        <v>100</v>
      </c>
    </row>
    <row r="559" spans="1:3" x14ac:dyDescent="0.3">
      <c r="A559" s="13" t="s">
        <v>873</v>
      </c>
      <c r="B559" s="13">
        <v>0</v>
      </c>
      <c r="C559" s="13">
        <v>100</v>
      </c>
    </row>
    <row r="560" spans="1:3" x14ac:dyDescent="0.3">
      <c r="A560" s="13" t="s">
        <v>874</v>
      </c>
      <c r="B560" s="13">
        <v>0</v>
      </c>
      <c r="C560" s="13">
        <v>100</v>
      </c>
    </row>
    <row r="561" spans="1:3" x14ac:dyDescent="0.3">
      <c r="A561" s="13" t="s">
        <v>875</v>
      </c>
      <c r="B561" s="13">
        <v>0</v>
      </c>
      <c r="C561" s="13">
        <v>100</v>
      </c>
    </row>
    <row r="562" spans="1:3" x14ac:dyDescent="0.3">
      <c r="A562" s="13" t="s">
        <v>876</v>
      </c>
      <c r="B562" s="13">
        <v>0</v>
      </c>
      <c r="C562" s="13">
        <v>4</v>
      </c>
    </row>
    <row r="563" spans="1:3" x14ac:dyDescent="0.3">
      <c r="A563" s="13" t="s">
        <v>877</v>
      </c>
    </row>
    <row r="564" spans="1:3" x14ac:dyDescent="0.3">
      <c r="A564" s="13" t="s">
        <v>878</v>
      </c>
    </row>
    <row r="565" spans="1:3" x14ac:dyDescent="0.3">
      <c r="A565" s="13" t="s">
        <v>879</v>
      </c>
    </row>
    <row r="566" spans="1:3" x14ac:dyDescent="0.3">
      <c r="A566" s="13" t="s">
        <v>880</v>
      </c>
    </row>
    <row r="567" spans="1:3" x14ac:dyDescent="0.3">
      <c r="A567" s="13" t="s">
        <v>881</v>
      </c>
    </row>
    <row r="568" spans="1:3" x14ac:dyDescent="0.3">
      <c r="A568" s="13" t="s">
        <v>882</v>
      </c>
    </row>
    <row r="569" spans="1:3" x14ac:dyDescent="0.3">
      <c r="A569" s="13" t="s">
        <v>883</v>
      </c>
    </row>
    <row r="570" spans="1:3" x14ac:dyDescent="0.3">
      <c r="A570" s="13" t="s">
        <v>884</v>
      </c>
    </row>
    <row r="571" spans="1:3" x14ac:dyDescent="0.3">
      <c r="A571" s="13" t="s">
        <v>885</v>
      </c>
    </row>
    <row r="572" spans="1:3" x14ac:dyDescent="0.3">
      <c r="A572" s="13" t="s">
        <v>886</v>
      </c>
    </row>
    <row r="573" spans="1:3" x14ac:dyDescent="0.3">
      <c r="A573" s="13" t="s">
        <v>887</v>
      </c>
    </row>
    <row r="574" spans="1:3" x14ac:dyDescent="0.3">
      <c r="A574" s="13" t="s">
        <v>888</v>
      </c>
    </row>
    <row r="575" spans="1:3" x14ac:dyDescent="0.3">
      <c r="A575" s="13" t="s">
        <v>889</v>
      </c>
    </row>
    <row r="576" spans="1:3" x14ac:dyDescent="0.3">
      <c r="A576" s="13" t="s">
        <v>890</v>
      </c>
    </row>
    <row r="577" spans="1:1" x14ac:dyDescent="0.3">
      <c r="A577" s="13" t="s">
        <v>891</v>
      </c>
    </row>
    <row r="578" spans="1:1" x14ac:dyDescent="0.3">
      <c r="A578" s="13" t="s">
        <v>892</v>
      </c>
    </row>
    <row r="579" spans="1:1" x14ac:dyDescent="0.3">
      <c r="A579" s="13" t="s">
        <v>893</v>
      </c>
    </row>
    <row r="580" spans="1:1" x14ac:dyDescent="0.3">
      <c r="A580" s="13" t="s">
        <v>894</v>
      </c>
    </row>
    <row r="581" spans="1:1" x14ac:dyDescent="0.3">
      <c r="A581" s="13" t="s">
        <v>895</v>
      </c>
    </row>
    <row r="582" spans="1:1" x14ac:dyDescent="0.3">
      <c r="A582" s="13" t="s">
        <v>896</v>
      </c>
    </row>
    <row r="583" spans="1:1" x14ac:dyDescent="0.3">
      <c r="A583" s="13" t="s">
        <v>897</v>
      </c>
    </row>
    <row r="584" spans="1:1" x14ac:dyDescent="0.3">
      <c r="A584" s="13" t="s">
        <v>898</v>
      </c>
    </row>
    <row r="585" spans="1:1" x14ac:dyDescent="0.3">
      <c r="A585" s="13" t="s">
        <v>899</v>
      </c>
    </row>
    <row r="586" spans="1:1" x14ac:dyDescent="0.3">
      <c r="A586" s="13" t="s">
        <v>900</v>
      </c>
    </row>
    <row r="587" spans="1:1" x14ac:dyDescent="0.3">
      <c r="A587" s="13" t="s">
        <v>901</v>
      </c>
    </row>
    <row r="588" spans="1:1" x14ac:dyDescent="0.3">
      <c r="A588" s="13" t="s">
        <v>902</v>
      </c>
    </row>
    <row r="589" spans="1:1" x14ac:dyDescent="0.3">
      <c r="A589" s="13" t="s">
        <v>903</v>
      </c>
    </row>
    <row r="590" spans="1:1" x14ac:dyDescent="0.3">
      <c r="A590" s="13" t="s">
        <v>904</v>
      </c>
    </row>
    <row r="591" spans="1:1" x14ac:dyDescent="0.3">
      <c r="A591" s="13" t="s">
        <v>905</v>
      </c>
    </row>
    <row r="592" spans="1:1" x14ac:dyDescent="0.3">
      <c r="A592" s="13" t="s">
        <v>906</v>
      </c>
    </row>
    <row r="593" spans="1:1" x14ac:dyDescent="0.3">
      <c r="A593" s="13" t="s">
        <v>907</v>
      </c>
    </row>
    <row r="594" spans="1:1" x14ac:dyDescent="0.3">
      <c r="A594" s="13" t="s">
        <v>908</v>
      </c>
    </row>
    <row r="595" spans="1:1" x14ac:dyDescent="0.3">
      <c r="A595" s="13" t="s">
        <v>909</v>
      </c>
    </row>
    <row r="596" spans="1:1" x14ac:dyDescent="0.3">
      <c r="A596" s="13" t="s">
        <v>910</v>
      </c>
    </row>
    <row r="597" spans="1:1" x14ac:dyDescent="0.3">
      <c r="A597" s="13" t="s">
        <v>911</v>
      </c>
    </row>
    <row r="598" spans="1:1" x14ac:dyDescent="0.3">
      <c r="A598" s="13" t="s">
        <v>912</v>
      </c>
    </row>
    <row r="599" spans="1:1" x14ac:dyDescent="0.3">
      <c r="A599" s="13" t="s">
        <v>913</v>
      </c>
    </row>
    <row r="600" spans="1:1" x14ac:dyDescent="0.3">
      <c r="A600" s="13" t="s">
        <v>914</v>
      </c>
    </row>
    <row r="601" spans="1:1" x14ac:dyDescent="0.3">
      <c r="A601" s="13" t="s">
        <v>915</v>
      </c>
    </row>
    <row r="602" spans="1:1" x14ac:dyDescent="0.3">
      <c r="A602" s="13" t="s">
        <v>916</v>
      </c>
    </row>
    <row r="603" spans="1:1" x14ac:dyDescent="0.3">
      <c r="A603" s="13" t="s">
        <v>917</v>
      </c>
    </row>
    <row r="604" spans="1:1" x14ac:dyDescent="0.3">
      <c r="A604" s="13" t="s">
        <v>918</v>
      </c>
    </row>
    <row r="605" spans="1:1" x14ac:dyDescent="0.3">
      <c r="A605" s="13" t="s">
        <v>919</v>
      </c>
    </row>
    <row r="606" spans="1:1" x14ac:dyDescent="0.3">
      <c r="A606" s="13" t="s">
        <v>920</v>
      </c>
    </row>
    <row r="607" spans="1:1" x14ac:dyDescent="0.3">
      <c r="A607" s="13" t="s">
        <v>921</v>
      </c>
    </row>
    <row r="608" spans="1:1" x14ac:dyDescent="0.3">
      <c r="A608" s="13" t="s">
        <v>922</v>
      </c>
    </row>
    <row r="609" spans="1:1" x14ac:dyDescent="0.3">
      <c r="A609" s="13" t="s">
        <v>923</v>
      </c>
    </row>
    <row r="610" spans="1:1" x14ac:dyDescent="0.3">
      <c r="A610" s="13" t="s">
        <v>924</v>
      </c>
    </row>
    <row r="611" spans="1:1" x14ac:dyDescent="0.3">
      <c r="A611" s="13" t="s">
        <v>925</v>
      </c>
    </row>
    <row r="612" spans="1:1" x14ac:dyDescent="0.3">
      <c r="A612" s="13" t="s">
        <v>926</v>
      </c>
    </row>
    <row r="613" spans="1:1" x14ac:dyDescent="0.3">
      <c r="A613" s="13" t="s">
        <v>927</v>
      </c>
    </row>
    <row r="614" spans="1:1" x14ac:dyDescent="0.3">
      <c r="A614" s="13" t="s">
        <v>928</v>
      </c>
    </row>
    <row r="615" spans="1:1" x14ac:dyDescent="0.3">
      <c r="A615" s="13" t="s">
        <v>929</v>
      </c>
    </row>
    <row r="616" spans="1:1" x14ac:dyDescent="0.3">
      <c r="A616" s="13" t="s">
        <v>930</v>
      </c>
    </row>
    <row r="617" spans="1:1" x14ac:dyDescent="0.3">
      <c r="A617" s="13" t="s">
        <v>931</v>
      </c>
    </row>
    <row r="618" spans="1:1" x14ac:dyDescent="0.3">
      <c r="A618" s="13" t="s">
        <v>932</v>
      </c>
    </row>
    <row r="619" spans="1:1" x14ac:dyDescent="0.3">
      <c r="A619" s="13" t="s">
        <v>933</v>
      </c>
    </row>
    <row r="620" spans="1:1" x14ac:dyDescent="0.3">
      <c r="A620" s="13" t="s">
        <v>934</v>
      </c>
    </row>
    <row r="621" spans="1:1" x14ac:dyDescent="0.3">
      <c r="A621" s="13" t="s">
        <v>935</v>
      </c>
    </row>
    <row r="622" spans="1:1" x14ac:dyDescent="0.3">
      <c r="A622" s="13" t="s">
        <v>936</v>
      </c>
    </row>
    <row r="623" spans="1:1" x14ac:dyDescent="0.3">
      <c r="A623" s="13" t="s">
        <v>937</v>
      </c>
    </row>
    <row r="624" spans="1:1" x14ac:dyDescent="0.3">
      <c r="A624" s="13" t="s">
        <v>938</v>
      </c>
    </row>
    <row r="625" spans="1:1" x14ac:dyDescent="0.3">
      <c r="A625" s="13" t="s">
        <v>939</v>
      </c>
    </row>
    <row r="626" spans="1:1" x14ac:dyDescent="0.3">
      <c r="A626" s="13" t="s">
        <v>940</v>
      </c>
    </row>
    <row r="627" spans="1:1" x14ac:dyDescent="0.3">
      <c r="A627" s="13" t="s">
        <v>941</v>
      </c>
    </row>
    <row r="628" spans="1:1" x14ac:dyDescent="0.3">
      <c r="A628" s="13" t="s">
        <v>942</v>
      </c>
    </row>
    <row r="629" spans="1:1" x14ac:dyDescent="0.3">
      <c r="A629" s="13" t="s">
        <v>943</v>
      </c>
    </row>
    <row r="630" spans="1:1" x14ac:dyDescent="0.3">
      <c r="A630" s="13" t="s">
        <v>944</v>
      </c>
    </row>
    <row r="631" spans="1:1" x14ac:dyDescent="0.3">
      <c r="A631" s="13" t="s">
        <v>945</v>
      </c>
    </row>
    <row r="632" spans="1:1" x14ac:dyDescent="0.3">
      <c r="A632" s="13" t="s">
        <v>946</v>
      </c>
    </row>
    <row r="633" spans="1:1" x14ac:dyDescent="0.3">
      <c r="A633" s="13" t="s">
        <v>947</v>
      </c>
    </row>
    <row r="634" spans="1:1" x14ac:dyDescent="0.3">
      <c r="A634" s="13" t="s">
        <v>948</v>
      </c>
    </row>
    <row r="635" spans="1:1" x14ac:dyDescent="0.3">
      <c r="A635" s="13" t="s">
        <v>949</v>
      </c>
    </row>
    <row r="636" spans="1:1" x14ac:dyDescent="0.3">
      <c r="A636" s="13" t="s">
        <v>950</v>
      </c>
    </row>
    <row r="637" spans="1:1" x14ac:dyDescent="0.3">
      <c r="A637" s="13" t="s">
        <v>951</v>
      </c>
    </row>
    <row r="638" spans="1:1" x14ac:dyDescent="0.3">
      <c r="A638" s="13" t="s">
        <v>952</v>
      </c>
    </row>
    <row r="639" spans="1:1" x14ac:dyDescent="0.3">
      <c r="A639" s="13" t="s">
        <v>953</v>
      </c>
    </row>
    <row r="640" spans="1:1" x14ac:dyDescent="0.3">
      <c r="A640" s="13" t="s">
        <v>954</v>
      </c>
    </row>
    <row r="641" spans="1:1" x14ac:dyDescent="0.3">
      <c r="A641" s="13" t="s">
        <v>955</v>
      </c>
    </row>
    <row r="642" spans="1:1" x14ac:dyDescent="0.3">
      <c r="A642" s="13" t="s">
        <v>956</v>
      </c>
    </row>
    <row r="643" spans="1:1" x14ac:dyDescent="0.3">
      <c r="A643" s="13" t="s">
        <v>957</v>
      </c>
    </row>
    <row r="644" spans="1:1" x14ac:dyDescent="0.3">
      <c r="A644" s="13" t="s">
        <v>958</v>
      </c>
    </row>
    <row r="645" spans="1:1" x14ac:dyDescent="0.3">
      <c r="A645" s="13" t="s">
        <v>959</v>
      </c>
    </row>
    <row r="646" spans="1:1" x14ac:dyDescent="0.3">
      <c r="A646" s="13" t="s">
        <v>960</v>
      </c>
    </row>
    <row r="647" spans="1:1" x14ac:dyDescent="0.3">
      <c r="A647" s="13" t="s">
        <v>961</v>
      </c>
    </row>
    <row r="648" spans="1:1" x14ac:dyDescent="0.3">
      <c r="A648" s="13" t="s">
        <v>962</v>
      </c>
    </row>
    <row r="649" spans="1:1" x14ac:dyDescent="0.3">
      <c r="A649" s="13" t="s">
        <v>963</v>
      </c>
    </row>
    <row r="650" spans="1:1" x14ac:dyDescent="0.3">
      <c r="A650" s="13" t="s">
        <v>964</v>
      </c>
    </row>
    <row r="651" spans="1:1" x14ac:dyDescent="0.3">
      <c r="A651" s="13" t="s">
        <v>965</v>
      </c>
    </row>
    <row r="652" spans="1:1" x14ac:dyDescent="0.3">
      <c r="A652" s="13" t="s">
        <v>966</v>
      </c>
    </row>
    <row r="653" spans="1:1" x14ac:dyDescent="0.3">
      <c r="A653" s="13" t="s">
        <v>967</v>
      </c>
    </row>
    <row r="654" spans="1:1" x14ac:dyDescent="0.3">
      <c r="A654" s="13" t="s">
        <v>968</v>
      </c>
    </row>
    <row r="655" spans="1:1" x14ac:dyDescent="0.3">
      <c r="A655" s="13" t="s">
        <v>969</v>
      </c>
    </row>
    <row r="656" spans="1:1" x14ac:dyDescent="0.3">
      <c r="A656" s="13" t="s">
        <v>970</v>
      </c>
    </row>
    <row r="657" spans="1:1" x14ac:dyDescent="0.3">
      <c r="A657" s="13" t="s">
        <v>971</v>
      </c>
    </row>
    <row r="658" spans="1:1" x14ac:dyDescent="0.3">
      <c r="A658" s="13" t="s">
        <v>972</v>
      </c>
    </row>
    <row r="659" spans="1:1" x14ac:dyDescent="0.3">
      <c r="A659" s="13" t="s">
        <v>973</v>
      </c>
    </row>
    <row r="660" spans="1:1" x14ac:dyDescent="0.3">
      <c r="A660" s="13" t="s">
        <v>974</v>
      </c>
    </row>
    <row r="661" spans="1:1" x14ac:dyDescent="0.3">
      <c r="A661" s="13" t="s">
        <v>975</v>
      </c>
    </row>
    <row r="662" spans="1:1" x14ac:dyDescent="0.3">
      <c r="A662" s="13" t="s">
        <v>976</v>
      </c>
    </row>
    <row r="663" spans="1:1" x14ac:dyDescent="0.3">
      <c r="A663" s="13" t="s">
        <v>977</v>
      </c>
    </row>
    <row r="664" spans="1:1" x14ac:dyDescent="0.3">
      <c r="A664" s="13" t="s">
        <v>978</v>
      </c>
    </row>
    <row r="665" spans="1:1" x14ac:dyDescent="0.3">
      <c r="A665" s="13" t="s">
        <v>979</v>
      </c>
    </row>
    <row r="666" spans="1:1" x14ac:dyDescent="0.3">
      <c r="A666" s="13" t="s">
        <v>980</v>
      </c>
    </row>
    <row r="667" spans="1:1" x14ac:dyDescent="0.3">
      <c r="A667" s="13" t="s">
        <v>981</v>
      </c>
    </row>
    <row r="668" spans="1:1" x14ac:dyDescent="0.3">
      <c r="A668" s="13" t="s">
        <v>982</v>
      </c>
    </row>
    <row r="669" spans="1:1" x14ac:dyDescent="0.3">
      <c r="A669" s="13" t="s">
        <v>983</v>
      </c>
    </row>
    <row r="670" spans="1:1" x14ac:dyDescent="0.3">
      <c r="A670" s="13" t="s">
        <v>984</v>
      </c>
    </row>
    <row r="671" spans="1:1" x14ac:dyDescent="0.3">
      <c r="A671" s="13" t="s">
        <v>985</v>
      </c>
    </row>
    <row r="672" spans="1:1" x14ac:dyDescent="0.3">
      <c r="A672" s="13" t="s">
        <v>986</v>
      </c>
    </row>
    <row r="673" spans="1:1" x14ac:dyDescent="0.3">
      <c r="A673" s="13" t="s">
        <v>987</v>
      </c>
    </row>
    <row r="674" spans="1:1" x14ac:dyDescent="0.3">
      <c r="A674" s="13" t="s">
        <v>988</v>
      </c>
    </row>
    <row r="675" spans="1:1" x14ac:dyDescent="0.3">
      <c r="A675" s="13" t="s">
        <v>989</v>
      </c>
    </row>
    <row r="676" spans="1:1" x14ac:dyDescent="0.3">
      <c r="A676" s="13" t="s">
        <v>990</v>
      </c>
    </row>
    <row r="677" spans="1:1" x14ac:dyDescent="0.3">
      <c r="A677" s="13" t="s">
        <v>991</v>
      </c>
    </row>
    <row r="678" spans="1:1" x14ac:dyDescent="0.3">
      <c r="A678" s="13" t="s">
        <v>992</v>
      </c>
    </row>
    <row r="679" spans="1:1" x14ac:dyDescent="0.3">
      <c r="A679" s="13" t="s">
        <v>993</v>
      </c>
    </row>
    <row r="680" spans="1:1" x14ac:dyDescent="0.3">
      <c r="A680" s="13" t="s">
        <v>994</v>
      </c>
    </row>
    <row r="681" spans="1:1" x14ac:dyDescent="0.3">
      <c r="A681" s="13" t="s">
        <v>995</v>
      </c>
    </row>
    <row r="682" spans="1:1" x14ac:dyDescent="0.3">
      <c r="A682" s="13" t="s">
        <v>996</v>
      </c>
    </row>
    <row r="683" spans="1:1" x14ac:dyDescent="0.3">
      <c r="A683" s="13" t="s">
        <v>997</v>
      </c>
    </row>
    <row r="684" spans="1:1" x14ac:dyDescent="0.3">
      <c r="A684" s="13" t="s">
        <v>998</v>
      </c>
    </row>
    <row r="685" spans="1:1" x14ac:dyDescent="0.3">
      <c r="A685" s="13" t="s">
        <v>999</v>
      </c>
    </row>
    <row r="686" spans="1:1" x14ac:dyDescent="0.3">
      <c r="A686" s="13" t="s">
        <v>1000</v>
      </c>
    </row>
    <row r="687" spans="1:1" x14ac:dyDescent="0.3">
      <c r="A687" s="13" t="s">
        <v>1001</v>
      </c>
    </row>
    <row r="688" spans="1:1" x14ac:dyDescent="0.3">
      <c r="A688" s="13" t="s">
        <v>1002</v>
      </c>
    </row>
    <row r="689" spans="1:1" x14ac:dyDescent="0.3">
      <c r="A689" s="13" t="s">
        <v>1003</v>
      </c>
    </row>
    <row r="690" spans="1:1" x14ac:dyDescent="0.3">
      <c r="A690" s="13" t="s">
        <v>1004</v>
      </c>
    </row>
    <row r="691" spans="1:1" x14ac:dyDescent="0.3">
      <c r="A691" s="13" t="s">
        <v>1005</v>
      </c>
    </row>
    <row r="692" spans="1:1" x14ac:dyDescent="0.3">
      <c r="A692" s="13" t="s">
        <v>1006</v>
      </c>
    </row>
    <row r="693" spans="1:1" x14ac:dyDescent="0.3">
      <c r="A693" s="13" t="s">
        <v>1007</v>
      </c>
    </row>
    <row r="694" spans="1:1" x14ac:dyDescent="0.3">
      <c r="A694" s="13" t="s">
        <v>1008</v>
      </c>
    </row>
    <row r="695" spans="1:1" x14ac:dyDescent="0.3">
      <c r="A695" s="13" t="s">
        <v>1009</v>
      </c>
    </row>
    <row r="696" spans="1:1" x14ac:dyDescent="0.3">
      <c r="A696" s="13" t="s">
        <v>1010</v>
      </c>
    </row>
    <row r="697" spans="1:1" x14ac:dyDescent="0.3">
      <c r="A697" s="13" t="s">
        <v>1011</v>
      </c>
    </row>
    <row r="698" spans="1:1" x14ac:dyDescent="0.3">
      <c r="A698" s="13" t="s">
        <v>1012</v>
      </c>
    </row>
    <row r="699" spans="1:1" x14ac:dyDescent="0.3">
      <c r="A699" s="13" t="s">
        <v>1013</v>
      </c>
    </row>
    <row r="700" spans="1:1" x14ac:dyDescent="0.3">
      <c r="A700" s="13" t="s">
        <v>1014</v>
      </c>
    </row>
    <row r="701" spans="1:1" x14ac:dyDescent="0.3">
      <c r="A701" s="13" t="s">
        <v>1015</v>
      </c>
    </row>
    <row r="702" spans="1:1" x14ac:dyDescent="0.3">
      <c r="A702" s="13" t="s">
        <v>1016</v>
      </c>
    </row>
    <row r="703" spans="1:1" x14ac:dyDescent="0.3">
      <c r="A703" s="13" t="s">
        <v>1017</v>
      </c>
    </row>
    <row r="704" spans="1:1" x14ac:dyDescent="0.3">
      <c r="A704" s="13" t="s">
        <v>1018</v>
      </c>
    </row>
    <row r="705" spans="1:1" x14ac:dyDescent="0.3">
      <c r="A705" s="13" t="s">
        <v>1019</v>
      </c>
    </row>
    <row r="706" spans="1:1" x14ac:dyDescent="0.3">
      <c r="A706" s="13" t="s">
        <v>1020</v>
      </c>
    </row>
    <row r="707" spans="1:1" x14ac:dyDescent="0.3">
      <c r="A707" s="13" t="s">
        <v>1021</v>
      </c>
    </row>
    <row r="708" spans="1:1" x14ac:dyDescent="0.3">
      <c r="A708" s="13" t="s">
        <v>1022</v>
      </c>
    </row>
    <row r="709" spans="1:1" x14ac:dyDescent="0.3">
      <c r="A709" s="13" t="s">
        <v>1023</v>
      </c>
    </row>
    <row r="710" spans="1:1" x14ac:dyDescent="0.3">
      <c r="A710" s="13" t="s">
        <v>1024</v>
      </c>
    </row>
    <row r="711" spans="1:1" x14ac:dyDescent="0.3">
      <c r="A711" s="13" t="s">
        <v>1025</v>
      </c>
    </row>
    <row r="712" spans="1:1" x14ac:dyDescent="0.3">
      <c r="A712" s="13" t="s">
        <v>1026</v>
      </c>
    </row>
    <row r="713" spans="1:1" x14ac:dyDescent="0.3">
      <c r="A713" s="13" t="s">
        <v>1027</v>
      </c>
    </row>
    <row r="714" spans="1:1" x14ac:dyDescent="0.3">
      <c r="A714" s="13" t="s">
        <v>1028</v>
      </c>
    </row>
    <row r="715" spans="1:1" x14ac:dyDescent="0.3">
      <c r="A715" s="13" t="s">
        <v>1029</v>
      </c>
    </row>
    <row r="716" spans="1:1" x14ac:dyDescent="0.3">
      <c r="A716" s="13" t="s">
        <v>1030</v>
      </c>
    </row>
    <row r="717" spans="1:1" x14ac:dyDescent="0.3">
      <c r="A717" s="13" t="s">
        <v>1031</v>
      </c>
    </row>
    <row r="718" spans="1:1" x14ac:dyDescent="0.3">
      <c r="A718" s="13" t="s">
        <v>1032</v>
      </c>
    </row>
    <row r="719" spans="1:1" x14ac:dyDescent="0.3">
      <c r="A719" s="13" t="s">
        <v>1033</v>
      </c>
    </row>
    <row r="720" spans="1:1" x14ac:dyDescent="0.3">
      <c r="A720" s="13" t="s">
        <v>1034</v>
      </c>
    </row>
    <row r="721" spans="1:1" x14ac:dyDescent="0.3">
      <c r="A721" s="13" t="s">
        <v>1035</v>
      </c>
    </row>
    <row r="722" spans="1:1" x14ac:dyDescent="0.3">
      <c r="A722" s="13" t="s">
        <v>1036</v>
      </c>
    </row>
    <row r="723" spans="1:1" x14ac:dyDescent="0.3">
      <c r="A723" s="13" t="s">
        <v>1037</v>
      </c>
    </row>
    <row r="724" spans="1:1" x14ac:dyDescent="0.3">
      <c r="A724" s="13" t="s">
        <v>1038</v>
      </c>
    </row>
    <row r="725" spans="1:1" x14ac:dyDescent="0.3">
      <c r="A725" s="13" t="s">
        <v>1039</v>
      </c>
    </row>
    <row r="726" spans="1:1" x14ac:dyDescent="0.3">
      <c r="A726" s="13" t="s">
        <v>1040</v>
      </c>
    </row>
    <row r="727" spans="1:1" x14ac:dyDescent="0.3">
      <c r="A727" s="13" t="s">
        <v>1041</v>
      </c>
    </row>
    <row r="728" spans="1:1" x14ac:dyDescent="0.3">
      <c r="A728" s="13" t="s">
        <v>1042</v>
      </c>
    </row>
    <row r="729" spans="1:1" x14ac:dyDescent="0.3">
      <c r="A729" s="13" t="s">
        <v>1043</v>
      </c>
    </row>
    <row r="730" spans="1:1" x14ac:dyDescent="0.3">
      <c r="A730" s="13" t="s">
        <v>1044</v>
      </c>
    </row>
    <row r="731" spans="1:1" x14ac:dyDescent="0.3">
      <c r="A731" s="13" t="s">
        <v>1045</v>
      </c>
    </row>
    <row r="732" spans="1:1" x14ac:dyDescent="0.3">
      <c r="A732" s="13" t="s">
        <v>1046</v>
      </c>
    </row>
    <row r="733" spans="1:1" x14ac:dyDescent="0.3">
      <c r="A733" s="13" t="s">
        <v>1047</v>
      </c>
    </row>
    <row r="734" spans="1:1" x14ac:dyDescent="0.3">
      <c r="A734" s="13" t="s">
        <v>1048</v>
      </c>
    </row>
    <row r="735" spans="1:1" x14ac:dyDescent="0.3">
      <c r="A735" s="13" t="s">
        <v>1049</v>
      </c>
    </row>
    <row r="736" spans="1:1" x14ac:dyDescent="0.3">
      <c r="A736" s="13" t="s">
        <v>1050</v>
      </c>
    </row>
    <row r="737" spans="1:1" x14ac:dyDescent="0.3">
      <c r="A737" s="13" t="s">
        <v>1051</v>
      </c>
    </row>
    <row r="738" spans="1:1" x14ac:dyDescent="0.3">
      <c r="A738" s="13" t="s">
        <v>1052</v>
      </c>
    </row>
    <row r="739" spans="1:1" x14ac:dyDescent="0.3">
      <c r="A739" s="13" t="s">
        <v>1053</v>
      </c>
    </row>
    <row r="740" spans="1:1" x14ac:dyDescent="0.3">
      <c r="A740" s="13" t="s">
        <v>1054</v>
      </c>
    </row>
    <row r="741" spans="1:1" x14ac:dyDescent="0.3">
      <c r="A741" s="13" t="s">
        <v>1055</v>
      </c>
    </row>
    <row r="742" spans="1:1" x14ac:dyDescent="0.3">
      <c r="A742" s="13" t="s">
        <v>1056</v>
      </c>
    </row>
    <row r="743" spans="1:1" x14ac:dyDescent="0.3">
      <c r="A743" s="13" t="s">
        <v>1057</v>
      </c>
    </row>
    <row r="744" spans="1:1" x14ac:dyDescent="0.3">
      <c r="A744" s="13" t="s">
        <v>1058</v>
      </c>
    </row>
    <row r="745" spans="1:1" x14ac:dyDescent="0.3">
      <c r="A745" s="13" t="s">
        <v>1059</v>
      </c>
    </row>
    <row r="746" spans="1:1" x14ac:dyDescent="0.3">
      <c r="A746" s="13" t="s">
        <v>1060</v>
      </c>
    </row>
    <row r="747" spans="1:1" x14ac:dyDescent="0.3">
      <c r="A747" s="13" t="s">
        <v>1061</v>
      </c>
    </row>
    <row r="748" spans="1:1" x14ac:dyDescent="0.3">
      <c r="A748" s="13" t="s">
        <v>1062</v>
      </c>
    </row>
    <row r="749" spans="1:1" x14ac:dyDescent="0.3">
      <c r="A749" s="13" t="s">
        <v>1063</v>
      </c>
    </row>
    <row r="750" spans="1:1" x14ac:dyDescent="0.3">
      <c r="A750" s="13" t="s">
        <v>1064</v>
      </c>
    </row>
    <row r="751" spans="1:1" x14ac:dyDescent="0.3">
      <c r="A751" s="13" t="s">
        <v>1065</v>
      </c>
    </row>
    <row r="752" spans="1:1" x14ac:dyDescent="0.3">
      <c r="A752" s="13" t="s">
        <v>1066</v>
      </c>
    </row>
    <row r="753" spans="1:1" x14ac:dyDescent="0.3">
      <c r="A753" s="13" t="s">
        <v>1067</v>
      </c>
    </row>
    <row r="754" spans="1:1" x14ac:dyDescent="0.3">
      <c r="A754" s="13" t="s">
        <v>1068</v>
      </c>
    </row>
    <row r="755" spans="1:1" x14ac:dyDescent="0.3">
      <c r="A755" s="13" t="s">
        <v>1069</v>
      </c>
    </row>
    <row r="756" spans="1:1" x14ac:dyDescent="0.3">
      <c r="A756" s="13" t="s">
        <v>1070</v>
      </c>
    </row>
    <row r="757" spans="1:1" x14ac:dyDescent="0.3">
      <c r="A757" s="13" t="s">
        <v>1071</v>
      </c>
    </row>
    <row r="758" spans="1:1" x14ac:dyDescent="0.3">
      <c r="A758" s="13" t="s">
        <v>1072</v>
      </c>
    </row>
    <row r="759" spans="1:1" x14ac:dyDescent="0.3">
      <c r="A759" s="13" t="s">
        <v>1073</v>
      </c>
    </row>
    <row r="760" spans="1:1" x14ac:dyDescent="0.3">
      <c r="A760" s="13" t="s">
        <v>1074</v>
      </c>
    </row>
    <row r="761" spans="1:1" x14ac:dyDescent="0.3">
      <c r="A761" s="13" t="s">
        <v>1075</v>
      </c>
    </row>
    <row r="762" spans="1:1" x14ac:dyDescent="0.3">
      <c r="A762" s="13" t="s">
        <v>1076</v>
      </c>
    </row>
    <row r="763" spans="1:1" x14ac:dyDescent="0.3">
      <c r="A763" s="13" t="s">
        <v>1077</v>
      </c>
    </row>
    <row r="764" spans="1:1" x14ac:dyDescent="0.3">
      <c r="A764" s="13" t="s">
        <v>1078</v>
      </c>
    </row>
    <row r="765" spans="1:1" x14ac:dyDescent="0.3">
      <c r="A765" s="13" t="s">
        <v>1079</v>
      </c>
    </row>
    <row r="766" spans="1:1" x14ac:dyDescent="0.3">
      <c r="A766" s="13" t="s">
        <v>1080</v>
      </c>
    </row>
    <row r="767" spans="1:1" x14ac:dyDescent="0.3">
      <c r="A767" s="13" t="s">
        <v>1081</v>
      </c>
    </row>
    <row r="768" spans="1:1" x14ac:dyDescent="0.3">
      <c r="A768" s="13" t="s">
        <v>1082</v>
      </c>
    </row>
    <row r="769" spans="1:1" x14ac:dyDescent="0.3">
      <c r="A769" s="13" t="s">
        <v>1083</v>
      </c>
    </row>
    <row r="770" spans="1:1" x14ac:dyDescent="0.3">
      <c r="A770" s="13" t="s">
        <v>1084</v>
      </c>
    </row>
    <row r="771" spans="1:1" x14ac:dyDescent="0.3">
      <c r="A771" s="13" t="s">
        <v>1085</v>
      </c>
    </row>
    <row r="772" spans="1:1" x14ac:dyDescent="0.3">
      <c r="A772" s="13" t="s">
        <v>1086</v>
      </c>
    </row>
    <row r="773" spans="1:1" x14ac:dyDescent="0.3">
      <c r="A773" s="13" t="s">
        <v>1087</v>
      </c>
    </row>
    <row r="774" spans="1:1" x14ac:dyDescent="0.3">
      <c r="A774" s="13" t="s">
        <v>1088</v>
      </c>
    </row>
    <row r="775" spans="1:1" x14ac:dyDescent="0.3">
      <c r="A775" s="13" t="s">
        <v>1089</v>
      </c>
    </row>
    <row r="776" spans="1:1" x14ac:dyDescent="0.3">
      <c r="A776" s="13" t="s">
        <v>1090</v>
      </c>
    </row>
    <row r="777" spans="1:1" x14ac:dyDescent="0.3">
      <c r="A777" s="13" t="s">
        <v>1091</v>
      </c>
    </row>
    <row r="778" spans="1:1" x14ac:dyDescent="0.3">
      <c r="A778" s="13" t="s">
        <v>1092</v>
      </c>
    </row>
    <row r="779" spans="1:1" x14ac:dyDescent="0.3">
      <c r="A779" s="13" t="s">
        <v>1093</v>
      </c>
    </row>
    <row r="780" spans="1:1" x14ac:dyDescent="0.3">
      <c r="A780" s="13" t="s">
        <v>1094</v>
      </c>
    </row>
    <row r="781" spans="1:1" x14ac:dyDescent="0.3">
      <c r="A781" s="13" t="s">
        <v>1095</v>
      </c>
    </row>
    <row r="782" spans="1:1" x14ac:dyDescent="0.3">
      <c r="A782" s="13" t="s">
        <v>1096</v>
      </c>
    </row>
    <row r="783" spans="1:1" x14ac:dyDescent="0.3">
      <c r="A783" s="13" t="s">
        <v>1097</v>
      </c>
    </row>
    <row r="784" spans="1:1" x14ac:dyDescent="0.3">
      <c r="A784" s="13" t="s">
        <v>1098</v>
      </c>
    </row>
    <row r="785" spans="1:3" x14ac:dyDescent="0.3">
      <c r="A785" s="13" t="s">
        <v>1099</v>
      </c>
    </row>
    <row r="786" spans="1:3" x14ac:dyDescent="0.3">
      <c r="A786" s="13" t="s">
        <v>1100</v>
      </c>
    </row>
    <row r="787" spans="1:3" x14ac:dyDescent="0.3">
      <c r="A787" s="13" t="s">
        <v>1101</v>
      </c>
    </row>
    <row r="788" spans="1:3" x14ac:dyDescent="0.3">
      <c r="A788" s="13" t="s">
        <v>1102</v>
      </c>
      <c r="B788" s="13">
        <v>0</v>
      </c>
      <c r="C788" s="13">
        <v>8</v>
      </c>
    </row>
    <row r="789" spans="1:3" x14ac:dyDescent="0.3">
      <c r="A789" s="13" t="s">
        <v>1103</v>
      </c>
    </row>
    <row r="790" spans="1:3" x14ac:dyDescent="0.3">
      <c r="A790" s="13" t="s">
        <v>1104</v>
      </c>
    </row>
    <row r="791" spans="1:3" x14ac:dyDescent="0.3">
      <c r="A791" s="13" t="s">
        <v>1105</v>
      </c>
    </row>
    <row r="792" spans="1:3" x14ac:dyDescent="0.3">
      <c r="A792" s="13" t="s">
        <v>1106</v>
      </c>
    </row>
    <row r="793" spans="1:3" x14ac:dyDescent="0.3">
      <c r="A793" s="13" t="s">
        <v>1107</v>
      </c>
    </row>
    <row r="794" spans="1:3" x14ac:dyDescent="0.3">
      <c r="A794" s="13" t="s">
        <v>1108</v>
      </c>
    </row>
    <row r="795" spans="1:3" x14ac:dyDescent="0.3">
      <c r="A795" s="13" t="s">
        <v>1109</v>
      </c>
      <c r="B795" s="13">
        <v>0</v>
      </c>
      <c r="C795" s="13">
        <v>38</v>
      </c>
    </row>
    <row r="796" spans="1:3" x14ac:dyDescent="0.3">
      <c r="A796" s="13" t="s">
        <v>1110</v>
      </c>
      <c r="B796" s="13">
        <v>0.3</v>
      </c>
      <c r="C796" s="13">
        <v>100</v>
      </c>
    </row>
    <row r="797" spans="1:3" x14ac:dyDescent="0.3">
      <c r="A797" s="13" t="s">
        <v>1111</v>
      </c>
      <c r="B797" s="13">
        <v>0</v>
      </c>
      <c r="C797" s="13">
        <v>100</v>
      </c>
    </row>
    <row r="798" spans="1:3" x14ac:dyDescent="0.3">
      <c r="A798" s="13" t="s">
        <v>1112</v>
      </c>
      <c r="B798" s="13">
        <v>0</v>
      </c>
      <c r="C798" s="13">
        <v>100</v>
      </c>
    </row>
    <row r="799" spans="1:3" x14ac:dyDescent="0.3">
      <c r="A799" s="13" t="s">
        <v>1113</v>
      </c>
      <c r="B799" s="13">
        <v>0</v>
      </c>
      <c r="C799" s="13">
        <v>100</v>
      </c>
    </row>
    <row r="800" spans="1:3" x14ac:dyDescent="0.3">
      <c r="A800" s="13" t="s">
        <v>1114</v>
      </c>
      <c r="B800" s="13">
        <v>0</v>
      </c>
      <c r="C800" s="13">
        <v>100</v>
      </c>
    </row>
    <row r="801" spans="1:3" x14ac:dyDescent="0.3">
      <c r="A801" s="13" t="s">
        <v>1115</v>
      </c>
      <c r="B801" s="13">
        <v>0</v>
      </c>
      <c r="C801" s="13">
        <v>100</v>
      </c>
    </row>
    <row r="802" spans="1:3" x14ac:dyDescent="0.3">
      <c r="A802" s="13" t="s">
        <v>1116</v>
      </c>
      <c r="B802" s="13">
        <v>0</v>
      </c>
      <c r="C802" s="13">
        <v>100</v>
      </c>
    </row>
    <row r="803" spans="1:3" x14ac:dyDescent="0.3">
      <c r="A803" s="13" t="s">
        <v>1117</v>
      </c>
      <c r="B803" s="13">
        <v>0</v>
      </c>
      <c r="C803" s="13">
        <v>100</v>
      </c>
    </row>
    <row r="804" spans="1:3" x14ac:dyDescent="0.3">
      <c r="A804" s="13" t="s">
        <v>1118</v>
      </c>
      <c r="B804" s="13">
        <v>0</v>
      </c>
      <c r="C804" s="13">
        <v>100</v>
      </c>
    </row>
    <row r="805" spans="1:3" x14ac:dyDescent="0.3">
      <c r="A805" s="13" t="s">
        <v>1119</v>
      </c>
      <c r="B805" s="13">
        <v>0</v>
      </c>
      <c r="C805" s="13">
        <v>100</v>
      </c>
    </row>
    <row r="806" spans="1:3" x14ac:dyDescent="0.3">
      <c r="A806" s="13" t="s">
        <v>1120</v>
      </c>
      <c r="B806" s="13">
        <v>0</v>
      </c>
      <c r="C806" s="13">
        <v>100</v>
      </c>
    </row>
    <row r="807" spans="1:3" x14ac:dyDescent="0.3">
      <c r="A807" s="13" t="s">
        <v>1121</v>
      </c>
      <c r="B807" s="13">
        <v>0</v>
      </c>
      <c r="C807" s="13">
        <v>100</v>
      </c>
    </row>
    <row r="808" spans="1:3" x14ac:dyDescent="0.3">
      <c r="A808" s="13" t="s">
        <v>1122</v>
      </c>
      <c r="B808" s="13">
        <v>0</v>
      </c>
      <c r="C808" s="13">
        <v>100</v>
      </c>
    </row>
    <row r="809" spans="1:3" x14ac:dyDescent="0.3">
      <c r="A809" s="13" t="s">
        <v>1123</v>
      </c>
      <c r="B809" s="13">
        <v>0</v>
      </c>
      <c r="C809" s="13">
        <v>100</v>
      </c>
    </row>
    <row r="810" spans="1:3" x14ac:dyDescent="0.3">
      <c r="A810" s="13" t="s">
        <v>1124</v>
      </c>
      <c r="B810" s="13">
        <v>0</v>
      </c>
      <c r="C810" s="13">
        <v>100</v>
      </c>
    </row>
    <row r="811" spans="1:3" x14ac:dyDescent="0.3">
      <c r="A811" s="13" t="s">
        <v>1125</v>
      </c>
      <c r="B811" s="13">
        <v>0</v>
      </c>
      <c r="C811" s="13">
        <v>100</v>
      </c>
    </row>
    <row r="812" spans="1:3" x14ac:dyDescent="0.3">
      <c r="A812" s="13" t="s">
        <v>1126</v>
      </c>
      <c r="B812" s="13">
        <v>0</v>
      </c>
      <c r="C812" s="13">
        <v>100</v>
      </c>
    </row>
    <row r="813" spans="1:3" x14ac:dyDescent="0.3">
      <c r="A813" s="13" t="s">
        <v>1127</v>
      </c>
      <c r="B813" s="13">
        <v>0</v>
      </c>
      <c r="C813" s="13">
        <v>100</v>
      </c>
    </row>
    <row r="814" spans="1:3" x14ac:dyDescent="0.3">
      <c r="A814" s="13" t="s">
        <v>1128</v>
      </c>
      <c r="B814" s="13">
        <v>0</v>
      </c>
      <c r="C814" s="13">
        <v>100</v>
      </c>
    </row>
    <row r="815" spans="1:3" x14ac:dyDescent="0.3">
      <c r="A815" s="13" t="s">
        <v>1129</v>
      </c>
      <c r="B815" s="13">
        <v>0</v>
      </c>
      <c r="C815" s="13">
        <v>100</v>
      </c>
    </row>
    <row r="816" spans="1:3" x14ac:dyDescent="0.3">
      <c r="A816" s="13" t="s">
        <v>1130</v>
      </c>
      <c r="B816" s="13">
        <v>0</v>
      </c>
      <c r="C816" s="13">
        <v>100</v>
      </c>
    </row>
    <row r="817" spans="1:3" x14ac:dyDescent="0.3">
      <c r="A817" s="13" t="s">
        <v>1131</v>
      </c>
      <c r="B817" s="13">
        <v>0</v>
      </c>
      <c r="C817" s="13">
        <v>100</v>
      </c>
    </row>
    <row r="818" spans="1:3" x14ac:dyDescent="0.3">
      <c r="A818" s="13" t="s">
        <v>1132</v>
      </c>
      <c r="B818" s="13">
        <v>0</v>
      </c>
      <c r="C818" s="13">
        <v>100</v>
      </c>
    </row>
    <row r="819" spans="1:3" x14ac:dyDescent="0.3">
      <c r="A819" s="13" t="s">
        <v>1133</v>
      </c>
      <c r="B819" s="13">
        <v>0</v>
      </c>
      <c r="C819" s="13">
        <v>100</v>
      </c>
    </row>
    <row r="820" spans="1:3" x14ac:dyDescent="0.3">
      <c r="A820" s="13" t="s">
        <v>1134</v>
      </c>
      <c r="B820" s="13">
        <v>0</v>
      </c>
      <c r="C820" s="13">
        <v>100</v>
      </c>
    </row>
    <row r="821" spans="1:3" x14ac:dyDescent="0.3">
      <c r="A821" s="13" t="s">
        <v>1135</v>
      </c>
      <c r="B821" s="13">
        <v>0</v>
      </c>
      <c r="C821" s="13">
        <v>100</v>
      </c>
    </row>
    <row r="822" spans="1:3" x14ac:dyDescent="0.3">
      <c r="A822" s="13" t="s">
        <v>1136</v>
      </c>
      <c r="B822" s="13">
        <v>0</v>
      </c>
      <c r="C822" s="13">
        <v>100</v>
      </c>
    </row>
    <row r="823" spans="1:3" x14ac:dyDescent="0.3">
      <c r="A823" s="13" t="s">
        <v>1137</v>
      </c>
      <c r="B823" s="13">
        <v>0</v>
      </c>
      <c r="C823" s="13">
        <v>100</v>
      </c>
    </row>
    <row r="824" spans="1:3" x14ac:dyDescent="0.3">
      <c r="A824" s="13" t="s">
        <v>1138</v>
      </c>
      <c r="B824" s="13">
        <v>0</v>
      </c>
      <c r="C824" s="13">
        <v>96</v>
      </c>
    </row>
    <row r="825" spans="1:3" x14ac:dyDescent="0.3">
      <c r="A825" s="13" t="s">
        <v>1139</v>
      </c>
      <c r="B825" s="13">
        <v>0</v>
      </c>
      <c r="C825" s="13">
        <v>100</v>
      </c>
    </row>
    <row r="826" spans="1:3" x14ac:dyDescent="0.3">
      <c r="A826" s="13" t="s">
        <v>1140</v>
      </c>
      <c r="B826" s="13">
        <v>0</v>
      </c>
      <c r="C826" s="13">
        <v>100</v>
      </c>
    </row>
    <row r="827" spans="1:3" x14ac:dyDescent="0.3">
      <c r="A827" s="13" t="s">
        <v>1141</v>
      </c>
      <c r="B827" s="13">
        <v>0</v>
      </c>
      <c r="C827" s="13">
        <v>100</v>
      </c>
    </row>
    <row r="828" spans="1:3" x14ac:dyDescent="0.3">
      <c r="A828" s="13" t="s">
        <v>1142</v>
      </c>
      <c r="B828" s="13">
        <v>0</v>
      </c>
      <c r="C828" s="13">
        <v>100</v>
      </c>
    </row>
    <row r="829" spans="1:3" x14ac:dyDescent="0.3">
      <c r="A829" s="13" t="s">
        <v>1143</v>
      </c>
      <c r="B829" s="13">
        <v>0</v>
      </c>
      <c r="C829" s="13">
        <v>100</v>
      </c>
    </row>
    <row r="830" spans="1:3" x14ac:dyDescent="0.3">
      <c r="A830" s="13" t="s">
        <v>1144</v>
      </c>
      <c r="B830" s="13">
        <v>0</v>
      </c>
      <c r="C830" s="13">
        <v>100</v>
      </c>
    </row>
    <row r="831" spans="1:3" x14ac:dyDescent="0.3">
      <c r="A831" s="13" t="s">
        <v>1145</v>
      </c>
      <c r="B831" s="13">
        <v>0</v>
      </c>
      <c r="C831" s="13">
        <v>100</v>
      </c>
    </row>
    <row r="832" spans="1:3" x14ac:dyDescent="0.3">
      <c r="A832" s="13" t="s">
        <v>1146</v>
      </c>
      <c r="B832" s="13">
        <v>0</v>
      </c>
      <c r="C832" s="13">
        <v>100</v>
      </c>
    </row>
    <row r="833" spans="1:3" x14ac:dyDescent="0.3">
      <c r="A833" s="13" t="s">
        <v>1147</v>
      </c>
      <c r="B833" s="13">
        <v>0</v>
      </c>
      <c r="C833" s="13">
        <v>100</v>
      </c>
    </row>
    <row r="834" spans="1:3" x14ac:dyDescent="0.3">
      <c r="A834" s="13" t="s">
        <v>1148</v>
      </c>
      <c r="B834" s="13">
        <v>0</v>
      </c>
      <c r="C834" s="13">
        <v>100</v>
      </c>
    </row>
    <row r="835" spans="1:3" x14ac:dyDescent="0.3">
      <c r="A835" s="13" t="s">
        <v>1149</v>
      </c>
      <c r="B835" s="13">
        <v>0</v>
      </c>
      <c r="C835" s="13">
        <v>100</v>
      </c>
    </row>
    <row r="836" spans="1:3" x14ac:dyDescent="0.3">
      <c r="A836" s="13" t="s">
        <v>1150</v>
      </c>
      <c r="B836" s="13">
        <v>0</v>
      </c>
      <c r="C836" s="13">
        <v>100</v>
      </c>
    </row>
    <row r="837" spans="1:3" x14ac:dyDescent="0.3">
      <c r="A837" s="13" t="s">
        <v>1151</v>
      </c>
      <c r="B837" s="13">
        <v>0</v>
      </c>
      <c r="C837" s="13">
        <v>100</v>
      </c>
    </row>
    <row r="838" spans="1:3" x14ac:dyDescent="0.3">
      <c r="A838" s="13" t="s">
        <v>1152</v>
      </c>
      <c r="B838" s="13">
        <v>0</v>
      </c>
      <c r="C838" s="13">
        <v>100</v>
      </c>
    </row>
    <row r="839" spans="1:3" x14ac:dyDescent="0.3">
      <c r="A839" s="13" t="s">
        <v>1153</v>
      </c>
      <c r="B839" s="13">
        <v>0</v>
      </c>
      <c r="C839" s="13">
        <v>100</v>
      </c>
    </row>
    <row r="840" spans="1:3" x14ac:dyDescent="0.3">
      <c r="A840" s="13" t="s">
        <v>1154</v>
      </c>
      <c r="B840" s="13">
        <v>0</v>
      </c>
      <c r="C840" s="13">
        <v>100</v>
      </c>
    </row>
    <row r="841" spans="1:3" x14ac:dyDescent="0.3">
      <c r="A841" s="13" t="s">
        <v>1155</v>
      </c>
      <c r="B841" s="13">
        <v>0</v>
      </c>
      <c r="C841" s="13">
        <v>100</v>
      </c>
    </row>
    <row r="842" spans="1:3" x14ac:dyDescent="0.3">
      <c r="A842" s="13" t="s">
        <v>1156</v>
      </c>
      <c r="B842" s="13">
        <v>0</v>
      </c>
      <c r="C842" s="13">
        <v>100</v>
      </c>
    </row>
    <row r="843" spans="1:3" x14ac:dyDescent="0.3">
      <c r="A843" s="13" t="s">
        <v>1157</v>
      </c>
      <c r="B843" s="13">
        <v>0</v>
      </c>
      <c r="C843" s="13">
        <v>100</v>
      </c>
    </row>
    <row r="844" spans="1:3" x14ac:dyDescent="0.3">
      <c r="A844" s="13" t="s">
        <v>1158</v>
      </c>
      <c r="B844" s="13">
        <v>0</v>
      </c>
      <c r="C844" s="13">
        <v>100</v>
      </c>
    </row>
    <row r="845" spans="1:3" x14ac:dyDescent="0.3">
      <c r="A845" s="13" t="s">
        <v>1159</v>
      </c>
      <c r="B845" s="13">
        <v>0</v>
      </c>
      <c r="C845" s="13">
        <v>100</v>
      </c>
    </row>
    <row r="846" spans="1:3" x14ac:dyDescent="0.3">
      <c r="A846" s="13" t="s">
        <v>1160</v>
      </c>
      <c r="B846" s="13">
        <v>0</v>
      </c>
      <c r="C846" s="13">
        <v>100</v>
      </c>
    </row>
    <row r="847" spans="1:3" x14ac:dyDescent="0.3">
      <c r="A847" s="13" t="s">
        <v>1161</v>
      </c>
      <c r="B847" s="13">
        <v>0</v>
      </c>
      <c r="C847" s="13">
        <v>100</v>
      </c>
    </row>
    <row r="848" spans="1:3" x14ac:dyDescent="0.3">
      <c r="A848" s="13" t="s">
        <v>1162</v>
      </c>
      <c r="B848" s="13">
        <v>0</v>
      </c>
      <c r="C848" s="13">
        <v>100</v>
      </c>
    </row>
    <row r="849" spans="1:3" x14ac:dyDescent="0.3">
      <c r="A849" s="13" t="s">
        <v>1163</v>
      </c>
      <c r="B849" s="13">
        <v>0</v>
      </c>
      <c r="C849" s="13">
        <v>100</v>
      </c>
    </row>
    <row r="850" spans="1:3" x14ac:dyDescent="0.3">
      <c r="A850" s="13" t="s">
        <v>1164</v>
      </c>
      <c r="B850" s="13">
        <v>0</v>
      </c>
      <c r="C850" s="13">
        <v>100</v>
      </c>
    </row>
    <row r="851" spans="1:3" x14ac:dyDescent="0.3">
      <c r="A851" s="13" t="s">
        <v>1165</v>
      </c>
      <c r="B851" s="13">
        <v>0</v>
      </c>
      <c r="C851" s="13">
        <v>96</v>
      </c>
    </row>
    <row r="852" spans="1:3" x14ac:dyDescent="0.3">
      <c r="A852" s="13" t="s">
        <v>1166</v>
      </c>
      <c r="B852" s="13">
        <v>0</v>
      </c>
      <c r="C852" s="13">
        <v>58</v>
      </c>
    </row>
    <row r="853" spans="1:3" x14ac:dyDescent="0.3">
      <c r="A853" s="13" t="s">
        <v>1167</v>
      </c>
      <c r="B853" s="13">
        <v>0</v>
      </c>
      <c r="C853" s="13">
        <v>63</v>
      </c>
    </row>
    <row r="854" spans="1:3" x14ac:dyDescent="0.3">
      <c r="A854" s="13" t="s">
        <v>1168</v>
      </c>
      <c r="B854" s="13">
        <v>0</v>
      </c>
      <c r="C854" s="13">
        <v>75</v>
      </c>
    </row>
    <row r="855" spans="1:3" x14ac:dyDescent="0.3">
      <c r="A855" s="13" t="s">
        <v>1169</v>
      </c>
      <c r="B855" s="13">
        <v>0</v>
      </c>
      <c r="C855" s="13">
        <v>79</v>
      </c>
    </row>
    <row r="856" spans="1:3" x14ac:dyDescent="0.3">
      <c r="A856" s="13" t="s">
        <v>1170</v>
      </c>
      <c r="B856" s="13">
        <v>0</v>
      </c>
      <c r="C856" s="13">
        <v>75</v>
      </c>
    </row>
    <row r="857" spans="1:3" x14ac:dyDescent="0.3">
      <c r="A857" s="13" t="s">
        <v>1171</v>
      </c>
      <c r="B857" s="13">
        <v>0</v>
      </c>
      <c r="C857" s="13">
        <v>71</v>
      </c>
    </row>
    <row r="858" spans="1:3" x14ac:dyDescent="0.3">
      <c r="A858" s="13" t="s">
        <v>1172</v>
      </c>
      <c r="B858" s="13">
        <v>0</v>
      </c>
      <c r="C858" s="13">
        <v>67</v>
      </c>
    </row>
    <row r="859" spans="1:3" x14ac:dyDescent="0.3">
      <c r="A859" s="13" t="s">
        <v>1173</v>
      </c>
      <c r="B859" s="13">
        <v>0</v>
      </c>
      <c r="C859" s="13">
        <v>46</v>
      </c>
    </row>
    <row r="860" spans="1:3" x14ac:dyDescent="0.3">
      <c r="A860" s="13" t="s">
        <v>1174</v>
      </c>
      <c r="B860" s="13">
        <v>0</v>
      </c>
      <c r="C860" s="13">
        <v>63</v>
      </c>
    </row>
    <row r="861" spans="1:3" x14ac:dyDescent="0.3">
      <c r="A861" s="13" t="s">
        <v>1175</v>
      </c>
      <c r="B861" s="13">
        <v>0</v>
      </c>
      <c r="C861" s="13">
        <v>75</v>
      </c>
    </row>
    <row r="862" spans="1:3" x14ac:dyDescent="0.3">
      <c r="A862" s="13" t="s">
        <v>1176</v>
      </c>
      <c r="B862" s="13">
        <v>0</v>
      </c>
      <c r="C862" s="13">
        <v>58</v>
      </c>
    </row>
    <row r="863" spans="1:3" x14ac:dyDescent="0.3">
      <c r="A863" s="13" t="s">
        <v>1177</v>
      </c>
      <c r="B863" s="13">
        <v>0</v>
      </c>
      <c r="C863" s="13">
        <v>63</v>
      </c>
    </row>
    <row r="864" spans="1:3" x14ac:dyDescent="0.3">
      <c r="A864" s="13" t="s">
        <v>1178</v>
      </c>
      <c r="B864" s="13">
        <v>0</v>
      </c>
      <c r="C864" s="13">
        <v>63</v>
      </c>
    </row>
    <row r="865" spans="1:3" x14ac:dyDescent="0.3">
      <c r="A865" s="13" t="s">
        <v>1179</v>
      </c>
      <c r="B865" s="13">
        <v>0</v>
      </c>
      <c r="C865" s="13">
        <v>63</v>
      </c>
    </row>
    <row r="866" spans="1:3" x14ac:dyDescent="0.3">
      <c r="A866" s="13" t="s">
        <v>1180</v>
      </c>
      <c r="B866" s="13">
        <v>0</v>
      </c>
      <c r="C866" s="13">
        <v>29</v>
      </c>
    </row>
    <row r="867" spans="1:3" x14ac:dyDescent="0.3">
      <c r="A867" s="13" t="s">
        <v>1181</v>
      </c>
    </row>
    <row r="868" spans="1:3" x14ac:dyDescent="0.3">
      <c r="A868" s="13" t="s">
        <v>1182</v>
      </c>
      <c r="B868" s="13">
        <v>0</v>
      </c>
      <c r="C868" s="13">
        <v>63</v>
      </c>
    </row>
    <row r="869" spans="1:3" x14ac:dyDescent="0.3">
      <c r="A869" s="13" t="s">
        <v>1183</v>
      </c>
      <c r="B869" s="13">
        <v>0</v>
      </c>
      <c r="C869" s="13">
        <v>13</v>
      </c>
    </row>
    <row r="870" spans="1:3" x14ac:dyDescent="0.3">
      <c r="A870" s="13" t="s">
        <v>1184</v>
      </c>
      <c r="B870" s="13">
        <v>0</v>
      </c>
      <c r="C870" s="13">
        <v>25</v>
      </c>
    </row>
    <row r="871" spans="1:3" x14ac:dyDescent="0.3">
      <c r="A871" s="13" t="s">
        <v>1185</v>
      </c>
      <c r="B871" s="13">
        <v>0</v>
      </c>
      <c r="C871" s="13">
        <v>38</v>
      </c>
    </row>
    <row r="872" spans="1:3" x14ac:dyDescent="0.3">
      <c r="A872" s="13" t="s">
        <v>1186</v>
      </c>
      <c r="B872" s="13">
        <v>0</v>
      </c>
      <c r="C872" s="13">
        <v>63</v>
      </c>
    </row>
    <row r="873" spans="1:3" x14ac:dyDescent="0.3">
      <c r="A873" s="13" t="s">
        <v>1187</v>
      </c>
      <c r="B873" s="13">
        <v>0</v>
      </c>
      <c r="C873" s="13">
        <v>71</v>
      </c>
    </row>
    <row r="874" spans="1:3" x14ac:dyDescent="0.3">
      <c r="A874" s="13" t="s">
        <v>1188</v>
      </c>
      <c r="B874" s="13">
        <v>0</v>
      </c>
      <c r="C874" s="13">
        <v>33</v>
      </c>
    </row>
    <row r="875" spans="1:3" x14ac:dyDescent="0.3">
      <c r="A875" s="13" t="s">
        <v>1189</v>
      </c>
    </row>
    <row r="876" spans="1:3" x14ac:dyDescent="0.3">
      <c r="A876" s="13" t="s">
        <v>1190</v>
      </c>
      <c r="B876" s="13">
        <v>0</v>
      </c>
      <c r="C876" s="13">
        <v>42</v>
      </c>
    </row>
    <row r="877" spans="1:3" x14ac:dyDescent="0.3">
      <c r="A877" s="13" t="s">
        <v>1191</v>
      </c>
      <c r="B877" s="13">
        <v>0</v>
      </c>
      <c r="C877" s="13">
        <v>38</v>
      </c>
    </row>
    <row r="878" spans="1:3" x14ac:dyDescent="0.3">
      <c r="A878" s="13" t="s">
        <v>1192</v>
      </c>
      <c r="B878" s="13">
        <v>0</v>
      </c>
      <c r="C878" s="13">
        <v>42</v>
      </c>
    </row>
    <row r="879" spans="1:3" x14ac:dyDescent="0.3">
      <c r="A879" s="13" t="s">
        <v>1193</v>
      </c>
      <c r="B879" s="13">
        <v>0</v>
      </c>
      <c r="C879" s="13">
        <v>46</v>
      </c>
    </row>
    <row r="880" spans="1:3" x14ac:dyDescent="0.3">
      <c r="A880" s="13" t="s">
        <v>1194</v>
      </c>
      <c r="B880" s="13">
        <v>0</v>
      </c>
      <c r="C880" s="13">
        <v>33</v>
      </c>
    </row>
    <row r="881" spans="1:3" x14ac:dyDescent="0.3">
      <c r="A881" s="13" t="s">
        <v>1195</v>
      </c>
      <c r="B881" s="13">
        <v>0</v>
      </c>
      <c r="C881" s="13">
        <v>46</v>
      </c>
    </row>
    <row r="882" spans="1:3" x14ac:dyDescent="0.3">
      <c r="A882" s="13" t="s">
        <v>1196</v>
      </c>
      <c r="B882" s="13">
        <v>0</v>
      </c>
      <c r="C882" s="13">
        <v>8</v>
      </c>
    </row>
    <row r="883" spans="1:3" x14ac:dyDescent="0.3">
      <c r="A883" s="13" t="s">
        <v>1197</v>
      </c>
      <c r="B883" s="13">
        <v>0</v>
      </c>
      <c r="C883" s="13">
        <v>46</v>
      </c>
    </row>
    <row r="884" spans="1:3" x14ac:dyDescent="0.3">
      <c r="A884" s="13" t="s">
        <v>1198</v>
      </c>
      <c r="B884" s="13">
        <v>0</v>
      </c>
      <c r="C884" s="13">
        <v>63</v>
      </c>
    </row>
    <row r="885" spans="1:3" x14ac:dyDescent="0.3">
      <c r="A885" s="13" t="s">
        <v>1199</v>
      </c>
      <c r="B885" s="13">
        <v>0</v>
      </c>
      <c r="C885" s="13">
        <v>8</v>
      </c>
    </row>
    <row r="886" spans="1:3" x14ac:dyDescent="0.3">
      <c r="A886" s="13" t="s">
        <v>1200</v>
      </c>
      <c r="B886" s="13">
        <v>0</v>
      </c>
      <c r="C886" s="13">
        <v>58</v>
      </c>
    </row>
    <row r="887" spans="1:3" x14ac:dyDescent="0.3">
      <c r="A887" s="13" t="s">
        <v>1201</v>
      </c>
      <c r="B887" s="13">
        <v>0</v>
      </c>
      <c r="C887" s="13">
        <v>54</v>
      </c>
    </row>
    <row r="888" spans="1:3" x14ac:dyDescent="0.3">
      <c r="A888" s="13" t="s">
        <v>1202</v>
      </c>
      <c r="B888" s="13">
        <v>0</v>
      </c>
      <c r="C888" s="13">
        <v>58</v>
      </c>
    </row>
    <row r="889" spans="1:3" x14ac:dyDescent="0.3">
      <c r="A889" s="13" t="s">
        <v>1203</v>
      </c>
      <c r="B889" s="13">
        <v>0</v>
      </c>
      <c r="C889" s="13">
        <v>67</v>
      </c>
    </row>
    <row r="890" spans="1:3" x14ac:dyDescent="0.3">
      <c r="A890" s="13" t="s">
        <v>1204</v>
      </c>
      <c r="B890" s="13">
        <v>0</v>
      </c>
      <c r="C890" s="13">
        <v>71</v>
      </c>
    </row>
    <row r="891" spans="1:3" x14ac:dyDescent="0.3">
      <c r="A891" s="13" t="s">
        <v>1205</v>
      </c>
      <c r="B891" s="13">
        <v>0</v>
      </c>
      <c r="C891" s="13">
        <v>71</v>
      </c>
    </row>
    <row r="892" spans="1:3" x14ac:dyDescent="0.3">
      <c r="A892" s="13" t="s">
        <v>1206</v>
      </c>
      <c r="B892" s="13">
        <v>0</v>
      </c>
      <c r="C892" s="13">
        <v>8</v>
      </c>
    </row>
    <row r="893" spans="1:3" x14ac:dyDescent="0.3">
      <c r="A893" s="13" t="s">
        <v>1207</v>
      </c>
      <c r="B893" s="13">
        <v>0</v>
      </c>
      <c r="C893" s="13">
        <v>50</v>
      </c>
    </row>
    <row r="894" spans="1:3" x14ac:dyDescent="0.3">
      <c r="A894" s="13" t="s">
        <v>1208</v>
      </c>
      <c r="B894" s="13">
        <v>0</v>
      </c>
      <c r="C894" s="13">
        <v>58</v>
      </c>
    </row>
    <row r="895" spans="1:3" x14ac:dyDescent="0.3">
      <c r="A895" s="13" t="s">
        <v>1209</v>
      </c>
      <c r="B895" s="13">
        <v>0</v>
      </c>
      <c r="C895" s="13">
        <v>50</v>
      </c>
    </row>
    <row r="896" spans="1:3" x14ac:dyDescent="0.3">
      <c r="A896" s="13" t="s">
        <v>1210</v>
      </c>
      <c r="B896" s="13">
        <v>0</v>
      </c>
      <c r="C896" s="13">
        <v>38</v>
      </c>
    </row>
    <row r="897" spans="1:3" x14ac:dyDescent="0.3">
      <c r="A897" s="13" t="s">
        <v>1211</v>
      </c>
    </row>
    <row r="898" spans="1:3" x14ac:dyDescent="0.3">
      <c r="A898" s="13" t="s">
        <v>1212</v>
      </c>
      <c r="B898" s="13">
        <v>0</v>
      </c>
      <c r="C898" s="13">
        <v>21</v>
      </c>
    </row>
    <row r="899" spans="1:3" x14ac:dyDescent="0.3">
      <c r="A899" s="13" t="s">
        <v>1213</v>
      </c>
      <c r="B899" s="13">
        <v>0</v>
      </c>
      <c r="C899" s="13">
        <v>17</v>
      </c>
    </row>
    <row r="900" spans="1:3" x14ac:dyDescent="0.3">
      <c r="A900" s="13" t="s">
        <v>1214</v>
      </c>
      <c r="B900" s="13">
        <v>0</v>
      </c>
      <c r="C900" s="13">
        <v>29</v>
      </c>
    </row>
    <row r="901" spans="1:3" x14ac:dyDescent="0.3">
      <c r="A901" s="13" t="s">
        <v>1215</v>
      </c>
      <c r="B901" s="13">
        <v>0</v>
      </c>
      <c r="C901" s="13">
        <v>8</v>
      </c>
    </row>
    <row r="902" spans="1:3" x14ac:dyDescent="0.3">
      <c r="A902" s="13" t="s">
        <v>1216</v>
      </c>
      <c r="B902" s="13">
        <v>0</v>
      </c>
      <c r="C902" s="13">
        <v>50</v>
      </c>
    </row>
    <row r="903" spans="1:3" x14ac:dyDescent="0.3">
      <c r="A903" s="13" t="s">
        <v>1217</v>
      </c>
      <c r="B903" s="13">
        <v>0</v>
      </c>
      <c r="C903" s="13">
        <v>50</v>
      </c>
    </row>
    <row r="904" spans="1:3" x14ac:dyDescent="0.3">
      <c r="A904" s="13" t="s">
        <v>1218</v>
      </c>
      <c r="B904" s="13">
        <v>0</v>
      </c>
      <c r="C904" s="13">
        <v>42</v>
      </c>
    </row>
    <row r="905" spans="1:3" x14ac:dyDescent="0.3">
      <c r="A905" s="13" t="s">
        <v>1219</v>
      </c>
      <c r="B905" s="13">
        <v>0</v>
      </c>
      <c r="C905" s="13">
        <v>46</v>
      </c>
    </row>
    <row r="906" spans="1:3" x14ac:dyDescent="0.3">
      <c r="A906" s="13" t="s">
        <v>1220</v>
      </c>
      <c r="B906" s="13">
        <v>0</v>
      </c>
      <c r="C906" s="13">
        <v>42</v>
      </c>
    </row>
    <row r="907" spans="1:3" x14ac:dyDescent="0.3">
      <c r="A907" s="13" t="s">
        <v>1221</v>
      </c>
      <c r="B907" s="13">
        <v>0</v>
      </c>
      <c r="C907" s="13">
        <v>17</v>
      </c>
    </row>
    <row r="908" spans="1:3" x14ac:dyDescent="0.3">
      <c r="A908" s="13" t="s">
        <v>1222</v>
      </c>
      <c r="B908" s="13">
        <v>0</v>
      </c>
      <c r="C908" s="13">
        <v>42</v>
      </c>
    </row>
    <row r="909" spans="1:3" x14ac:dyDescent="0.3">
      <c r="A909" s="13" t="s">
        <v>1223</v>
      </c>
    </row>
    <row r="910" spans="1:3" x14ac:dyDescent="0.3">
      <c r="A910" s="13" t="s">
        <v>1224</v>
      </c>
      <c r="B910" s="13">
        <v>0</v>
      </c>
      <c r="C910" s="13">
        <v>8</v>
      </c>
    </row>
    <row r="911" spans="1:3" x14ac:dyDescent="0.3">
      <c r="A911" s="13" t="s">
        <v>1225</v>
      </c>
      <c r="B911" s="13">
        <v>0</v>
      </c>
      <c r="C911" s="13">
        <v>8</v>
      </c>
    </row>
    <row r="912" spans="1:3" x14ac:dyDescent="0.3">
      <c r="A912" s="13" t="s">
        <v>1226</v>
      </c>
      <c r="B912" s="13">
        <v>0</v>
      </c>
      <c r="C912" s="13">
        <v>58</v>
      </c>
    </row>
    <row r="913" spans="1:3" x14ac:dyDescent="0.3">
      <c r="A913" s="13" t="s">
        <v>1227</v>
      </c>
      <c r="B913" s="13">
        <v>0</v>
      </c>
      <c r="C913" s="13">
        <v>67</v>
      </c>
    </row>
    <row r="914" spans="1:3" x14ac:dyDescent="0.3">
      <c r="A914" s="13" t="s">
        <v>1228</v>
      </c>
      <c r="B914" s="13">
        <v>0</v>
      </c>
      <c r="C914" s="13">
        <v>50</v>
      </c>
    </row>
    <row r="915" spans="1:3" x14ac:dyDescent="0.3">
      <c r="A915" s="13" t="s">
        <v>1229</v>
      </c>
    </row>
    <row r="916" spans="1:3" x14ac:dyDescent="0.3">
      <c r="A916" s="13" t="s">
        <v>1230</v>
      </c>
    </row>
    <row r="917" spans="1:3" x14ac:dyDescent="0.3">
      <c r="A917" s="13" t="s">
        <v>1231</v>
      </c>
    </row>
    <row r="918" spans="1:3" x14ac:dyDescent="0.3">
      <c r="A918" s="13" t="s">
        <v>1232</v>
      </c>
    </row>
    <row r="919" spans="1:3" x14ac:dyDescent="0.3">
      <c r="A919" s="13" t="s">
        <v>1233</v>
      </c>
    </row>
    <row r="920" spans="1:3" x14ac:dyDescent="0.3">
      <c r="A920" s="13" t="s">
        <v>1234</v>
      </c>
    </row>
    <row r="921" spans="1:3" x14ac:dyDescent="0.3">
      <c r="A921" s="13" t="s">
        <v>1235</v>
      </c>
    </row>
    <row r="922" spans="1:3" x14ac:dyDescent="0.3">
      <c r="A922" s="13" t="s">
        <v>1236</v>
      </c>
    </row>
    <row r="923" spans="1:3" x14ac:dyDescent="0.3">
      <c r="A923" s="13" t="s">
        <v>1237</v>
      </c>
    </row>
    <row r="924" spans="1:3" x14ac:dyDescent="0.3">
      <c r="A924" s="13" t="s">
        <v>1238</v>
      </c>
    </row>
    <row r="925" spans="1:3" x14ac:dyDescent="0.3">
      <c r="A925" s="13" t="s">
        <v>1239</v>
      </c>
    </row>
    <row r="926" spans="1:3" x14ac:dyDescent="0.3">
      <c r="A926" s="13" t="s">
        <v>1240</v>
      </c>
    </row>
    <row r="927" spans="1:3" x14ac:dyDescent="0.3">
      <c r="A927" s="13" t="s">
        <v>1241</v>
      </c>
    </row>
    <row r="928" spans="1:3" x14ac:dyDescent="0.3">
      <c r="A928" s="13" t="s">
        <v>1242</v>
      </c>
    </row>
    <row r="929" spans="1:1" x14ac:dyDescent="0.3">
      <c r="A929" s="13" t="s">
        <v>1243</v>
      </c>
    </row>
    <row r="930" spans="1:1" x14ac:dyDescent="0.3">
      <c r="A930" s="13" t="s">
        <v>1244</v>
      </c>
    </row>
    <row r="931" spans="1:1" x14ac:dyDescent="0.3">
      <c r="A931" s="13" t="s">
        <v>1245</v>
      </c>
    </row>
    <row r="932" spans="1:1" x14ac:dyDescent="0.3">
      <c r="A932" s="13" t="s">
        <v>1246</v>
      </c>
    </row>
    <row r="933" spans="1:1" x14ac:dyDescent="0.3">
      <c r="A933" s="13" t="s">
        <v>1247</v>
      </c>
    </row>
    <row r="934" spans="1:1" x14ac:dyDescent="0.3">
      <c r="A934" s="13" t="s">
        <v>1248</v>
      </c>
    </row>
    <row r="935" spans="1:1" x14ac:dyDescent="0.3">
      <c r="A935" s="13" t="s">
        <v>1249</v>
      </c>
    </row>
    <row r="936" spans="1:1" x14ac:dyDescent="0.3">
      <c r="A936" s="13" t="s">
        <v>1250</v>
      </c>
    </row>
    <row r="937" spans="1:1" x14ac:dyDescent="0.3">
      <c r="A937" s="13" t="s">
        <v>1251</v>
      </c>
    </row>
    <row r="938" spans="1:1" x14ac:dyDescent="0.3">
      <c r="A938" s="13" t="s">
        <v>1252</v>
      </c>
    </row>
    <row r="939" spans="1:1" x14ac:dyDescent="0.3">
      <c r="A939" s="13" t="s">
        <v>1253</v>
      </c>
    </row>
    <row r="940" spans="1:1" x14ac:dyDescent="0.3">
      <c r="A940" s="13" t="s">
        <v>1254</v>
      </c>
    </row>
    <row r="941" spans="1:1" x14ac:dyDescent="0.3">
      <c r="A941" s="13" t="s">
        <v>1255</v>
      </c>
    </row>
    <row r="942" spans="1:1" x14ac:dyDescent="0.3">
      <c r="A942" s="13" t="s">
        <v>1256</v>
      </c>
    </row>
    <row r="943" spans="1:1" x14ac:dyDescent="0.3">
      <c r="A943" s="13" t="s">
        <v>1257</v>
      </c>
    </row>
    <row r="944" spans="1:1" x14ac:dyDescent="0.3">
      <c r="A944" s="13" t="s">
        <v>1258</v>
      </c>
    </row>
    <row r="945" spans="1:1" x14ac:dyDescent="0.3">
      <c r="A945" s="13" t="s">
        <v>1259</v>
      </c>
    </row>
    <row r="946" spans="1:1" x14ac:dyDescent="0.3">
      <c r="A946" s="13" t="s">
        <v>1260</v>
      </c>
    </row>
    <row r="947" spans="1:1" x14ac:dyDescent="0.3">
      <c r="A947" s="13" t="s">
        <v>1261</v>
      </c>
    </row>
    <row r="948" spans="1:1" x14ac:dyDescent="0.3">
      <c r="A948" s="13" t="s">
        <v>1262</v>
      </c>
    </row>
    <row r="949" spans="1:1" x14ac:dyDescent="0.3">
      <c r="A949" s="13" t="s">
        <v>1263</v>
      </c>
    </row>
    <row r="950" spans="1:1" x14ac:dyDescent="0.3">
      <c r="A950" s="13" t="s">
        <v>1264</v>
      </c>
    </row>
    <row r="951" spans="1:1" x14ac:dyDescent="0.3">
      <c r="A951" s="13" t="s">
        <v>1265</v>
      </c>
    </row>
    <row r="952" spans="1:1" x14ac:dyDescent="0.3">
      <c r="A952" s="13" t="s">
        <v>1266</v>
      </c>
    </row>
    <row r="953" spans="1:1" x14ac:dyDescent="0.3">
      <c r="A953" s="13" t="s">
        <v>1267</v>
      </c>
    </row>
    <row r="954" spans="1:1" x14ac:dyDescent="0.3">
      <c r="A954" s="13" t="s">
        <v>1268</v>
      </c>
    </row>
    <row r="955" spans="1:1" x14ac:dyDescent="0.3">
      <c r="A955" s="13" t="s">
        <v>1269</v>
      </c>
    </row>
    <row r="956" spans="1:1" x14ac:dyDescent="0.3">
      <c r="A956" s="13" t="s">
        <v>1270</v>
      </c>
    </row>
    <row r="957" spans="1:1" x14ac:dyDescent="0.3">
      <c r="A957" s="13" t="s">
        <v>1271</v>
      </c>
    </row>
    <row r="958" spans="1:1" x14ac:dyDescent="0.3">
      <c r="A958" s="13" t="s">
        <v>1272</v>
      </c>
    </row>
    <row r="959" spans="1:1" x14ac:dyDescent="0.3">
      <c r="A959" s="13" t="s">
        <v>1273</v>
      </c>
    </row>
    <row r="960" spans="1:1" x14ac:dyDescent="0.3">
      <c r="A960" s="13" t="s">
        <v>1274</v>
      </c>
    </row>
    <row r="961" spans="1:1" x14ac:dyDescent="0.3">
      <c r="A961" s="13" t="s">
        <v>1275</v>
      </c>
    </row>
    <row r="962" spans="1:1" x14ac:dyDescent="0.3">
      <c r="A962" s="13" t="s">
        <v>1276</v>
      </c>
    </row>
    <row r="963" spans="1:1" x14ac:dyDescent="0.3">
      <c r="A963" s="13" t="s">
        <v>1277</v>
      </c>
    </row>
    <row r="964" spans="1:1" x14ac:dyDescent="0.3">
      <c r="A964" s="13" t="s">
        <v>1278</v>
      </c>
    </row>
    <row r="965" spans="1:1" x14ac:dyDescent="0.3">
      <c r="A965" s="13" t="s">
        <v>1279</v>
      </c>
    </row>
    <row r="966" spans="1:1" x14ac:dyDescent="0.3">
      <c r="A966" s="13" t="s">
        <v>1280</v>
      </c>
    </row>
    <row r="967" spans="1:1" x14ac:dyDescent="0.3">
      <c r="A967" s="13" t="s">
        <v>1281</v>
      </c>
    </row>
    <row r="968" spans="1:1" x14ac:dyDescent="0.3">
      <c r="A968" s="13" t="s">
        <v>1282</v>
      </c>
    </row>
    <row r="969" spans="1:1" x14ac:dyDescent="0.3">
      <c r="A969" s="13" t="s">
        <v>1283</v>
      </c>
    </row>
    <row r="970" spans="1:1" x14ac:dyDescent="0.3">
      <c r="A970" s="13" t="s">
        <v>1284</v>
      </c>
    </row>
    <row r="971" spans="1:1" x14ac:dyDescent="0.3">
      <c r="A971" s="13" t="s">
        <v>1285</v>
      </c>
    </row>
    <row r="972" spans="1:1" x14ac:dyDescent="0.3">
      <c r="A972" s="13" t="s">
        <v>1286</v>
      </c>
    </row>
    <row r="973" spans="1:1" x14ac:dyDescent="0.3">
      <c r="A973" s="13" t="s">
        <v>1287</v>
      </c>
    </row>
    <row r="974" spans="1:1" x14ac:dyDescent="0.3">
      <c r="A974" s="13" t="s">
        <v>1288</v>
      </c>
    </row>
    <row r="975" spans="1:1" x14ac:dyDescent="0.3">
      <c r="A975" s="13" t="s">
        <v>1289</v>
      </c>
    </row>
    <row r="976" spans="1:1" x14ac:dyDescent="0.3">
      <c r="A976" s="13" t="s">
        <v>1290</v>
      </c>
    </row>
    <row r="977" spans="1:1" x14ac:dyDescent="0.3">
      <c r="A977" s="13" t="s">
        <v>1291</v>
      </c>
    </row>
    <row r="978" spans="1:1" x14ac:dyDescent="0.3">
      <c r="A978" s="13" t="s">
        <v>1292</v>
      </c>
    </row>
    <row r="979" spans="1:1" x14ac:dyDescent="0.3">
      <c r="A979" s="13" t="s">
        <v>1293</v>
      </c>
    </row>
    <row r="980" spans="1:1" x14ac:dyDescent="0.3">
      <c r="A980" s="13" t="s">
        <v>1294</v>
      </c>
    </row>
    <row r="981" spans="1:1" x14ac:dyDescent="0.3">
      <c r="A981" s="13" t="s">
        <v>1295</v>
      </c>
    </row>
    <row r="982" spans="1:1" x14ac:dyDescent="0.3">
      <c r="A982" s="13" t="s">
        <v>1296</v>
      </c>
    </row>
    <row r="983" spans="1:1" x14ac:dyDescent="0.3">
      <c r="A983" s="13" t="s">
        <v>1297</v>
      </c>
    </row>
    <row r="984" spans="1:1" x14ac:dyDescent="0.3">
      <c r="A984" s="13" t="s">
        <v>1298</v>
      </c>
    </row>
    <row r="985" spans="1:1" x14ac:dyDescent="0.3">
      <c r="A985" s="13" t="s">
        <v>1299</v>
      </c>
    </row>
    <row r="986" spans="1:1" x14ac:dyDescent="0.3">
      <c r="A986" s="13" t="s">
        <v>1300</v>
      </c>
    </row>
    <row r="987" spans="1:1" x14ac:dyDescent="0.3">
      <c r="A987" s="13" t="s">
        <v>1301</v>
      </c>
    </row>
    <row r="988" spans="1:1" x14ac:dyDescent="0.3">
      <c r="A988" s="13" t="s">
        <v>1302</v>
      </c>
    </row>
    <row r="989" spans="1:1" x14ac:dyDescent="0.3">
      <c r="A989" s="13" t="s">
        <v>1303</v>
      </c>
    </row>
    <row r="990" spans="1:1" x14ac:dyDescent="0.3">
      <c r="A990" s="13" t="s">
        <v>1304</v>
      </c>
    </row>
    <row r="991" spans="1:1" x14ac:dyDescent="0.3">
      <c r="A991" s="13" t="s">
        <v>1305</v>
      </c>
    </row>
    <row r="992" spans="1:1" x14ac:dyDescent="0.3">
      <c r="A992" s="13" t="s">
        <v>1306</v>
      </c>
    </row>
    <row r="993" spans="1:1" x14ac:dyDescent="0.3">
      <c r="A993" s="13" t="s">
        <v>1307</v>
      </c>
    </row>
    <row r="994" spans="1:1" x14ac:dyDescent="0.3">
      <c r="A994" s="13" t="s">
        <v>1308</v>
      </c>
    </row>
    <row r="995" spans="1:1" x14ac:dyDescent="0.3">
      <c r="A995" s="13" t="s">
        <v>1309</v>
      </c>
    </row>
    <row r="996" spans="1:1" x14ac:dyDescent="0.3">
      <c r="A996" s="13" t="s">
        <v>1310</v>
      </c>
    </row>
    <row r="997" spans="1:1" x14ac:dyDescent="0.3">
      <c r="A997" s="13" t="s">
        <v>1311</v>
      </c>
    </row>
    <row r="998" spans="1:1" x14ac:dyDescent="0.3">
      <c r="A998" s="13" t="s">
        <v>1312</v>
      </c>
    </row>
    <row r="999" spans="1:1" x14ac:dyDescent="0.3">
      <c r="A999" s="13" t="s">
        <v>1313</v>
      </c>
    </row>
    <row r="1000" spans="1:1" x14ac:dyDescent="0.3">
      <c r="A1000" s="13" t="s">
        <v>1314</v>
      </c>
    </row>
    <row r="1001" spans="1:1" x14ac:dyDescent="0.3">
      <c r="A1001" s="13" t="s">
        <v>1315</v>
      </c>
    </row>
    <row r="1002" spans="1:1" x14ac:dyDescent="0.3">
      <c r="A1002" s="13" t="s">
        <v>1316</v>
      </c>
    </row>
    <row r="1003" spans="1:1" x14ac:dyDescent="0.3">
      <c r="A1003" s="13" t="s">
        <v>1317</v>
      </c>
    </row>
    <row r="1004" spans="1:1" x14ac:dyDescent="0.3">
      <c r="A1004" s="13" t="s">
        <v>1318</v>
      </c>
    </row>
    <row r="1005" spans="1:1" x14ac:dyDescent="0.3">
      <c r="A1005" s="13" t="s">
        <v>1319</v>
      </c>
    </row>
    <row r="1006" spans="1:1" x14ac:dyDescent="0.3">
      <c r="A1006" s="13" t="s">
        <v>1320</v>
      </c>
    </row>
    <row r="1007" spans="1:1" x14ac:dyDescent="0.3">
      <c r="A1007" s="13" t="s">
        <v>1321</v>
      </c>
    </row>
    <row r="1008" spans="1:1" x14ac:dyDescent="0.3">
      <c r="A1008" s="13" t="s">
        <v>1322</v>
      </c>
    </row>
    <row r="1009" spans="1:3" x14ac:dyDescent="0.3">
      <c r="A1009" s="13" t="s">
        <v>1323</v>
      </c>
      <c r="B1009" s="13">
        <v>3.2</v>
      </c>
      <c r="C1009" s="13">
        <v>58</v>
      </c>
    </row>
    <row r="1010" spans="1:3" x14ac:dyDescent="0.3">
      <c r="A1010" s="13" t="s">
        <v>1324</v>
      </c>
      <c r="B1010" s="13">
        <v>0</v>
      </c>
      <c r="C1010" s="13">
        <v>100</v>
      </c>
    </row>
    <row r="1011" spans="1:3" x14ac:dyDescent="0.3">
      <c r="A1011" s="13" t="s">
        <v>1325</v>
      </c>
      <c r="B1011" s="13">
        <v>0</v>
      </c>
      <c r="C1011" s="13">
        <v>100</v>
      </c>
    </row>
    <row r="1012" spans="1:3" x14ac:dyDescent="0.3">
      <c r="A1012" s="13" t="s">
        <v>1326</v>
      </c>
      <c r="B1012" s="13">
        <v>0</v>
      </c>
      <c r="C1012" s="13">
        <v>100</v>
      </c>
    </row>
    <row r="1013" spans="1:3" x14ac:dyDescent="0.3">
      <c r="A1013" s="13" t="s">
        <v>1327</v>
      </c>
      <c r="B1013" s="13">
        <v>0</v>
      </c>
      <c r="C1013" s="13">
        <v>100</v>
      </c>
    </row>
    <row r="1014" spans="1:3" x14ac:dyDescent="0.3">
      <c r="A1014" s="13" t="s">
        <v>1328</v>
      </c>
      <c r="B1014" s="13">
        <v>0</v>
      </c>
      <c r="C1014" s="13">
        <v>100</v>
      </c>
    </row>
    <row r="1015" spans="1:3" x14ac:dyDescent="0.3">
      <c r="A1015" s="13" t="s">
        <v>1329</v>
      </c>
      <c r="B1015" s="13">
        <v>0</v>
      </c>
      <c r="C1015" s="13">
        <v>100</v>
      </c>
    </row>
    <row r="1016" spans="1:3" x14ac:dyDescent="0.3">
      <c r="A1016" s="13" t="s">
        <v>1330</v>
      </c>
      <c r="B1016" s="13">
        <v>0</v>
      </c>
      <c r="C1016" s="13">
        <v>100</v>
      </c>
    </row>
    <row r="1017" spans="1:3" x14ac:dyDescent="0.3">
      <c r="A1017" s="13" t="s">
        <v>1331</v>
      </c>
      <c r="B1017" s="13">
        <v>0</v>
      </c>
      <c r="C1017" s="13">
        <v>100</v>
      </c>
    </row>
    <row r="1018" spans="1:3" x14ac:dyDescent="0.3">
      <c r="A1018" s="13" t="s">
        <v>1332</v>
      </c>
      <c r="B1018" s="13">
        <v>0</v>
      </c>
      <c r="C1018" s="13">
        <v>100</v>
      </c>
    </row>
    <row r="1019" spans="1:3" x14ac:dyDescent="0.3">
      <c r="A1019" s="13" t="s">
        <v>1333</v>
      </c>
      <c r="B1019" s="13">
        <v>0</v>
      </c>
      <c r="C1019" s="13">
        <v>100</v>
      </c>
    </row>
    <row r="1020" spans="1:3" x14ac:dyDescent="0.3">
      <c r="A1020" s="13" t="s">
        <v>1334</v>
      </c>
      <c r="B1020" s="13">
        <v>0</v>
      </c>
      <c r="C1020" s="13">
        <v>100</v>
      </c>
    </row>
    <row r="1021" spans="1:3" x14ac:dyDescent="0.3">
      <c r="A1021" s="13" t="s">
        <v>1335</v>
      </c>
      <c r="B1021" s="13">
        <v>0</v>
      </c>
      <c r="C1021" s="13">
        <v>100</v>
      </c>
    </row>
    <row r="1022" spans="1:3" x14ac:dyDescent="0.3">
      <c r="A1022" s="13" t="s">
        <v>1336</v>
      </c>
      <c r="B1022" s="13">
        <v>0</v>
      </c>
      <c r="C1022" s="13">
        <v>100</v>
      </c>
    </row>
    <row r="1023" spans="1:3" x14ac:dyDescent="0.3">
      <c r="A1023" s="13" t="s">
        <v>1337</v>
      </c>
      <c r="B1023" s="13">
        <v>0</v>
      </c>
      <c r="C1023" s="13">
        <v>100</v>
      </c>
    </row>
    <row r="1024" spans="1:3" x14ac:dyDescent="0.3">
      <c r="A1024" s="13" t="s">
        <v>1338</v>
      </c>
      <c r="B1024" s="13">
        <v>0</v>
      </c>
      <c r="C1024" s="13">
        <v>100</v>
      </c>
    </row>
    <row r="1025" spans="1:3" x14ac:dyDescent="0.3">
      <c r="A1025" s="13" t="s">
        <v>1339</v>
      </c>
      <c r="B1025" s="13">
        <v>0</v>
      </c>
      <c r="C1025" s="13">
        <v>100</v>
      </c>
    </row>
    <row r="1026" spans="1:3" x14ac:dyDescent="0.3">
      <c r="A1026" s="13" t="s">
        <v>1340</v>
      </c>
      <c r="B1026" s="13">
        <v>0</v>
      </c>
      <c r="C1026" s="13">
        <v>100</v>
      </c>
    </row>
    <row r="1027" spans="1:3" x14ac:dyDescent="0.3">
      <c r="A1027" s="13" t="s">
        <v>1341</v>
      </c>
      <c r="B1027" s="13">
        <v>0</v>
      </c>
      <c r="C1027" s="13">
        <v>100</v>
      </c>
    </row>
    <row r="1028" spans="1:3" x14ac:dyDescent="0.3">
      <c r="A1028" s="13" t="s">
        <v>1342</v>
      </c>
      <c r="B1028" s="13">
        <v>0</v>
      </c>
      <c r="C1028" s="13">
        <v>100</v>
      </c>
    </row>
    <row r="1029" spans="1:3" x14ac:dyDescent="0.3">
      <c r="A1029" s="13" t="s">
        <v>1343</v>
      </c>
      <c r="B1029" s="13">
        <v>0</v>
      </c>
      <c r="C1029" s="13">
        <v>100</v>
      </c>
    </row>
    <row r="1030" spans="1:3" x14ac:dyDescent="0.3">
      <c r="A1030" s="13" t="s">
        <v>1344</v>
      </c>
      <c r="B1030" s="13">
        <v>0</v>
      </c>
      <c r="C1030" s="13">
        <v>100</v>
      </c>
    </row>
    <row r="1031" spans="1:3" x14ac:dyDescent="0.3">
      <c r="A1031" s="13" t="s">
        <v>1345</v>
      </c>
      <c r="B1031" s="13">
        <v>0</v>
      </c>
      <c r="C1031" s="13">
        <v>100</v>
      </c>
    </row>
    <row r="1032" spans="1:3" x14ac:dyDescent="0.3">
      <c r="A1032" s="13" t="s">
        <v>1346</v>
      </c>
      <c r="B1032" s="13">
        <v>0</v>
      </c>
      <c r="C1032" s="13">
        <v>100</v>
      </c>
    </row>
    <row r="1033" spans="1:3" x14ac:dyDescent="0.3">
      <c r="A1033" s="13" t="s">
        <v>1347</v>
      </c>
      <c r="B1033" s="13">
        <v>0</v>
      </c>
      <c r="C1033" s="13">
        <v>100</v>
      </c>
    </row>
    <row r="1034" spans="1:3" x14ac:dyDescent="0.3">
      <c r="A1034" s="13" t="s">
        <v>1348</v>
      </c>
      <c r="B1034" s="13">
        <v>0</v>
      </c>
      <c r="C1034" s="13">
        <v>100</v>
      </c>
    </row>
    <row r="1035" spans="1:3" x14ac:dyDescent="0.3">
      <c r="A1035" s="13" t="s">
        <v>1349</v>
      </c>
      <c r="B1035" s="13">
        <v>0</v>
      </c>
      <c r="C1035" s="13">
        <v>100</v>
      </c>
    </row>
    <row r="1036" spans="1:3" x14ac:dyDescent="0.3">
      <c r="A1036" s="13" t="s">
        <v>1350</v>
      </c>
      <c r="B1036" s="13">
        <v>0</v>
      </c>
      <c r="C1036" s="13">
        <v>100</v>
      </c>
    </row>
    <row r="1037" spans="1:3" x14ac:dyDescent="0.3">
      <c r="A1037" s="13" t="s">
        <v>1351</v>
      </c>
      <c r="B1037" s="13">
        <v>0</v>
      </c>
      <c r="C1037" s="13">
        <v>100</v>
      </c>
    </row>
    <row r="1038" spans="1:3" x14ac:dyDescent="0.3">
      <c r="A1038" s="13" t="s">
        <v>1352</v>
      </c>
      <c r="B1038" s="13">
        <v>0</v>
      </c>
      <c r="C1038" s="13">
        <v>100</v>
      </c>
    </row>
    <row r="1039" spans="1:3" x14ac:dyDescent="0.3">
      <c r="A1039" s="13" t="s">
        <v>1353</v>
      </c>
      <c r="B1039" s="13">
        <v>0</v>
      </c>
      <c r="C1039" s="13">
        <v>100</v>
      </c>
    </row>
    <row r="1040" spans="1:3" x14ac:dyDescent="0.3">
      <c r="A1040" s="13" t="s">
        <v>1354</v>
      </c>
      <c r="B1040" s="13">
        <v>0</v>
      </c>
      <c r="C1040" s="13">
        <v>100</v>
      </c>
    </row>
    <row r="1041" spans="1:3" x14ac:dyDescent="0.3">
      <c r="A1041" s="13" t="s">
        <v>1355</v>
      </c>
      <c r="B1041" s="13">
        <v>0</v>
      </c>
      <c r="C1041" s="13">
        <v>100</v>
      </c>
    </row>
    <row r="1042" spans="1:3" x14ac:dyDescent="0.3">
      <c r="A1042" s="13" t="s">
        <v>1356</v>
      </c>
      <c r="B1042" s="13">
        <v>0</v>
      </c>
      <c r="C1042" s="13">
        <v>100</v>
      </c>
    </row>
    <row r="1043" spans="1:3" x14ac:dyDescent="0.3">
      <c r="A1043" s="13" t="s">
        <v>1357</v>
      </c>
      <c r="B1043" s="13">
        <v>0</v>
      </c>
      <c r="C1043" s="13">
        <v>100</v>
      </c>
    </row>
    <row r="1044" spans="1:3" x14ac:dyDescent="0.3">
      <c r="A1044" s="13" t="s">
        <v>1358</v>
      </c>
      <c r="B1044" s="13">
        <v>0</v>
      </c>
      <c r="C1044" s="13">
        <v>100</v>
      </c>
    </row>
    <row r="1045" spans="1:3" x14ac:dyDescent="0.3">
      <c r="A1045" s="13" t="s">
        <v>1359</v>
      </c>
      <c r="B1045" s="13">
        <v>0</v>
      </c>
      <c r="C1045" s="13">
        <v>100</v>
      </c>
    </row>
    <row r="1046" spans="1:3" x14ac:dyDescent="0.3">
      <c r="A1046" s="13" t="s">
        <v>1360</v>
      </c>
      <c r="B1046" s="13">
        <v>0</v>
      </c>
      <c r="C1046" s="13">
        <v>100</v>
      </c>
    </row>
    <row r="1047" spans="1:3" x14ac:dyDescent="0.3">
      <c r="A1047" s="13" t="s">
        <v>1361</v>
      </c>
      <c r="B1047" s="13">
        <v>0</v>
      </c>
      <c r="C1047" s="13">
        <v>100</v>
      </c>
    </row>
    <row r="1048" spans="1:3" x14ac:dyDescent="0.3">
      <c r="A1048" s="13" t="s">
        <v>1362</v>
      </c>
      <c r="B1048" s="13">
        <v>0</v>
      </c>
      <c r="C1048" s="13">
        <v>100</v>
      </c>
    </row>
    <row r="1049" spans="1:3" x14ac:dyDescent="0.3">
      <c r="A1049" s="13" t="s">
        <v>1363</v>
      </c>
      <c r="B1049" s="13">
        <v>0</v>
      </c>
      <c r="C1049" s="13">
        <v>100</v>
      </c>
    </row>
    <row r="1050" spans="1:3" x14ac:dyDescent="0.3">
      <c r="A1050" s="13" t="s">
        <v>1364</v>
      </c>
      <c r="B1050" s="13">
        <v>0</v>
      </c>
      <c r="C1050" s="13">
        <v>100</v>
      </c>
    </row>
    <row r="1051" spans="1:3" x14ac:dyDescent="0.3">
      <c r="A1051" s="13" t="s">
        <v>1365</v>
      </c>
      <c r="B1051" s="13">
        <v>0</v>
      </c>
      <c r="C1051" s="13">
        <v>100</v>
      </c>
    </row>
    <row r="1052" spans="1:3" x14ac:dyDescent="0.3">
      <c r="A1052" s="13" t="s">
        <v>1366</v>
      </c>
      <c r="B1052" s="13">
        <v>0</v>
      </c>
      <c r="C1052" s="13">
        <v>100</v>
      </c>
    </row>
    <row r="1053" spans="1:3" x14ac:dyDescent="0.3">
      <c r="A1053" s="13" t="s">
        <v>1367</v>
      </c>
      <c r="B1053" s="13">
        <v>0</v>
      </c>
      <c r="C1053" s="13">
        <v>100</v>
      </c>
    </row>
    <row r="1054" spans="1:3" x14ac:dyDescent="0.3">
      <c r="A1054" s="13" t="s">
        <v>1368</v>
      </c>
      <c r="B1054" s="13">
        <v>0</v>
      </c>
      <c r="C1054" s="13">
        <v>100</v>
      </c>
    </row>
    <row r="1055" spans="1:3" x14ac:dyDescent="0.3">
      <c r="A1055" s="13" t="s">
        <v>1369</v>
      </c>
      <c r="B1055" s="13">
        <v>0</v>
      </c>
      <c r="C1055" s="13">
        <v>100</v>
      </c>
    </row>
    <row r="1056" spans="1:3" x14ac:dyDescent="0.3">
      <c r="A1056" s="13" t="s">
        <v>1370</v>
      </c>
      <c r="B1056" s="13">
        <v>0</v>
      </c>
      <c r="C1056" s="13">
        <v>100</v>
      </c>
    </row>
    <row r="1057" spans="1:3" x14ac:dyDescent="0.3">
      <c r="A1057" s="13" t="s">
        <v>1371</v>
      </c>
      <c r="B1057" s="13">
        <v>0</v>
      </c>
      <c r="C1057" s="13">
        <v>100</v>
      </c>
    </row>
    <row r="1058" spans="1:3" x14ac:dyDescent="0.3">
      <c r="A1058" s="13" t="s">
        <v>1372</v>
      </c>
      <c r="B1058" s="13">
        <v>0</v>
      </c>
      <c r="C1058" s="13">
        <v>100</v>
      </c>
    </row>
    <row r="1059" spans="1:3" x14ac:dyDescent="0.3">
      <c r="A1059" s="13" t="s">
        <v>1373</v>
      </c>
      <c r="B1059" s="13">
        <v>0</v>
      </c>
      <c r="C1059" s="13">
        <v>100</v>
      </c>
    </row>
    <row r="1060" spans="1:3" x14ac:dyDescent="0.3">
      <c r="A1060" s="13" t="s">
        <v>1374</v>
      </c>
      <c r="B1060" s="13">
        <v>0</v>
      </c>
      <c r="C1060" s="13">
        <v>100</v>
      </c>
    </row>
    <row r="1061" spans="1:3" x14ac:dyDescent="0.3">
      <c r="A1061" s="13" t="s">
        <v>1375</v>
      </c>
      <c r="B1061" s="13">
        <v>0</v>
      </c>
      <c r="C1061" s="13">
        <v>100</v>
      </c>
    </row>
    <row r="1062" spans="1:3" x14ac:dyDescent="0.3">
      <c r="A1062" s="13" t="s">
        <v>1376</v>
      </c>
      <c r="B1062" s="13">
        <v>0</v>
      </c>
      <c r="C1062" s="13">
        <v>100</v>
      </c>
    </row>
    <row r="1063" spans="1:3" x14ac:dyDescent="0.3">
      <c r="A1063" s="13" t="s">
        <v>1377</v>
      </c>
      <c r="B1063" s="13">
        <v>0</v>
      </c>
      <c r="C1063" s="13">
        <v>100</v>
      </c>
    </row>
    <row r="1064" spans="1:3" x14ac:dyDescent="0.3">
      <c r="A1064" s="13" t="s">
        <v>1378</v>
      </c>
      <c r="B1064" s="13">
        <v>0</v>
      </c>
      <c r="C1064" s="13">
        <v>100</v>
      </c>
    </row>
    <row r="1065" spans="1:3" x14ac:dyDescent="0.3">
      <c r="A1065" s="13" t="s">
        <v>1379</v>
      </c>
      <c r="B1065" s="13">
        <v>0</v>
      </c>
      <c r="C1065" s="13">
        <v>100</v>
      </c>
    </row>
    <row r="1066" spans="1:3" x14ac:dyDescent="0.3">
      <c r="A1066" s="13" t="s">
        <v>1380</v>
      </c>
      <c r="B1066" s="13">
        <v>0</v>
      </c>
      <c r="C1066" s="13">
        <v>100</v>
      </c>
    </row>
    <row r="1067" spans="1:3" x14ac:dyDescent="0.3">
      <c r="A1067" s="13" t="s">
        <v>1381</v>
      </c>
      <c r="B1067" s="13">
        <v>0</v>
      </c>
      <c r="C1067" s="13">
        <v>100</v>
      </c>
    </row>
    <row r="1068" spans="1:3" x14ac:dyDescent="0.3">
      <c r="A1068" s="13" t="s">
        <v>1382</v>
      </c>
      <c r="B1068" s="13">
        <v>0</v>
      </c>
      <c r="C1068" s="13">
        <v>100</v>
      </c>
    </row>
    <row r="1069" spans="1:3" x14ac:dyDescent="0.3">
      <c r="A1069" s="13" t="s">
        <v>1383</v>
      </c>
      <c r="B1069" s="13">
        <v>0</v>
      </c>
      <c r="C1069" s="13">
        <v>100</v>
      </c>
    </row>
    <row r="1070" spans="1:3" x14ac:dyDescent="0.3">
      <c r="A1070" s="13" t="s">
        <v>1384</v>
      </c>
      <c r="B1070" s="13">
        <v>0</v>
      </c>
      <c r="C1070" s="13">
        <v>100</v>
      </c>
    </row>
    <row r="1071" spans="1:3" x14ac:dyDescent="0.3">
      <c r="A1071" s="13" t="s">
        <v>1385</v>
      </c>
      <c r="B1071" s="13">
        <v>0</v>
      </c>
      <c r="C1071" s="13">
        <v>100</v>
      </c>
    </row>
    <row r="1072" spans="1:3" x14ac:dyDescent="0.3">
      <c r="A1072" s="13" t="s">
        <v>1386</v>
      </c>
      <c r="B1072" s="13">
        <v>0</v>
      </c>
      <c r="C1072" s="13">
        <v>100</v>
      </c>
    </row>
    <row r="1073" spans="1:3" x14ac:dyDescent="0.3">
      <c r="A1073" s="13" t="s">
        <v>1387</v>
      </c>
      <c r="B1073" s="13">
        <v>0</v>
      </c>
      <c r="C1073" s="13">
        <v>100</v>
      </c>
    </row>
    <row r="1074" spans="1:3" x14ac:dyDescent="0.3">
      <c r="A1074" s="13" t="s">
        <v>1388</v>
      </c>
      <c r="B1074" s="13">
        <v>0</v>
      </c>
      <c r="C1074" s="13">
        <v>100</v>
      </c>
    </row>
    <row r="1075" spans="1:3" x14ac:dyDescent="0.3">
      <c r="A1075" s="13" t="s">
        <v>1389</v>
      </c>
      <c r="B1075" s="13">
        <v>0</v>
      </c>
      <c r="C1075" s="13">
        <v>100</v>
      </c>
    </row>
    <row r="1076" spans="1:3" x14ac:dyDescent="0.3">
      <c r="A1076" s="13" t="s">
        <v>1390</v>
      </c>
      <c r="B1076" s="13">
        <v>0</v>
      </c>
      <c r="C1076" s="13">
        <v>100</v>
      </c>
    </row>
    <row r="1077" spans="1:3" x14ac:dyDescent="0.3">
      <c r="A1077" s="13" t="s">
        <v>1391</v>
      </c>
      <c r="B1077" s="13">
        <v>0</v>
      </c>
      <c r="C1077" s="13">
        <v>100</v>
      </c>
    </row>
    <row r="1078" spans="1:3" x14ac:dyDescent="0.3">
      <c r="A1078" s="13" t="s">
        <v>1392</v>
      </c>
      <c r="B1078" s="13">
        <v>0</v>
      </c>
      <c r="C1078" s="13">
        <v>100</v>
      </c>
    </row>
    <row r="1079" spans="1:3" x14ac:dyDescent="0.3">
      <c r="A1079" s="13" t="s">
        <v>1393</v>
      </c>
      <c r="B1079" s="13">
        <v>0</v>
      </c>
      <c r="C1079" s="13">
        <v>100</v>
      </c>
    </row>
    <row r="1080" spans="1:3" x14ac:dyDescent="0.3">
      <c r="A1080" s="13" t="s">
        <v>1394</v>
      </c>
      <c r="B1080" s="13">
        <v>0</v>
      </c>
      <c r="C1080" s="13">
        <v>100</v>
      </c>
    </row>
    <row r="1081" spans="1:3" x14ac:dyDescent="0.3">
      <c r="A1081" s="13" t="s">
        <v>1395</v>
      </c>
      <c r="B1081" s="13">
        <v>0</v>
      </c>
      <c r="C1081" s="13">
        <v>100</v>
      </c>
    </row>
    <row r="1082" spans="1:3" x14ac:dyDescent="0.3">
      <c r="A1082" s="13" t="s">
        <v>1396</v>
      </c>
      <c r="B1082" s="13">
        <v>0</v>
      </c>
      <c r="C1082" s="13">
        <v>100</v>
      </c>
    </row>
    <row r="1083" spans="1:3" x14ac:dyDescent="0.3">
      <c r="A1083" s="13" t="s">
        <v>1397</v>
      </c>
      <c r="B1083" s="13">
        <v>0</v>
      </c>
      <c r="C1083" s="13">
        <v>100</v>
      </c>
    </row>
    <row r="1084" spans="1:3" x14ac:dyDescent="0.3">
      <c r="A1084" s="13" t="s">
        <v>1398</v>
      </c>
      <c r="B1084" s="13">
        <v>0</v>
      </c>
      <c r="C1084" s="13">
        <v>100</v>
      </c>
    </row>
    <row r="1085" spans="1:3" x14ac:dyDescent="0.3">
      <c r="A1085" s="13" t="s">
        <v>1399</v>
      </c>
      <c r="B1085" s="13">
        <v>0</v>
      </c>
      <c r="C1085" s="13">
        <v>100</v>
      </c>
    </row>
    <row r="1086" spans="1:3" x14ac:dyDescent="0.3">
      <c r="A1086" s="13" t="s">
        <v>1400</v>
      </c>
      <c r="B1086" s="13">
        <v>0</v>
      </c>
      <c r="C1086" s="13">
        <v>100</v>
      </c>
    </row>
    <row r="1087" spans="1:3" x14ac:dyDescent="0.3">
      <c r="A1087" s="13" t="s">
        <v>1401</v>
      </c>
      <c r="B1087" s="13">
        <v>0</v>
      </c>
      <c r="C1087" s="13">
        <v>100</v>
      </c>
    </row>
    <row r="1088" spans="1:3" x14ac:dyDescent="0.3">
      <c r="A1088" s="13" t="s">
        <v>1402</v>
      </c>
      <c r="B1088" s="13">
        <v>0</v>
      </c>
      <c r="C1088" s="13">
        <v>100</v>
      </c>
    </row>
    <row r="1089" spans="1:3" x14ac:dyDescent="0.3">
      <c r="A1089" s="13" t="s">
        <v>1403</v>
      </c>
      <c r="B1089" s="13">
        <v>0</v>
      </c>
      <c r="C1089" s="13">
        <v>100</v>
      </c>
    </row>
    <row r="1090" spans="1:3" x14ac:dyDescent="0.3">
      <c r="A1090" s="13" t="s">
        <v>1404</v>
      </c>
      <c r="B1090" s="13">
        <v>0</v>
      </c>
      <c r="C1090" s="13">
        <v>100</v>
      </c>
    </row>
    <row r="1091" spans="1:3" x14ac:dyDescent="0.3">
      <c r="A1091" s="13" t="s">
        <v>1405</v>
      </c>
      <c r="B1091" s="13">
        <v>0</v>
      </c>
      <c r="C1091" s="13">
        <v>100</v>
      </c>
    </row>
    <row r="1092" spans="1:3" x14ac:dyDescent="0.3">
      <c r="A1092" s="13" t="s">
        <v>1406</v>
      </c>
      <c r="B1092" s="13">
        <v>0</v>
      </c>
      <c r="C1092" s="13">
        <v>100</v>
      </c>
    </row>
    <row r="1093" spans="1:3" x14ac:dyDescent="0.3">
      <c r="A1093" s="13" t="s">
        <v>1407</v>
      </c>
      <c r="B1093" s="13">
        <v>0</v>
      </c>
      <c r="C1093" s="13">
        <v>100</v>
      </c>
    </row>
    <row r="1094" spans="1:3" x14ac:dyDescent="0.3">
      <c r="A1094" s="13" t="s">
        <v>1408</v>
      </c>
      <c r="B1094" s="13">
        <v>0</v>
      </c>
      <c r="C1094" s="13">
        <v>100</v>
      </c>
    </row>
    <row r="1095" spans="1:3" x14ac:dyDescent="0.3">
      <c r="A1095" s="13" t="s">
        <v>1409</v>
      </c>
      <c r="B1095" s="13">
        <v>0</v>
      </c>
      <c r="C1095" s="13">
        <v>100</v>
      </c>
    </row>
    <row r="1096" spans="1:3" x14ac:dyDescent="0.3">
      <c r="A1096" s="13" t="s">
        <v>1410</v>
      </c>
      <c r="B1096" s="13">
        <v>0</v>
      </c>
      <c r="C1096" s="13">
        <v>100</v>
      </c>
    </row>
    <row r="1097" spans="1:3" x14ac:dyDescent="0.3">
      <c r="A1097" s="13" t="s">
        <v>1411</v>
      </c>
      <c r="B1097" s="13">
        <v>0</v>
      </c>
      <c r="C1097" s="13">
        <v>100</v>
      </c>
    </row>
    <row r="1098" spans="1:3" x14ac:dyDescent="0.3">
      <c r="A1098" s="13" t="s">
        <v>1412</v>
      </c>
      <c r="B1098" s="13">
        <v>0</v>
      </c>
      <c r="C1098" s="13">
        <v>100</v>
      </c>
    </row>
    <row r="1099" spans="1:3" x14ac:dyDescent="0.3">
      <c r="A1099" s="13" t="s">
        <v>1413</v>
      </c>
      <c r="B1099" s="13">
        <v>0</v>
      </c>
      <c r="C1099" s="13">
        <v>100</v>
      </c>
    </row>
    <row r="1100" spans="1:3" x14ac:dyDescent="0.3">
      <c r="A1100" s="13" t="s">
        <v>1414</v>
      </c>
      <c r="B1100" s="13">
        <v>0</v>
      </c>
      <c r="C1100" s="13">
        <v>100</v>
      </c>
    </row>
    <row r="1101" spans="1:3" x14ac:dyDescent="0.3">
      <c r="A1101" s="13" t="s">
        <v>1415</v>
      </c>
      <c r="B1101" s="13">
        <v>0</v>
      </c>
      <c r="C1101" s="13">
        <v>100</v>
      </c>
    </row>
    <row r="1102" spans="1:3" x14ac:dyDescent="0.3">
      <c r="A1102" s="13" t="s">
        <v>1416</v>
      </c>
      <c r="B1102" s="13">
        <v>0</v>
      </c>
      <c r="C1102" s="13">
        <v>100</v>
      </c>
    </row>
    <row r="1105" spans="1:1" x14ac:dyDescent="0.3">
      <c r="A1105" s="13" t="s">
        <v>1417</v>
      </c>
    </row>
    <row r="1106" spans="1:1" x14ac:dyDescent="0.3">
      <c r="A1106" s="13" t="s">
        <v>1418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02E1E-5444-4D05-A782-39272516AA55}">
  <dimension ref="A1:K1106"/>
  <sheetViews>
    <sheetView workbookViewId="0">
      <selection activeCell="K8" sqref="K8"/>
    </sheetView>
  </sheetViews>
  <sheetFormatPr baseColWidth="10" defaultColWidth="8.88671875" defaultRowHeight="14.4" x14ac:dyDescent="0.3"/>
  <cols>
    <col min="1" max="10" width="8.88671875" style="13"/>
    <col min="11" max="11" width="20.44140625" style="13" bestFit="1" customWidth="1"/>
    <col min="12" max="16384" width="8.88671875" style="13"/>
  </cols>
  <sheetData>
    <row r="1" spans="1:11" x14ac:dyDescent="0.3">
      <c r="A1" s="13" t="s">
        <v>314</v>
      </c>
    </row>
    <row r="2" spans="1:11" x14ac:dyDescent="0.3">
      <c r="A2" s="13" t="s">
        <v>315</v>
      </c>
    </row>
    <row r="3" spans="1:11" x14ac:dyDescent="0.3">
      <c r="A3" s="13" t="s">
        <v>1431</v>
      </c>
    </row>
    <row r="4" spans="1:11" x14ac:dyDescent="0.3">
      <c r="A4" s="13" t="s">
        <v>1432</v>
      </c>
    </row>
    <row r="6" spans="1:11" x14ac:dyDescent="0.3">
      <c r="A6" s="13" t="s">
        <v>316</v>
      </c>
      <c r="B6" s="13" t="s">
        <v>317</v>
      </c>
      <c r="C6" s="13" t="s">
        <v>318</v>
      </c>
      <c r="J6" s="11" t="s">
        <v>319</v>
      </c>
      <c r="K6" s="12" t="s">
        <v>320</v>
      </c>
    </row>
    <row r="7" spans="1:11" x14ac:dyDescent="0.3">
      <c r="A7" s="13" t="s">
        <v>321</v>
      </c>
      <c r="B7" s="13">
        <v>0</v>
      </c>
      <c r="C7" s="13">
        <v>100</v>
      </c>
      <c r="J7" s="11">
        <v>2023</v>
      </c>
      <c r="K7" s="11">
        <f>COUNTIF(B7:B371, "&gt;0,254")</f>
        <v>3</v>
      </c>
    </row>
    <row r="8" spans="1:11" x14ac:dyDescent="0.3">
      <c r="A8" s="13" t="s">
        <v>322</v>
      </c>
      <c r="B8" s="13">
        <v>0</v>
      </c>
      <c r="C8" s="13">
        <v>100</v>
      </c>
      <c r="J8" s="11">
        <v>2024</v>
      </c>
      <c r="K8" s="11">
        <f>COUNTIF(B372:B737, "&gt;0,254")</f>
        <v>3</v>
      </c>
    </row>
    <row r="9" spans="1:11" x14ac:dyDescent="0.3">
      <c r="A9" s="13" t="s">
        <v>323</v>
      </c>
      <c r="B9" s="13">
        <v>0</v>
      </c>
      <c r="C9" s="13">
        <v>100</v>
      </c>
      <c r="J9" s="11">
        <v>2025</v>
      </c>
      <c r="K9" s="11">
        <f>COUNTIF(B738:B1102, "&gt;0,254")</f>
        <v>2</v>
      </c>
    </row>
    <row r="10" spans="1:11" x14ac:dyDescent="0.3">
      <c r="A10" s="13" t="s">
        <v>324</v>
      </c>
      <c r="B10" s="13">
        <v>0</v>
      </c>
      <c r="C10" s="13">
        <v>100</v>
      </c>
    </row>
    <row r="11" spans="1:11" x14ac:dyDescent="0.3">
      <c r="A11" s="13" t="s">
        <v>325</v>
      </c>
      <c r="B11" s="13">
        <v>0</v>
      </c>
      <c r="C11" s="13">
        <v>100</v>
      </c>
    </row>
    <row r="12" spans="1:11" x14ac:dyDescent="0.3">
      <c r="A12" s="13" t="s">
        <v>326</v>
      </c>
      <c r="B12" s="13">
        <v>0</v>
      </c>
      <c r="C12" s="13">
        <v>100</v>
      </c>
    </row>
    <row r="13" spans="1:11" x14ac:dyDescent="0.3">
      <c r="A13" s="13" t="s">
        <v>327</v>
      </c>
      <c r="B13" s="13">
        <v>0</v>
      </c>
      <c r="C13" s="13">
        <v>100</v>
      </c>
    </row>
    <row r="14" spans="1:11" x14ac:dyDescent="0.3">
      <c r="A14" s="13" t="s">
        <v>328</v>
      </c>
      <c r="B14" s="13">
        <v>0</v>
      </c>
      <c r="C14" s="13">
        <v>100</v>
      </c>
    </row>
    <row r="15" spans="1:11" x14ac:dyDescent="0.3">
      <c r="A15" s="13" t="s">
        <v>329</v>
      </c>
      <c r="B15" s="13">
        <v>0</v>
      </c>
      <c r="C15" s="13">
        <v>100</v>
      </c>
    </row>
    <row r="16" spans="1:11" x14ac:dyDescent="0.3">
      <c r="A16" s="13" t="s">
        <v>330</v>
      </c>
      <c r="B16" s="13">
        <v>0</v>
      </c>
      <c r="C16" s="13">
        <v>100</v>
      </c>
    </row>
    <row r="17" spans="1:3" x14ac:dyDescent="0.3">
      <c r="A17" s="13" t="s">
        <v>331</v>
      </c>
      <c r="B17" s="13">
        <v>0</v>
      </c>
      <c r="C17" s="13">
        <v>100</v>
      </c>
    </row>
    <row r="18" spans="1:3" x14ac:dyDescent="0.3">
      <c r="A18" s="13" t="s">
        <v>332</v>
      </c>
      <c r="B18" s="13">
        <v>0</v>
      </c>
      <c r="C18" s="13">
        <v>100</v>
      </c>
    </row>
    <row r="19" spans="1:3" x14ac:dyDescent="0.3">
      <c r="A19" s="13" t="s">
        <v>333</v>
      </c>
      <c r="B19" s="13">
        <v>0</v>
      </c>
      <c r="C19" s="13">
        <v>100</v>
      </c>
    </row>
    <row r="20" spans="1:3" x14ac:dyDescent="0.3">
      <c r="A20" s="13" t="s">
        <v>334</v>
      </c>
      <c r="B20" s="13">
        <v>0</v>
      </c>
      <c r="C20" s="13">
        <v>100</v>
      </c>
    </row>
    <row r="21" spans="1:3" x14ac:dyDescent="0.3">
      <c r="A21" s="13" t="s">
        <v>335</v>
      </c>
      <c r="B21" s="13">
        <v>0</v>
      </c>
      <c r="C21" s="13">
        <v>100</v>
      </c>
    </row>
    <row r="22" spans="1:3" x14ac:dyDescent="0.3">
      <c r="A22" s="13" t="s">
        <v>336</v>
      </c>
      <c r="B22" s="13">
        <v>0</v>
      </c>
      <c r="C22" s="13">
        <v>100</v>
      </c>
    </row>
    <row r="23" spans="1:3" x14ac:dyDescent="0.3">
      <c r="A23" s="13" t="s">
        <v>337</v>
      </c>
      <c r="B23" s="13">
        <v>0</v>
      </c>
      <c r="C23" s="13">
        <v>100</v>
      </c>
    </row>
    <row r="24" spans="1:3" x14ac:dyDescent="0.3">
      <c r="A24" s="13" t="s">
        <v>338</v>
      </c>
      <c r="B24" s="13">
        <v>0</v>
      </c>
      <c r="C24" s="13">
        <v>100</v>
      </c>
    </row>
    <row r="25" spans="1:3" x14ac:dyDescent="0.3">
      <c r="A25" s="13" t="s">
        <v>339</v>
      </c>
      <c r="B25" s="13">
        <v>0</v>
      </c>
      <c r="C25" s="13">
        <v>100</v>
      </c>
    </row>
    <row r="26" spans="1:3" x14ac:dyDescent="0.3">
      <c r="A26" s="13" t="s">
        <v>340</v>
      </c>
      <c r="B26" s="13">
        <v>0</v>
      </c>
      <c r="C26" s="13">
        <v>100</v>
      </c>
    </row>
    <row r="27" spans="1:3" x14ac:dyDescent="0.3">
      <c r="A27" s="13" t="s">
        <v>341</v>
      </c>
      <c r="B27" s="13">
        <v>0</v>
      </c>
      <c r="C27" s="13">
        <v>100</v>
      </c>
    </row>
    <row r="28" spans="1:3" x14ac:dyDescent="0.3">
      <c r="A28" s="13" t="s">
        <v>342</v>
      </c>
      <c r="B28" s="13">
        <v>0</v>
      </c>
      <c r="C28" s="13">
        <v>100</v>
      </c>
    </row>
    <row r="29" spans="1:3" x14ac:dyDescent="0.3">
      <c r="A29" s="13" t="s">
        <v>343</v>
      </c>
      <c r="B29" s="13">
        <v>0</v>
      </c>
      <c r="C29" s="13">
        <v>100</v>
      </c>
    </row>
    <row r="30" spans="1:3" x14ac:dyDescent="0.3">
      <c r="A30" s="13" t="s">
        <v>344</v>
      </c>
      <c r="B30" s="13">
        <v>0</v>
      </c>
      <c r="C30" s="13">
        <v>100</v>
      </c>
    </row>
    <row r="31" spans="1:3" x14ac:dyDescent="0.3">
      <c r="A31" s="13" t="s">
        <v>345</v>
      </c>
      <c r="B31" s="13">
        <v>0</v>
      </c>
      <c r="C31" s="13">
        <v>100</v>
      </c>
    </row>
    <row r="32" spans="1:3" x14ac:dyDescent="0.3">
      <c r="A32" s="13" t="s">
        <v>346</v>
      </c>
      <c r="B32" s="13">
        <v>0</v>
      </c>
      <c r="C32" s="13">
        <v>100</v>
      </c>
    </row>
    <row r="33" spans="1:3" x14ac:dyDescent="0.3">
      <c r="A33" s="13" t="s">
        <v>347</v>
      </c>
      <c r="B33" s="13">
        <v>0</v>
      </c>
      <c r="C33" s="13">
        <v>100</v>
      </c>
    </row>
    <row r="34" spans="1:3" x14ac:dyDescent="0.3">
      <c r="A34" s="13" t="s">
        <v>348</v>
      </c>
      <c r="B34" s="13">
        <v>0</v>
      </c>
      <c r="C34" s="13">
        <v>100</v>
      </c>
    </row>
    <row r="35" spans="1:3" x14ac:dyDescent="0.3">
      <c r="A35" s="13" t="s">
        <v>349</v>
      </c>
      <c r="B35" s="13">
        <v>0</v>
      </c>
      <c r="C35" s="13">
        <v>100</v>
      </c>
    </row>
    <row r="36" spans="1:3" x14ac:dyDescent="0.3">
      <c r="A36" s="13" t="s">
        <v>350</v>
      </c>
      <c r="B36" s="13">
        <v>0</v>
      </c>
      <c r="C36" s="13">
        <v>100</v>
      </c>
    </row>
    <row r="37" spans="1:3" x14ac:dyDescent="0.3">
      <c r="A37" s="13" t="s">
        <v>351</v>
      </c>
      <c r="B37" s="13">
        <v>0</v>
      </c>
      <c r="C37" s="13">
        <v>100</v>
      </c>
    </row>
    <row r="38" spans="1:3" x14ac:dyDescent="0.3">
      <c r="A38" s="13" t="s">
        <v>352</v>
      </c>
      <c r="B38" s="13">
        <v>0</v>
      </c>
      <c r="C38" s="13">
        <v>100</v>
      </c>
    </row>
    <row r="39" spans="1:3" x14ac:dyDescent="0.3">
      <c r="A39" s="13" t="s">
        <v>353</v>
      </c>
      <c r="B39" s="13">
        <v>0</v>
      </c>
      <c r="C39" s="13">
        <v>100</v>
      </c>
    </row>
    <row r="40" spans="1:3" x14ac:dyDescent="0.3">
      <c r="A40" s="13" t="s">
        <v>354</v>
      </c>
      <c r="B40" s="13">
        <v>0</v>
      </c>
      <c r="C40" s="13">
        <v>100</v>
      </c>
    </row>
    <row r="41" spans="1:3" x14ac:dyDescent="0.3">
      <c r="A41" s="13" t="s">
        <v>355</v>
      </c>
      <c r="B41" s="13">
        <v>0.2</v>
      </c>
      <c r="C41" s="13">
        <v>100</v>
      </c>
    </row>
    <row r="42" spans="1:3" x14ac:dyDescent="0.3">
      <c r="A42" s="13" t="s">
        <v>356</v>
      </c>
      <c r="B42" s="13">
        <v>2.4</v>
      </c>
      <c r="C42" s="13">
        <v>100</v>
      </c>
    </row>
    <row r="43" spans="1:3" x14ac:dyDescent="0.3">
      <c r="A43" s="13" t="s">
        <v>357</v>
      </c>
      <c r="B43" s="13">
        <v>0</v>
      </c>
      <c r="C43" s="13">
        <v>100</v>
      </c>
    </row>
    <row r="44" spans="1:3" x14ac:dyDescent="0.3">
      <c r="A44" s="13" t="s">
        <v>358</v>
      </c>
      <c r="B44" s="13">
        <v>0</v>
      </c>
      <c r="C44" s="13">
        <v>100</v>
      </c>
    </row>
    <row r="45" spans="1:3" x14ac:dyDescent="0.3">
      <c r="A45" s="13" t="s">
        <v>359</v>
      </c>
      <c r="B45" s="13">
        <v>0</v>
      </c>
      <c r="C45" s="13">
        <v>100</v>
      </c>
    </row>
    <row r="46" spans="1:3" x14ac:dyDescent="0.3">
      <c r="A46" s="13" t="s">
        <v>360</v>
      </c>
      <c r="B46" s="13">
        <v>0</v>
      </c>
      <c r="C46" s="13">
        <v>100</v>
      </c>
    </row>
    <row r="47" spans="1:3" x14ac:dyDescent="0.3">
      <c r="A47" s="13" t="s">
        <v>361</v>
      </c>
      <c r="B47" s="13">
        <v>0</v>
      </c>
      <c r="C47" s="13">
        <v>100</v>
      </c>
    </row>
    <row r="48" spans="1:3" x14ac:dyDescent="0.3">
      <c r="A48" s="13" t="s">
        <v>362</v>
      </c>
      <c r="B48" s="13">
        <v>0</v>
      </c>
      <c r="C48" s="13">
        <v>100</v>
      </c>
    </row>
    <row r="49" spans="1:3" x14ac:dyDescent="0.3">
      <c r="A49" s="13" t="s">
        <v>363</v>
      </c>
      <c r="B49" s="13">
        <v>0</v>
      </c>
      <c r="C49" s="13">
        <v>100</v>
      </c>
    </row>
    <row r="50" spans="1:3" x14ac:dyDescent="0.3">
      <c r="A50" s="13" t="s">
        <v>364</v>
      </c>
      <c r="B50" s="13">
        <v>0</v>
      </c>
      <c r="C50" s="13">
        <v>100</v>
      </c>
    </row>
    <row r="51" spans="1:3" x14ac:dyDescent="0.3">
      <c r="A51" s="13" t="s">
        <v>365</v>
      </c>
      <c r="B51" s="13">
        <v>0</v>
      </c>
      <c r="C51" s="13">
        <v>100</v>
      </c>
    </row>
    <row r="52" spans="1:3" x14ac:dyDescent="0.3">
      <c r="A52" s="13" t="s">
        <v>366</v>
      </c>
      <c r="B52" s="13">
        <v>0</v>
      </c>
      <c r="C52" s="13">
        <v>100</v>
      </c>
    </row>
    <row r="53" spans="1:3" x14ac:dyDescent="0.3">
      <c r="A53" s="13" t="s">
        <v>367</v>
      </c>
      <c r="B53" s="13">
        <v>0</v>
      </c>
      <c r="C53" s="13">
        <v>100</v>
      </c>
    </row>
    <row r="54" spans="1:3" x14ac:dyDescent="0.3">
      <c r="A54" s="13" t="s">
        <v>368</v>
      </c>
      <c r="B54" s="13">
        <v>0</v>
      </c>
      <c r="C54" s="13">
        <v>100</v>
      </c>
    </row>
    <row r="55" spans="1:3" x14ac:dyDescent="0.3">
      <c r="A55" s="13" t="s">
        <v>369</v>
      </c>
      <c r="B55" s="13">
        <v>0</v>
      </c>
      <c r="C55" s="13">
        <v>100</v>
      </c>
    </row>
    <row r="56" spans="1:3" x14ac:dyDescent="0.3">
      <c r="A56" s="13" t="s">
        <v>370</v>
      </c>
      <c r="B56" s="13">
        <v>0</v>
      </c>
      <c r="C56" s="13">
        <v>100</v>
      </c>
    </row>
    <row r="57" spans="1:3" x14ac:dyDescent="0.3">
      <c r="A57" s="13" t="s">
        <v>371</v>
      </c>
      <c r="B57" s="13">
        <v>0</v>
      </c>
      <c r="C57" s="13">
        <v>100</v>
      </c>
    </row>
    <row r="58" spans="1:3" x14ac:dyDescent="0.3">
      <c r="A58" s="13" t="s">
        <v>372</v>
      </c>
      <c r="B58" s="13">
        <v>0</v>
      </c>
      <c r="C58" s="13">
        <v>100</v>
      </c>
    </row>
    <row r="59" spans="1:3" x14ac:dyDescent="0.3">
      <c r="A59" s="13" t="s">
        <v>373</v>
      </c>
      <c r="B59" s="13">
        <v>0</v>
      </c>
      <c r="C59" s="13">
        <v>100</v>
      </c>
    </row>
    <row r="60" spans="1:3" x14ac:dyDescent="0.3">
      <c r="A60" s="13" t="s">
        <v>374</v>
      </c>
      <c r="B60" s="13">
        <v>0</v>
      </c>
      <c r="C60" s="13">
        <v>100</v>
      </c>
    </row>
    <row r="61" spans="1:3" x14ac:dyDescent="0.3">
      <c r="A61" s="13" t="s">
        <v>375</v>
      </c>
      <c r="B61" s="13">
        <v>0</v>
      </c>
      <c r="C61" s="13">
        <v>100</v>
      </c>
    </row>
    <row r="62" spans="1:3" x14ac:dyDescent="0.3">
      <c r="A62" s="13" t="s">
        <v>376</v>
      </c>
      <c r="B62" s="13">
        <v>0</v>
      </c>
      <c r="C62" s="13">
        <v>100</v>
      </c>
    </row>
    <row r="63" spans="1:3" x14ac:dyDescent="0.3">
      <c r="A63" s="13" t="s">
        <v>377</v>
      </c>
      <c r="B63" s="13">
        <v>0</v>
      </c>
      <c r="C63" s="13">
        <v>100</v>
      </c>
    </row>
    <row r="64" spans="1:3" x14ac:dyDescent="0.3">
      <c r="A64" s="13" t="s">
        <v>378</v>
      </c>
      <c r="B64" s="13">
        <v>0</v>
      </c>
      <c r="C64" s="13">
        <v>100</v>
      </c>
    </row>
    <row r="65" spans="1:3" x14ac:dyDescent="0.3">
      <c r="A65" s="13" t="s">
        <v>379</v>
      </c>
      <c r="B65" s="13">
        <v>0</v>
      </c>
      <c r="C65" s="13">
        <v>100</v>
      </c>
    </row>
    <row r="66" spans="1:3" x14ac:dyDescent="0.3">
      <c r="A66" s="13" t="s">
        <v>380</v>
      </c>
      <c r="B66" s="13">
        <v>0</v>
      </c>
      <c r="C66" s="13">
        <v>100</v>
      </c>
    </row>
    <row r="67" spans="1:3" x14ac:dyDescent="0.3">
      <c r="A67" s="13" t="s">
        <v>381</v>
      </c>
      <c r="B67" s="13">
        <v>0</v>
      </c>
      <c r="C67" s="13">
        <v>100</v>
      </c>
    </row>
    <row r="68" spans="1:3" x14ac:dyDescent="0.3">
      <c r="A68" s="13" t="s">
        <v>382</v>
      </c>
      <c r="B68" s="13">
        <v>0</v>
      </c>
      <c r="C68" s="13">
        <v>100</v>
      </c>
    </row>
    <row r="69" spans="1:3" x14ac:dyDescent="0.3">
      <c r="A69" s="13" t="s">
        <v>383</v>
      </c>
      <c r="B69" s="13">
        <v>0</v>
      </c>
      <c r="C69" s="13">
        <v>100</v>
      </c>
    </row>
    <row r="70" spans="1:3" x14ac:dyDescent="0.3">
      <c r="A70" s="13" t="s">
        <v>384</v>
      </c>
      <c r="B70" s="13">
        <v>0</v>
      </c>
      <c r="C70" s="13">
        <v>100</v>
      </c>
    </row>
    <row r="71" spans="1:3" x14ac:dyDescent="0.3">
      <c r="A71" s="13" t="s">
        <v>385</v>
      </c>
      <c r="B71" s="13">
        <v>0</v>
      </c>
      <c r="C71" s="13">
        <v>100</v>
      </c>
    </row>
    <row r="72" spans="1:3" x14ac:dyDescent="0.3">
      <c r="A72" s="13" t="s">
        <v>386</v>
      </c>
      <c r="B72" s="13">
        <v>0</v>
      </c>
      <c r="C72" s="13">
        <v>100</v>
      </c>
    </row>
    <row r="73" spans="1:3" x14ac:dyDescent="0.3">
      <c r="A73" s="13" t="s">
        <v>387</v>
      </c>
      <c r="B73" s="13">
        <v>0</v>
      </c>
      <c r="C73" s="13">
        <v>100</v>
      </c>
    </row>
    <row r="74" spans="1:3" x14ac:dyDescent="0.3">
      <c r="A74" s="13" t="s">
        <v>388</v>
      </c>
      <c r="B74" s="13">
        <v>0</v>
      </c>
      <c r="C74" s="13">
        <v>100</v>
      </c>
    </row>
    <row r="75" spans="1:3" x14ac:dyDescent="0.3">
      <c r="A75" s="13" t="s">
        <v>389</v>
      </c>
      <c r="B75" s="13">
        <v>0</v>
      </c>
      <c r="C75" s="13">
        <v>100</v>
      </c>
    </row>
    <row r="76" spans="1:3" x14ac:dyDescent="0.3">
      <c r="A76" s="13" t="s">
        <v>390</v>
      </c>
      <c r="B76" s="13">
        <v>0</v>
      </c>
      <c r="C76" s="13">
        <v>100</v>
      </c>
    </row>
    <row r="77" spans="1:3" x14ac:dyDescent="0.3">
      <c r="A77" s="13" t="s">
        <v>391</v>
      </c>
      <c r="B77" s="13">
        <v>0</v>
      </c>
      <c r="C77" s="13">
        <v>100</v>
      </c>
    </row>
    <row r="78" spans="1:3" x14ac:dyDescent="0.3">
      <c r="A78" s="13" t="s">
        <v>392</v>
      </c>
      <c r="B78" s="13">
        <v>0</v>
      </c>
      <c r="C78" s="13">
        <v>100</v>
      </c>
    </row>
    <row r="79" spans="1:3" x14ac:dyDescent="0.3">
      <c r="A79" s="13" t="s">
        <v>393</v>
      </c>
      <c r="B79" s="13">
        <v>0</v>
      </c>
      <c r="C79" s="13">
        <v>100</v>
      </c>
    </row>
    <row r="80" spans="1:3" x14ac:dyDescent="0.3">
      <c r="A80" s="13" t="s">
        <v>394</v>
      </c>
      <c r="B80" s="13">
        <v>0</v>
      </c>
      <c r="C80" s="13">
        <v>100</v>
      </c>
    </row>
    <row r="81" spans="1:3" x14ac:dyDescent="0.3">
      <c r="A81" s="13" t="s">
        <v>395</v>
      </c>
      <c r="B81" s="13">
        <v>0</v>
      </c>
      <c r="C81" s="13">
        <v>100</v>
      </c>
    </row>
    <row r="82" spans="1:3" x14ac:dyDescent="0.3">
      <c r="A82" s="13" t="s">
        <v>396</v>
      </c>
      <c r="B82" s="13">
        <v>0</v>
      </c>
      <c r="C82" s="13">
        <v>100</v>
      </c>
    </row>
    <row r="83" spans="1:3" x14ac:dyDescent="0.3">
      <c r="A83" s="13" t="s">
        <v>397</v>
      </c>
      <c r="B83" s="13">
        <v>0</v>
      </c>
      <c r="C83" s="13">
        <v>100</v>
      </c>
    </row>
    <row r="84" spans="1:3" x14ac:dyDescent="0.3">
      <c r="A84" s="13" t="s">
        <v>398</v>
      </c>
      <c r="B84" s="13">
        <v>0</v>
      </c>
      <c r="C84" s="13">
        <v>100</v>
      </c>
    </row>
    <row r="85" spans="1:3" x14ac:dyDescent="0.3">
      <c r="A85" s="13" t="s">
        <v>399</v>
      </c>
      <c r="B85" s="13">
        <v>0</v>
      </c>
      <c r="C85" s="13">
        <v>100</v>
      </c>
    </row>
    <row r="86" spans="1:3" x14ac:dyDescent="0.3">
      <c r="A86" s="13" t="s">
        <v>400</v>
      </c>
      <c r="B86" s="13">
        <v>0</v>
      </c>
      <c r="C86" s="13">
        <v>100</v>
      </c>
    </row>
    <row r="87" spans="1:3" x14ac:dyDescent="0.3">
      <c r="A87" s="13" t="s">
        <v>401</v>
      </c>
      <c r="B87" s="13">
        <v>0</v>
      </c>
      <c r="C87" s="13">
        <v>100</v>
      </c>
    </row>
    <row r="88" spans="1:3" x14ac:dyDescent="0.3">
      <c r="A88" s="13" t="s">
        <v>402</v>
      </c>
      <c r="B88" s="13">
        <v>0</v>
      </c>
      <c r="C88" s="13">
        <v>100</v>
      </c>
    </row>
    <row r="89" spans="1:3" x14ac:dyDescent="0.3">
      <c r="A89" s="13" t="s">
        <v>403</v>
      </c>
      <c r="B89" s="13">
        <v>0</v>
      </c>
      <c r="C89" s="13">
        <v>100</v>
      </c>
    </row>
    <row r="90" spans="1:3" x14ac:dyDescent="0.3">
      <c r="A90" s="13" t="s">
        <v>404</v>
      </c>
      <c r="B90" s="13">
        <v>0</v>
      </c>
      <c r="C90" s="13">
        <v>100</v>
      </c>
    </row>
    <row r="91" spans="1:3" x14ac:dyDescent="0.3">
      <c r="A91" s="13" t="s">
        <v>405</v>
      </c>
      <c r="B91" s="13">
        <v>0</v>
      </c>
      <c r="C91" s="13">
        <v>100</v>
      </c>
    </row>
    <row r="92" spans="1:3" x14ac:dyDescent="0.3">
      <c r="A92" s="13" t="s">
        <v>406</v>
      </c>
      <c r="B92" s="13">
        <v>0</v>
      </c>
      <c r="C92" s="13">
        <v>100</v>
      </c>
    </row>
    <row r="93" spans="1:3" x14ac:dyDescent="0.3">
      <c r="A93" s="13" t="s">
        <v>407</v>
      </c>
      <c r="B93" s="13">
        <v>0</v>
      </c>
      <c r="C93" s="13">
        <v>100</v>
      </c>
    </row>
    <row r="94" spans="1:3" x14ac:dyDescent="0.3">
      <c r="A94" s="13" t="s">
        <v>408</v>
      </c>
      <c r="B94" s="13">
        <v>0</v>
      </c>
      <c r="C94" s="13">
        <v>100</v>
      </c>
    </row>
    <row r="95" spans="1:3" x14ac:dyDescent="0.3">
      <c r="A95" s="13" t="s">
        <v>409</v>
      </c>
      <c r="B95" s="13">
        <v>0</v>
      </c>
      <c r="C95" s="13">
        <v>100</v>
      </c>
    </row>
    <row r="96" spans="1:3" x14ac:dyDescent="0.3">
      <c r="A96" s="13" t="s">
        <v>410</v>
      </c>
      <c r="B96" s="13">
        <v>0</v>
      </c>
      <c r="C96" s="13">
        <v>100</v>
      </c>
    </row>
    <row r="97" spans="1:3" x14ac:dyDescent="0.3">
      <c r="A97" s="13" t="s">
        <v>411</v>
      </c>
      <c r="B97" s="13">
        <v>0</v>
      </c>
      <c r="C97" s="13">
        <v>100</v>
      </c>
    </row>
    <row r="98" spans="1:3" x14ac:dyDescent="0.3">
      <c r="A98" s="13" t="s">
        <v>412</v>
      </c>
      <c r="B98" s="13">
        <v>0</v>
      </c>
      <c r="C98" s="13">
        <v>100</v>
      </c>
    </row>
    <row r="99" spans="1:3" x14ac:dyDescent="0.3">
      <c r="A99" s="13" t="s">
        <v>413</v>
      </c>
      <c r="B99" s="13">
        <v>0</v>
      </c>
      <c r="C99" s="13">
        <v>100</v>
      </c>
    </row>
    <row r="100" spans="1:3" x14ac:dyDescent="0.3">
      <c r="A100" s="13" t="s">
        <v>414</v>
      </c>
      <c r="B100" s="13">
        <v>0</v>
      </c>
      <c r="C100" s="13">
        <v>100</v>
      </c>
    </row>
    <row r="101" spans="1:3" x14ac:dyDescent="0.3">
      <c r="A101" s="13" t="s">
        <v>415</v>
      </c>
      <c r="B101" s="13">
        <v>0</v>
      </c>
      <c r="C101" s="13">
        <v>100</v>
      </c>
    </row>
    <row r="102" spans="1:3" x14ac:dyDescent="0.3">
      <c r="A102" s="13" t="s">
        <v>416</v>
      </c>
      <c r="B102" s="13">
        <v>0</v>
      </c>
      <c r="C102" s="13">
        <v>100</v>
      </c>
    </row>
    <row r="103" spans="1:3" x14ac:dyDescent="0.3">
      <c r="A103" s="13" t="s">
        <v>417</v>
      </c>
      <c r="B103" s="13">
        <v>0</v>
      </c>
      <c r="C103" s="13">
        <v>100</v>
      </c>
    </row>
    <row r="104" spans="1:3" x14ac:dyDescent="0.3">
      <c r="A104" s="13" t="s">
        <v>418</v>
      </c>
      <c r="B104" s="13">
        <v>0</v>
      </c>
      <c r="C104" s="13">
        <v>100</v>
      </c>
    </row>
    <row r="105" spans="1:3" x14ac:dyDescent="0.3">
      <c r="A105" s="13" t="s">
        <v>419</v>
      </c>
      <c r="B105" s="13">
        <v>0</v>
      </c>
      <c r="C105" s="13">
        <v>100</v>
      </c>
    </row>
    <row r="106" spans="1:3" x14ac:dyDescent="0.3">
      <c r="A106" s="13" t="s">
        <v>420</v>
      </c>
      <c r="B106" s="13">
        <v>0</v>
      </c>
      <c r="C106" s="13">
        <v>100</v>
      </c>
    </row>
    <row r="107" spans="1:3" x14ac:dyDescent="0.3">
      <c r="A107" s="13" t="s">
        <v>421</v>
      </c>
      <c r="B107" s="13">
        <v>0</v>
      </c>
      <c r="C107" s="13">
        <v>100</v>
      </c>
    </row>
    <row r="108" spans="1:3" x14ac:dyDescent="0.3">
      <c r="A108" s="13" t="s">
        <v>422</v>
      </c>
      <c r="B108" s="13">
        <v>0</v>
      </c>
      <c r="C108" s="13">
        <v>100</v>
      </c>
    </row>
    <row r="109" spans="1:3" x14ac:dyDescent="0.3">
      <c r="A109" s="13" t="s">
        <v>423</v>
      </c>
      <c r="B109" s="13">
        <v>0</v>
      </c>
      <c r="C109" s="13">
        <v>100</v>
      </c>
    </row>
    <row r="110" spans="1:3" x14ac:dyDescent="0.3">
      <c r="A110" s="13" t="s">
        <v>424</v>
      </c>
      <c r="B110" s="13">
        <v>0</v>
      </c>
      <c r="C110" s="13">
        <v>100</v>
      </c>
    </row>
    <row r="111" spans="1:3" x14ac:dyDescent="0.3">
      <c r="A111" s="13" t="s">
        <v>425</v>
      </c>
      <c r="B111" s="13">
        <v>0</v>
      </c>
      <c r="C111" s="13">
        <v>100</v>
      </c>
    </row>
    <row r="112" spans="1:3" x14ac:dyDescent="0.3">
      <c r="A112" s="13" t="s">
        <v>426</v>
      </c>
      <c r="B112" s="13">
        <v>0</v>
      </c>
      <c r="C112" s="13">
        <v>100</v>
      </c>
    </row>
    <row r="113" spans="1:3" x14ac:dyDescent="0.3">
      <c r="A113" s="13" t="s">
        <v>427</v>
      </c>
      <c r="B113" s="13">
        <v>0</v>
      </c>
      <c r="C113" s="13">
        <v>100</v>
      </c>
    </row>
    <row r="114" spans="1:3" x14ac:dyDescent="0.3">
      <c r="A114" s="13" t="s">
        <v>428</v>
      </c>
      <c r="B114" s="13">
        <v>0</v>
      </c>
      <c r="C114" s="13">
        <v>100</v>
      </c>
    </row>
    <row r="115" spans="1:3" x14ac:dyDescent="0.3">
      <c r="A115" s="13" t="s">
        <v>429</v>
      </c>
      <c r="B115" s="13">
        <v>0</v>
      </c>
      <c r="C115" s="13">
        <v>100</v>
      </c>
    </row>
    <row r="116" spans="1:3" x14ac:dyDescent="0.3">
      <c r="A116" s="13" t="s">
        <v>430</v>
      </c>
      <c r="B116" s="13">
        <v>0</v>
      </c>
      <c r="C116" s="13">
        <v>100</v>
      </c>
    </row>
    <row r="117" spans="1:3" x14ac:dyDescent="0.3">
      <c r="A117" s="13" t="s">
        <v>431</v>
      </c>
      <c r="B117" s="13">
        <v>0</v>
      </c>
      <c r="C117" s="13">
        <v>100</v>
      </c>
    </row>
    <row r="118" spans="1:3" x14ac:dyDescent="0.3">
      <c r="A118" s="13" t="s">
        <v>432</v>
      </c>
      <c r="B118" s="13">
        <v>0</v>
      </c>
      <c r="C118" s="13">
        <v>100</v>
      </c>
    </row>
    <row r="119" spans="1:3" x14ac:dyDescent="0.3">
      <c r="A119" s="13" t="s">
        <v>433</v>
      </c>
      <c r="B119" s="13">
        <v>0</v>
      </c>
      <c r="C119" s="13">
        <v>100</v>
      </c>
    </row>
    <row r="120" spans="1:3" x14ac:dyDescent="0.3">
      <c r="A120" s="13" t="s">
        <v>434</v>
      </c>
      <c r="B120" s="13">
        <v>0</v>
      </c>
      <c r="C120" s="13">
        <v>100</v>
      </c>
    </row>
    <row r="121" spans="1:3" x14ac:dyDescent="0.3">
      <c r="A121" s="13" t="s">
        <v>435</v>
      </c>
      <c r="B121" s="13">
        <v>0</v>
      </c>
      <c r="C121" s="13">
        <v>100</v>
      </c>
    </row>
    <row r="122" spans="1:3" x14ac:dyDescent="0.3">
      <c r="A122" s="13" t="s">
        <v>436</v>
      </c>
      <c r="B122" s="13">
        <v>0</v>
      </c>
      <c r="C122" s="13">
        <v>100</v>
      </c>
    </row>
    <row r="123" spans="1:3" x14ac:dyDescent="0.3">
      <c r="A123" s="13" t="s">
        <v>437</v>
      </c>
      <c r="B123" s="13">
        <v>0</v>
      </c>
      <c r="C123" s="13">
        <v>100</v>
      </c>
    </row>
    <row r="124" spans="1:3" x14ac:dyDescent="0.3">
      <c r="A124" s="13" t="s">
        <v>438</v>
      </c>
      <c r="B124" s="13">
        <v>0</v>
      </c>
      <c r="C124" s="13">
        <v>100</v>
      </c>
    </row>
    <row r="125" spans="1:3" x14ac:dyDescent="0.3">
      <c r="A125" s="13" t="s">
        <v>439</v>
      </c>
      <c r="B125" s="13">
        <v>0</v>
      </c>
      <c r="C125" s="13">
        <v>100</v>
      </c>
    </row>
    <row r="126" spans="1:3" x14ac:dyDescent="0.3">
      <c r="A126" s="13" t="s">
        <v>440</v>
      </c>
      <c r="B126" s="13">
        <v>0</v>
      </c>
      <c r="C126" s="13">
        <v>100</v>
      </c>
    </row>
    <row r="127" spans="1:3" x14ac:dyDescent="0.3">
      <c r="A127" s="13" t="s">
        <v>441</v>
      </c>
      <c r="B127" s="13">
        <v>0</v>
      </c>
      <c r="C127" s="13">
        <v>100</v>
      </c>
    </row>
    <row r="128" spans="1:3" x14ac:dyDescent="0.3">
      <c r="A128" s="13" t="s">
        <v>442</v>
      </c>
      <c r="B128" s="13">
        <v>0</v>
      </c>
      <c r="C128" s="13">
        <v>100</v>
      </c>
    </row>
    <row r="129" spans="1:3" x14ac:dyDescent="0.3">
      <c r="A129" s="13" t="s">
        <v>443</v>
      </c>
      <c r="B129" s="13">
        <v>0</v>
      </c>
      <c r="C129" s="13">
        <v>100</v>
      </c>
    </row>
    <row r="130" spans="1:3" x14ac:dyDescent="0.3">
      <c r="A130" s="13" t="s">
        <v>444</v>
      </c>
      <c r="B130" s="13">
        <v>0</v>
      </c>
      <c r="C130" s="13">
        <v>100</v>
      </c>
    </row>
    <row r="131" spans="1:3" x14ac:dyDescent="0.3">
      <c r="A131" s="13" t="s">
        <v>445</v>
      </c>
      <c r="B131" s="13">
        <v>0</v>
      </c>
      <c r="C131" s="13">
        <v>100</v>
      </c>
    </row>
    <row r="132" spans="1:3" x14ac:dyDescent="0.3">
      <c r="A132" s="13" t="s">
        <v>446</v>
      </c>
      <c r="B132" s="13">
        <v>0</v>
      </c>
      <c r="C132" s="13">
        <v>100</v>
      </c>
    </row>
    <row r="133" spans="1:3" x14ac:dyDescent="0.3">
      <c r="A133" s="13" t="s">
        <v>447</v>
      </c>
      <c r="B133" s="13">
        <v>0</v>
      </c>
      <c r="C133" s="13">
        <v>100</v>
      </c>
    </row>
    <row r="134" spans="1:3" x14ac:dyDescent="0.3">
      <c r="A134" s="13" t="s">
        <v>448</v>
      </c>
      <c r="B134" s="13">
        <v>0</v>
      </c>
      <c r="C134" s="13">
        <v>100</v>
      </c>
    </row>
    <row r="135" spans="1:3" x14ac:dyDescent="0.3">
      <c r="A135" s="13" t="s">
        <v>449</v>
      </c>
      <c r="B135" s="13">
        <v>0</v>
      </c>
      <c r="C135" s="13">
        <v>100</v>
      </c>
    </row>
    <row r="136" spans="1:3" x14ac:dyDescent="0.3">
      <c r="A136" s="13" t="s">
        <v>450</v>
      </c>
      <c r="B136" s="13">
        <v>0</v>
      </c>
      <c r="C136" s="13">
        <v>100</v>
      </c>
    </row>
    <row r="137" spans="1:3" x14ac:dyDescent="0.3">
      <c r="A137" s="13" t="s">
        <v>451</v>
      </c>
      <c r="B137" s="13">
        <v>0</v>
      </c>
      <c r="C137" s="13">
        <v>100</v>
      </c>
    </row>
    <row r="138" spans="1:3" x14ac:dyDescent="0.3">
      <c r="A138" s="13" t="s">
        <v>452</v>
      </c>
      <c r="B138" s="13">
        <v>0</v>
      </c>
      <c r="C138" s="13">
        <v>100</v>
      </c>
    </row>
    <row r="139" spans="1:3" x14ac:dyDescent="0.3">
      <c r="A139" s="13" t="s">
        <v>453</v>
      </c>
      <c r="B139" s="13">
        <v>0</v>
      </c>
      <c r="C139" s="13">
        <v>100</v>
      </c>
    </row>
    <row r="140" spans="1:3" x14ac:dyDescent="0.3">
      <c r="A140" s="13" t="s">
        <v>454</v>
      </c>
      <c r="B140" s="13">
        <v>0</v>
      </c>
      <c r="C140" s="13">
        <v>100</v>
      </c>
    </row>
    <row r="141" spans="1:3" x14ac:dyDescent="0.3">
      <c r="A141" s="13" t="s">
        <v>455</v>
      </c>
      <c r="B141" s="13">
        <v>0</v>
      </c>
      <c r="C141" s="13">
        <v>100</v>
      </c>
    </row>
    <row r="142" spans="1:3" x14ac:dyDescent="0.3">
      <c r="A142" s="13" t="s">
        <v>456</v>
      </c>
      <c r="B142" s="13">
        <v>0</v>
      </c>
      <c r="C142" s="13">
        <v>100</v>
      </c>
    </row>
    <row r="143" spans="1:3" x14ac:dyDescent="0.3">
      <c r="A143" s="13" t="s">
        <v>457</v>
      </c>
      <c r="B143" s="13">
        <v>0</v>
      </c>
      <c r="C143" s="13">
        <v>100</v>
      </c>
    </row>
    <row r="144" spans="1:3" x14ac:dyDescent="0.3">
      <c r="A144" s="13" t="s">
        <v>458</v>
      </c>
      <c r="B144" s="13">
        <v>0</v>
      </c>
      <c r="C144" s="13">
        <v>100</v>
      </c>
    </row>
    <row r="145" spans="1:3" x14ac:dyDescent="0.3">
      <c r="A145" s="13" t="s">
        <v>459</v>
      </c>
      <c r="B145" s="13">
        <v>0</v>
      </c>
      <c r="C145" s="13">
        <v>100</v>
      </c>
    </row>
    <row r="146" spans="1:3" x14ac:dyDescent="0.3">
      <c r="A146" s="13" t="s">
        <v>460</v>
      </c>
      <c r="B146" s="13">
        <v>0</v>
      </c>
      <c r="C146" s="13">
        <v>100</v>
      </c>
    </row>
    <row r="147" spans="1:3" x14ac:dyDescent="0.3">
      <c r="A147" s="13" t="s">
        <v>461</v>
      </c>
      <c r="B147" s="13">
        <v>0</v>
      </c>
      <c r="C147" s="13">
        <v>100</v>
      </c>
    </row>
    <row r="148" spans="1:3" x14ac:dyDescent="0.3">
      <c r="A148" s="13" t="s">
        <v>462</v>
      </c>
      <c r="B148" s="13">
        <v>0</v>
      </c>
      <c r="C148" s="13">
        <v>100</v>
      </c>
    </row>
    <row r="149" spans="1:3" x14ac:dyDescent="0.3">
      <c r="A149" s="13" t="s">
        <v>463</v>
      </c>
      <c r="B149" s="13">
        <v>0</v>
      </c>
      <c r="C149" s="13">
        <v>100</v>
      </c>
    </row>
    <row r="150" spans="1:3" x14ac:dyDescent="0.3">
      <c r="A150" s="13" t="s">
        <v>464</v>
      </c>
      <c r="B150" s="13">
        <v>0</v>
      </c>
      <c r="C150" s="13">
        <v>100</v>
      </c>
    </row>
    <row r="151" spans="1:3" x14ac:dyDescent="0.3">
      <c r="A151" s="13" t="s">
        <v>465</v>
      </c>
      <c r="B151" s="13">
        <v>0</v>
      </c>
      <c r="C151" s="13">
        <v>100</v>
      </c>
    </row>
    <row r="152" spans="1:3" x14ac:dyDescent="0.3">
      <c r="A152" s="13" t="s">
        <v>466</v>
      </c>
      <c r="B152" s="13">
        <v>0</v>
      </c>
      <c r="C152" s="13">
        <v>100</v>
      </c>
    </row>
    <row r="153" spans="1:3" x14ac:dyDescent="0.3">
      <c r="A153" s="13" t="s">
        <v>467</v>
      </c>
      <c r="B153" s="13">
        <v>0</v>
      </c>
      <c r="C153" s="13">
        <v>100</v>
      </c>
    </row>
    <row r="154" spans="1:3" x14ac:dyDescent="0.3">
      <c r="A154" s="13" t="s">
        <v>468</v>
      </c>
      <c r="B154" s="13">
        <v>0</v>
      </c>
      <c r="C154" s="13">
        <v>100</v>
      </c>
    </row>
    <row r="155" spans="1:3" x14ac:dyDescent="0.3">
      <c r="A155" s="13" t="s">
        <v>469</v>
      </c>
      <c r="B155" s="13">
        <v>0</v>
      </c>
      <c r="C155" s="13">
        <v>100</v>
      </c>
    </row>
    <row r="156" spans="1:3" x14ac:dyDescent="0.3">
      <c r="A156" s="13" t="s">
        <v>470</v>
      </c>
      <c r="B156" s="13">
        <v>0</v>
      </c>
      <c r="C156" s="13">
        <v>100</v>
      </c>
    </row>
    <row r="157" spans="1:3" x14ac:dyDescent="0.3">
      <c r="A157" s="13" t="s">
        <v>471</v>
      </c>
      <c r="B157" s="13">
        <v>0</v>
      </c>
      <c r="C157" s="13">
        <v>100</v>
      </c>
    </row>
    <row r="158" spans="1:3" x14ac:dyDescent="0.3">
      <c r="A158" s="13" t="s">
        <v>472</v>
      </c>
      <c r="B158" s="13">
        <v>0</v>
      </c>
      <c r="C158" s="13">
        <v>100</v>
      </c>
    </row>
    <row r="159" spans="1:3" x14ac:dyDescent="0.3">
      <c r="A159" s="13" t="s">
        <v>473</v>
      </c>
      <c r="B159" s="13">
        <v>0</v>
      </c>
      <c r="C159" s="13">
        <v>100</v>
      </c>
    </row>
    <row r="160" spans="1:3" x14ac:dyDescent="0.3">
      <c r="A160" s="13" t="s">
        <v>474</v>
      </c>
      <c r="B160" s="13">
        <v>0</v>
      </c>
      <c r="C160" s="13">
        <v>100</v>
      </c>
    </row>
    <row r="161" spans="1:3" x14ac:dyDescent="0.3">
      <c r="A161" s="13" t="s">
        <v>475</v>
      </c>
      <c r="B161" s="13">
        <v>0</v>
      </c>
      <c r="C161" s="13">
        <v>100</v>
      </c>
    </row>
    <row r="162" spans="1:3" x14ac:dyDescent="0.3">
      <c r="A162" s="13" t="s">
        <v>476</v>
      </c>
      <c r="B162" s="13">
        <v>0</v>
      </c>
      <c r="C162" s="13">
        <v>100</v>
      </c>
    </row>
    <row r="163" spans="1:3" x14ac:dyDescent="0.3">
      <c r="A163" s="13" t="s">
        <v>477</v>
      </c>
      <c r="B163" s="13">
        <v>0</v>
      </c>
      <c r="C163" s="13">
        <v>100</v>
      </c>
    </row>
    <row r="164" spans="1:3" x14ac:dyDescent="0.3">
      <c r="A164" s="13" t="s">
        <v>478</v>
      </c>
      <c r="B164" s="13">
        <v>0</v>
      </c>
      <c r="C164" s="13">
        <v>100</v>
      </c>
    </row>
    <row r="165" spans="1:3" x14ac:dyDescent="0.3">
      <c r="A165" s="13" t="s">
        <v>479</v>
      </c>
      <c r="B165" s="13">
        <v>0</v>
      </c>
      <c r="C165" s="13">
        <v>100</v>
      </c>
    </row>
    <row r="166" spans="1:3" x14ac:dyDescent="0.3">
      <c r="A166" s="13" t="s">
        <v>480</v>
      </c>
      <c r="B166" s="13">
        <v>0</v>
      </c>
      <c r="C166" s="13">
        <v>100</v>
      </c>
    </row>
    <row r="167" spans="1:3" x14ac:dyDescent="0.3">
      <c r="A167" s="13" t="s">
        <v>481</v>
      </c>
      <c r="B167" s="13">
        <v>0</v>
      </c>
      <c r="C167" s="13">
        <v>100</v>
      </c>
    </row>
    <row r="168" spans="1:3" x14ac:dyDescent="0.3">
      <c r="A168" s="13" t="s">
        <v>482</v>
      </c>
      <c r="B168" s="13">
        <v>0</v>
      </c>
      <c r="C168" s="13">
        <v>100</v>
      </c>
    </row>
    <row r="169" spans="1:3" x14ac:dyDescent="0.3">
      <c r="A169" s="13" t="s">
        <v>483</v>
      </c>
      <c r="B169" s="13">
        <v>0</v>
      </c>
      <c r="C169" s="13">
        <v>100</v>
      </c>
    </row>
    <row r="170" spans="1:3" x14ac:dyDescent="0.3">
      <c r="A170" s="13" t="s">
        <v>484</v>
      </c>
      <c r="B170" s="13">
        <v>0</v>
      </c>
      <c r="C170" s="13">
        <v>100</v>
      </c>
    </row>
    <row r="171" spans="1:3" x14ac:dyDescent="0.3">
      <c r="A171" s="13" t="s">
        <v>485</v>
      </c>
      <c r="B171" s="13">
        <v>0</v>
      </c>
      <c r="C171" s="13">
        <v>100</v>
      </c>
    </row>
    <row r="172" spans="1:3" x14ac:dyDescent="0.3">
      <c r="A172" s="13" t="s">
        <v>486</v>
      </c>
      <c r="B172" s="13">
        <v>0.4</v>
      </c>
      <c r="C172" s="13">
        <v>100</v>
      </c>
    </row>
    <row r="173" spans="1:3" x14ac:dyDescent="0.3">
      <c r="A173" s="13" t="s">
        <v>487</v>
      </c>
      <c r="B173" s="13">
        <v>0</v>
      </c>
      <c r="C173" s="13">
        <v>100</v>
      </c>
    </row>
    <row r="174" spans="1:3" x14ac:dyDescent="0.3">
      <c r="A174" s="13" t="s">
        <v>488</v>
      </c>
      <c r="B174" s="13">
        <v>0</v>
      </c>
      <c r="C174" s="13">
        <v>100</v>
      </c>
    </row>
    <row r="175" spans="1:3" x14ac:dyDescent="0.3">
      <c r="A175" s="13" t="s">
        <v>489</v>
      </c>
      <c r="B175" s="13">
        <v>0</v>
      </c>
      <c r="C175" s="13">
        <v>100</v>
      </c>
    </row>
    <row r="176" spans="1:3" x14ac:dyDescent="0.3">
      <c r="A176" s="13" t="s">
        <v>490</v>
      </c>
      <c r="B176" s="13">
        <v>0</v>
      </c>
      <c r="C176" s="13">
        <v>100</v>
      </c>
    </row>
    <row r="177" spans="1:3" x14ac:dyDescent="0.3">
      <c r="A177" s="13" t="s">
        <v>491</v>
      </c>
      <c r="B177" s="13">
        <v>0</v>
      </c>
      <c r="C177" s="13">
        <v>100</v>
      </c>
    </row>
    <row r="178" spans="1:3" x14ac:dyDescent="0.3">
      <c r="A178" s="13" t="s">
        <v>492</v>
      </c>
      <c r="B178" s="13">
        <v>0</v>
      </c>
      <c r="C178" s="13">
        <v>100</v>
      </c>
    </row>
    <row r="179" spans="1:3" x14ac:dyDescent="0.3">
      <c r="A179" s="13" t="s">
        <v>493</v>
      </c>
      <c r="B179" s="13">
        <v>0</v>
      </c>
      <c r="C179" s="13">
        <v>100</v>
      </c>
    </row>
    <row r="180" spans="1:3" x14ac:dyDescent="0.3">
      <c r="A180" s="13" t="s">
        <v>494</v>
      </c>
      <c r="B180" s="13">
        <v>0</v>
      </c>
      <c r="C180" s="13">
        <v>100</v>
      </c>
    </row>
    <row r="181" spans="1:3" x14ac:dyDescent="0.3">
      <c r="A181" s="13" t="s">
        <v>495</v>
      </c>
      <c r="B181" s="13">
        <v>0</v>
      </c>
      <c r="C181" s="13">
        <v>100</v>
      </c>
    </row>
    <row r="182" spans="1:3" x14ac:dyDescent="0.3">
      <c r="A182" s="13" t="s">
        <v>496</v>
      </c>
      <c r="B182" s="13">
        <v>0</v>
      </c>
      <c r="C182" s="13">
        <v>100</v>
      </c>
    </row>
    <row r="183" spans="1:3" x14ac:dyDescent="0.3">
      <c r="A183" s="13" t="s">
        <v>497</v>
      </c>
      <c r="B183" s="13">
        <v>0</v>
      </c>
      <c r="C183" s="13">
        <v>100</v>
      </c>
    </row>
    <row r="184" spans="1:3" x14ac:dyDescent="0.3">
      <c r="A184" s="13" t="s">
        <v>498</v>
      </c>
      <c r="B184" s="13">
        <v>0</v>
      </c>
      <c r="C184" s="13">
        <v>100</v>
      </c>
    </row>
    <row r="185" spans="1:3" x14ac:dyDescent="0.3">
      <c r="A185" s="13" t="s">
        <v>499</v>
      </c>
      <c r="B185" s="13">
        <v>0</v>
      </c>
      <c r="C185" s="13">
        <v>100</v>
      </c>
    </row>
    <row r="186" spans="1:3" x14ac:dyDescent="0.3">
      <c r="A186" s="13" t="s">
        <v>500</v>
      </c>
      <c r="B186" s="13">
        <v>0</v>
      </c>
      <c r="C186" s="13">
        <v>100</v>
      </c>
    </row>
    <row r="187" spans="1:3" x14ac:dyDescent="0.3">
      <c r="A187" s="13" t="s">
        <v>501</v>
      </c>
      <c r="B187" s="13">
        <v>0</v>
      </c>
      <c r="C187" s="13">
        <v>96</v>
      </c>
    </row>
    <row r="188" spans="1:3" x14ac:dyDescent="0.3">
      <c r="A188" s="13" t="s">
        <v>502</v>
      </c>
      <c r="B188" s="13">
        <v>0</v>
      </c>
      <c r="C188" s="13">
        <v>100</v>
      </c>
    </row>
    <row r="189" spans="1:3" x14ac:dyDescent="0.3">
      <c r="A189" s="13" t="s">
        <v>503</v>
      </c>
      <c r="B189" s="13">
        <v>0</v>
      </c>
      <c r="C189" s="13">
        <v>33</v>
      </c>
    </row>
    <row r="190" spans="1:3" x14ac:dyDescent="0.3">
      <c r="A190" s="13" t="s">
        <v>504</v>
      </c>
      <c r="B190" s="13">
        <v>0</v>
      </c>
      <c r="C190" s="13">
        <v>58</v>
      </c>
    </row>
    <row r="191" spans="1:3" x14ac:dyDescent="0.3">
      <c r="A191" s="13" t="s">
        <v>505</v>
      </c>
      <c r="B191" s="13">
        <v>0</v>
      </c>
      <c r="C191" s="13">
        <v>100</v>
      </c>
    </row>
    <row r="192" spans="1:3" x14ac:dyDescent="0.3">
      <c r="A192" s="13" t="s">
        <v>506</v>
      </c>
      <c r="B192" s="13">
        <v>0</v>
      </c>
      <c r="C192" s="13">
        <v>96</v>
      </c>
    </row>
    <row r="193" spans="1:3" x14ac:dyDescent="0.3">
      <c r="A193" s="13" t="s">
        <v>507</v>
      </c>
      <c r="B193" s="13">
        <v>0</v>
      </c>
      <c r="C193" s="13">
        <v>100</v>
      </c>
    </row>
    <row r="194" spans="1:3" x14ac:dyDescent="0.3">
      <c r="A194" s="13" t="s">
        <v>508</v>
      </c>
      <c r="B194" s="13">
        <v>0</v>
      </c>
      <c r="C194" s="13">
        <v>100</v>
      </c>
    </row>
    <row r="195" spans="1:3" x14ac:dyDescent="0.3">
      <c r="A195" s="13" t="s">
        <v>509</v>
      </c>
      <c r="B195" s="13">
        <v>0</v>
      </c>
      <c r="C195" s="13">
        <v>100</v>
      </c>
    </row>
    <row r="196" spans="1:3" x14ac:dyDescent="0.3">
      <c r="A196" s="13" t="s">
        <v>510</v>
      </c>
      <c r="B196" s="13">
        <v>0</v>
      </c>
      <c r="C196" s="13">
        <v>100</v>
      </c>
    </row>
    <row r="197" spans="1:3" x14ac:dyDescent="0.3">
      <c r="A197" s="13" t="s">
        <v>511</v>
      </c>
      <c r="B197" s="13">
        <v>0</v>
      </c>
      <c r="C197" s="13">
        <v>100</v>
      </c>
    </row>
    <row r="198" spans="1:3" x14ac:dyDescent="0.3">
      <c r="A198" s="13" t="s">
        <v>512</v>
      </c>
      <c r="B198" s="13">
        <v>0</v>
      </c>
      <c r="C198" s="13">
        <v>100</v>
      </c>
    </row>
    <row r="199" spans="1:3" x14ac:dyDescent="0.3">
      <c r="A199" s="13" t="s">
        <v>513</v>
      </c>
      <c r="B199" s="13">
        <v>0</v>
      </c>
      <c r="C199" s="13">
        <v>100</v>
      </c>
    </row>
    <row r="200" spans="1:3" x14ac:dyDescent="0.3">
      <c r="A200" s="13" t="s">
        <v>514</v>
      </c>
      <c r="B200" s="13">
        <v>0</v>
      </c>
      <c r="C200" s="13">
        <v>79</v>
      </c>
    </row>
    <row r="201" spans="1:3" x14ac:dyDescent="0.3">
      <c r="A201" s="13" t="s">
        <v>515</v>
      </c>
      <c r="B201" s="13">
        <v>0</v>
      </c>
      <c r="C201" s="13">
        <v>92</v>
      </c>
    </row>
    <row r="202" spans="1:3" x14ac:dyDescent="0.3">
      <c r="A202" s="13" t="s">
        <v>516</v>
      </c>
      <c r="B202" s="13">
        <v>0</v>
      </c>
      <c r="C202" s="13">
        <v>100</v>
      </c>
    </row>
    <row r="203" spans="1:3" x14ac:dyDescent="0.3">
      <c r="A203" s="13" t="s">
        <v>517</v>
      </c>
      <c r="B203" s="13">
        <v>0</v>
      </c>
      <c r="C203" s="13">
        <v>100</v>
      </c>
    </row>
    <row r="204" spans="1:3" x14ac:dyDescent="0.3">
      <c r="A204" s="13" t="s">
        <v>518</v>
      </c>
      <c r="B204" s="13">
        <v>0</v>
      </c>
      <c r="C204" s="13">
        <v>100</v>
      </c>
    </row>
    <row r="205" spans="1:3" x14ac:dyDescent="0.3">
      <c r="A205" s="13" t="s">
        <v>519</v>
      </c>
      <c r="B205" s="13">
        <v>0</v>
      </c>
      <c r="C205" s="13">
        <v>96</v>
      </c>
    </row>
    <row r="206" spans="1:3" x14ac:dyDescent="0.3">
      <c r="A206" s="13" t="s">
        <v>520</v>
      </c>
      <c r="B206" s="13">
        <v>0</v>
      </c>
      <c r="C206" s="13">
        <v>88</v>
      </c>
    </row>
    <row r="207" spans="1:3" x14ac:dyDescent="0.3">
      <c r="A207" s="13" t="s">
        <v>521</v>
      </c>
      <c r="B207" s="13">
        <v>0</v>
      </c>
      <c r="C207" s="13">
        <v>100</v>
      </c>
    </row>
    <row r="208" spans="1:3" x14ac:dyDescent="0.3">
      <c r="A208" s="13" t="s">
        <v>522</v>
      </c>
      <c r="B208" s="13">
        <v>0</v>
      </c>
      <c r="C208" s="13">
        <v>100</v>
      </c>
    </row>
    <row r="209" spans="1:3" x14ac:dyDescent="0.3">
      <c r="A209" s="13" t="s">
        <v>523</v>
      </c>
      <c r="B209" s="13">
        <v>0</v>
      </c>
      <c r="C209" s="13">
        <v>100</v>
      </c>
    </row>
    <row r="210" spans="1:3" x14ac:dyDescent="0.3">
      <c r="A210" s="13" t="s">
        <v>524</v>
      </c>
      <c r="B210" s="13">
        <v>0</v>
      </c>
      <c r="C210" s="13">
        <v>100</v>
      </c>
    </row>
    <row r="211" spans="1:3" x14ac:dyDescent="0.3">
      <c r="A211" s="13" t="s">
        <v>525</v>
      </c>
      <c r="B211" s="13">
        <v>0</v>
      </c>
      <c r="C211" s="13">
        <v>100</v>
      </c>
    </row>
    <row r="212" spans="1:3" x14ac:dyDescent="0.3">
      <c r="A212" s="13" t="s">
        <v>526</v>
      </c>
      <c r="B212" s="13">
        <v>0</v>
      </c>
      <c r="C212" s="13">
        <v>100</v>
      </c>
    </row>
    <row r="213" spans="1:3" x14ac:dyDescent="0.3">
      <c r="A213" s="13" t="s">
        <v>527</v>
      </c>
      <c r="B213" s="13">
        <v>0</v>
      </c>
      <c r="C213" s="13">
        <v>96</v>
      </c>
    </row>
    <row r="214" spans="1:3" x14ac:dyDescent="0.3">
      <c r="A214" s="13" t="s">
        <v>528</v>
      </c>
      <c r="B214" s="13">
        <v>0</v>
      </c>
      <c r="C214" s="13">
        <v>100</v>
      </c>
    </row>
    <row r="215" spans="1:3" x14ac:dyDescent="0.3">
      <c r="A215" s="13" t="s">
        <v>529</v>
      </c>
      <c r="B215" s="13">
        <v>0</v>
      </c>
      <c r="C215" s="13">
        <v>100</v>
      </c>
    </row>
    <row r="216" spans="1:3" x14ac:dyDescent="0.3">
      <c r="A216" s="13" t="s">
        <v>530</v>
      </c>
      <c r="B216" s="13">
        <v>0</v>
      </c>
      <c r="C216" s="13">
        <v>100</v>
      </c>
    </row>
    <row r="217" spans="1:3" x14ac:dyDescent="0.3">
      <c r="A217" s="13" t="s">
        <v>531</v>
      </c>
      <c r="B217" s="13">
        <v>0</v>
      </c>
      <c r="C217" s="13">
        <v>100</v>
      </c>
    </row>
    <row r="218" spans="1:3" x14ac:dyDescent="0.3">
      <c r="A218" s="13" t="s">
        <v>532</v>
      </c>
      <c r="B218" s="13">
        <v>0</v>
      </c>
      <c r="C218" s="13">
        <v>100</v>
      </c>
    </row>
    <row r="219" spans="1:3" x14ac:dyDescent="0.3">
      <c r="A219" s="13" t="s">
        <v>533</v>
      </c>
      <c r="B219" s="13">
        <v>0</v>
      </c>
      <c r="C219" s="13">
        <v>100</v>
      </c>
    </row>
    <row r="220" spans="1:3" x14ac:dyDescent="0.3">
      <c r="A220" s="13" t="s">
        <v>534</v>
      </c>
      <c r="B220" s="13">
        <v>0</v>
      </c>
      <c r="C220" s="13">
        <v>100</v>
      </c>
    </row>
    <row r="221" spans="1:3" x14ac:dyDescent="0.3">
      <c r="A221" s="13" t="s">
        <v>535</v>
      </c>
      <c r="B221" s="13">
        <v>0</v>
      </c>
      <c r="C221" s="13">
        <v>100</v>
      </c>
    </row>
    <row r="222" spans="1:3" x14ac:dyDescent="0.3">
      <c r="A222" s="13" t="s">
        <v>536</v>
      </c>
      <c r="B222" s="13">
        <v>0</v>
      </c>
      <c r="C222" s="13">
        <v>100</v>
      </c>
    </row>
    <row r="223" spans="1:3" x14ac:dyDescent="0.3">
      <c r="A223" s="13" t="s">
        <v>537</v>
      </c>
      <c r="B223" s="13">
        <v>0</v>
      </c>
      <c r="C223" s="13">
        <v>100</v>
      </c>
    </row>
    <row r="224" spans="1:3" x14ac:dyDescent="0.3">
      <c r="A224" s="13" t="s">
        <v>538</v>
      </c>
      <c r="B224" s="13">
        <v>0</v>
      </c>
      <c r="C224" s="13">
        <v>100</v>
      </c>
    </row>
    <row r="225" spans="1:3" x14ac:dyDescent="0.3">
      <c r="A225" s="13" t="s">
        <v>539</v>
      </c>
      <c r="B225" s="13">
        <v>0</v>
      </c>
      <c r="C225" s="13">
        <v>100</v>
      </c>
    </row>
    <row r="226" spans="1:3" x14ac:dyDescent="0.3">
      <c r="A226" s="13" t="s">
        <v>540</v>
      </c>
      <c r="B226" s="13">
        <v>0</v>
      </c>
      <c r="C226" s="13">
        <v>100</v>
      </c>
    </row>
    <row r="227" spans="1:3" x14ac:dyDescent="0.3">
      <c r="A227" s="13" t="s">
        <v>541</v>
      </c>
      <c r="B227" s="13">
        <v>0</v>
      </c>
      <c r="C227" s="13">
        <v>100</v>
      </c>
    </row>
    <row r="228" spans="1:3" x14ac:dyDescent="0.3">
      <c r="A228" s="13" t="s">
        <v>542</v>
      </c>
      <c r="B228" s="13">
        <v>0</v>
      </c>
      <c r="C228" s="13">
        <v>100</v>
      </c>
    </row>
    <row r="229" spans="1:3" x14ac:dyDescent="0.3">
      <c r="A229" s="13" t="s">
        <v>543</v>
      </c>
      <c r="B229" s="13">
        <v>0</v>
      </c>
      <c r="C229" s="13">
        <v>100</v>
      </c>
    </row>
    <row r="230" spans="1:3" x14ac:dyDescent="0.3">
      <c r="A230" s="13" t="s">
        <v>544</v>
      </c>
      <c r="B230" s="13">
        <v>0</v>
      </c>
      <c r="C230" s="13">
        <v>100</v>
      </c>
    </row>
    <row r="231" spans="1:3" x14ac:dyDescent="0.3">
      <c r="A231" s="13" t="s">
        <v>545</v>
      </c>
      <c r="B231" s="13">
        <v>0</v>
      </c>
      <c r="C231" s="13">
        <v>100</v>
      </c>
    </row>
    <row r="232" spans="1:3" x14ac:dyDescent="0.3">
      <c r="A232" s="13" t="s">
        <v>546</v>
      </c>
      <c r="B232" s="13">
        <v>0</v>
      </c>
      <c r="C232" s="13">
        <v>58</v>
      </c>
    </row>
    <row r="233" spans="1:3" x14ac:dyDescent="0.3">
      <c r="A233" s="13" t="s">
        <v>547</v>
      </c>
      <c r="B233" s="13">
        <v>0</v>
      </c>
      <c r="C233" s="13">
        <v>100</v>
      </c>
    </row>
    <row r="234" spans="1:3" x14ac:dyDescent="0.3">
      <c r="A234" s="13" t="s">
        <v>548</v>
      </c>
      <c r="B234" s="13">
        <v>0</v>
      </c>
      <c r="C234" s="13">
        <v>100</v>
      </c>
    </row>
    <row r="235" spans="1:3" x14ac:dyDescent="0.3">
      <c r="A235" s="13" t="s">
        <v>549</v>
      </c>
      <c r="B235" s="13">
        <v>0</v>
      </c>
      <c r="C235" s="13">
        <v>100</v>
      </c>
    </row>
    <row r="236" spans="1:3" x14ac:dyDescent="0.3">
      <c r="A236" s="13" t="s">
        <v>550</v>
      </c>
      <c r="B236" s="13">
        <v>0</v>
      </c>
      <c r="C236" s="13">
        <v>100</v>
      </c>
    </row>
    <row r="237" spans="1:3" x14ac:dyDescent="0.3">
      <c r="A237" s="13" t="s">
        <v>551</v>
      </c>
      <c r="B237" s="13">
        <v>0</v>
      </c>
      <c r="C237" s="13">
        <v>100</v>
      </c>
    </row>
    <row r="238" spans="1:3" x14ac:dyDescent="0.3">
      <c r="A238" s="13" t="s">
        <v>552</v>
      </c>
      <c r="B238" s="13">
        <v>0</v>
      </c>
      <c r="C238" s="13">
        <v>100</v>
      </c>
    </row>
    <row r="239" spans="1:3" x14ac:dyDescent="0.3">
      <c r="A239" s="13" t="s">
        <v>553</v>
      </c>
      <c r="B239" s="13">
        <v>0</v>
      </c>
      <c r="C239" s="13">
        <v>100</v>
      </c>
    </row>
    <row r="240" spans="1:3" x14ac:dyDescent="0.3">
      <c r="A240" s="13" t="s">
        <v>554</v>
      </c>
      <c r="B240" s="13">
        <v>0</v>
      </c>
      <c r="C240" s="13">
        <v>83</v>
      </c>
    </row>
    <row r="241" spans="1:3" x14ac:dyDescent="0.3">
      <c r="A241" s="13" t="s">
        <v>555</v>
      </c>
      <c r="B241" s="13">
        <v>0</v>
      </c>
      <c r="C241" s="13">
        <v>67</v>
      </c>
    </row>
    <row r="242" spans="1:3" x14ac:dyDescent="0.3">
      <c r="A242" s="13" t="s">
        <v>556</v>
      </c>
      <c r="B242" s="13">
        <v>0</v>
      </c>
      <c r="C242" s="13">
        <v>71</v>
      </c>
    </row>
    <row r="243" spans="1:3" x14ac:dyDescent="0.3">
      <c r="A243" s="13" t="s">
        <v>557</v>
      </c>
      <c r="B243" s="13">
        <v>0</v>
      </c>
      <c r="C243" s="13">
        <v>67</v>
      </c>
    </row>
    <row r="244" spans="1:3" x14ac:dyDescent="0.3">
      <c r="A244" s="13" t="s">
        <v>558</v>
      </c>
      <c r="B244" s="13">
        <v>0</v>
      </c>
      <c r="C244" s="13">
        <v>100</v>
      </c>
    </row>
    <row r="245" spans="1:3" x14ac:dyDescent="0.3">
      <c r="A245" s="13" t="s">
        <v>559</v>
      </c>
      <c r="B245" s="13">
        <v>0</v>
      </c>
      <c r="C245" s="13">
        <v>100</v>
      </c>
    </row>
    <row r="246" spans="1:3" x14ac:dyDescent="0.3">
      <c r="A246" s="13" t="s">
        <v>560</v>
      </c>
      <c r="B246" s="13">
        <v>0</v>
      </c>
      <c r="C246" s="13">
        <v>100</v>
      </c>
    </row>
    <row r="247" spans="1:3" x14ac:dyDescent="0.3">
      <c r="A247" s="13" t="s">
        <v>561</v>
      </c>
      <c r="B247" s="13">
        <v>0</v>
      </c>
      <c r="C247" s="13">
        <v>100</v>
      </c>
    </row>
    <row r="248" spans="1:3" x14ac:dyDescent="0.3">
      <c r="A248" s="13" t="s">
        <v>562</v>
      </c>
      <c r="B248" s="13">
        <v>0</v>
      </c>
      <c r="C248" s="13">
        <v>100</v>
      </c>
    </row>
    <row r="249" spans="1:3" x14ac:dyDescent="0.3">
      <c r="A249" s="13" t="s">
        <v>563</v>
      </c>
      <c r="B249" s="13">
        <v>0</v>
      </c>
      <c r="C249" s="13">
        <v>100</v>
      </c>
    </row>
    <row r="250" spans="1:3" x14ac:dyDescent="0.3">
      <c r="A250" s="13" t="s">
        <v>564</v>
      </c>
      <c r="B250" s="13">
        <v>0</v>
      </c>
      <c r="C250" s="13">
        <v>100</v>
      </c>
    </row>
    <row r="251" spans="1:3" x14ac:dyDescent="0.3">
      <c r="A251" s="13" t="s">
        <v>565</v>
      </c>
      <c r="B251" s="13">
        <v>0</v>
      </c>
      <c r="C251" s="13">
        <v>100</v>
      </c>
    </row>
    <row r="252" spans="1:3" x14ac:dyDescent="0.3">
      <c r="A252" s="13" t="s">
        <v>566</v>
      </c>
      <c r="B252" s="13">
        <v>0</v>
      </c>
      <c r="C252" s="13">
        <v>100</v>
      </c>
    </row>
    <row r="253" spans="1:3" x14ac:dyDescent="0.3">
      <c r="A253" s="13" t="s">
        <v>567</v>
      </c>
      <c r="B253" s="13">
        <v>0</v>
      </c>
      <c r="C253" s="13">
        <v>100</v>
      </c>
    </row>
    <row r="254" spans="1:3" x14ac:dyDescent="0.3">
      <c r="A254" s="13" t="s">
        <v>568</v>
      </c>
      <c r="B254" s="13">
        <v>0</v>
      </c>
      <c r="C254" s="13">
        <v>100</v>
      </c>
    </row>
    <row r="255" spans="1:3" x14ac:dyDescent="0.3">
      <c r="A255" s="13" t="s">
        <v>569</v>
      </c>
      <c r="B255" s="13">
        <v>0</v>
      </c>
      <c r="C255" s="13">
        <v>100</v>
      </c>
    </row>
    <row r="256" spans="1:3" x14ac:dyDescent="0.3">
      <c r="A256" s="13" t="s">
        <v>570</v>
      </c>
      <c r="B256" s="13">
        <v>0</v>
      </c>
      <c r="C256" s="13">
        <v>100</v>
      </c>
    </row>
    <row r="257" spans="1:3" x14ac:dyDescent="0.3">
      <c r="A257" s="13" t="s">
        <v>571</v>
      </c>
      <c r="B257" s="13">
        <v>0</v>
      </c>
      <c r="C257" s="13">
        <v>100</v>
      </c>
    </row>
    <row r="258" spans="1:3" x14ac:dyDescent="0.3">
      <c r="A258" s="13" t="s">
        <v>572</v>
      </c>
      <c r="B258" s="13">
        <v>0</v>
      </c>
      <c r="C258" s="13">
        <v>100</v>
      </c>
    </row>
    <row r="259" spans="1:3" x14ac:dyDescent="0.3">
      <c r="A259" s="13" t="s">
        <v>573</v>
      </c>
      <c r="B259" s="13">
        <v>0</v>
      </c>
      <c r="C259" s="13">
        <v>100</v>
      </c>
    </row>
    <row r="260" spans="1:3" x14ac:dyDescent="0.3">
      <c r="A260" s="13" t="s">
        <v>574</v>
      </c>
      <c r="B260" s="13">
        <v>0</v>
      </c>
      <c r="C260" s="13">
        <v>100</v>
      </c>
    </row>
    <row r="261" spans="1:3" x14ac:dyDescent="0.3">
      <c r="A261" s="13" t="s">
        <v>575</v>
      </c>
      <c r="B261" s="13">
        <v>0</v>
      </c>
      <c r="C261" s="13">
        <v>100</v>
      </c>
    </row>
    <row r="262" spans="1:3" x14ac:dyDescent="0.3">
      <c r="A262" s="13" t="s">
        <v>576</v>
      </c>
      <c r="B262" s="13">
        <v>0</v>
      </c>
      <c r="C262" s="13">
        <v>100</v>
      </c>
    </row>
    <row r="263" spans="1:3" x14ac:dyDescent="0.3">
      <c r="A263" s="13" t="s">
        <v>577</v>
      </c>
      <c r="B263" s="13">
        <v>0</v>
      </c>
      <c r="C263" s="13">
        <v>100</v>
      </c>
    </row>
    <row r="264" spans="1:3" x14ac:dyDescent="0.3">
      <c r="A264" s="13" t="s">
        <v>578</v>
      </c>
      <c r="B264" s="13">
        <v>0</v>
      </c>
      <c r="C264" s="13">
        <v>100</v>
      </c>
    </row>
    <row r="265" spans="1:3" x14ac:dyDescent="0.3">
      <c r="A265" s="13" t="s">
        <v>579</v>
      </c>
      <c r="B265" s="13">
        <v>0</v>
      </c>
      <c r="C265" s="13">
        <v>100</v>
      </c>
    </row>
    <row r="266" spans="1:3" x14ac:dyDescent="0.3">
      <c r="A266" s="13" t="s">
        <v>580</v>
      </c>
      <c r="B266" s="13">
        <v>0</v>
      </c>
      <c r="C266" s="13">
        <v>100</v>
      </c>
    </row>
    <row r="267" spans="1:3" x14ac:dyDescent="0.3">
      <c r="A267" s="13" t="s">
        <v>581</v>
      </c>
      <c r="B267" s="13">
        <v>0</v>
      </c>
      <c r="C267" s="13">
        <v>100</v>
      </c>
    </row>
    <row r="268" spans="1:3" x14ac:dyDescent="0.3">
      <c r="A268" s="13" t="s">
        <v>582</v>
      </c>
      <c r="B268" s="13">
        <v>0</v>
      </c>
      <c r="C268" s="13">
        <v>100</v>
      </c>
    </row>
    <row r="269" spans="1:3" x14ac:dyDescent="0.3">
      <c r="A269" s="13" t="s">
        <v>583</v>
      </c>
      <c r="B269" s="13">
        <v>0</v>
      </c>
      <c r="C269" s="13">
        <v>100</v>
      </c>
    </row>
    <row r="270" spans="1:3" x14ac:dyDescent="0.3">
      <c r="A270" s="13" t="s">
        <v>584</v>
      </c>
      <c r="B270" s="13">
        <v>0</v>
      </c>
      <c r="C270" s="13">
        <v>100</v>
      </c>
    </row>
    <row r="271" spans="1:3" x14ac:dyDescent="0.3">
      <c r="A271" s="13" t="s">
        <v>585</v>
      </c>
      <c r="B271" s="13">
        <v>0</v>
      </c>
      <c r="C271" s="13">
        <v>100</v>
      </c>
    </row>
    <row r="272" spans="1:3" x14ac:dyDescent="0.3">
      <c r="A272" s="13" t="s">
        <v>586</v>
      </c>
      <c r="B272" s="13">
        <v>0</v>
      </c>
      <c r="C272" s="13">
        <v>100</v>
      </c>
    </row>
    <row r="273" spans="1:3" x14ac:dyDescent="0.3">
      <c r="A273" s="13" t="s">
        <v>587</v>
      </c>
      <c r="B273" s="13">
        <v>0</v>
      </c>
      <c r="C273" s="13">
        <v>100</v>
      </c>
    </row>
    <row r="274" spans="1:3" x14ac:dyDescent="0.3">
      <c r="A274" s="13" t="s">
        <v>588</v>
      </c>
      <c r="B274" s="13">
        <v>0</v>
      </c>
      <c r="C274" s="13">
        <v>100</v>
      </c>
    </row>
    <row r="275" spans="1:3" x14ac:dyDescent="0.3">
      <c r="A275" s="13" t="s">
        <v>589</v>
      </c>
      <c r="B275" s="13">
        <v>0</v>
      </c>
      <c r="C275" s="13">
        <v>100</v>
      </c>
    </row>
    <row r="276" spans="1:3" x14ac:dyDescent="0.3">
      <c r="A276" s="13" t="s">
        <v>590</v>
      </c>
      <c r="B276" s="13">
        <v>0</v>
      </c>
      <c r="C276" s="13">
        <v>100</v>
      </c>
    </row>
    <row r="277" spans="1:3" x14ac:dyDescent="0.3">
      <c r="A277" s="13" t="s">
        <v>591</v>
      </c>
      <c r="B277" s="13">
        <v>0</v>
      </c>
      <c r="C277" s="13">
        <v>100</v>
      </c>
    </row>
    <row r="278" spans="1:3" x14ac:dyDescent="0.3">
      <c r="A278" s="13" t="s">
        <v>592</v>
      </c>
      <c r="B278" s="13">
        <v>0</v>
      </c>
      <c r="C278" s="13">
        <v>100</v>
      </c>
    </row>
    <row r="279" spans="1:3" x14ac:dyDescent="0.3">
      <c r="A279" s="13" t="s">
        <v>593</v>
      </c>
      <c r="B279" s="13">
        <v>0</v>
      </c>
      <c r="C279" s="13">
        <v>100</v>
      </c>
    </row>
    <row r="280" spans="1:3" x14ac:dyDescent="0.3">
      <c r="A280" s="13" t="s">
        <v>594</v>
      </c>
      <c r="B280" s="13">
        <v>0</v>
      </c>
      <c r="C280" s="13">
        <v>100</v>
      </c>
    </row>
    <row r="281" spans="1:3" x14ac:dyDescent="0.3">
      <c r="A281" s="13" t="s">
        <v>595</v>
      </c>
      <c r="B281" s="13">
        <v>0</v>
      </c>
      <c r="C281" s="13">
        <v>100</v>
      </c>
    </row>
    <row r="282" spans="1:3" x14ac:dyDescent="0.3">
      <c r="A282" s="13" t="s">
        <v>596</v>
      </c>
      <c r="B282" s="13">
        <v>0</v>
      </c>
      <c r="C282" s="13">
        <v>100</v>
      </c>
    </row>
    <row r="283" spans="1:3" x14ac:dyDescent="0.3">
      <c r="A283" s="13" t="s">
        <v>597</v>
      </c>
      <c r="B283" s="13">
        <v>0</v>
      </c>
      <c r="C283" s="13">
        <v>100</v>
      </c>
    </row>
    <row r="284" spans="1:3" x14ac:dyDescent="0.3">
      <c r="A284" s="13" t="s">
        <v>598</v>
      </c>
      <c r="B284" s="13">
        <v>0</v>
      </c>
      <c r="C284" s="13">
        <v>100</v>
      </c>
    </row>
    <row r="285" spans="1:3" x14ac:dyDescent="0.3">
      <c r="A285" s="13" t="s">
        <v>599</v>
      </c>
      <c r="B285" s="13">
        <v>0</v>
      </c>
      <c r="C285" s="13">
        <v>100</v>
      </c>
    </row>
    <row r="286" spans="1:3" x14ac:dyDescent="0.3">
      <c r="A286" s="13" t="s">
        <v>600</v>
      </c>
      <c r="B286" s="13">
        <v>0</v>
      </c>
      <c r="C286" s="13">
        <v>100</v>
      </c>
    </row>
    <row r="287" spans="1:3" x14ac:dyDescent="0.3">
      <c r="A287" s="13" t="s">
        <v>601</v>
      </c>
      <c r="B287" s="13">
        <v>0</v>
      </c>
      <c r="C287" s="13">
        <v>100</v>
      </c>
    </row>
    <row r="288" spans="1:3" x14ac:dyDescent="0.3">
      <c r="A288" s="13" t="s">
        <v>602</v>
      </c>
      <c r="B288" s="13">
        <v>0</v>
      </c>
      <c r="C288" s="13">
        <v>100</v>
      </c>
    </row>
    <row r="289" spans="1:3" x14ac:dyDescent="0.3">
      <c r="A289" s="13" t="s">
        <v>603</v>
      </c>
      <c r="B289" s="13">
        <v>0</v>
      </c>
      <c r="C289" s="13">
        <v>100</v>
      </c>
    </row>
    <row r="290" spans="1:3" x14ac:dyDescent="0.3">
      <c r="A290" s="13" t="s">
        <v>604</v>
      </c>
      <c r="B290" s="13">
        <v>0</v>
      </c>
      <c r="C290" s="13">
        <v>100</v>
      </c>
    </row>
    <row r="291" spans="1:3" x14ac:dyDescent="0.3">
      <c r="A291" s="13" t="s">
        <v>605</v>
      </c>
      <c r="B291" s="13">
        <v>0</v>
      </c>
      <c r="C291" s="13">
        <v>100</v>
      </c>
    </row>
    <row r="292" spans="1:3" x14ac:dyDescent="0.3">
      <c r="A292" s="13" t="s">
        <v>606</v>
      </c>
      <c r="B292" s="13">
        <v>0</v>
      </c>
      <c r="C292" s="13">
        <v>100</v>
      </c>
    </row>
    <row r="293" spans="1:3" x14ac:dyDescent="0.3">
      <c r="A293" s="13" t="s">
        <v>607</v>
      </c>
      <c r="B293" s="13">
        <v>0</v>
      </c>
      <c r="C293" s="13">
        <v>100</v>
      </c>
    </row>
    <row r="294" spans="1:3" x14ac:dyDescent="0.3">
      <c r="A294" s="13" t="s">
        <v>608</v>
      </c>
      <c r="B294" s="13">
        <v>0</v>
      </c>
      <c r="C294" s="13">
        <v>92</v>
      </c>
    </row>
    <row r="295" spans="1:3" x14ac:dyDescent="0.3">
      <c r="A295" s="13" t="s">
        <v>609</v>
      </c>
      <c r="B295" s="13">
        <v>0</v>
      </c>
      <c r="C295" s="13">
        <v>100</v>
      </c>
    </row>
    <row r="296" spans="1:3" x14ac:dyDescent="0.3">
      <c r="A296" s="13" t="s">
        <v>610</v>
      </c>
      <c r="B296" s="13">
        <v>0</v>
      </c>
      <c r="C296" s="13">
        <v>100</v>
      </c>
    </row>
    <row r="297" spans="1:3" x14ac:dyDescent="0.3">
      <c r="A297" s="13" t="s">
        <v>611</v>
      </c>
      <c r="B297" s="13">
        <v>0</v>
      </c>
      <c r="C297" s="13">
        <v>100</v>
      </c>
    </row>
    <row r="298" spans="1:3" x14ac:dyDescent="0.3">
      <c r="A298" s="13" t="s">
        <v>612</v>
      </c>
      <c r="B298" s="13">
        <v>0</v>
      </c>
      <c r="C298" s="13">
        <v>100</v>
      </c>
    </row>
    <row r="299" spans="1:3" x14ac:dyDescent="0.3">
      <c r="A299" s="13" t="s">
        <v>613</v>
      </c>
      <c r="B299" s="13">
        <v>0</v>
      </c>
      <c r="C299" s="13">
        <v>100</v>
      </c>
    </row>
    <row r="300" spans="1:3" x14ac:dyDescent="0.3">
      <c r="A300" s="13" t="s">
        <v>614</v>
      </c>
      <c r="B300" s="13">
        <v>0</v>
      </c>
      <c r="C300" s="13">
        <v>100</v>
      </c>
    </row>
    <row r="301" spans="1:3" x14ac:dyDescent="0.3">
      <c r="A301" s="13" t="s">
        <v>615</v>
      </c>
      <c r="B301" s="13">
        <v>0</v>
      </c>
      <c r="C301" s="13">
        <v>100</v>
      </c>
    </row>
    <row r="302" spans="1:3" x14ac:dyDescent="0.3">
      <c r="A302" s="13" t="s">
        <v>616</v>
      </c>
      <c r="B302" s="13">
        <v>0</v>
      </c>
      <c r="C302" s="13">
        <v>100</v>
      </c>
    </row>
    <row r="303" spans="1:3" x14ac:dyDescent="0.3">
      <c r="A303" s="13" t="s">
        <v>617</v>
      </c>
      <c r="B303" s="13">
        <v>0</v>
      </c>
      <c r="C303" s="13">
        <v>100</v>
      </c>
    </row>
    <row r="304" spans="1:3" x14ac:dyDescent="0.3">
      <c r="A304" s="13" t="s">
        <v>618</v>
      </c>
      <c r="B304" s="13">
        <v>0</v>
      </c>
      <c r="C304" s="13">
        <v>100</v>
      </c>
    </row>
    <row r="305" spans="1:3" x14ac:dyDescent="0.3">
      <c r="A305" s="13" t="s">
        <v>619</v>
      </c>
      <c r="B305" s="13">
        <v>0</v>
      </c>
      <c r="C305" s="13">
        <v>100</v>
      </c>
    </row>
    <row r="306" spans="1:3" x14ac:dyDescent="0.3">
      <c r="A306" s="13" t="s">
        <v>620</v>
      </c>
      <c r="B306" s="13">
        <v>0</v>
      </c>
      <c r="C306" s="13">
        <v>100</v>
      </c>
    </row>
    <row r="307" spans="1:3" x14ac:dyDescent="0.3">
      <c r="A307" s="13" t="s">
        <v>621</v>
      </c>
      <c r="B307" s="13">
        <v>0</v>
      </c>
      <c r="C307" s="13">
        <v>100</v>
      </c>
    </row>
    <row r="308" spans="1:3" x14ac:dyDescent="0.3">
      <c r="A308" s="13" t="s">
        <v>622</v>
      </c>
      <c r="B308" s="13">
        <v>0</v>
      </c>
      <c r="C308" s="13">
        <v>100</v>
      </c>
    </row>
    <row r="309" spans="1:3" x14ac:dyDescent="0.3">
      <c r="A309" s="13" t="s">
        <v>623</v>
      </c>
      <c r="B309" s="13">
        <v>0</v>
      </c>
      <c r="C309" s="13">
        <v>100</v>
      </c>
    </row>
    <row r="310" spans="1:3" x14ac:dyDescent="0.3">
      <c r="A310" s="13" t="s">
        <v>624</v>
      </c>
      <c r="B310" s="13">
        <v>0</v>
      </c>
      <c r="C310" s="13">
        <v>100</v>
      </c>
    </row>
    <row r="311" spans="1:3" x14ac:dyDescent="0.3">
      <c r="A311" s="13" t="s">
        <v>625</v>
      </c>
      <c r="B311" s="13">
        <v>0</v>
      </c>
      <c r="C311" s="13">
        <v>100</v>
      </c>
    </row>
    <row r="312" spans="1:3" x14ac:dyDescent="0.3">
      <c r="A312" s="13" t="s">
        <v>626</v>
      </c>
      <c r="B312" s="13">
        <v>0</v>
      </c>
      <c r="C312" s="13">
        <v>100</v>
      </c>
    </row>
    <row r="313" spans="1:3" x14ac:dyDescent="0.3">
      <c r="A313" s="13" t="s">
        <v>627</v>
      </c>
      <c r="B313" s="13">
        <v>0</v>
      </c>
      <c r="C313" s="13">
        <v>100</v>
      </c>
    </row>
    <row r="314" spans="1:3" x14ac:dyDescent="0.3">
      <c r="A314" s="13" t="s">
        <v>628</v>
      </c>
      <c r="B314" s="13">
        <v>0</v>
      </c>
      <c r="C314" s="13">
        <v>100</v>
      </c>
    </row>
    <row r="315" spans="1:3" x14ac:dyDescent="0.3">
      <c r="A315" s="13" t="s">
        <v>629</v>
      </c>
      <c r="B315" s="13">
        <v>0</v>
      </c>
      <c r="C315" s="13">
        <v>100</v>
      </c>
    </row>
    <row r="316" spans="1:3" x14ac:dyDescent="0.3">
      <c r="A316" s="13" t="s">
        <v>630</v>
      </c>
      <c r="B316" s="13">
        <v>0</v>
      </c>
      <c r="C316" s="13">
        <v>100</v>
      </c>
    </row>
    <row r="317" spans="1:3" x14ac:dyDescent="0.3">
      <c r="A317" s="13" t="s">
        <v>631</v>
      </c>
      <c r="B317" s="13">
        <v>0</v>
      </c>
      <c r="C317" s="13">
        <v>100</v>
      </c>
    </row>
    <row r="318" spans="1:3" x14ac:dyDescent="0.3">
      <c r="A318" s="13" t="s">
        <v>632</v>
      </c>
      <c r="B318" s="13">
        <v>0</v>
      </c>
      <c r="C318" s="13">
        <v>100</v>
      </c>
    </row>
    <row r="319" spans="1:3" x14ac:dyDescent="0.3">
      <c r="A319" s="13" t="s">
        <v>633</v>
      </c>
      <c r="B319" s="13">
        <v>0</v>
      </c>
      <c r="C319" s="13">
        <v>100</v>
      </c>
    </row>
    <row r="320" spans="1:3" x14ac:dyDescent="0.3">
      <c r="A320" s="13" t="s">
        <v>634</v>
      </c>
      <c r="B320" s="13">
        <v>0.4</v>
      </c>
      <c r="C320" s="13">
        <v>100</v>
      </c>
    </row>
    <row r="321" spans="1:3" x14ac:dyDescent="0.3">
      <c r="A321" s="13" t="s">
        <v>635</v>
      </c>
      <c r="B321" s="13">
        <v>0</v>
      </c>
      <c r="C321" s="13">
        <v>100</v>
      </c>
    </row>
    <row r="322" spans="1:3" x14ac:dyDescent="0.3">
      <c r="A322" s="13" t="s">
        <v>636</v>
      </c>
      <c r="B322" s="13">
        <v>0</v>
      </c>
      <c r="C322" s="13">
        <v>100</v>
      </c>
    </row>
    <row r="323" spans="1:3" x14ac:dyDescent="0.3">
      <c r="A323" s="13" t="s">
        <v>637</v>
      </c>
      <c r="B323" s="13">
        <v>0</v>
      </c>
      <c r="C323" s="13">
        <v>100</v>
      </c>
    </row>
    <row r="324" spans="1:3" x14ac:dyDescent="0.3">
      <c r="A324" s="13" t="s">
        <v>638</v>
      </c>
      <c r="B324" s="13">
        <v>0</v>
      </c>
      <c r="C324" s="13">
        <v>100</v>
      </c>
    </row>
    <row r="325" spans="1:3" x14ac:dyDescent="0.3">
      <c r="A325" s="13" t="s">
        <v>639</v>
      </c>
      <c r="B325" s="13">
        <v>0</v>
      </c>
      <c r="C325" s="13">
        <v>100</v>
      </c>
    </row>
    <row r="326" spans="1:3" x14ac:dyDescent="0.3">
      <c r="A326" s="13" t="s">
        <v>640</v>
      </c>
      <c r="B326" s="13">
        <v>0</v>
      </c>
      <c r="C326" s="13">
        <v>100</v>
      </c>
    </row>
    <row r="327" spans="1:3" x14ac:dyDescent="0.3">
      <c r="A327" s="13" t="s">
        <v>641</v>
      </c>
      <c r="B327" s="13">
        <v>0</v>
      </c>
      <c r="C327" s="13">
        <v>100</v>
      </c>
    </row>
    <row r="328" spans="1:3" x14ac:dyDescent="0.3">
      <c r="A328" s="13" t="s">
        <v>642</v>
      </c>
      <c r="B328" s="13">
        <v>0</v>
      </c>
      <c r="C328" s="13">
        <v>100</v>
      </c>
    </row>
    <row r="329" spans="1:3" x14ac:dyDescent="0.3">
      <c r="A329" s="13" t="s">
        <v>643</v>
      </c>
      <c r="B329" s="13">
        <v>0</v>
      </c>
      <c r="C329" s="13">
        <v>100</v>
      </c>
    </row>
    <row r="330" spans="1:3" x14ac:dyDescent="0.3">
      <c r="A330" s="13" t="s">
        <v>644</v>
      </c>
      <c r="B330" s="13">
        <v>0</v>
      </c>
      <c r="C330" s="13">
        <v>100</v>
      </c>
    </row>
    <row r="331" spans="1:3" x14ac:dyDescent="0.3">
      <c r="A331" s="13" t="s">
        <v>645</v>
      </c>
      <c r="B331" s="13">
        <v>0</v>
      </c>
      <c r="C331" s="13">
        <v>100</v>
      </c>
    </row>
    <row r="332" spans="1:3" x14ac:dyDescent="0.3">
      <c r="A332" s="13" t="s">
        <v>646</v>
      </c>
      <c r="B332" s="13">
        <v>0</v>
      </c>
      <c r="C332" s="13">
        <v>100</v>
      </c>
    </row>
    <row r="333" spans="1:3" x14ac:dyDescent="0.3">
      <c r="A333" s="13" t="s">
        <v>647</v>
      </c>
      <c r="B333" s="13">
        <v>0</v>
      </c>
      <c r="C333" s="13">
        <v>100</v>
      </c>
    </row>
    <row r="334" spans="1:3" x14ac:dyDescent="0.3">
      <c r="A334" s="13" t="s">
        <v>648</v>
      </c>
      <c r="B334" s="13">
        <v>0</v>
      </c>
      <c r="C334" s="13">
        <v>100</v>
      </c>
    </row>
    <row r="335" spans="1:3" x14ac:dyDescent="0.3">
      <c r="A335" s="13" t="s">
        <v>649</v>
      </c>
      <c r="B335" s="13">
        <v>0</v>
      </c>
      <c r="C335" s="13">
        <v>100</v>
      </c>
    </row>
    <row r="336" spans="1:3" x14ac:dyDescent="0.3">
      <c r="A336" s="13" t="s">
        <v>650</v>
      </c>
      <c r="B336" s="13">
        <v>0</v>
      </c>
      <c r="C336" s="13">
        <v>100</v>
      </c>
    </row>
    <row r="337" spans="1:3" x14ac:dyDescent="0.3">
      <c r="A337" s="13" t="s">
        <v>651</v>
      </c>
      <c r="B337" s="13">
        <v>0</v>
      </c>
      <c r="C337" s="13">
        <v>100</v>
      </c>
    </row>
    <row r="338" spans="1:3" x14ac:dyDescent="0.3">
      <c r="A338" s="13" t="s">
        <v>652</v>
      </c>
      <c r="B338" s="13">
        <v>0</v>
      </c>
      <c r="C338" s="13">
        <v>100</v>
      </c>
    </row>
    <row r="339" spans="1:3" x14ac:dyDescent="0.3">
      <c r="A339" s="13" t="s">
        <v>653</v>
      </c>
      <c r="B339" s="13">
        <v>0</v>
      </c>
      <c r="C339" s="13">
        <v>100</v>
      </c>
    </row>
    <row r="340" spans="1:3" x14ac:dyDescent="0.3">
      <c r="A340" s="13" t="s">
        <v>654</v>
      </c>
      <c r="B340" s="13">
        <v>0</v>
      </c>
      <c r="C340" s="13">
        <v>100</v>
      </c>
    </row>
    <row r="341" spans="1:3" x14ac:dyDescent="0.3">
      <c r="A341" s="13" t="s">
        <v>655</v>
      </c>
      <c r="B341" s="13">
        <v>0</v>
      </c>
      <c r="C341" s="13">
        <v>100</v>
      </c>
    </row>
    <row r="342" spans="1:3" x14ac:dyDescent="0.3">
      <c r="A342" s="13" t="s">
        <v>656</v>
      </c>
      <c r="B342" s="13">
        <v>0</v>
      </c>
      <c r="C342" s="13">
        <v>100</v>
      </c>
    </row>
    <row r="343" spans="1:3" x14ac:dyDescent="0.3">
      <c r="A343" s="13" t="s">
        <v>657</v>
      </c>
      <c r="B343" s="13">
        <v>0</v>
      </c>
      <c r="C343" s="13">
        <v>100</v>
      </c>
    </row>
    <row r="344" spans="1:3" x14ac:dyDescent="0.3">
      <c r="A344" s="13" t="s">
        <v>658</v>
      </c>
      <c r="B344" s="13">
        <v>0</v>
      </c>
      <c r="C344" s="13">
        <v>100</v>
      </c>
    </row>
    <row r="345" spans="1:3" x14ac:dyDescent="0.3">
      <c r="A345" s="13" t="s">
        <v>659</v>
      </c>
      <c r="B345" s="13">
        <v>0</v>
      </c>
      <c r="C345" s="13">
        <v>100</v>
      </c>
    </row>
    <row r="346" spans="1:3" x14ac:dyDescent="0.3">
      <c r="A346" s="13" t="s">
        <v>660</v>
      </c>
      <c r="B346" s="13">
        <v>0</v>
      </c>
      <c r="C346" s="13">
        <v>100</v>
      </c>
    </row>
    <row r="347" spans="1:3" x14ac:dyDescent="0.3">
      <c r="A347" s="13" t="s">
        <v>661</v>
      </c>
      <c r="B347" s="13">
        <v>0</v>
      </c>
      <c r="C347" s="13">
        <v>100</v>
      </c>
    </row>
    <row r="348" spans="1:3" x14ac:dyDescent="0.3">
      <c r="A348" s="13" t="s">
        <v>662</v>
      </c>
      <c r="B348" s="13">
        <v>0</v>
      </c>
      <c r="C348" s="13">
        <v>100</v>
      </c>
    </row>
    <row r="349" spans="1:3" x14ac:dyDescent="0.3">
      <c r="A349" s="13" t="s">
        <v>663</v>
      </c>
      <c r="B349" s="13">
        <v>0</v>
      </c>
      <c r="C349" s="13">
        <v>100</v>
      </c>
    </row>
    <row r="350" spans="1:3" x14ac:dyDescent="0.3">
      <c r="A350" s="13" t="s">
        <v>664</v>
      </c>
      <c r="B350" s="13">
        <v>0</v>
      </c>
      <c r="C350" s="13">
        <v>100</v>
      </c>
    </row>
    <row r="351" spans="1:3" x14ac:dyDescent="0.3">
      <c r="A351" s="13" t="s">
        <v>665</v>
      </c>
      <c r="B351" s="13">
        <v>0</v>
      </c>
      <c r="C351" s="13">
        <v>100</v>
      </c>
    </row>
    <row r="352" spans="1:3" x14ac:dyDescent="0.3">
      <c r="A352" s="13" t="s">
        <v>666</v>
      </c>
      <c r="B352" s="13">
        <v>0</v>
      </c>
      <c r="C352" s="13">
        <v>100</v>
      </c>
    </row>
    <row r="353" spans="1:3" x14ac:dyDescent="0.3">
      <c r="A353" s="13" t="s">
        <v>667</v>
      </c>
      <c r="B353" s="13">
        <v>0</v>
      </c>
      <c r="C353" s="13">
        <v>100</v>
      </c>
    </row>
    <row r="354" spans="1:3" x14ac:dyDescent="0.3">
      <c r="A354" s="13" t="s">
        <v>668</v>
      </c>
      <c r="B354" s="13">
        <v>0</v>
      </c>
      <c r="C354" s="13">
        <v>100</v>
      </c>
    </row>
    <row r="355" spans="1:3" x14ac:dyDescent="0.3">
      <c r="A355" s="13" t="s">
        <v>669</v>
      </c>
      <c r="B355" s="13">
        <v>0</v>
      </c>
      <c r="C355" s="13">
        <v>100</v>
      </c>
    </row>
    <row r="356" spans="1:3" x14ac:dyDescent="0.3">
      <c r="A356" s="13" t="s">
        <v>670</v>
      </c>
      <c r="B356" s="13">
        <v>0</v>
      </c>
      <c r="C356" s="13">
        <v>100</v>
      </c>
    </row>
    <row r="357" spans="1:3" x14ac:dyDescent="0.3">
      <c r="A357" s="13" t="s">
        <v>671</v>
      </c>
      <c r="B357" s="13">
        <v>0</v>
      </c>
      <c r="C357" s="13">
        <v>100</v>
      </c>
    </row>
    <row r="358" spans="1:3" x14ac:dyDescent="0.3">
      <c r="A358" s="13" t="s">
        <v>672</v>
      </c>
      <c r="B358" s="13">
        <v>0</v>
      </c>
      <c r="C358" s="13">
        <v>100</v>
      </c>
    </row>
    <row r="359" spans="1:3" x14ac:dyDescent="0.3">
      <c r="A359" s="13" t="s">
        <v>673</v>
      </c>
      <c r="B359" s="13">
        <v>0</v>
      </c>
      <c r="C359" s="13">
        <v>100</v>
      </c>
    </row>
    <row r="360" spans="1:3" x14ac:dyDescent="0.3">
      <c r="A360" s="13" t="s">
        <v>674</v>
      </c>
      <c r="B360" s="13">
        <v>0</v>
      </c>
      <c r="C360" s="13">
        <v>100</v>
      </c>
    </row>
    <row r="361" spans="1:3" x14ac:dyDescent="0.3">
      <c r="A361" s="13" t="s">
        <v>675</v>
      </c>
      <c r="B361" s="13">
        <v>0</v>
      </c>
      <c r="C361" s="13">
        <v>100</v>
      </c>
    </row>
    <row r="362" spans="1:3" x14ac:dyDescent="0.3">
      <c r="A362" s="13" t="s">
        <v>676</v>
      </c>
      <c r="B362" s="13">
        <v>0</v>
      </c>
      <c r="C362" s="13">
        <v>100</v>
      </c>
    </row>
    <row r="363" spans="1:3" x14ac:dyDescent="0.3">
      <c r="A363" s="13" t="s">
        <v>677</v>
      </c>
      <c r="B363" s="13">
        <v>0</v>
      </c>
      <c r="C363" s="13">
        <v>100</v>
      </c>
    </row>
    <row r="364" spans="1:3" x14ac:dyDescent="0.3">
      <c r="A364" s="13" t="s">
        <v>678</v>
      </c>
      <c r="B364" s="13">
        <v>0</v>
      </c>
      <c r="C364" s="13">
        <v>100</v>
      </c>
    </row>
    <row r="365" spans="1:3" x14ac:dyDescent="0.3">
      <c r="A365" s="13" t="s">
        <v>679</v>
      </c>
      <c r="B365" s="13">
        <v>0</v>
      </c>
      <c r="C365" s="13">
        <v>100</v>
      </c>
    </row>
    <row r="366" spans="1:3" x14ac:dyDescent="0.3">
      <c r="A366" s="13" t="s">
        <v>680</v>
      </c>
      <c r="B366" s="13">
        <v>0</v>
      </c>
      <c r="C366" s="13">
        <v>100</v>
      </c>
    </row>
    <row r="367" spans="1:3" x14ac:dyDescent="0.3">
      <c r="A367" s="13" t="s">
        <v>681</v>
      </c>
      <c r="B367" s="13">
        <v>0</v>
      </c>
      <c r="C367" s="13">
        <v>100</v>
      </c>
    </row>
    <row r="368" spans="1:3" x14ac:dyDescent="0.3">
      <c r="A368" s="13" t="s">
        <v>682</v>
      </c>
      <c r="B368" s="13">
        <v>0</v>
      </c>
      <c r="C368" s="13">
        <v>100</v>
      </c>
    </row>
    <row r="369" spans="1:3" x14ac:dyDescent="0.3">
      <c r="A369" s="13" t="s">
        <v>683</v>
      </c>
      <c r="B369" s="13">
        <v>0</v>
      </c>
      <c r="C369" s="13">
        <v>100</v>
      </c>
    </row>
    <row r="370" spans="1:3" x14ac:dyDescent="0.3">
      <c r="A370" s="13" t="s">
        <v>684</v>
      </c>
      <c r="B370" s="13">
        <v>0</v>
      </c>
      <c r="C370" s="13">
        <v>100</v>
      </c>
    </row>
    <row r="371" spans="1:3" x14ac:dyDescent="0.3">
      <c r="A371" s="13" t="s">
        <v>685</v>
      </c>
      <c r="B371" s="13">
        <v>0</v>
      </c>
      <c r="C371" s="13">
        <v>100</v>
      </c>
    </row>
    <row r="372" spans="1:3" x14ac:dyDescent="0.3">
      <c r="A372" s="13" t="s">
        <v>686</v>
      </c>
      <c r="B372" s="13">
        <v>0</v>
      </c>
      <c r="C372" s="13">
        <v>100</v>
      </c>
    </row>
    <row r="373" spans="1:3" x14ac:dyDescent="0.3">
      <c r="A373" s="13" t="s">
        <v>687</v>
      </c>
      <c r="B373" s="13">
        <v>0</v>
      </c>
      <c r="C373" s="13">
        <v>100</v>
      </c>
    </row>
    <row r="374" spans="1:3" x14ac:dyDescent="0.3">
      <c r="A374" s="13" t="s">
        <v>688</v>
      </c>
      <c r="B374" s="13">
        <v>0</v>
      </c>
      <c r="C374" s="13">
        <v>100</v>
      </c>
    </row>
    <row r="375" spans="1:3" x14ac:dyDescent="0.3">
      <c r="A375" s="13" t="s">
        <v>689</v>
      </c>
      <c r="B375" s="13">
        <v>0</v>
      </c>
      <c r="C375" s="13">
        <v>100</v>
      </c>
    </row>
    <row r="376" spans="1:3" x14ac:dyDescent="0.3">
      <c r="A376" s="13" t="s">
        <v>690</v>
      </c>
      <c r="B376" s="13">
        <v>0</v>
      </c>
      <c r="C376" s="13">
        <v>100</v>
      </c>
    </row>
    <row r="377" spans="1:3" x14ac:dyDescent="0.3">
      <c r="A377" s="13" t="s">
        <v>691</v>
      </c>
      <c r="B377" s="13">
        <v>0</v>
      </c>
      <c r="C377" s="13">
        <v>100</v>
      </c>
    </row>
    <row r="378" spans="1:3" x14ac:dyDescent="0.3">
      <c r="A378" s="13" t="s">
        <v>692</v>
      </c>
      <c r="B378" s="13">
        <v>0</v>
      </c>
      <c r="C378" s="13">
        <v>100</v>
      </c>
    </row>
    <row r="379" spans="1:3" x14ac:dyDescent="0.3">
      <c r="A379" s="13" t="s">
        <v>693</v>
      </c>
      <c r="B379" s="13">
        <v>0</v>
      </c>
      <c r="C379" s="13">
        <v>100</v>
      </c>
    </row>
    <row r="380" spans="1:3" x14ac:dyDescent="0.3">
      <c r="A380" s="13" t="s">
        <v>694</v>
      </c>
      <c r="B380" s="13">
        <v>0</v>
      </c>
      <c r="C380" s="13">
        <v>100</v>
      </c>
    </row>
    <row r="381" spans="1:3" x14ac:dyDescent="0.3">
      <c r="A381" s="13" t="s">
        <v>695</v>
      </c>
      <c r="B381" s="13">
        <v>0</v>
      </c>
      <c r="C381" s="13">
        <v>100</v>
      </c>
    </row>
    <row r="382" spans="1:3" x14ac:dyDescent="0.3">
      <c r="A382" s="13" t="s">
        <v>696</v>
      </c>
      <c r="B382" s="13">
        <v>0</v>
      </c>
      <c r="C382" s="13">
        <v>100</v>
      </c>
    </row>
    <row r="383" spans="1:3" x14ac:dyDescent="0.3">
      <c r="A383" s="13" t="s">
        <v>697</v>
      </c>
      <c r="B383" s="13">
        <v>0</v>
      </c>
      <c r="C383" s="13">
        <v>100</v>
      </c>
    </row>
    <row r="384" spans="1:3" x14ac:dyDescent="0.3">
      <c r="A384" s="13" t="s">
        <v>698</v>
      </c>
      <c r="B384" s="13">
        <v>0</v>
      </c>
      <c r="C384" s="13">
        <v>100</v>
      </c>
    </row>
    <row r="385" spans="1:3" x14ac:dyDescent="0.3">
      <c r="A385" s="13" t="s">
        <v>699</v>
      </c>
      <c r="B385" s="13">
        <v>0</v>
      </c>
      <c r="C385" s="13">
        <v>100</v>
      </c>
    </row>
    <row r="386" spans="1:3" x14ac:dyDescent="0.3">
      <c r="A386" s="13" t="s">
        <v>700</v>
      </c>
      <c r="B386" s="13">
        <v>0</v>
      </c>
      <c r="C386" s="13">
        <v>100</v>
      </c>
    </row>
    <row r="387" spans="1:3" x14ac:dyDescent="0.3">
      <c r="A387" s="13" t="s">
        <v>701</v>
      </c>
      <c r="B387" s="13">
        <v>0</v>
      </c>
      <c r="C387" s="13">
        <v>100</v>
      </c>
    </row>
    <row r="388" spans="1:3" x14ac:dyDescent="0.3">
      <c r="A388" s="13" t="s">
        <v>702</v>
      </c>
      <c r="B388" s="13">
        <v>0</v>
      </c>
      <c r="C388" s="13">
        <v>100</v>
      </c>
    </row>
    <row r="389" spans="1:3" x14ac:dyDescent="0.3">
      <c r="A389" s="13" t="s">
        <v>703</v>
      </c>
      <c r="B389" s="13">
        <v>0</v>
      </c>
      <c r="C389" s="13">
        <v>100</v>
      </c>
    </row>
    <row r="390" spans="1:3" x14ac:dyDescent="0.3">
      <c r="A390" s="13" t="s">
        <v>704</v>
      </c>
      <c r="B390" s="13">
        <v>0</v>
      </c>
      <c r="C390" s="13">
        <v>100</v>
      </c>
    </row>
    <row r="391" spans="1:3" x14ac:dyDescent="0.3">
      <c r="A391" s="13" t="s">
        <v>705</v>
      </c>
      <c r="B391" s="13">
        <v>0</v>
      </c>
      <c r="C391" s="13">
        <v>100</v>
      </c>
    </row>
    <row r="392" spans="1:3" x14ac:dyDescent="0.3">
      <c r="A392" s="13" t="s">
        <v>706</v>
      </c>
      <c r="B392" s="13">
        <v>0</v>
      </c>
      <c r="C392" s="13">
        <v>100</v>
      </c>
    </row>
    <row r="393" spans="1:3" x14ac:dyDescent="0.3">
      <c r="A393" s="13" t="s">
        <v>707</v>
      </c>
      <c r="B393" s="13">
        <v>0</v>
      </c>
      <c r="C393" s="13">
        <v>100</v>
      </c>
    </row>
    <row r="394" spans="1:3" x14ac:dyDescent="0.3">
      <c r="A394" s="13" t="s">
        <v>708</v>
      </c>
      <c r="B394" s="13">
        <v>0</v>
      </c>
      <c r="C394" s="13">
        <v>100</v>
      </c>
    </row>
    <row r="395" spans="1:3" x14ac:dyDescent="0.3">
      <c r="A395" s="13" t="s">
        <v>709</v>
      </c>
      <c r="B395" s="13">
        <v>0</v>
      </c>
      <c r="C395" s="13">
        <v>100</v>
      </c>
    </row>
    <row r="396" spans="1:3" x14ac:dyDescent="0.3">
      <c r="A396" s="13" t="s">
        <v>710</v>
      </c>
      <c r="B396" s="13">
        <v>0</v>
      </c>
      <c r="C396" s="13">
        <v>100</v>
      </c>
    </row>
    <row r="397" spans="1:3" x14ac:dyDescent="0.3">
      <c r="A397" s="13" t="s">
        <v>711</v>
      </c>
      <c r="B397" s="13">
        <v>0</v>
      </c>
      <c r="C397" s="13">
        <v>100</v>
      </c>
    </row>
    <row r="398" spans="1:3" x14ac:dyDescent="0.3">
      <c r="A398" s="13" t="s">
        <v>712</v>
      </c>
      <c r="B398" s="13">
        <v>0</v>
      </c>
      <c r="C398" s="13">
        <v>100</v>
      </c>
    </row>
    <row r="399" spans="1:3" x14ac:dyDescent="0.3">
      <c r="A399" s="13" t="s">
        <v>713</v>
      </c>
      <c r="B399" s="13">
        <v>0</v>
      </c>
      <c r="C399" s="13">
        <v>100</v>
      </c>
    </row>
    <row r="400" spans="1:3" x14ac:dyDescent="0.3">
      <c r="A400" s="13" t="s">
        <v>714</v>
      </c>
      <c r="B400" s="13">
        <v>0</v>
      </c>
      <c r="C400" s="13">
        <v>100</v>
      </c>
    </row>
    <row r="401" spans="1:3" x14ac:dyDescent="0.3">
      <c r="A401" s="13" t="s">
        <v>715</v>
      </c>
      <c r="B401" s="13">
        <v>0</v>
      </c>
      <c r="C401" s="13">
        <v>100</v>
      </c>
    </row>
    <row r="402" spans="1:3" x14ac:dyDescent="0.3">
      <c r="A402" s="13" t="s">
        <v>716</v>
      </c>
      <c r="B402" s="13">
        <v>0</v>
      </c>
      <c r="C402" s="13">
        <v>100</v>
      </c>
    </row>
    <row r="403" spans="1:3" x14ac:dyDescent="0.3">
      <c r="A403" s="13" t="s">
        <v>717</v>
      </c>
      <c r="B403" s="13">
        <v>0</v>
      </c>
      <c r="C403" s="13">
        <v>100</v>
      </c>
    </row>
    <row r="404" spans="1:3" x14ac:dyDescent="0.3">
      <c r="A404" s="13" t="s">
        <v>718</v>
      </c>
      <c r="B404" s="13">
        <v>0</v>
      </c>
      <c r="C404" s="13">
        <v>100</v>
      </c>
    </row>
    <row r="405" spans="1:3" x14ac:dyDescent="0.3">
      <c r="A405" s="13" t="s">
        <v>719</v>
      </c>
      <c r="B405" s="13">
        <v>0</v>
      </c>
      <c r="C405" s="13">
        <v>100</v>
      </c>
    </row>
    <row r="406" spans="1:3" x14ac:dyDescent="0.3">
      <c r="A406" s="13" t="s">
        <v>720</v>
      </c>
      <c r="B406" s="13">
        <v>0</v>
      </c>
      <c r="C406" s="13">
        <v>100</v>
      </c>
    </row>
    <row r="407" spans="1:3" x14ac:dyDescent="0.3">
      <c r="A407" s="13" t="s">
        <v>721</v>
      </c>
      <c r="B407" s="13">
        <v>0</v>
      </c>
      <c r="C407" s="13">
        <v>100</v>
      </c>
    </row>
    <row r="408" spans="1:3" x14ac:dyDescent="0.3">
      <c r="A408" s="13" t="s">
        <v>722</v>
      </c>
      <c r="B408" s="13">
        <v>1.6</v>
      </c>
      <c r="C408" s="13">
        <v>100</v>
      </c>
    </row>
    <row r="409" spans="1:3" x14ac:dyDescent="0.3">
      <c r="A409" s="13" t="s">
        <v>723</v>
      </c>
      <c r="B409" s="13">
        <v>0</v>
      </c>
      <c r="C409" s="13">
        <v>100</v>
      </c>
    </row>
    <row r="410" spans="1:3" x14ac:dyDescent="0.3">
      <c r="A410" s="13" t="s">
        <v>724</v>
      </c>
      <c r="B410" s="13">
        <v>0</v>
      </c>
      <c r="C410" s="13">
        <v>100</v>
      </c>
    </row>
    <row r="411" spans="1:3" x14ac:dyDescent="0.3">
      <c r="A411" s="13" t="s">
        <v>725</v>
      </c>
      <c r="B411" s="13">
        <v>0</v>
      </c>
      <c r="C411" s="13">
        <v>100</v>
      </c>
    </row>
    <row r="412" spans="1:3" x14ac:dyDescent="0.3">
      <c r="A412" s="13" t="s">
        <v>726</v>
      </c>
      <c r="B412" s="13">
        <v>0</v>
      </c>
      <c r="C412" s="13">
        <v>100</v>
      </c>
    </row>
    <row r="413" spans="1:3" x14ac:dyDescent="0.3">
      <c r="A413" s="13" t="s">
        <v>727</v>
      </c>
      <c r="B413" s="13">
        <v>0</v>
      </c>
      <c r="C413" s="13">
        <v>100</v>
      </c>
    </row>
    <row r="414" spans="1:3" x14ac:dyDescent="0.3">
      <c r="A414" s="13" t="s">
        <v>728</v>
      </c>
      <c r="B414" s="13">
        <v>0</v>
      </c>
      <c r="C414" s="13">
        <v>100</v>
      </c>
    </row>
    <row r="415" spans="1:3" x14ac:dyDescent="0.3">
      <c r="A415" s="13" t="s">
        <v>729</v>
      </c>
      <c r="B415" s="13">
        <v>0</v>
      </c>
      <c r="C415" s="13">
        <v>100</v>
      </c>
    </row>
    <row r="416" spans="1:3" x14ac:dyDescent="0.3">
      <c r="A416" s="13" t="s">
        <v>730</v>
      </c>
      <c r="B416" s="13">
        <v>0</v>
      </c>
      <c r="C416" s="13">
        <v>100</v>
      </c>
    </row>
    <row r="417" spans="1:3" x14ac:dyDescent="0.3">
      <c r="A417" s="13" t="s">
        <v>731</v>
      </c>
      <c r="B417" s="13">
        <v>0</v>
      </c>
      <c r="C417" s="13">
        <v>100</v>
      </c>
    </row>
    <row r="418" spans="1:3" x14ac:dyDescent="0.3">
      <c r="A418" s="13" t="s">
        <v>732</v>
      </c>
      <c r="B418" s="13">
        <v>0</v>
      </c>
      <c r="C418" s="13">
        <v>100</v>
      </c>
    </row>
    <row r="419" spans="1:3" x14ac:dyDescent="0.3">
      <c r="A419" s="13" t="s">
        <v>733</v>
      </c>
      <c r="B419" s="13">
        <v>0</v>
      </c>
      <c r="C419" s="13">
        <v>100</v>
      </c>
    </row>
    <row r="420" spans="1:3" x14ac:dyDescent="0.3">
      <c r="A420" s="13" t="s">
        <v>734</v>
      </c>
      <c r="B420" s="13">
        <v>0</v>
      </c>
      <c r="C420" s="13">
        <v>100</v>
      </c>
    </row>
    <row r="421" spans="1:3" x14ac:dyDescent="0.3">
      <c r="A421" s="13" t="s">
        <v>735</v>
      </c>
      <c r="B421" s="13">
        <v>0</v>
      </c>
      <c r="C421" s="13">
        <v>100</v>
      </c>
    </row>
    <row r="422" spans="1:3" x14ac:dyDescent="0.3">
      <c r="A422" s="13" t="s">
        <v>736</v>
      </c>
      <c r="B422" s="13">
        <v>0</v>
      </c>
      <c r="C422" s="13">
        <v>100</v>
      </c>
    </row>
    <row r="423" spans="1:3" x14ac:dyDescent="0.3">
      <c r="A423" s="13" t="s">
        <v>737</v>
      </c>
      <c r="B423" s="13">
        <v>0</v>
      </c>
      <c r="C423" s="13">
        <v>100</v>
      </c>
    </row>
    <row r="424" spans="1:3" x14ac:dyDescent="0.3">
      <c r="A424" s="13" t="s">
        <v>738</v>
      </c>
      <c r="B424" s="13">
        <v>0</v>
      </c>
      <c r="C424" s="13">
        <v>100</v>
      </c>
    </row>
    <row r="425" spans="1:3" x14ac:dyDescent="0.3">
      <c r="A425" s="13" t="s">
        <v>739</v>
      </c>
      <c r="B425" s="13">
        <v>0</v>
      </c>
      <c r="C425" s="13">
        <v>100</v>
      </c>
    </row>
    <row r="426" spans="1:3" x14ac:dyDescent="0.3">
      <c r="A426" s="13" t="s">
        <v>740</v>
      </c>
      <c r="B426" s="13">
        <v>0</v>
      </c>
      <c r="C426" s="13">
        <v>100</v>
      </c>
    </row>
    <row r="427" spans="1:3" x14ac:dyDescent="0.3">
      <c r="A427" s="13" t="s">
        <v>741</v>
      </c>
      <c r="B427" s="13">
        <v>0</v>
      </c>
      <c r="C427" s="13">
        <v>100</v>
      </c>
    </row>
    <row r="428" spans="1:3" x14ac:dyDescent="0.3">
      <c r="A428" s="13" t="s">
        <v>742</v>
      </c>
      <c r="B428" s="13">
        <v>0</v>
      </c>
      <c r="C428" s="13">
        <v>100</v>
      </c>
    </row>
    <row r="429" spans="1:3" x14ac:dyDescent="0.3">
      <c r="A429" s="13" t="s">
        <v>743</v>
      </c>
      <c r="B429" s="13">
        <v>0</v>
      </c>
      <c r="C429" s="13">
        <v>100</v>
      </c>
    </row>
    <row r="430" spans="1:3" x14ac:dyDescent="0.3">
      <c r="A430" s="13" t="s">
        <v>744</v>
      </c>
      <c r="B430" s="13">
        <v>0</v>
      </c>
      <c r="C430" s="13">
        <v>100</v>
      </c>
    </row>
    <row r="431" spans="1:3" x14ac:dyDescent="0.3">
      <c r="A431" s="13" t="s">
        <v>745</v>
      </c>
      <c r="B431" s="13">
        <v>0</v>
      </c>
      <c r="C431" s="13">
        <v>100</v>
      </c>
    </row>
    <row r="432" spans="1:3" x14ac:dyDescent="0.3">
      <c r="A432" s="13" t="s">
        <v>746</v>
      </c>
      <c r="B432" s="13">
        <v>0</v>
      </c>
      <c r="C432" s="13">
        <v>100</v>
      </c>
    </row>
    <row r="433" spans="1:3" x14ac:dyDescent="0.3">
      <c r="A433" s="13" t="s">
        <v>747</v>
      </c>
      <c r="B433" s="13">
        <v>0</v>
      </c>
      <c r="C433" s="13">
        <v>100</v>
      </c>
    </row>
    <row r="434" spans="1:3" x14ac:dyDescent="0.3">
      <c r="A434" s="13" t="s">
        <v>748</v>
      </c>
      <c r="B434" s="13">
        <v>0</v>
      </c>
      <c r="C434" s="13">
        <v>100</v>
      </c>
    </row>
    <row r="435" spans="1:3" x14ac:dyDescent="0.3">
      <c r="A435" s="13" t="s">
        <v>749</v>
      </c>
      <c r="B435" s="13">
        <v>0</v>
      </c>
      <c r="C435" s="13">
        <v>100</v>
      </c>
    </row>
    <row r="436" spans="1:3" x14ac:dyDescent="0.3">
      <c r="A436" s="13" t="s">
        <v>750</v>
      </c>
      <c r="B436" s="13">
        <v>0</v>
      </c>
      <c r="C436" s="13">
        <v>100</v>
      </c>
    </row>
    <row r="437" spans="1:3" x14ac:dyDescent="0.3">
      <c r="A437" s="13" t="s">
        <v>751</v>
      </c>
      <c r="B437" s="13">
        <v>0</v>
      </c>
      <c r="C437" s="13">
        <v>100</v>
      </c>
    </row>
    <row r="438" spans="1:3" x14ac:dyDescent="0.3">
      <c r="A438" s="13" t="s">
        <v>752</v>
      </c>
      <c r="B438" s="13">
        <v>0</v>
      </c>
      <c r="C438" s="13">
        <v>100</v>
      </c>
    </row>
    <row r="439" spans="1:3" x14ac:dyDescent="0.3">
      <c r="A439" s="13" t="s">
        <v>753</v>
      </c>
      <c r="B439" s="13">
        <v>0</v>
      </c>
      <c r="C439" s="13">
        <v>100</v>
      </c>
    </row>
    <row r="440" spans="1:3" x14ac:dyDescent="0.3">
      <c r="A440" s="13" t="s">
        <v>754</v>
      </c>
      <c r="B440" s="13">
        <v>0</v>
      </c>
      <c r="C440" s="13">
        <v>100</v>
      </c>
    </row>
    <row r="441" spans="1:3" x14ac:dyDescent="0.3">
      <c r="A441" s="13" t="s">
        <v>755</v>
      </c>
      <c r="B441" s="13">
        <v>0</v>
      </c>
      <c r="C441" s="13">
        <v>100</v>
      </c>
    </row>
    <row r="442" spans="1:3" x14ac:dyDescent="0.3">
      <c r="A442" s="13" t="s">
        <v>756</v>
      </c>
      <c r="B442" s="13">
        <v>0</v>
      </c>
      <c r="C442" s="13">
        <v>100</v>
      </c>
    </row>
    <row r="443" spans="1:3" x14ac:dyDescent="0.3">
      <c r="A443" s="13" t="s">
        <v>757</v>
      </c>
      <c r="B443" s="13">
        <v>0</v>
      </c>
      <c r="C443" s="13">
        <v>100</v>
      </c>
    </row>
    <row r="444" spans="1:3" x14ac:dyDescent="0.3">
      <c r="A444" s="13" t="s">
        <v>758</v>
      </c>
      <c r="B444" s="13">
        <v>0</v>
      </c>
      <c r="C444" s="13">
        <v>100</v>
      </c>
    </row>
    <row r="445" spans="1:3" x14ac:dyDescent="0.3">
      <c r="A445" s="13" t="s">
        <v>759</v>
      </c>
      <c r="B445" s="13">
        <v>0</v>
      </c>
      <c r="C445" s="13">
        <v>100</v>
      </c>
    </row>
    <row r="446" spans="1:3" x14ac:dyDescent="0.3">
      <c r="A446" s="13" t="s">
        <v>760</v>
      </c>
      <c r="B446" s="13">
        <v>0</v>
      </c>
      <c r="C446" s="13">
        <v>100</v>
      </c>
    </row>
    <row r="447" spans="1:3" x14ac:dyDescent="0.3">
      <c r="A447" s="13" t="s">
        <v>761</v>
      </c>
      <c r="B447" s="13">
        <v>0</v>
      </c>
      <c r="C447" s="13">
        <v>100</v>
      </c>
    </row>
    <row r="448" spans="1:3" x14ac:dyDescent="0.3">
      <c r="A448" s="13" t="s">
        <v>762</v>
      </c>
      <c r="B448" s="13">
        <v>0</v>
      </c>
      <c r="C448" s="13">
        <v>100</v>
      </c>
    </row>
    <row r="449" spans="1:3" x14ac:dyDescent="0.3">
      <c r="A449" s="13" t="s">
        <v>763</v>
      </c>
      <c r="B449" s="13">
        <v>0</v>
      </c>
      <c r="C449" s="13">
        <v>100</v>
      </c>
    </row>
    <row r="450" spans="1:3" x14ac:dyDescent="0.3">
      <c r="A450" s="13" t="s">
        <v>764</v>
      </c>
      <c r="B450" s="13">
        <v>0</v>
      </c>
      <c r="C450" s="13">
        <v>100</v>
      </c>
    </row>
    <row r="451" spans="1:3" x14ac:dyDescent="0.3">
      <c r="A451" s="13" t="s">
        <v>765</v>
      </c>
      <c r="B451" s="13">
        <v>0</v>
      </c>
      <c r="C451" s="13">
        <v>100</v>
      </c>
    </row>
    <row r="452" spans="1:3" x14ac:dyDescent="0.3">
      <c r="A452" s="13" t="s">
        <v>766</v>
      </c>
      <c r="B452" s="13">
        <v>0</v>
      </c>
      <c r="C452" s="13">
        <v>100</v>
      </c>
    </row>
    <row r="453" spans="1:3" x14ac:dyDescent="0.3">
      <c r="A453" s="13" t="s">
        <v>767</v>
      </c>
      <c r="B453" s="13">
        <v>0</v>
      </c>
      <c r="C453" s="13">
        <v>100</v>
      </c>
    </row>
    <row r="454" spans="1:3" x14ac:dyDescent="0.3">
      <c r="A454" s="13" t="s">
        <v>768</v>
      </c>
      <c r="B454" s="13">
        <v>0</v>
      </c>
      <c r="C454" s="13">
        <v>100</v>
      </c>
    </row>
    <row r="455" spans="1:3" x14ac:dyDescent="0.3">
      <c r="A455" s="13" t="s">
        <v>769</v>
      </c>
      <c r="B455" s="13">
        <v>0</v>
      </c>
      <c r="C455" s="13">
        <v>100</v>
      </c>
    </row>
    <row r="456" spans="1:3" x14ac:dyDescent="0.3">
      <c r="A456" s="13" t="s">
        <v>770</v>
      </c>
      <c r="B456" s="13">
        <v>0</v>
      </c>
      <c r="C456" s="13">
        <v>100</v>
      </c>
    </row>
    <row r="457" spans="1:3" x14ac:dyDescent="0.3">
      <c r="A457" s="13" t="s">
        <v>771</v>
      </c>
      <c r="B457" s="13">
        <v>0</v>
      </c>
      <c r="C457" s="13">
        <v>100</v>
      </c>
    </row>
    <row r="458" spans="1:3" x14ac:dyDescent="0.3">
      <c r="A458" s="13" t="s">
        <v>772</v>
      </c>
      <c r="B458" s="13">
        <v>0</v>
      </c>
      <c r="C458" s="13">
        <v>100</v>
      </c>
    </row>
    <row r="459" spans="1:3" x14ac:dyDescent="0.3">
      <c r="A459" s="13" t="s">
        <v>773</v>
      </c>
      <c r="B459" s="13">
        <v>0</v>
      </c>
      <c r="C459" s="13">
        <v>100</v>
      </c>
    </row>
    <row r="460" spans="1:3" x14ac:dyDescent="0.3">
      <c r="A460" s="13" t="s">
        <v>774</v>
      </c>
      <c r="B460" s="13">
        <v>0</v>
      </c>
      <c r="C460" s="13">
        <v>100</v>
      </c>
    </row>
    <row r="461" spans="1:3" x14ac:dyDescent="0.3">
      <c r="A461" s="13" t="s">
        <v>775</v>
      </c>
      <c r="B461" s="13">
        <v>0</v>
      </c>
      <c r="C461" s="13">
        <v>100</v>
      </c>
    </row>
    <row r="462" spans="1:3" x14ac:dyDescent="0.3">
      <c r="A462" s="13" t="s">
        <v>776</v>
      </c>
      <c r="B462" s="13">
        <v>0</v>
      </c>
      <c r="C462" s="13">
        <v>100</v>
      </c>
    </row>
    <row r="463" spans="1:3" x14ac:dyDescent="0.3">
      <c r="A463" s="13" t="s">
        <v>777</v>
      </c>
      <c r="B463" s="13">
        <v>0</v>
      </c>
      <c r="C463" s="13">
        <v>100</v>
      </c>
    </row>
    <row r="464" spans="1:3" x14ac:dyDescent="0.3">
      <c r="A464" s="13" t="s">
        <v>778</v>
      </c>
      <c r="B464" s="13">
        <v>0</v>
      </c>
      <c r="C464" s="13">
        <v>100</v>
      </c>
    </row>
    <row r="465" spans="1:3" x14ac:dyDescent="0.3">
      <c r="A465" s="13" t="s">
        <v>779</v>
      </c>
      <c r="B465" s="13">
        <v>0</v>
      </c>
      <c r="C465" s="13">
        <v>100</v>
      </c>
    </row>
    <row r="466" spans="1:3" x14ac:dyDescent="0.3">
      <c r="A466" s="13" t="s">
        <v>780</v>
      </c>
      <c r="B466" s="13">
        <v>0</v>
      </c>
      <c r="C466" s="13">
        <v>100</v>
      </c>
    </row>
    <row r="467" spans="1:3" x14ac:dyDescent="0.3">
      <c r="A467" s="13" t="s">
        <v>781</v>
      </c>
      <c r="B467" s="13">
        <v>0</v>
      </c>
      <c r="C467" s="13">
        <v>100</v>
      </c>
    </row>
    <row r="468" spans="1:3" x14ac:dyDescent="0.3">
      <c r="A468" s="13" t="s">
        <v>782</v>
      </c>
      <c r="B468" s="13">
        <v>0</v>
      </c>
      <c r="C468" s="13">
        <v>100</v>
      </c>
    </row>
    <row r="469" spans="1:3" x14ac:dyDescent="0.3">
      <c r="A469" s="13" t="s">
        <v>783</v>
      </c>
      <c r="B469" s="13">
        <v>0</v>
      </c>
      <c r="C469" s="13">
        <v>100</v>
      </c>
    </row>
    <row r="470" spans="1:3" x14ac:dyDescent="0.3">
      <c r="A470" s="13" t="s">
        <v>784</v>
      </c>
      <c r="B470" s="13">
        <v>0</v>
      </c>
      <c r="C470" s="13">
        <v>100</v>
      </c>
    </row>
    <row r="471" spans="1:3" x14ac:dyDescent="0.3">
      <c r="A471" s="13" t="s">
        <v>785</v>
      </c>
      <c r="B471" s="13">
        <v>0</v>
      </c>
      <c r="C471" s="13">
        <v>100</v>
      </c>
    </row>
    <row r="472" spans="1:3" x14ac:dyDescent="0.3">
      <c r="A472" s="13" t="s">
        <v>786</v>
      </c>
      <c r="B472" s="13">
        <v>0</v>
      </c>
      <c r="C472" s="13">
        <v>100</v>
      </c>
    </row>
    <row r="473" spans="1:3" x14ac:dyDescent="0.3">
      <c r="A473" s="13" t="s">
        <v>787</v>
      </c>
      <c r="B473" s="13">
        <v>0</v>
      </c>
      <c r="C473" s="13">
        <v>100</v>
      </c>
    </row>
    <row r="474" spans="1:3" x14ac:dyDescent="0.3">
      <c r="A474" s="13" t="s">
        <v>788</v>
      </c>
      <c r="B474" s="13">
        <v>0</v>
      </c>
      <c r="C474" s="13">
        <v>100</v>
      </c>
    </row>
    <row r="475" spans="1:3" x14ac:dyDescent="0.3">
      <c r="A475" s="13" t="s">
        <v>789</v>
      </c>
      <c r="B475" s="13">
        <v>0</v>
      </c>
      <c r="C475" s="13">
        <v>100</v>
      </c>
    </row>
    <row r="476" spans="1:3" x14ac:dyDescent="0.3">
      <c r="A476" s="13" t="s">
        <v>790</v>
      </c>
      <c r="B476" s="13">
        <v>0.8</v>
      </c>
      <c r="C476" s="13">
        <v>100</v>
      </c>
    </row>
    <row r="477" spans="1:3" x14ac:dyDescent="0.3">
      <c r="A477" s="13" t="s">
        <v>791</v>
      </c>
      <c r="B477" s="13">
        <v>1.6</v>
      </c>
      <c r="C477" s="13">
        <v>100</v>
      </c>
    </row>
    <row r="478" spans="1:3" x14ac:dyDescent="0.3">
      <c r="A478" s="13" t="s">
        <v>792</v>
      </c>
      <c r="B478" s="13">
        <v>0</v>
      </c>
      <c r="C478" s="13">
        <v>100</v>
      </c>
    </row>
    <row r="479" spans="1:3" x14ac:dyDescent="0.3">
      <c r="A479" s="13" t="s">
        <v>793</v>
      </c>
      <c r="B479" s="13">
        <v>0</v>
      </c>
      <c r="C479" s="13">
        <v>100</v>
      </c>
    </row>
    <row r="480" spans="1:3" x14ac:dyDescent="0.3">
      <c r="A480" s="13" t="s">
        <v>794</v>
      </c>
      <c r="B480" s="13">
        <v>0</v>
      </c>
      <c r="C480" s="13">
        <v>100</v>
      </c>
    </row>
    <row r="481" spans="1:3" x14ac:dyDescent="0.3">
      <c r="A481" s="13" t="s">
        <v>795</v>
      </c>
      <c r="B481" s="13">
        <v>0</v>
      </c>
      <c r="C481" s="13">
        <v>100</v>
      </c>
    </row>
    <row r="482" spans="1:3" x14ac:dyDescent="0.3">
      <c r="A482" s="13" t="s">
        <v>796</v>
      </c>
      <c r="B482" s="13">
        <v>0</v>
      </c>
      <c r="C482" s="13">
        <v>100</v>
      </c>
    </row>
    <row r="483" spans="1:3" x14ac:dyDescent="0.3">
      <c r="A483" s="13" t="s">
        <v>797</v>
      </c>
      <c r="B483" s="13">
        <v>0</v>
      </c>
      <c r="C483" s="13">
        <v>100</v>
      </c>
    </row>
    <row r="484" spans="1:3" x14ac:dyDescent="0.3">
      <c r="A484" s="13" t="s">
        <v>798</v>
      </c>
      <c r="B484" s="13">
        <v>0</v>
      </c>
      <c r="C484" s="13">
        <v>100</v>
      </c>
    </row>
    <row r="485" spans="1:3" x14ac:dyDescent="0.3">
      <c r="A485" s="13" t="s">
        <v>799</v>
      </c>
      <c r="B485" s="13">
        <v>0</v>
      </c>
      <c r="C485" s="13">
        <v>100</v>
      </c>
    </row>
    <row r="486" spans="1:3" x14ac:dyDescent="0.3">
      <c r="A486" s="13" t="s">
        <v>800</v>
      </c>
      <c r="B486" s="13">
        <v>0</v>
      </c>
      <c r="C486" s="13">
        <v>100</v>
      </c>
    </row>
    <row r="487" spans="1:3" x14ac:dyDescent="0.3">
      <c r="A487" s="13" t="s">
        <v>801</v>
      </c>
      <c r="B487" s="13">
        <v>0</v>
      </c>
      <c r="C487" s="13">
        <v>100</v>
      </c>
    </row>
    <row r="488" spans="1:3" x14ac:dyDescent="0.3">
      <c r="A488" s="13" t="s">
        <v>802</v>
      </c>
      <c r="B488" s="13">
        <v>0</v>
      </c>
      <c r="C488" s="13">
        <v>100</v>
      </c>
    </row>
    <row r="489" spans="1:3" x14ac:dyDescent="0.3">
      <c r="A489" s="13" t="s">
        <v>803</v>
      </c>
      <c r="B489" s="13">
        <v>0</v>
      </c>
      <c r="C489" s="13">
        <v>100</v>
      </c>
    </row>
    <row r="490" spans="1:3" x14ac:dyDescent="0.3">
      <c r="A490" s="13" t="s">
        <v>804</v>
      </c>
      <c r="B490" s="13">
        <v>0</v>
      </c>
      <c r="C490" s="13">
        <v>100</v>
      </c>
    </row>
    <row r="491" spans="1:3" x14ac:dyDescent="0.3">
      <c r="A491" s="13" t="s">
        <v>805</v>
      </c>
      <c r="B491" s="13">
        <v>0</v>
      </c>
      <c r="C491" s="13">
        <v>100</v>
      </c>
    </row>
    <row r="492" spans="1:3" x14ac:dyDescent="0.3">
      <c r="A492" s="13" t="s">
        <v>806</v>
      </c>
      <c r="B492" s="13">
        <v>0</v>
      </c>
      <c r="C492" s="13">
        <v>100</v>
      </c>
    </row>
    <row r="493" spans="1:3" x14ac:dyDescent="0.3">
      <c r="A493" s="13" t="s">
        <v>807</v>
      </c>
      <c r="B493" s="13">
        <v>0</v>
      </c>
      <c r="C493" s="13">
        <v>100</v>
      </c>
    </row>
    <row r="494" spans="1:3" x14ac:dyDescent="0.3">
      <c r="A494" s="13" t="s">
        <v>808</v>
      </c>
      <c r="B494" s="13">
        <v>0</v>
      </c>
      <c r="C494" s="13">
        <v>100</v>
      </c>
    </row>
    <row r="495" spans="1:3" x14ac:dyDescent="0.3">
      <c r="A495" s="13" t="s">
        <v>809</v>
      </c>
      <c r="B495" s="13">
        <v>0</v>
      </c>
      <c r="C495" s="13">
        <v>100</v>
      </c>
    </row>
    <row r="496" spans="1:3" x14ac:dyDescent="0.3">
      <c r="A496" s="13" t="s">
        <v>810</v>
      </c>
      <c r="B496" s="13">
        <v>0</v>
      </c>
      <c r="C496" s="13">
        <v>100</v>
      </c>
    </row>
    <row r="497" spans="1:3" x14ac:dyDescent="0.3">
      <c r="A497" s="13" t="s">
        <v>811</v>
      </c>
      <c r="B497" s="13">
        <v>0</v>
      </c>
      <c r="C497" s="13">
        <v>100</v>
      </c>
    </row>
    <row r="498" spans="1:3" x14ac:dyDescent="0.3">
      <c r="A498" s="13" t="s">
        <v>812</v>
      </c>
      <c r="B498" s="13">
        <v>0</v>
      </c>
      <c r="C498" s="13">
        <v>100</v>
      </c>
    </row>
    <row r="499" spans="1:3" x14ac:dyDescent="0.3">
      <c r="A499" s="13" t="s">
        <v>813</v>
      </c>
      <c r="B499" s="13">
        <v>0</v>
      </c>
      <c r="C499" s="13">
        <v>100</v>
      </c>
    </row>
    <row r="500" spans="1:3" x14ac:dyDescent="0.3">
      <c r="A500" s="13" t="s">
        <v>814</v>
      </c>
      <c r="B500" s="13">
        <v>0</v>
      </c>
      <c r="C500" s="13">
        <v>100</v>
      </c>
    </row>
    <row r="501" spans="1:3" x14ac:dyDescent="0.3">
      <c r="A501" s="13" t="s">
        <v>815</v>
      </c>
      <c r="B501" s="13">
        <v>0</v>
      </c>
      <c r="C501" s="13">
        <v>100</v>
      </c>
    </row>
    <row r="502" spans="1:3" x14ac:dyDescent="0.3">
      <c r="A502" s="13" t="s">
        <v>816</v>
      </c>
      <c r="B502" s="13">
        <v>0</v>
      </c>
      <c r="C502" s="13">
        <v>100</v>
      </c>
    </row>
    <row r="503" spans="1:3" x14ac:dyDescent="0.3">
      <c r="A503" s="13" t="s">
        <v>817</v>
      </c>
      <c r="B503" s="13">
        <v>0</v>
      </c>
      <c r="C503" s="13">
        <v>100</v>
      </c>
    </row>
    <row r="504" spans="1:3" x14ac:dyDescent="0.3">
      <c r="A504" s="13" t="s">
        <v>818</v>
      </c>
      <c r="B504" s="13">
        <v>0</v>
      </c>
      <c r="C504" s="13">
        <v>100</v>
      </c>
    </row>
    <row r="505" spans="1:3" x14ac:dyDescent="0.3">
      <c r="A505" s="13" t="s">
        <v>819</v>
      </c>
      <c r="B505" s="13">
        <v>0</v>
      </c>
      <c r="C505" s="13">
        <v>100</v>
      </c>
    </row>
    <row r="506" spans="1:3" x14ac:dyDescent="0.3">
      <c r="A506" s="13" t="s">
        <v>820</v>
      </c>
      <c r="B506" s="13">
        <v>0</v>
      </c>
      <c r="C506" s="13">
        <v>100</v>
      </c>
    </row>
    <row r="507" spans="1:3" x14ac:dyDescent="0.3">
      <c r="A507" s="13" t="s">
        <v>821</v>
      </c>
      <c r="B507" s="13">
        <v>0</v>
      </c>
      <c r="C507" s="13">
        <v>100</v>
      </c>
    </row>
    <row r="508" spans="1:3" x14ac:dyDescent="0.3">
      <c r="A508" s="13" t="s">
        <v>822</v>
      </c>
      <c r="B508" s="13">
        <v>0</v>
      </c>
      <c r="C508" s="13">
        <v>58</v>
      </c>
    </row>
    <row r="509" spans="1:3" x14ac:dyDescent="0.3">
      <c r="A509" s="13" t="s">
        <v>823</v>
      </c>
      <c r="B509" s="13">
        <v>0</v>
      </c>
      <c r="C509" s="13">
        <v>100</v>
      </c>
    </row>
    <row r="510" spans="1:3" x14ac:dyDescent="0.3">
      <c r="A510" s="13" t="s">
        <v>824</v>
      </c>
      <c r="B510" s="13">
        <v>0</v>
      </c>
      <c r="C510" s="13">
        <v>100</v>
      </c>
    </row>
    <row r="511" spans="1:3" x14ac:dyDescent="0.3">
      <c r="A511" s="13" t="s">
        <v>825</v>
      </c>
      <c r="B511" s="13">
        <v>0</v>
      </c>
      <c r="C511" s="13">
        <v>100</v>
      </c>
    </row>
    <row r="512" spans="1:3" x14ac:dyDescent="0.3">
      <c r="A512" s="13" t="s">
        <v>826</v>
      </c>
      <c r="B512" s="13">
        <v>0</v>
      </c>
      <c r="C512" s="13">
        <v>100</v>
      </c>
    </row>
    <row r="513" spans="1:3" x14ac:dyDescent="0.3">
      <c r="A513" s="13" t="s">
        <v>827</v>
      </c>
      <c r="B513" s="13">
        <v>0</v>
      </c>
      <c r="C513" s="13">
        <v>100</v>
      </c>
    </row>
    <row r="514" spans="1:3" x14ac:dyDescent="0.3">
      <c r="A514" s="13" t="s">
        <v>828</v>
      </c>
      <c r="B514" s="13">
        <v>0</v>
      </c>
      <c r="C514" s="13">
        <v>100</v>
      </c>
    </row>
    <row r="515" spans="1:3" x14ac:dyDescent="0.3">
      <c r="A515" s="13" t="s">
        <v>829</v>
      </c>
      <c r="B515" s="13">
        <v>0</v>
      </c>
      <c r="C515" s="13">
        <v>100</v>
      </c>
    </row>
    <row r="516" spans="1:3" x14ac:dyDescent="0.3">
      <c r="A516" s="13" t="s">
        <v>830</v>
      </c>
      <c r="B516" s="13">
        <v>0</v>
      </c>
      <c r="C516" s="13">
        <v>100</v>
      </c>
    </row>
    <row r="517" spans="1:3" x14ac:dyDescent="0.3">
      <c r="A517" s="13" t="s">
        <v>831</v>
      </c>
      <c r="B517" s="13">
        <v>0</v>
      </c>
      <c r="C517" s="13">
        <v>100</v>
      </c>
    </row>
    <row r="518" spans="1:3" x14ac:dyDescent="0.3">
      <c r="A518" s="13" t="s">
        <v>832</v>
      </c>
      <c r="B518" s="13">
        <v>0</v>
      </c>
      <c r="C518" s="13">
        <v>100</v>
      </c>
    </row>
    <row r="519" spans="1:3" x14ac:dyDescent="0.3">
      <c r="A519" s="13" t="s">
        <v>833</v>
      </c>
      <c r="B519" s="13">
        <v>0</v>
      </c>
      <c r="C519" s="13">
        <v>100</v>
      </c>
    </row>
    <row r="520" spans="1:3" x14ac:dyDescent="0.3">
      <c r="A520" s="13" t="s">
        <v>834</v>
      </c>
      <c r="B520" s="13">
        <v>0</v>
      </c>
      <c r="C520" s="13">
        <v>100</v>
      </c>
    </row>
    <row r="521" spans="1:3" x14ac:dyDescent="0.3">
      <c r="A521" s="13" t="s">
        <v>835</v>
      </c>
      <c r="B521" s="13">
        <v>0</v>
      </c>
      <c r="C521" s="13">
        <v>100</v>
      </c>
    </row>
    <row r="522" spans="1:3" x14ac:dyDescent="0.3">
      <c r="A522" s="13" t="s">
        <v>836</v>
      </c>
      <c r="B522" s="13">
        <v>0</v>
      </c>
      <c r="C522" s="13">
        <v>100</v>
      </c>
    </row>
    <row r="523" spans="1:3" x14ac:dyDescent="0.3">
      <c r="A523" s="13" t="s">
        <v>837</v>
      </c>
      <c r="B523" s="13">
        <v>0</v>
      </c>
      <c r="C523" s="13">
        <v>100</v>
      </c>
    </row>
    <row r="524" spans="1:3" x14ac:dyDescent="0.3">
      <c r="A524" s="13" t="s">
        <v>838</v>
      </c>
      <c r="B524" s="13">
        <v>0</v>
      </c>
      <c r="C524" s="13">
        <v>100</v>
      </c>
    </row>
    <row r="525" spans="1:3" x14ac:dyDescent="0.3">
      <c r="A525" s="13" t="s">
        <v>839</v>
      </c>
      <c r="B525" s="13">
        <v>0</v>
      </c>
      <c r="C525" s="13">
        <v>100</v>
      </c>
    </row>
    <row r="526" spans="1:3" x14ac:dyDescent="0.3">
      <c r="A526" s="13" t="s">
        <v>840</v>
      </c>
      <c r="B526" s="13">
        <v>0</v>
      </c>
      <c r="C526" s="13">
        <v>100</v>
      </c>
    </row>
    <row r="527" spans="1:3" x14ac:dyDescent="0.3">
      <c r="A527" s="13" t="s">
        <v>841</v>
      </c>
      <c r="B527" s="13">
        <v>0</v>
      </c>
      <c r="C527" s="13">
        <v>100</v>
      </c>
    </row>
    <row r="528" spans="1:3" x14ac:dyDescent="0.3">
      <c r="A528" s="13" t="s">
        <v>842</v>
      </c>
      <c r="B528" s="13">
        <v>0</v>
      </c>
      <c r="C528" s="13">
        <v>100</v>
      </c>
    </row>
    <row r="529" spans="1:3" x14ac:dyDescent="0.3">
      <c r="A529" s="13" t="s">
        <v>843</v>
      </c>
      <c r="B529" s="13">
        <v>0</v>
      </c>
      <c r="C529" s="13">
        <v>100</v>
      </c>
    </row>
    <row r="530" spans="1:3" x14ac:dyDescent="0.3">
      <c r="A530" s="13" t="s">
        <v>844</v>
      </c>
      <c r="B530" s="13">
        <v>0</v>
      </c>
      <c r="C530" s="13">
        <v>100</v>
      </c>
    </row>
    <row r="531" spans="1:3" x14ac:dyDescent="0.3">
      <c r="A531" s="13" t="s">
        <v>845</v>
      </c>
      <c r="B531" s="13">
        <v>0</v>
      </c>
      <c r="C531" s="13">
        <v>100</v>
      </c>
    </row>
    <row r="532" spans="1:3" x14ac:dyDescent="0.3">
      <c r="A532" s="13" t="s">
        <v>846</v>
      </c>
      <c r="B532" s="13">
        <v>0</v>
      </c>
      <c r="C532" s="13">
        <v>100</v>
      </c>
    </row>
    <row r="533" spans="1:3" x14ac:dyDescent="0.3">
      <c r="A533" s="13" t="s">
        <v>847</v>
      </c>
      <c r="B533" s="13">
        <v>0</v>
      </c>
      <c r="C533" s="13">
        <v>100</v>
      </c>
    </row>
    <row r="534" spans="1:3" x14ac:dyDescent="0.3">
      <c r="A534" s="13" t="s">
        <v>848</v>
      </c>
      <c r="B534" s="13">
        <v>0</v>
      </c>
      <c r="C534" s="13">
        <v>100</v>
      </c>
    </row>
    <row r="535" spans="1:3" x14ac:dyDescent="0.3">
      <c r="A535" s="13" t="s">
        <v>849</v>
      </c>
      <c r="B535" s="13">
        <v>0</v>
      </c>
      <c r="C535" s="13">
        <v>100</v>
      </c>
    </row>
    <row r="536" spans="1:3" x14ac:dyDescent="0.3">
      <c r="A536" s="13" t="s">
        <v>850</v>
      </c>
      <c r="B536" s="13">
        <v>0</v>
      </c>
      <c r="C536" s="13">
        <v>100</v>
      </c>
    </row>
    <row r="537" spans="1:3" x14ac:dyDescent="0.3">
      <c r="A537" s="13" t="s">
        <v>851</v>
      </c>
      <c r="B537" s="13">
        <v>0</v>
      </c>
      <c r="C537" s="13">
        <v>100</v>
      </c>
    </row>
    <row r="538" spans="1:3" x14ac:dyDescent="0.3">
      <c r="A538" s="13" t="s">
        <v>852</v>
      </c>
      <c r="B538" s="13">
        <v>0</v>
      </c>
      <c r="C538" s="13">
        <v>100</v>
      </c>
    </row>
    <row r="539" spans="1:3" x14ac:dyDescent="0.3">
      <c r="A539" s="13" t="s">
        <v>853</v>
      </c>
      <c r="B539" s="13">
        <v>0</v>
      </c>
      <c r="C539" s="13">
        <v>100</v>
      </c>
    </row>
    <row r="540" spans="1:3" x14ac:dyDescent="0.3">
      <c r="A540" s="13" t="s">
        <v>854</v>
      </c>
      <c r="B540" s="13">
        <v>0</v>
      </c>
      <c r="C540" s="13">
        <v>100</v>
      </c>
    </row>
    <row r="541" spans="1:3" x14ac:dyDescent="0.3">
      <c r="A541" s="13" t="s">
        <v>855</v>
      </c>
      <c r="B541" s="13">
        <v>0</v>
      </c>
      <c r="C541" s="13">
        <v>100</v>
      </c>
    </row>
    <row r="542" spans="1:3" x14ac:dyDescent="0.3">
      <c r="A542" s="13" t="s">
        <v>856</v>
      </c>
      <c r="B542" s="13">
        <v>0</v>
      </c>
      <c r="C542" s="13">
        <v>100</v>
      </c>
    </row>
    <row r="543" spans="1:3" x14ac:dyDescent="0.3">
      <c r="A543" s="13" t="s">
        <v>857</v>
      </c>
      <c r="B543" s="13">
        <v>0</v>
      </c>
      <c r="C543" s="13">
        <v>100</v>
      </c>
    </row>
    <row r="544" spans="1:3" x14ac:dyDescent="0.3">
      <c r="A544" s="13" t="s">
        <v>858</v>
      </c>
      <c r="B544" s="13">
        <v>0</v>
      </c>
      <c r="C544" s="13">
        <v>13</v>
      </c>
    </row>
    <row r="545" spans="1:3" x14ac:dyDescent="0.3">
      <c r="A545" s="13" t="s">
        <v>859</v>
      </c>
      <c r="B545" s="13">
        <v>0</v>
      </c>
      <c r="C545" s="13">
        <v>100</v>
      </c>
    </row>
    <row r="546" spans="1:3" x14ac:dyDescent="0.3">
      <c r="A546" s="13" t="s">
        <v>860</v>
      </c>
      <c r="B546" s="13">
        <v>0</v>
      </c>
      <c r="C546" s="13">
        <v>100</v>
      </c>
    </row>
    <row r="547" spans="1:3" x14ac:dyDescent="0.3">
      <c r="A547" s="13" t="s">
        <v>861</v>
      </c>
      <c r="B547" s="13">
        <v>0</v>
      </c>
      <c r="C547" s="13">
        <v>100</v>
      </c>
    </row>
    <row r="548" spans="1:3" x14ac:dyDescent="0.3">
      <c r="A548" s="13" t="s">
        <v>862</v>
      </c>
      <c r="B548" s="13">
        <v>0</v>
      </c>
      <c r="C548" s="13">
        <v>100</v>
      </c>
    </row>
    <row r="549" spans="1:3" x14ac:dyDescent="0.3">
      <c r="A549" s="13" t="s">
        <v>863</v>
      </c>
      <c r="B549" s="13">
        <v>0</v>
      </c>
      <c r="C549" s="13">
        <v>100</v>
      </c>
    </row>
    <row r="550" spans="1:3" x14ac:dyDescent="0.3">
      <c r="A550" s="13" t="s">
        <v>864</v>
      </c>
      <c r="B550" s="13">
        <v>0</v>
      </c>
      <c r="C550" s="13">
        <v>100</v>
      </c>
    </row>
    <row r="551" spans="1:3" x14ac:dyDescent="0.3">
      <c r="A551" s="13" t="s">
        <v>865</v>
      </c>
      <c r="B551" s="13">
        <v>0</v>
      </c>
      <c r="C551" s="13">
        <v>67</v>
      </c>
    </row>
    <row r="552" spans="1:3" x14ac:dyDescent="0.3">
      <c r="A552" s="13" t="s">
        <v>866</v>
      </c>
      <c r="B552" s="13">
        <v>0</v>
      </c>
      <c r="C552" s="13">
        <v>38</v>
      </c>
    </row>
    <row r="553" spans="1:3" x14ac:dyDescent="0.3">
      <c r="A553" s="13" t="s">
        <v>867</v>
      </c>
      <c r="B553" s="13">
        <v>0</v>
      </c>
      <c r="C553" s="13">
        <v>100</v>
      </c>
    </row>
    <row r="554" spans="1:3" x14ac:dyDescent="0.3">
      <c r="A554" s="13" t="s">
        <v>868</v>
      </c>
      <c r="B554" s="13">
        <v>0</v>
      </c>
      <c r="C554" s="13">
        <v>100</v>
      </c>
    </row>
    <row r="555" spans="1:3" x14ac:dyDescent="0.3">
      <c r="A555" s="13" t="s">
        <v>869</v>
      </c>
      <c r="B555" s="13">
        <v>0</v>
      </c>
      <c r="C555" s="13">
        <v>92</v>
      </c>
    </row>
    <row r="556" spans="1:3" x14ac:dyDescent="0.3">
      <c r="A556" s="13" t="s">
        <v>870</v>
      </c>
      <c r="B556" s="13">
        <v>0</v>
      </c>
      <c r="C556" s="13">
        <v>88</v>
      </c>
    </row>
    <row r="557" spans="1:3" x14ac:dyDescent="0.3">
      <c r="A557" s="13" t="s">
        <v>871</v>
      </c>
      <c r="B557" s="13">
        <v>0</v>
      </c>
      <c r="C557" s="13">
        <v>100</v>
      </c>
    </row>
    <row r="558" spans="1:3" x14ac:dyDescent="0.3">
      <c r="A558" s="13" t="s">
        <v>872</v>
      </c>
      <c r="B558" s="13">
        <v>0</v>
      </c>
      <c r="C558" s="13">
        <v>79</v>
      </c>
    </row>
    <row r="559" spans="1:3" x14ac:dyDescent="0.3">
      <c r="A559" s="13" t="s">
        <v>873</v>
      </c>
      <c r="B559" s="13">
        <v>0</v>
      </c>
      <c r="C559" s="13">
        <v>100</v>
      </c>
    </row>
    <row r="560" spans="1:3" x14ac:dyDescent="0.3">
      <c r="A560" s="13" t="s">
        <v>874</v>
      </c>
      <c r="B560" s="13">
        <v>0</v>
      </c>
      <c r="C560" s="13">
        <v>100</v>
      </c>
    </row>
    <row r="561" spans="1:3" x14ac:dyDescent="0.3">
      <c r="A561" s="13" t="s">
        <v>875</v>
      </c>
      <c r="B561" s="13">
        <v>0</v>
      </c>
      <c r="C561" s="13">
        <v>100</v>
      </c>
    </row>
    <row r="562" spans="1:3" x14ac:dyDescent="0.3">
      <c r="A562" s="13" t="s">
        <v>876</v>
      </c>
      <c r="B562" s="13">
        <v>0</v>
      </c>
      <c r="C562" s="13">
        <v>100</v>
      </c>
    </row>
    <row r="563" spans="1:3" x14ac:dyDescent="0.3">
      <c r="A563" s="13" t="s">
        <v>877</v>
      </c>
      <c r="B563" s="13">
        <v>0</v>
      </c>
      <c r="C563" s="13">
        <v>100</v>
      </c>
    </row>
    <row r="564" spans="1:3" x14ac:dyDescent="0.3">
      <c r="A564" s="13" t="s">
        <v>878</v>
      </c>
      <c r="B564" s="13">
        <v>0</v>
      </c>
      <c r="C564" s="13">
        <v>100</v>
      </c>
    </row>
    <row r="565" spans="1:3" x14ac:dyDescent="0.3">
      <c r="A565" s="13" t="s">
        <v>879</v>
      </c>
      <c r="B565" s="13">
        <v>0</v>
      </c>
      <c r="C565" s="13">
        <v>100</v>
      </c>
    </row>
    <row r="566" spans="1:3" x14ac:dyDescent="0.3">
      <c r="A566" s="13" t="s">
        <v>880</v>
      </c>
      <c r="B566" s="13">
        <v>0</v>
      </c>
      <c r="C566" s="13">
        <v>100</v>
      </c>
    </row>
    <row r="567" spans="1:3" x14ac:dyDescent="0.3">
      <c r="A567" s="13" t="s">
        <v>881</v>
      </c>
      <c r="B567" s="13">
        <v>0</v>
      </c>
      <c r="C567" s="13">
        <v>96</v>
      </c>
    </row>
    <row r="568" spans="1:3" x14ac:dyDescent="0.3">
      <c r="A568" s="13" t="s">
        <v>882</v>
      </c>
      <c r="B568" s="13">
        <v>0</v>
      </c>
      <c r="C568" s="13">
        <v>75</v>
      </c>
    </row>
    <row r="569" spans="1:3" x14ac:dyDescent="0.3">
      <c r="A569" s="13" t="s">
        <v>883</v>
      </c>
      <c r="B569" s="13">
        <v>0</v>
      </c>
      <c r="C569" s="13">
        <v>63</v>
      </c>
    </row>
    <row r="570" spans="1:3" x14ac:dyDescent="0.3">
      <c r="A570" s="13" t="s">
        <v>884</v>
      </c>
      <c r="B570" s="13">
        <v>0</v>
      </c>
      <c r="C570" s="13">
        <v>67</v>
      </c>
    </row>
    <row r="571" spans="1:3" x14ac:dyDescent="0.3">
      <c r="A571" s="13" t="s">
        <v>885</v>
      </c>
      <c r="B571" s="13">
        <v>0</v>
      </c>
      <c r="C571" s="13">
        <v>92</v>
      </c>
    </row>
    <row r="572" spans="1:3" x14ac:dyDescent="0.3">
      <c r="A572" s="13" t="s">
        <v>886</v>
      </c>
      <c r="B572" s="13">
        <v>0</v>
      </c>
      <c r="C572" s="13">
        <v>100</v>
      </c>
    </row>
    <row r="573" spans="1:3" x14ac:dyDescent="0.3">
      <c r="A573" s="13" t="s">
        <v>887</v>
      </c>
      <c r="B573" s="13">
        <v>0</v>
      </c>
      <c r="C573" s="13">
        <v>100</v>
      </c>
    </row>
    <row r="574" spans="1:3" x14ac:dyDescent="0.3">
      <c r="A574" s="13" t="s">
        <v>888</v>
      </c>
      <c r="B574" s="13">
        <v>0</v>
      </c>
      <c r="C574" s="13">
        <v>100</v>
      </c>
    </row>
    <row r="575" spans="1:3" x14ac:dyDescent="0.3">
      <c r="A575" s="13" t="s">
        <v>889</v>
      </c>
      <c r="B575" s="13">
        <v>0</v>
      </c>
      <c r="C575" s="13">
        <v>100</v>
      </c>
    </row>
    <row r="576" spans="1:3" x14ac:dyDescent="0.3">
      <c r="A576" s="13" t="s">
        <v>890</v>
      </c>
      <c r="B576" s="13">
        <v>0</v>
      </c>
      <c r="C576" s="13">
        <v>100</v>
      </c>
    </row>
    <row r="577" spans="1:3" x14ac:dyDescent="0.3">
      <c r="A577" s="13" t="s">
        <v>891</v>
      </c>
      <c r="B577" s="13">
        <v>0</v>
      </c>
      <c r="C577" s="13">
        <v>100</v>
      </c>
    </row>
    <row r="578" spans="1:3" x14ac:dyDescent="0.3">
      <c r="A578" s="13" t="s">
        <v>892</v>
      </c>
      <c r="B578" s="13">
        <v>0</v>
      </c>
      <c r="C578" s="13">
        <v>100</v>
      </c>
    </row>
    <row r="579" spans="1:3" x14ac:dyDescent="0.3">
      <c r="A579" s="13" t="s">
        <v>893</v>
      </c>
      <c r="B579" s="13">
        <v>0</v>
      </c>
      <c r="C579" s="13">
        <v>100</v>
      </c>
    </row>
    <row r="580" spans="1:3" x14ac:dyDescent="0.3">
      <c r="A580" s="13" t="s">
        <v>894</v>
      </c>
      <c r="B580" s="13">
        <v>0</v>
      </c>
      <c r="C580" s="13">
        <v>100</v>
      </c>
    </row>
    <row r="581" spans="1:3" x14ac:dyDescent="0.3">
      <c r="A581" s="13" t="s">
        <v>895</v>
      </c>
      <c r="B581" s="13">
        <v>0</v>
      </c>
      <c r="C581" s="13">
        <v>100</v>
      </c>
    </row>
    <row r="582" spans="1:3" x14ac:dyDescent="0.3">
      <c r="A582" s="13" t="s">
        <v>896</v>
      </c>
      <c r="B582" s="13">
        <v>0</v>
      </c>
      <c r="C582" s="13">
        <v>100</v>
      </c>
    </row>
    <row r="583" spans="1:3" x14ac:dyDescent="0.3">
      <c r="A583" s="13" t="s">
        <v>897</v>
      </c>
      <c r="B583" s="13">
        <v>0</v>
      </c>
      <c r="C583" s="13">
        <v>100</v>
      </c>
    </row>
    <row r="584" spans="1:3" x14ac:dyDescent="0.3">
      <c r="A584" s="13" t="s">
        <v>898</v>
      </c>
      <c r="B584" s="13">
        <v>0</v>
      </c>
      <c r="C584" s="13">
        <v>100</v>
      </c>
    </row>
    <row r="585" spans="1:3" x14ac:dyDescent="0.3">
      <c r="A585" s="13" t="s">
        <v>899</v>
      </c>
      <c r="B585" s="13">
        <v>0</v>
      </c>
      <c r="C585" s="13">
        <v>100</v>
      </c>
    </row>
    <row r="586" spans="1:3" x14ac:dyDescent="0.3">
      <c r="A586" s="13" t="s">
        <v>900</v>
      </c>
      <c r="B586" s="13">
        <v>0</v>
      </c>
      <c r="C586" s="13">
        <v>100</v>
      </c>
    </row>
    <row r="587" spans="1:3" x14ac:dyDescent="0.3">
      <c r="A587" s="13" t="s">
        <v>901</v>
      </c>
      <c r="B587" s="13">
        <v>0</v>
      </c>
      <c r="C587" s="13">
        <v>100</v>
      </c>
    </row>
    <row r="588" spans="1:3" x14ac:dyDescent="0.3">
      <c r="A588" s="13" t="s">
        <v>902</v>
      </c>
      <c r="B588" s="13">
        <v>0</v>
      </c>
      <c r="C588" s="13">
        <v>100</v>
      </c>
    </row>
    <row r="589" spans="1:3" x14ac:dyDescent="0.3">
      <c r="A589" s="13" t="s">
        <v>903</v>
      </c>
      <c r="B589" s="13">
        <v>0</v>
      </c>
      <c r="C589" s="13">
        <v>100</v>
      </c>
    </row>
    <row r="590" spans="1:3" x14ac:dyDescent="0.3">
      <c r="A590" s="13" t="s">
        <v>904</v>
      </c>
      <c r="B590" s="13">
        <v>0</v>
      </c>
      <c r="C590" s="13">
        <v>100</v>
      </c>
    </row>
    <row r="591" spans="1:3" x14ac:dyDescent="0.3">
      <c r="A591" s="13" t="s">
        <v>905</v>
      </c>
      <c r="B591" s="13">
        <v>0</v>
      </c>
      <c r="C591" s="13">
        <v>100</v>
      </c>
    </row>
    <row r="592" spans="1:3" x14ac:dyDescent="0.3">
      <c r="A592" s="13" t="s">
        <v>906</v>
      </c>
      <c r="B592" s="13">
        <v>0</v>
      </c>
      <c r="C592" s="13">
        <v>100</v>
      </c>
    </row>
    <row r="593" spans="1:3" x14ac:dyDescent="0.3">
      <c r="A593" s="13" t="s">
        <v>907</v>
      </c>
      <c r="B593" s="13">
        <v>0</v>
      </c>
      <c r="C593" s="13">
        <v>88</v>
      </c>
    </row>
    <row r="594" spans="1:3" x14ac:dyDescent="0.3">
      <c r="A594" s="13" t="s">
        <v>908</v>
      </c>
      <c r="B594" s="13">
        <v>0</v>
      </c>
      <c r="C594" s="13">
        <v>100</v>
      </c>
    </row>
    <row r="595" spans="1:3" x14ac:dyDescent="0.3">
      <c r="A595" s="13" t="s">
        <v>909</v>
      </c>
      <c r="B595" s="13">
        <v>0</v>
      </c>
      <c r="C595" s="13">
        <v>54</v>
      </c>
    </row>
    <row r="596" spans="1:3" x14ac:dyDescent="0.3">
      <c r="A596" s="13" t="s">
        <v>910</v>
      </c>
      <c r="B596" s="13">
        <v>0</v>
      </c>
      <c r="C596" s="13">
        <v>75</v>
      </c>
    </row>
    <row r="597" spans="1:3" x14ac:dyDescent="0.3">
      <c r="A597" s="13" t="s">
        <v>911</v>
      </c>
      <c r="B597" s="13">
        <v>0</v>
      </c>
      <c r="C597" s="13">
        <v>100</v>
      </c>
    </row>
    <row r="598" spans="1:3" x14ac:dyDescent="0.3">
      <c r="A598" s="13" t="s">
        <v>912</v>
      </c>
      <c r="B598" s="13">
        <v>0</v>
      </c>
      <c r="C598" s="13">
        <v>100</v>
      </c>
    </row>
    <row r="599" spans="1:3" x14ac:dyDescent="0.3">
      <c r="A599" s="13" t="s">
        <v>913</v>
      </c>
      <c r="B599" s="13">
        <v>0</v>
      </c>
      <c r="C599" s="13">
        <v>100</v>
      </c>
    </row>
    <row r="600" spans="1:3" x14ac:dyDescent="0.3">
      <c r="A600" s="13" t="s">
        <v>914</v>
      </c>
      <c r="B600" s="13">
        <v>0</v>
      </c>
      <c r="C600" s="13">
        <v>100</v>
      </c>
    </row>
    <row r="601" spans="1:3" x14ac:dyDescent="0.3">
      <c r="A601" s="13" t="s">
        <v>915</v>
      </c>
      <c r="B601" s="13">
        <v>0</v>
      </c>
      <c r="C601" s="13">
        <v>100</v>
      </c>
    </row>
    <row r="602" spans="1:3" x14ac:dyDescent="0.3">
      <c r="A602" s="13" t="s">
        <v>916</v>
      </c>
      <c r="B602" s="13">
        <v>0</v>
      </c>
      <c r="C602" s="13">
        <v>100</v>
      </c>
    </row>
    <row r="603" spans="1:3" x14ac:dyDescent="0.3">
      <c r="A603" s="13" t="s">
        <v>917</v>
      </c>
      <c r="B603" s="13">
        <v>0</v>
      </c>
      <c r="C603" s="13">
        <v>100</v>
      </c>
    </row>
    <row r="604" spans="1:3" x14ac:dyDescent="0.3">
      <c r="A604" s="13" t="s">
        <v>918</v>
      </c>
      <c r="B604" s="13">
        <v>0</v>
      </c>
      <c r="C604" s="13">
        <v>100</v>
      </c>
    </row>
    <row r="605" spans="1:3" x14ac:dyDescent="0.3">
      <c r="A605" s="13" t="s">
        <v>919</v>
      </c>
      <c r="B605" s="13">
        <v>0</v>
      </c>
      <c r="C605" s="13">
        <v>100</v>
      </c>
    </row>
    <row r="606" spans="1:3" x14ac:dyDescent="0.3">
      <c r="A606" s="13" t="s">
        <v>920</v>
      </c>
      <c r="B606" s="13">
        <v>0</v>
      </c>
      <c r="C606" s="13">
        <v>100</v>
      </c>
    </row>
    <row r="607" spans="1:3" x14ac:dyDescent="0.3">
      <c r="A607" s="13" t="s">
        <v>921</v>
      </c>
      <c r="B607" s="13">
        <v>0</v>
      </c>
      <c r="C607" s="13">
        <v>96</v>
      </c>
    </row>
    <row r="608" spans="1:3" x14ac:dyDescent="0.3">
      <c r="A608" s="13" t="s">
        <v>922</v>
      </c>
      <c r="B608" s="13">
        <v>0</v>
      </c>
      <c r="C608" s="13">
        <v>100</v>
      </c>
    </row>
    <row r="609" spans="1:3" x14ac:dyDescent="0.3">
      <c r="A609" s="13" t="s">
        <v>923</v>
      </c>
      <c r="B609" s="13">
        <v>0</v>
      </c>
      <c r="C609" s="13">
        <v>100</v>
      </c>
    </row>
    <row r="610" spans="1:3" x14ac:dyDescent="0.3">
      <c r="A610" s="13" t="s">
        <v>924</v>
      </c>
      <c r="B610" s="13">
        <v>0</v>
      </c>
      <c r="C610" s="13">
        <v>100</v>
      </c>
    </row>
    <row r="611" spans="1:3" x14ac:dyDescent="0.3">
      <c r="A611" s="13" t="s">
        <v>925</v>
      </c>
      <c r="B611" s="13">
        <v>0</v>
      </c>
      <c r="C611" s="13">
        <v>100</v>
      </c>
    </row>
    <row r="612" spans="1:3" x14ac:dyDescent="0.3">
      <c r="A612" s="13" t="s">
        <v>926</v>
      </c>
      <c r="B612" s="13">
        <v>0</v>
      </c>
      <c r="C612" s="13">
        <v>100</v>
      </c>
    </row>
    <row r="613" spans="1:3" x14ac:dyDescent="0.3">
      <c r="A613" s="13" t="s">
        <v>927</v>
      </c>
      <c r="B613" s="13">
        <v>0</v>
      </c>
      <c r="C613" s="13">
        <v>100</v>
      </c>
    </row>
    <row r="614" spans="1:3" x14ac:dyDescent="0.3">
      <c r="A614" s="13" t="s">
        <v>928</v>
      </c>
      <c r="B614" s="13">
        <v>0</v>
      </c>
      <c r="C614" s="13">
        <v>100</v>
      </c>
    </row>
    <row r="615" spans="1:3" x14ac:dyDescent="0.3">
      <c r="A615" s="13" t="s">
        <v>929</v>
      </c>
      <c r="B615" s="13">
        <v>0</v>
      </c>
      <c r="C615" s="13">
        <v>100</v>
      </c>
    </row>
    <row r="616" spans="1:3" x14ac:dyDescent="0.3">
      <c r="A616" s="13" t="s">
        <v>930</v>
      </c>
      <c r="B616" s="13">
        <v>0</v>
      </c>
      <c r="C616" s="13">
        <v>100</v>
      </c>
    </row>
    <row r="617" spans="1:3" x14ac:dyDescent="0.3">
      <c r="A617" s="13" t="s">
        <v>931</v>
      </c>
      <c r="B617" s="13">
        <v>0</v>
      </c>
      <c r="C617" s="13">
        <v>100</v>
      </c>
    </row>
    <row r="618" spans="1:3" x14ac:dyDescent="0.3">
      <c r="A618" s="13" t="s">
        <v>932</v>
      </c>
      <c r="B618" s="13">
        <v>0</v>
      </c>
      <c r="C618" s="13">
        <v>100</v>
      </c>
    </row>
    <row r="619" spans="1:3" x14ac:dyDescent="0.3">
      <c r="A619" s="13" t="s">
        <v>933</v>
      </c>
      <c r="B619" s="13">
        <v>0</v>
      </c>
      <c r="C619" s="13">
        <v>100</v>
      </c>
    </row>
    <row r="620" spans="1:3" x14ac:dyDescent="0.3">
      <c r="A620" s="13" t="s">
        <v>934</v>
      </c>
      <c r="B620" s="13">
        <v>0</v>
      </c>
      <c r="C620" s="13">
        <v>96</v>
      </c>
    </row>
    <row r="621" spans="1:3" x14ac:dyDescent="0.3">
      <c r="A621" s="13" t="s">
        <v>935</v>
      </c>
      <c r="B621" s="13">
        <v>0</v>
      </c>
      <c r="C621" s="13">
        <v>100</v>
      </c>
    </row>
    <row r="622" spans="1:3" x14ac:dyDescent="0.3">
      <c r="A622" s="13" t="s">
        <v>936</v>
      </c>
      <c r="B622" s="13">
        <v>0</v>
      </c>
      <c r="C622" s="13">
        <v>100</v>
      </c>
    </row>
    <row r="623" spans="1:3" x14ac:dyDescent="0.3">
      <c r="A623" s="13" t="s">
        <v>937</v>
      </c>
      <c r="B623" s="13">
        <v>0</v>
      </c>
      <c r="C623" s="13">
        <v>100</v>
      </c>
    </row>
    <row r="624" spans="1:3" x14ac:dyDescent="0.3">
      <c r="A624" s="13" t="s">
        <v>938</v>
      </c>
      <c r="B624" s="13">
        <v>0</v>
      </c>
      <c r="C624" s="13">
        <v>75</v>
      </c>
    </row>
    <row r="625" spans="1:3" x14ac:dyDescent="0.3">
      <c r="A625" s="13" t="s">
        <v>939</v>
      </c>
      <c r="B625" s="13">
        <v>0</v>
      </c>
      <c r="C625" s="13">
        <v>92</v>
      </c>
    </row>
    <row r="626" spans="1:3" x14ac:dyDescent="0.3">
      <c r="A626" s="13" t="s">
        <v>940</v>
      </c>
      <c r="B626" s="13">
        <v>0</v>
      </c>
      <c r="C626" s="13">
        <v>100</v>
      </c>
    </row>
    <row r="627" spans="1:3" x14ac:dyDescent="0.3">
      <c r="A627" s="13" t="s">
        <v>941</v>
      </c>
      <c r="B627" s="13">
        <v>0</v>
      </c>
      <c r="C627" s="13">
        <v>100</v>
      </c>
    </row>
    <row r="628" spans="1:3" x14ac:dyDescent="0.3">
      <c r="A628" s="13" t="s">
        <v>942</v>
      </c>
      <c r="B628" s="13">
        <v>0</v>
      </c>
      <c r="C628" s="13">
        <v>100</v>
      </c>
    </row>
    <row r="629" spans="1:3" x14ac:dyDescent="0.3">
      <c r="A629" s="13" t="s">
        <v>943</v>
      </c>
      <c r="B629" s="13">
        <v>0</v>
      </c>
      <c r="C629" s="13">
        <v>100</v>
      </c>
    </row>
    <row r="630" spans="1:3" x14ac:dyDescent="0.3">
      <c r="A630" s="13" t="s">
        <v>944</v>
      </c>
      <c r="B630" s="13">
        <v>0</v>
      </c>
      <c r="C630" s="13">
        <v>100</v>
      </c>
    </row>
    <row r="631" spans="1:3" x14ac:dyDescent="0.3">
      <c r="A631" s="13" t="s">
        <v>945</v>
      </c>
      <c r="B631" s="13">
        <v>0</v>
      </c>
      <c r="C631" s="13">
        <v>96</v>
      </c>
    </row>
    <row r="632" spans="1:3" x14ac:dyDescent="0.3">
      <c r="A632" s="13" t="s">
        <v>946</v>
      </c>
      <c r="B632" s="13">
        <v>0</v>
      </c>
      <c r="C632" s="13">
        <v>71</v>
      </c>
    </row>
    <row r="633" spans="1:3" x14ac:dyDescent="0.3">
      <c r="A633" s="13" t="s">
        <v>947</v>
      </c>
      <c r="B633" s="13">
        <v>0</v>
      </c>
      <c r="C633" s="13">
        <v>21</v>
      </c>
    </row>
    <row r="634" spans="1:3" x14ac:dyDescent="0.3">
      <c r="A634" s="13" t="s">
        <v>948</v>
      </c>
      <c r="B634" s="13">
        <v>0</v>
      </c>
      <c r="C634" s="13">
        <v>100</v>
      </c>
    </row>
    <row r="635" spans="1:3" x14ac:dyDescent="0.3">
      <c r="A635" s="13" t="s">
        <v>949</v>
      </c>
      <c r="B635" s="13">
        <v>0</v>
      </c>
      <c r="C635" s="13">
        <v>96</v>
      </c>
    </row>
    <row r="636" spans="1:3" x14ac:dyDescent="0.3">
      <c r="A636" s="13" t="s">
        <v>950</v>
      </c>
      <c r="B636" s="13">
        <v>0</v>
      </c>
      <c r="C636" s="13">
        <v>100</v>
      </c>
    </row>
    <row r="637" spans="1:3" x14ac:dyDescent="0.3">
      <c r="A637" s="13" t="s">
        <v>951</v>
      </c>
      <c r="B637" s="13">
        <v>0</v>
      </c>
      <c r="C637" s="13">
        <v>100</v>
      </c>
    </row>
    <row r="638" spans="1:3" x14ac:dyDescent="0.3">
      <c r="A638" s="13" t="s">
        <v>952</v>
      </c>
      <c r="B638" s="13">
        <v>0</v>
      </c>
      <c r="C638" s="13">
        <v>100</v>
      </c>
    </row>
    <row r="639" spans="1:3" x14ac:dyDescent="0.3">
      <c r="A639" s="13" t="s">
        <v>953</v>
      </c>
      <c r="B639" s="13">
        <v>0</v>
      </c>
      <c r="C639" s="13">
        <v>100</v>
      </c>
    </row>
    <row r="640" spans="1:3" x14ac:dyDescent="0.3">
      <c r="A640" s="13" t="s">
        <v>954</v>
      </c>
      <c r="B640" s="13">
        <v>0</v>
      </c>
      <c r="C640" s="13">
        <v>100</v>
      </c>
    </row>
    <row r="641" spans="1:3" x14ac:dyDescent="0.3">
      <c r="A641" s="13" t="s">
        <v>955</v>
      </c>
      <c r="B641" s="13">
        <v>0</v>
      </c>
      <c r="C641" s="13">
        <v>100</v>
      </c>
    </row>
    <row r="642" spans="1:3" x14ac:dyDescent="0.3">
      <c r="A642" s="13" t="s">
        <v>956</v>
      </c>
      <c r="B642" s="13">
        <v>0</v>
      </c>
      <c r="C642" s="13">
        <v>100</v>
      </c>
    </row>
    <row r="643" spans="1:3" x14ac:dyDescent="0.3">
      <c r="A643" s="13" t="s">
        <v>957</v>
      </c>
      <c r="B643" s="13">
        <v>0</v>
      </c>
      <c r="C643" s="13">
        <v>100</v>
      </c>
    </row>
    <row r="644" spans="1:3" x14ac:dyDescent="0.3">
      <c r="A644" s="13" t="s">
        <v>958</v>
      </c>
      <c r="B644" s="13">
        <v>0</v>
      </c>
      <c r="C644" s="13">
        <v>100</v>
      </c>
    </row>
    <row r="645" spans="1:3" x14ac:dyDescent="0.3">
      <c r="A645" s="13" t="s">
        <v>959</v>
      </c>
      <c r="B645" s="13">
        <v>0</v>
      </c>
      <c r="C645" s="13">
        <v>100</v>
      </c>
    </row>
    <row r="646" spans="1:3" x14ac:dyDescent="0.3">
      <c r="A646" s="13" t="s">
        <v>960</v>
      </c>
      <c r="B646" s="13">
        <v>0</v>
      </c>
      <c r="C646" s="13">
        <v>100</v>
      </c>
    </row>
    <row r="647" spans="1:3" x14ac:dyDescent="0.3">
      <c r="A647" s="13" t="s">
        <v>961</v>
      </c>
      <c r="B647" s="13">
        <v>0</v>
      </c>
      <c r="C647" s="13">
        <v>100</v>
      </c>
    </row>
    <row r="648" spans="1:3" x14ac:dyDescent="0.3">
      <c r="A648" s="13" t="s">
        <v>962</v>
      </c>
      <c r="B648" s="13">
        <v>0</v>
      </c>
      <c r="C648" s="13">
        <v>100</v>
      </c>
    </row>
    <row r="649" spans="1:3" x14ac:dyDescent="0.3">
      <c r="A649" s="13" t="s">
        <v>963</v>
      </c>
      <c r="B649" s="13">
        <v>0</v>
      </c>
      <c r="C649" s="13">
        <v>100</v>
      </c>
    </row>
    <row r="650" spans="1:3" x14ac:dyDescent="0.3">
      <c r="A650" s="13" t="s">
        <v>964</v>
      </c>
      <c r="B650" s="13">
        <v>0</v>
      </c>
      <c r="C650" s="13">
        <v>100</v>
      </c>
    </row>
    <row r="651" spans="1:3" x14ac:dyDescent="0.3">
      <c r="A651" s="13" t="s">
        <v>965</v>
      </c>
      <c r="B651" s="13">
        <v>0</v>
      </c>
      <c r="C651" s="13">
        <v>100</v>
      </c>
    </row>
    <row r="652" spans="1:3" x14ac:dyDescent="0.3">
      <c r="A652" s="13" t="s">
        <v>966</v>
      </c>
      <c r="B652" s="13">
        <v>0</v>
      </c>
      <c r="C652" s="13">
        <v>100</v>
      </c>
    </row>
    <row r="653" spans="1:3" x14ac:dyDescent="0.3">
      <c r="A653" s="13" t="s">
        <v>967</v>
      </c>
      <c r="B653" s="13">
        <v>0</v>
      </c>
      <c r="C653" s="13">
        <v>100</v>
      </c>
    </row>
    <row r="654" spans="1:3" x14ac:dyDescent="0.3">
      <c r="A654" s="13" t="s">
        <v>968</v>
      </c>
      <c r="B654" s="13">
        <v>0</v>
      </c>
      <c r="C654" s="13">
        <v>100</v>
      </c>
    </row>
    <row r="655" spans="1:3" x14ac:dyDescent="0.3">
      <c r="A655" s="13" t="s">
        <v>969</v>
      </c>
      <c r="B655" s="13">
        <v>0</v>
      </c>
      <c r="C655" s="13">
        <v>100</v>
      </c>
    </row>
    <row r="656" spans="1:3" x14ac:dyDescent="0.3">
      <c r="A656" s="13" t="s">
        <v>970</v>
      </c>
      <c r="B656" s="13">
        <v>0</v>
      </c>
      <c r="C656" s="13">
        <v>100</v>
      </c>
    </row>
    <row r="657" spans="1:3" x14ac:dyDescent="0.3">
      <c r="A657" s="13" t="s">
        <v>971</v>
      </c>
      <c r="B657" s="13">
        <v>0</v>
      </c>
      <c r="C657" s="13">
        <v>100</v>
      </c>
    </row>
    <row r="658" spans="1:3" x14ac:dyDescent="0.3">
      <c r="A658" s="13" t="s">
        <v>972</v>
      </c>
      <c r="B658" s="13">
        <v>0</v>
      </c>
      <c r="C658" s="13">
        <v>100</v>
      </c>
    </row>
    <row r="659" spans="1:3" x14ac:dyDescent="0.3">
      <c r="A659" s="13" t="s">
        <v>973</v>
      </c>
      <c r="B659" s="13">
        <v>0</v>
      </c>
      <c r="C659" s="13">
        <v>100</v>
      </c>
    </row>
    <row r="660" spans="1:3" x14ac:dyDescent="0.3">
      <c r="A660" s="13" t="s">
        <v>974</v>
      </c>
      <c r="B660" s="13">
        <v>0</v>
      </c>
      <c r="C660" s="13">
        <v>100</v>
      </c>
    </row>
    <row r="661" spans="1:3" x14ac:dyDescent="0.3">
      <c r="A661" s="13" t="s">
        <v>975</v>
      </c>
      <c r="B661" s="13">
        <v>0</v>
      </c>
      <c r="C661" s="13">
        <v>100</v>
      </c>
    </row>
    <row r="662" spans="1:3" x14ac:dyDescent="0.3">
      <c r="A662" s="13" t="s">
        <v>976</v>
      </c>
      <c r="B662" s="13">
        <v>0</v>
      </c>
      <c r="C662" s="13">
        <v>100</v>
      </c>
    </row>
    <row r="663" spans="1:3" x14ac:dyDescent="0.3">
      <c r="A663" s="13" t="s">
        <v>977</v>
      </c>
      <c r="B663" s="13">
        <v>0</v>
      </c>
      <c r="C663" s="13">
        <v>100</v>
      </c>
    </row>
    <row r="664" spans="1:3" x14ac:dyDescent="0.3">
      <c r="A664" s="13" t="s">
        <v>978</v>
      </c>
      <c r="B664" s="13">
        <v>0</v>
      </c>
      <c r="C664" s="13">
        <v>100</v>
      </c>
    </row>
    <row r="665" spans="1:3" x14ac:dyDescent="0.3">
      <c r="A665" s="13" t="s">
        <v>979</v>
      </c>
      <c r="B665" s="13">
        <v>0</v>
      </c>
      <c r="C665" s="13">
        <v>100</v>
      </c>
    </row>
    <row r="666" spans="1:3" x14ac:dyDescent="0.3">
      <c r="A666" s="13" t="s">
        <v>980</v>
      </c>
      <c r="B666" s="13">
        <v>0</v>
      </c>
      <c r="C666" s="13">
        <v>100</v>
      </c>
    </row>
    <row r="667" spans="1:3" x14ac:dyDescent="0.3">
      <c r="A667" s="13" t="s">
        <v>981</v>
      </c>
      <c r="B667" s="13">
        <v>0</v>
      </c>
      <c r="C667" s="13">
        <v>100</v>
      </c>
    </row>
    <row r="668" spans="1:3" x14ac:dyDescent="0.3">
      <c r="A668" s="13" t="s">
        <v>982</v>
      </c>
      <c r="B668" s="13">
        <v>0</v>
      </c>
      <c r="C668" s="13">
        <v>100</v>
      </c>
    </row>
    <row r="669" spans="1:3" x14ac:dyDescent="0.3">
      <c r="A669" s="13" t="s">
        <v>983</v>
      </c>
      <c r="B669" s="13">
        <v>0</v>
      </c>
      <c r="C669" s="13">
        <v>100</v>
      </c>
    </row>
    <row r="670" spans="1:3" x14ac:dyDescent="0.3">
      <c r="A670" s="13" t="s">
        <v>984</v>
      </c>
      <c r="B670" s="13">
        <v>0</v>
      </c>
      <c r="C670" s="13">
        <v>100</v>
      </c>
    </row>
    <row r="671" spans="1:3" x14ac:dyDescent="0.3">
      <c r="A671" s="13" t="s">
        <v>985</v>
      </c>
      <c r="B671" s="13">
        <v>0</v>
      </c>
      <c r="C671" s="13">
        <v>100</v>
      </c>
    </row>
    <row r="672" spans="1:3" x14ac:dyDescent="0.3">
      <c r="A672" s="13" t="s">
        <v>986</v>
      </c>
      <c r="B672" s="13">
        <v>0</v>
      </c>
      <c r="C672" s="13">
        <v>100</v>
      </c>
    </row>
    <row r="673" spans="1:3" x14ac:dyDescent="0.3">
      <c r="A673" s="13" t="s">
        <v>987</v>
      </c>
      <c r="B673" s="13">
        <v>0</v>
      </c>
      <c r="C673" s="13">
        <v>100</v>
      </c>
    </row>
    <row r="674" spans="1:3" x14ac:dyDescent="0.3">
      <c r="A674" s="13" t="s">
        <v>988</v>
      </c>
      <c r="B674" s="13">
        <v>0</v>
      </c>
      <c r="C674" s="13">
        <v>100</v>
      </c>
    </row>
    <row r="675" spans="1:3" x14ac:dyDescent="0.3">
      <c r="A675" s="13" t="s">
        <v>989</v>
      </c>
      <c r="B675" s="13">
        <v>0</v>
      </c>
      <c r="C675" s="13">
        <v>100</v>
      </c>
    </row>
    <row r="676" spans="1:3" x14ac:dyDescent="0.3">
      <c r="A676" s="13" t="s">
        <v>990</v>
      </c>
      <c r="B676" s="13">
        <v>0</v>
      </c>
      <c r="C676" s="13">
        <v>100</v>
      </c>
    </row>
    <row r="677" spans="1:3" x14ac:dyDescent="0.3">
      <c r="A677" s="13" t="s">
        <v>991</v>
      </c>
      <c r="B677" s="13">
        <v>0</v>
      </c>
      <c r="C677" s="13">
        <v>100</v>
      </c>
    </row>
    <row r="678" spans="1:3" x14ac:dyDescent="0.3">
      <c r="A678" s="13" t="s">
        <v>992</v>
      </c>
      <c r="B678" s="13">
        <v>0</v>
      </c>
      <c r="C678" s="13">
        <v>100</v>
      </c>
    </row>
    <row r="679" spans="1:3" x14ac:dyDescent="0.3">
      <c r="A679" s="13" t="s">
        <v>993</v>
      </c>
      <c r="B679" s="13">
        <v>0</v>
      </c>
      <c r="C679" s="13">
        <v>100</v>
      </c>
    </row>
    <row r="680" spans="1:3" x14ac:dyDescent="0.3">
      <c r="A680" s="13" t="s">
        <v>994</v>
      </c>
      <c r="B680" s="13">
        <v>0</v>
      </c>
      <c r="C680" s="13">
        <v>100</v>
      </c>
    </row>
    <row r="681" spans="1:3" x14ac:dyDescent="0.3">
      <c r="A681" s="13" t="s">
        <v>995</v>
      </c>
      <c r="B681" s="13">
        <v>0</v>
      </c>
      <c r="C681" s="13">
        <v>100</v>
      </c>
    </row>
    <row r="682" spans="1:3" x14ac:dyDescent="0.3">
      <c r="A682" s="13" t="s">
        <v>996</v>
      </c>
      <c r="B682" s="13">
        <v>0</v>
      </c>
      <c r="C682" s="13">
        <v>100</v>
      </c>
    </row>
    <row r="683" spans="1:3" x14ac:dyDescent="0.3">
      <c r="A683" s="13" t="s">
        <v>997</v>
      </c>
      <c r="B683" s="13">
        <v>0</v>
      </c>
      <c r="C683" s="13">
        <v>100</v>
      </c>
    </row>
    <row r="684" spans="1:3" x14ac:dyDescent="0.3">
      <c r="A684" s="13" t="s">
        <v>998</v>
      </c>
      <c r="B684" s="13">
        <v>0</v>
      </c>
      <c r="C684" s="13">
        <v>100</v>
      </c>
    </row>
    <row r="685" spans="1:3" x14ac:dyDescent="0.3">
      <c r="A685" s="13" t="s">
        <v>999</v>
      </c>
      <c r="B685" s="13">
        <v>0</v>
      </c>
      <c r="C685" s="13">
        <v>100</v>
      </c>
    </row>
    <row r="686" spans="1:3" x14ac:dyDescent="0.3">
      <c r="A686" s="13" t="s">
        <v>1000</v>
      </c>
      <c r="B686" s="13">
        <v>0</v>
      </c>
      <c r="C686" s="13">
        <v>100</v>
      </c>
    </row>
    <row r="687" spans="1:3" x14ac:dyDescent="0.3">
      <c r="A687" s="13" t="s">
        <v>1001</v>
      </c>
      <c r="B687" s="13">
        <v>0</v>
      </c>
      <c r="C687" s="13">
        <v>100</v>
      </c>
    </row>
    <row r="688" spans="1:3" x14ac:dyDescent="0.3">
      <c r="A688" s="13" t="s">
        <v>1002</v>
      </c>
      <c r="B688" s="13">
        <v>0</v>
      </c>
      <c r="C688" s="13">
        <v>100</v>
      </c>
    </row>
    <row r="689" spans="1:3" x14ac:dyDescent="0.3">
      <c r="A689" s="13" t="s">
        <v>1003</v>
      </c>
      <c r="B689" s="13">
        <v>0</v>
      </c>
      <c r="C689" s="13">
        <v>100</v>
      </c>
    </row>
    <row r="690" spans="1:3" x14ac:dyDescent="0.3">
      <c r="A690" s="13" t="s">
        <v>1004</v>
      </c>
      <c r="B690" s="13">
        <v>0</v>
      </c>
      <c r="C690" s="13">
        <v>100</v>
      </c>
    </row>
    <row r="691" spans="1:3" x14ac:dyDescent="0.3">
      <c r="A691" s="13" t="s">
        <v>1005</v>
      </c>
      <c r="B691" s="13">
        <v>0</v>
      </c>
      <c r="C691" s="13">
        <v>100</v>
      </c>
    </row>
    <row r="692" spans="1:3" x14ac:dyDescent="0.3">
      <c r="A692" s="13" t="s">
        <v>1006</v>
      </c>
      <c r="B692" s="13">
        <v>0</v>
      </c>
      <c r="C692" s="13">
        <v>100</v>
      </c>
    </row>
    <row r="693" spans="1:3" x14ac:dyDescent="0.3">
      <c r="A693" s="13" t="s">
        <v>1007</v>
      </c>
      <c r="B693" s="13">
        <v>0</v>
      </c>
      <c r="C693" s="13">
        <v>100</v>
      </c>
    </row>
    <row r="694" spans="1:3" x14ac:dyDescent="0.3">
      <c r="A694" s="13" t="s">
        <v>1008</v>
      </c>
      <c r="B694" s="13">
        <v>0</v>
      </c>
      <c r="C694" s="13">
        <v>100</v>
      </c>
    </row>
    <row r="695" spans="1:3" x14ac:dyDescent="0.3">
      <c r="A695" s="13" t="s">
        <v>1009</v>
      </c>
      <c r="B695" s="13">
        <v>0</v>
      </c>
      <c r="C695" s="13">
        <v>100</v>
      </c>
    </row>
    <row r="696" spans="1:3" x14ac:dyDescent="0.3">
      <c r="A696" s="13" t="s">
        <v>1010</v>
      </c>
      <c r="B696" s="13">
        <v>0</v>
      </c>
      <c r="C696" s="13">
        <v>100</v>
      </c>
    </row>
    <row r="697" spans="1:3" x14ac:dyDescent="0.3">
      <c r="A697" s="13" t="s">
        <v>1011</v>
      </c>
      <c r="B697" s="13">
        <v>0</v>
      </c>
      <c r="C697" s="13">
        <v>100</v>
      </c>
    </row>
    <row r="698" spans="1:3" x14ac:dyDescent="0.3">
      <c r="A698" s="13" t="s">
        <v>1012</v>
      </c>
      <c r="B698" s="13">
        <v>0</v>
      </c>
      <c r="C698" s="13">
        <v>100</v>
      </c>
    </row>
    <row r="699" spans="1:3" x14ac:dyDescent="0.3">
      <c r="A699" s="13" t="s">
        <v>1013</v>
      </c>
      <c r="B699" s="13">
        <v>0</v>
      </c>
      <c r="C699" s="13">
        <v>100</v>
      </c>
    </row>
    <row r="700" spans="1:3" x14ac:dyDescent="0.3">
      <c r="A700" s="13" t="s">
        <v>1014</v>
      </c>
      <c r="B700" s="13">
        <v>0</v>
      </c>
      <c r="C700" s="13">
        <v>100</v>
      </c>
    </row>
    <row r="701" spans="1:3" x14ac:dyDescent="0.3">
      <c r="A701" s="13" t="s">
        <v>1015</v>
      </c>
      <c r="B701" s="13">
        <v>0</v>
      </c>
      <c r="C701" s="13">
        <v>100</v>
      </c>
    </row>
    <row r="702" spans="1:3" x14ac:dyDescent="0.3">
      <c r="A702" s="13" t="s">
        <v>1016</v>
      </c>
      <c r="B702" s="13">
        <v>0</v>
      </c>
      <c r="C702" s="13">
        <v>100</v>
      </c>
    </row>
    <row r="703" spans="1:3" x14ac:dyDescent="0.3">
      <c r="A703" s="13" t="s">
        <v>1017</v>
      </c>
      <c r="B703" s="13">
        <v>0</v>
      </c>
      <c r="C703" s="13">
        <v>100</v>
      </c>
    </row>
    <row r="704" spans="1:3" x14ac:dyDescent="0.3">
      <c r="A704" s="13" t="s">
        <v>1018</v>
      </c>
      <c r="B704" s="13">
        <v>0</v>
      </c>
      <c r="C704" s="13">
        <v>100</v>
      </c>
    </row>
    <row r="705" spans="1:3" x14ac:dyDescent="0.3">
      <c r="A705" s="13" t="s">
        <v>1019</v>
      </c>
      <c r="B705" s="13">
        <v>0</v>
      </c>
      <c r="C705" s="13">
        <v>100</v>
      </c>
    </row>
    <row r="706" spans="1:3" x14ac:dyDescent="0.3">
      <c r="A706" s="13" t="s">
        <v>1020</v>
      </c>
      <c r="B706" s="13">
        <v>0</v>
      </c>
      <c r="C706" s="13">
        <v>100</v>
      </c>
    </row>
    <row r="707" spans="1:3" x14ac:dyDescent="0.3">
      <c r="A707" s="13" t="s">
        <v>1021</v>
      </c>
      <c r="B707" s="13">
        <v>0</v>
      </c>
      <c r="C707" s="13">
        <v>100</v>
      </c>
    </row>
    <row r="708" spans="1:3" x14ac:dyDescent="0.3">
      <c r="A708" s="13" t="s">
        <v>1022</v>
      </c>
      <c r="B708" s="13">
        <v>0</v>
      </c>
      <c r="C708" s="13">
        <v>100</v>
      </c>
    </row>
    <row r="709" spans="1:3" x14ac:dyDescent="0.3">
      <c r="A709" s="13" t="s">
        <v>1023</v>
      </c>
      <c r="B709" s="13">
        <v>0</v>
      </c>
      <c r="C709" s="13">
        <v>100</v>
      </c>
    </row>
    <row r="710" spans="1:3" x14ac:dyDescent="0.3">
      <c r="A710" s="13" t="s">
        <v>1024</v>
      </c>
      <c r="B710" s="13">
        <v>0</v>
      </c>
      <c r="C710" s="13">
        <v>100</v>
      </c>
    </row>
    <row r="711" spans="1:3" x14ac:dyDescent="0.3">
      <c r="A711" s="13" t="s">
        <v>1025</v>
      </c>
      <c r="B711" s="13">
        <v>0</v>
      </c>
      <c r="C711" s="13">
        <v>100</v>
      </c>
    </row>
    <row r="712" spans="1:3" x14ac:dyDescent="0.3">
      <c r="A712" s="13" t="s">
        <v>1026</v>
      </c>
      <c r="B712" s="13">
        <v>0</v>
      </c>
      <c r="C712" s="13">
        <v>100</v>
      </c>
    </row>
    <row r="713" spans="1:3" x14ac:dyDescent="0.3">
      <c r="A713" s="13" t="s">
        <v>1027</v>
      </c>
      <c r="B713" s="13">
        <v>0</v>
      </c>
      <c r="C713" s="13">
        <v>100</v>
      </c>
    </row>
    <row r="714" spans="1:3" x14ac:dyDescent="0.3">
      <c r="A714" s="13" t="s">
        <v>1028</v>
      </c>
      <c r="B714" s="13">
        <v>0</v>
      </c>
      <c r="C714" s="13">
        <v>100</v>
      </c>
    </row>
    <row r="715" spans="1:3" x14ac:dyDescent="0.3">
      <c r="A715" s="13" t="s">
        <v>1029</v>
      </c>
      <c r="B715" s="13">
        <v>0</v>
      </c>
      <c r="C715" s="13">
        <v>100</v>
      </c>
    </row>
    <row r="716" spans="1:3" x14ac:dyDescent="0.3">
      <c r="A716" s="13" t="s">
        <v>1030</v>
      </c>
      <c r="B716" s="13">
        <v>0</v>
      </c>
      <c r="C716" s="13">
        <v>100</v>
      </c>
    </row>
    <row r="717" spans="1:3" x14ac:dyDescent="0.3">
      <c r="A717" s="13" t="s">
        <v>1031</v>
      </c>
      <c r="B717" s="13">
        <v>0</v>
      </c>
      <c r="C717" s="13">
        <v>100</v>
      </c>
    </row>
    <row r="718" spans="1:3" x14ac:dyDescent="0.3">
      <c r="A718" s="13" t="s">
        <v>1032</v>
      </c>
      <c r="B718" s="13">
        <v>0</v>
      </c>
      <c r="C718" s="13">
        <v>100</v>
      </c>
    </row>
    <row r="719" spans="1:3" x14ac:dyDescent="0.3">
      <c r="A719" s="13" t="s">
        <v>1033</v>
      </c>
      <c r="B719" s="13">
        <v>0</v>
      </c>
      <c r="C719" s="13">
        <v>100</v>
      </c>
    </row>
    <row r="720" spans="1:3" x14ac:dyDescent="0.3">
      <c r="A720" s="13" t="s">
        <v>1034</v>
      </c>
      <c r="B720" s="13">
        <v>0</v>
      </c>
      <c r="C720" s="13">
        <v>100</v>
      </c>
    </row>
    <row r="721" spans="1:3" x14ac:dyDescent="0.3">
      <c r="A721" s="13" t="s">
        <v>1035</v>
      </c>
      <c r="B721" s="13">
        <v>0</v>
      </c>
      <c r="C721" s="13">
        <v>100</v>
      </c>
    </row>
    <row r="722" spans="1:3" x14ac:dyDescent="0.3">
      <c r="A722" s="13" t="s">
        <v>1036</v>
      </c>
      <c r="B722" s="13">
        <v>0</v>
      </c>
      <c r="C722" s="13">
        <v>100</v>
      </c>
    </row>
    <row r="723" spans="1:3" x14ac:dyDescent="0.3">
      <c r="A723" s="13" t="s">
        <v>1037</v>
      </c>
      <c r="B723" s="13">
        <v>0</v>
      </c>
      <c r="C723" s="13">
        <v>100</v>
      </c>
    </row>
    <row r="724" spans="1:3" x14ac:dyDescent="0.3">
      <c r="A724" s="13" t="s">
        <v>1038</v>
      </c>
      <c r="B724" s="13">
        <v>0</v>
      </c>
      <c r="C724" s="13">
        <v>100</v>
      </c>
    </row>
    <row r="725" spans="1:3" x14ac:dyDescent="0.3">
      <c r="A725" s="13" t="s">
        <v>1039</v>
      </c>
      <c r="B725" s="13">
        <v>0</v>
      </c>
      <c r="C725" s="13">
        <v>100</v>
      </c>
    </row>
    <row r="726" spans="1:3" x14ac:dyDescent="0.3">
      <c r="A726" s="13" t="s">
        <v>1040</v>
      </c>
      <c r="B726" s="13">
        <v>0</v>
      </c>
      <c r="C726" s="13">
        <v>100</v>
      </c>
    </row>
    <row r="727" spans="1:3" x14ac:dyDescent="0.3">
      <c r="A727" s="13" t="s">
        <v>1041</v>
      </c>
      <c r="B727" s="13">
        <v>0</v>
      </c>
      <c r="C727" s="13">
        <v>100</v>
      </c>
    </row>
    <row r="728" spans="1:3" x14ac:dyDescent="0.3">
      <c r="A728" s="13" t="s">
        <v>1042</v>
      </c>
      <c r="B728" s="13">
        <v>0</v>
      </c>
      <c r="C728" s="13">
        <v>100</v>
      </c>
    </row>
    <row r="729" spans="1:3" x14ac:dyDescent="0.3">
      <c r="A729" s="13" t="s">
        <v>1043</v>
      </c>
      <c r="B729" s="13">
        <v>0</v>
      </c>
      <c r="C729" s="13">
        <v>100</v>
      </c>
    </row>
    <row r="730" spans="1:3" x14ac:dyDescent="0.3">
      <c r="A730" s="13" t="s">
        <v>1044</v>
      </c>
      <c r="B730" s="13">
        <v>0</v>
      </c>
      <c r="C730" s="13">
        <v>100</v>
      </c>
    </row>
    <row r="731" spans="1:3" x14ac:dyDescent="0.3">
      <c r="A731" s="13" t="s">
        <v>1045</v>
      </c>
      <c r="B731" s="13">
        <v>0</v>
      </c>
      <c r="C731" s="13">
        <v>100</v>
      </c>
    </row>
    <row r="732" spans="1:3" x14ac:dyDescent="0.3">
      <c r="A732" s="13" t="s">
        <v>1046</v>
      </c>
      <c r="B732" s="13">
        <v>0</v>
      </c>
      <c r="C732" s="13">
        <v>100</v>
      </c>
    </row>
    <row r="733" spans="1:3" x14ac:dyDescent="0.3">
      <c r="A733" s="13" t="s">
        <v>1047</v>
      </c>
      <c r="B733" s="13">
        <v>0</v>
      </c>
      <c r="C733" s="13">
        <v>100</v>
      </c>
    </row>
    <row r="734" spans="1:3" x14ac:dyDescent="0.3">
      <c r="A734" s="13" t="s">
        <v>1048</v>
      </c>
      <c r="B734" s="13">
        <v>0</v>
      </c>
      <c r="C734" s="13">
        <v>100</v>
      </c>
    </row>
    <row r="735" spans="1:3" x14ac:dyDescent="0.3">
      <c r="A735" s="13" t="s">
        <v>1049</v>
      </c>
      <c r="B735" s="13">
        <v>0</v>
      </c>
      <c r="C735" s="13">
        <v>100</v>
      </c>
    </row>
    <row r="736" spans="1:3" x14ac:dyDescent="0.3">
      <c r="A736" s="13" t="s">
        <v>1050</v>
      </c>
      <c r="B736" s="13">
        <v>0</v>
      </c>
      <c r="C736" s="13">
        <v>100</v>
      </c>
    </row>
    <row r="737" spans="1:3" x14ac:dyDescent="0.3">
      <c r="A737" s="13" t="s">
        <v>1051</v>
      </c>
      <c r="B737" s="13">
        <v>0</v>
      </c>
      <c r="C737" s="13">
        <v>100</v>
      </c>
    </row>
    <row r="738" spans="1:3" x14ac:dyDescent="0.3">
      <c r="A738" s="13" t="s">
        <v>1052</v>
      </c>
      <c r="B738" s="13">
        <v>0</v>
      </c>
      <c r="C738" s="13">
        <v>100</v>
      </c>
    </row>
    <row r="739" spans="1:3" x14ac:dyDescent="0.3">
      <c r="A739" s="13" t="s">
        <v>1053</v>
      </c>
      <c r="B739" s="13">
        <v>0</v>
      </c>
      <c r="C739" s="13">
        <v>100</v>
      </c>
    </row>
    <row r="740" spans="1:3" x14ac:dyDescent="0.3">
      <c r="A740" s="13" t="s">
        <v>1054</v>
      </c>
      <c r="B740" s="13">
        <v>0</v>
      </c>
      <c r="C740" s="13">
        <v>100</v>
      </c>
    </row>
    <row r="741" spans="1:3" x14ac:dyDescent="0.3">
      <c r="A741" s="13" t="s">
        <v>1055</v>
      </c>
      <c r="B741" s="13">
        <v>0</v>
      </c>
      <c r="C741" s="13">
        <v>100</v>
      </c>
    </row>
    <row r="742" spans="1:3" x14ac:dyDescent="0.3">
      <c r="A742" s="13" t="s">
        <v>1056</v>
      </c>
      <c r="B742" s="13">
        <v>0</v>
      </c>
      <c r="C742" s="13">
        <v>100</v>
      </c>
    </row>
    <row r="743" spans="1:3" x14ac:dyDescent="0.3">
      <c r="A743" s="13" t="s">
        <v>1057</v>
      </c>
      <c r="B743" s="13">
        <v>0</v>
      </c>
      <c r="C743" s="13">
        <v>100</v>
      </c>
    </row>
    <row r="744" spans="1:3" x14ac:dyDescent="0.3">
      <c r="A744" s="13" t="s">
        <v>1058</v>
      </c>
      <c r="B744" s="13">
        <v>0</v>
      </c>
      <c r="C744" s="13">
        <v>100</v>
      </c>
    </row>
    <row r="745" spans="1:3" x14ac:dyDescent="0.3">
      <c r="A745" s="13" t="s">
        <v>1059</v>
      </c>
      <c r="B745" s="13">
        <v>0</v>
      </c>
      <c r="C745" s="13">
        <v>100</v>
      </c>
    </row>
    <row r="746" spans="1:3" x14ac:dyDescent="0.3">
      <c r="A746" s="13" t="s">
        <v>1060</v>
      </c>
      <c r="B746" s="13">
        <v>0</v>
      </c>
      <c r="C746" s="13">
        <v>100</v>
      </c>
    </row>
    <row r="747" spans="1:3" x14ac:dyDescent="0.3">
      <c r="A747" s="13" t="s">
        <v>1061</v>
      </c>
      <c r="B747" s="13">
        <v>0</v>
      </c>
      <c r="C747" s="13">
        <v>100</v>
      </c>
    </row>
    <row r="748" spans="1:3" x14ac:dyDescent="0.3">
      <c r="A748" s="13" t="s">
        <v>1062</v>
      </c>
      <c r="B748" s="13">
        <v>0</v>
      </c>
      <c r="C748" s="13">
        <v>100</v>
      </c>
    </row>
    <row r="749" spans="1:3" x14ac:dyDescent="0.3">
      <c r="A749" s="13" t="s">
        <v>1063</v>
      </c>
      <c r="B749" s="13">
        <v>0</v>
      </c>
      <c r="C749" s="13">
        <v>100</v>
      </c>
    </row>
    <row r="750" spans="1:3" x14ac:dyDescent="0.3">
      <c r="A750" s="13" t="s">
        <v>1064</v>
      </c>
      <c r="B750" s="13">
        <v>0</v>
      </c>
      <c r="C750" s="13">
        <v>100</v>
      </c>
    </row>
    <row r="751" spans="1:3" x14ac:dyDescent="0.3">
      <c r="A751" s="13" t="s">
        <v>1065</v>
      </c>
      <c r="B751" s="13">
        <v>0</v>
      </c>
      <c r="C751" s="13">
        <v>100</v>
      </c>
    </row>
    <row r="752" spans="1:3" x14ac:dyDescent="0.3">
      <c r="A752" s="13" t="s">
        <v>1066</v>
      </c>
      <c r="B752" s="13">
        <v>0</v>
      </c>
      <c r="C752" s="13">
        <v>100</v>
      </c>
    </row>
    <row r="753" spans="1:3" x14ac:dyDescent="0.3">
      <c r="A753" s="13" t="s">
        <v>1067</v>
      </c>
      <c r="B753" s="13">
        <v>0</v>
      </c>
      <c r="C753" s="13">
        <v>100</v>
      </c>
    </row>
    <row r="754" spans="1:3" x14ac:dyDescent="0.3">
      <c r="A754" s="13" t="s">
        <v>1068</v>
      </c>
      <c r="B754" s="13">
        <v>0</v>
      </c>
      <c r="C754" s="13">
        <v>100</v>
      </c>
    </row>
    <row r="755" spans="1:3" x14ac:dyDescent="0.3">
      <c r="A755" s="13" t="s">
        <v>1069</v>
      </c>
      <c r="B755" s="13">
        <v>0</v>
      </c>
      <c r="C755" s="13">
        <v>100</v>
      </c>
    </row>
    <row r="756" spans="1:3" x14ac:dyDescent="0.3">
      <c r="A756" s="13" t="s">
        <v>1070</v>
      </c>
      <c r="B756" s="13">
        <v>0</v>
      </c>
      <c r="C756" s="13">
        <v>100</v>
      </c>
    </row>
    <row r="757" spans="1:3" x14ac:dyDescent="0.3">
      <c r="A757" s="13" t="s">
        <v>1071</v>
      </c>
      <c r="B757" s="13">
        <v>0</v>
      </c>
      <c r="C757" s="13">
        <v>100</v>
      </c>
    </row>
    <row r="758" spans="1:3" x14ac:dyDescent="0.3">
      <c r="A758" s="13" t="s">
        <v>1072</v>
      </c>
      <c r="B758" s="13">
        <v>0</v>
      </c>
      <c r="C758" s="13">
        <v>100</v>
      </c>
    </row>
    <row r="759" spans="1:3" x14ac:dyDescent="0.3">
      <c r="A759" s="13" t="s">
        <v>1073</v>
      </c>
      <c r="B759" s="13">
        <v>0</v>
      </c>
      <c r="C759" s="13">
        <v>100</v>
      </c>
    </row>
    <row r="760" spans="1:3" x14ac:dyDescent="0.3">
      <c r="A760" s="13" t="s">
        <v>1074</v>
      </c>
      <c r="B760" s="13">
        <v>0</v>
      </c>
      <c r="C760" s="13">
        <v>100</v>
      </c>
    </row>
    <row r="761" spans="1:3" x14ac:dyDescent="0.3">
      <c r="A761" s="13" t="s">
        <v>1075</v>
      </c>
      <c r="B761" s="13">
        <v>0</v>
      </c>
      <c r="C761" s="13">
        <v>100</v>
      </c>
    </row>
    <row r="762" spans="1:3" x14ac:dyDescent="0.3">
      <c r="A762" s="13" t="s">
        <v>1076</v>
      </c>
      <c r="B762" s="13">
        <v>0</v>
      </c>
      <c r="C762" s="13">
        <v>100</v>
      </c>
    </row>
    <row r="763" spans="1:3" x14ac:dyDescent="0.3">
      <c r="A763" s="13" t="s">
        <v>1077</v>
      </c>
      <c r="B763" s="13">
        <v>0</v>
      </c>
      <c r="C763" s="13">
        <v>100</v>
      </c>
    </row>
    <row r="764" spans="1:3" x14ac:dyDescent="0.3">
      <c r="A764" s="13" t="s">
        <v>1078</v>
      </c>
      <c r="B764" s="13">
        <v>0</v>
      </c>
      <c r="C764" s="13">
        <v>100</v>
      </c>
    </row>
    <row r="765" spans="1:3" x14ac:dyDescent="0.3">
      <c r="A765" s="13" t="s">
        <v>1079</v>
      </c>
      <c r="B765" s="13">
        <v>0</v>
      </c>
      <c r="C765" s="13">
        <v>100</v>
      </c>
    </row>
    <row r="766" spans="1:3" x14ac:dyDescent="0.3">
      <c r="A766" s="13" t="s">
        <v>1080</v>
      </c>
      <c r="B766" s="13">
        <v>0</v>
      </c>
      <c r="C766" s="13">
        <v>100</v>
      </c>
    </row>
    <row r="767" spans="1:3" x14ac:dyDescent="0.3">
      <c r="A767" s="13" t="s">
        <v>1081</v>
      </c>
      <c r="B767" s="13">
        <v>0</v>
      </c>
      <c r="C767" s="13">
        <v>100</v>
      </c>
    </row>
    <row r="768" spans="1:3" x14ac:dyDescent="0.3">
      <c r="A768" s="13" t="s">
        <v>1082</v>
      </c>
      <c r="B768" s="13">
        <v>0</v>
      </c>
      <c r="C768" s="13">
        <v>100</v>
      </c>
    </row>
    <row r="769" spans="1:3" x14ac:dyDescent="0.3">
      <c r="A769" s="13" t="s">
        <v>1083</v>
      </c>
      <c r="B769" s="13">
        <v>0</v>
      </c>
      <c r="C769" s="13">
        <v>100</v>
      </c>
    </row>
    <row r="770" spans="1:3" x14ac:dyDescent="0.3">
      <c r="A770" s="13" t="s">
        <v>1084</v>
      </c>
      <c r="B770" s="13">
        <v>0</v>
      </c>
      <c r="C770" s="13">
        <v>100</v>
      </c>
    </row>
    <row r="771" spans="1:3" x14ac:dyDescent="0.3">
      <c r="A771" s="13" t="s">
        <v>1085</v>
      </c>
      <c r="B771" s="13">
        <v>0</v>
      </c>
      <c r="C771" s="13">
        <v>100</v>
      </c>
    </row>
    <row r="772" spans="1:3" x14ac:dyDescent="0.3">
      <c r="A772" s="13" t="s">
        <v>1086</v>
      </c>
      <c r="B772" s="13">
        <v>0</v>
      </c>
      <c r="C772" s="13">
        <v>100</v>
      </c>
    </row>
    <row r="773" spans="1:3" x14ac:dyDescent="0.3">
      <c r="A773" s="13" t="s">
        <v>1087</v>
      </c>
      <c r="B773" s="13">
        <v>0</v>
      </c>
      <c r="C773" s="13">
        <v>100</v>
      </c>
    </row>
    <row r="774" spans="1:3" x14ac:dyDescent="0.3">
      <c r="A774" s="13" t="s">
        <v>1088</v>
      </c>
      <c r="B774" s="13">
        <v>0</v>
      </c>
      <c r="C774" s="13">
        <v>100</v>
      </c>
    </row>
    <row r="775" spans="1:3" x14ac:dyDescent="0.3">
      <c r="A775" s="13" t="s">
        <v>1089</v>
      </c>
      <c r="B775" s="13">
        <v>0</v>
      </c>
      <c r="C775" s="13">
        <v>100</v>
      </c>
    </row>
    <row r="776" spans="1:3" x14ac:dyDescent="0.3">
      <c r="A776" s="13" t="s">
        <v>1090</v>
      </c>
      <c r="B776" s="13">
        <v>0</v>
      </c>
      <c r="C776" s="13">
        <v>100</v>
      </c>
    </row>
    <row r="777" spans="1:3" x14ac:dyDescent="0.3">
      <c r="A777" s="13" t="s">
        <v>1091</v>
      </c>
      <c r="B777" s="13">
        <v>0</v>
      </c>
      <c r="C777" s="13">
        <v>100</v>
      </c>
    </row>
    <row r="778" spans="1:3" x14ac:dyDescent="0.3">
      <c r="A778" s="13" t="s">
        <v>1092</v>
      </c>
      <c r="B778" s="13">
        <v>0</v>
      </c>
      <c r="C778" s="13">
        <v>100</v>
      </c>
    </row>
    <row r="779" spans="1:3" x14ac:dyDescent="0.3">
      <c r="A779" s="13" t="s">
        <v>1093</v>
      </c>
      <c r="B779" s="13">
        <v>0</v>
      </c>
      <c r="C779" s="13">
        <v>100</v>
      </c>
    </row>
    <row r="780" spans="1:3" x14ac:dyDescent="0.3">
      <c r="A780" s="13" t="s">
        <v>1094</v>
      </c>
      <c r="B780" s="13">
        <v>0</v>
      </c>
      <c r="C780" s="13">
        <v>100</v>
      </c>
    </row>
    <row r="781" spans="1:3" x14ac:dyDescent="0.3">
      <c r="A781" s="13" t="s">
        <v>1095</v>
      </c>
      <c r="B781" s="13">
        <v>0</v>
      </c>
      <c r="C781" s="13">
        <v>100</v>
      </c>
    </row>
    <row r="782" spans="1:3" x14ac:dyDescent="0.3">
      <c r="A782" s="13" t="s">
        <v>1096</v>
      </c>
      <c r="B782" s="13">
        <v>0</v>
      </c>
      <c r="C782" s="13">
        <v>100</v>
      </c>
    </row>
    <row r="783" spans="1:3" x14ac:dyDescent="0.3">
      <c r="A783" s="13" t="s">
        <v>1097</v>
      </c>
      <c r="B783" s="13">
        <v>0</v>
      </c>
      <c r="C783" s="13">
        <v>100</v>
      </c>
    </row>
    <row r="784" spans="1:3" x14ac:dyDescent="0.3">
      <c r="A784" s="13" t="s">
        <v>1098</v>
      </c>
      <c r="B784" s="13">
        <v>0</v>
      </c>
      <c r="C784" s="13">
        <v>100</v>
      </c>
    </row>
    <row r="785" spans="1:3" x14ac:dyDescent="0.3">
      <c r="A785" s="13" t="s">
        <v>1099</v>
      </c>
      <c r="B785" s="13">
        <v>0</v>
      </c>
      <c r="C785" s="13">
        <v>100</v>
      </c>
    </row>
    <row r="786" spans="1:3" x14ac:dyDescent="0.3">
      <c r="A786" s="13" t="s">
        <v>1100</v>
      </c>
      <c r="B786" s="13">
        <v>0</v>
      </c>
      <c r="C786" s="13">
        <v>100</v>
      </c>
    </row>
    <row r="787" spans="1:3" x14ac:dyDescent="0.3">
      <c r="A787" s="13" t="s">
        <v>1101</v>
      </c>
      <c r="B787" s="13">
        <v>0</v>
      </c>
      <c r="C787" s="13">
        <v>100</v>
      </c>
    </row>
    <row r="788" spans="1:3" x14ac:dyDescent="0.3">
      <c r="A788" s="13" t="s">
        <v>1102</v>
      </c>
      <c r="B788" s="13">
        <v>0</v>
      </c>
      <c r="C788" s="13">
        <v>100</v>
      </c>
    </row>
    <row r="789" spans="1:3" x14ac:dyDescent="0.3">
      <c r="A789" s="13" t="s">
        <v>1103</v>
      </c>
      <c r="B789" s="13">
        <v>0</v>
      </c>
      <c r="C789" s="13">
        <v>100</v>
      </c>
    </row>
    <row r="790" spans="1:3" x14ac:dyDescent="0.3">
      <c r="A790" s="13" t="s">
        <v>1104</v>
      </c>
      <c r="B790" s="13">
        <v>0</v>
      </c>
      <c r="C790" s="13">
        <v>100</v>
      </c>
    </row>
    <row r="791" spans="1:3" x14ac:dyDescent="0.3">
      <c r="A791" s="13" t="s">
        <v>1105</v>
      </c>
      <c r="B791" s="13">
        <v>0</v>
      </c>
      <c r="C791" s="13">
        <v>100</v>
      </c>
    </row>
    <row r="792" spans="1:3" x14ac:dyDescent="0.3">
      <c r="A792" s="13" t="s">
        <v>1106</v>
      </c>
      <c r="B792" s="13">
        <v>0</v>
      </c>
      <c r="C792" s="13">
        <v>100</v>
      </c>
    </row>
    <row r="793" spans="1:3" x14ac:dyDescent="0.3">
      <c r="A793" s="13" t="s">
        <v>1107</v>
      </c>
      <c r="B793" s="13">
        <v>0</v>
      </c>
      <c r="C793" s="13">
        <v>79</v>
      </c>
    </row>
    <row r="794" spans="1:3" x14ac:dyDescent="0.3">
      <c r="A794" s="13" t="s">
        <v>1108</v>
      </c>
      <c r="B794" s="13">
        <v>0</v>
      </c>
      <c r="C794" s="13">
        <v>100</v>
      </c>
    </row>
    <row r="795" spans="1:3" x14ac:dyDescent="0.3">
      <c r="A795" s="13" t="s">
        <v>1109</v>
      </c>
      <c r="B795" s="13">
        <v>0</v>
      </c>
      <c r="C795" s="13">
        <v>100</v>
      </c>
    </row>
    <row r="796" spans="1:3" x14ac:dyDescent="0.3">
      <c r="A796" s="13" t="s">
        <v>1110</v>
      </c>
      <c r="B796" s="13">
        <v>0</v>
      </c>
      <c r="C796" s="13">
        <v>100</v>
      </c>
    </row>
    <row r="797" spans="1:3" x14ac:dyDescent="0.3">
      <c r="A797" s="13" t="s">
        <v>1111</v>
      </c>
      <c r="B797" s="13">
        <v>0</v>
      </c>
      <c r="C797" s="13">
        <v>100</v>
      </c>
    </row>
    <row r="798" spans="1:3" x14ac:dyDescent="0.3">
      <c r="A798" s="13" t="s">
        <v>1112</v>
      </c>
      <c r="B798" s="13">
        <v>0</v>
      </c>
      <c r="C798" s="13">
        <v>100</v>
      </c>
    </row>
    <row r="799" spans="1:3" x14ac:dyDescent="0.3">
      <c r="A799" s="13" t="s">
        <v>1113</v>
      </c>
      <c r="B799" s="13">
        <v>0</v>
      </c>
      <c r="C799" s="13">
        <v>100</v>
      </c>
    </row>
    <row r="800" spans="1:3" x14ac:dyDescent="0.3">
      <c r="A800" s="13" t="s">
        <v>1114</v>
      </c>
      <c r="B800" s="13">
        <v>0</v>
      </c>
      <c r="C800" s="13">
        <v>100</v>
      </c>
    </row>
    <row r="801" spans="1:3" x14ac:dyDescent="0.3">
      <c r="A801" s="13" t="s">
        <v>1115</v>
      </c>
      <c r="B801" s="13">
        <v>0</v>
      </c>
      <c r="C801" s="13">
        <v>100</v>
      </c>
    </row>
    <row r="802" spans="1:3" x14ac:dyDescent="0.3">
      <c r="A802" s="13" t="s">
        <v>1116</v>
      </c>
      <c r="B802" s="13">
        <v>0</v>
      </c>
      <c r="C802" s="13">
        <v>100</v>
      </c>
    </row>
    <row r="803" spans="1:3" x14ac:dyDescent="0.3">
      <c r="A803" s="13" t="s">
        <v>1117</v>
      </c>
      <c r="B803" s="13">
        <v>0</v>
      </c>
      <c r="C803" s="13">
        <v>100</v>
      </c>
    </row>
    <row r="804" spans="1:3" x14ac:dyDescent="0.3">
      <c r="A804" s="13" t="s">
        <v>1118</v>
      </c>
      <c r="B804" s="13">
        <v>0</v>
      </c>
      <c r="C804" s="13">
        <v>100</v>
      </c>
    </row>
    <row r="805" spans="1:3" x14ac:dyDescent="0.3">
      <c r="A805" s="13" t="s">
        <v>1119</v>
      </c>
      <c r="B805" s="13">
        <v>0</v>
      </c>
      <c r="C805" s="13">
        <v>88</v>
      </c>
    </row>
    <row r="806" spans="1:3" x14ac:dyDescent="0.3">
      <c r="A806" s="13" t="s">
        <v>1120</v>
      </c>
      <c r="B806" s="13">
        <v>0</v>
      </c>
      <c r="C806" s="13">
        <v>100</v>
      </c>
    </row>
    <row r="807" spans="1:3" x14ac:dyDescent="0.3">
      <c r="A807" s="13" t="s">
        <v>1121</v>
      </c>
      <c r="B807" s="13">
        <v>0</v>
      </c>
      <c r="C807" s="13">
        <v>100</v>
      </c>
    </row>
    <row r="808" spans="1:3" x14ac:dyDescent="0.3">
      <c r="A808" s="13" t="s">
        <v>1122</v>
      </c>
      <c r="B808" s="13">
        <v>0</v>
      </c>
      <c r="C808" s="13">
        <v>100</v>
      </c>
    </row>
    <row r="809" spans="1:3" x14ac:dyDescent="0.3">
      <c r="A809" s="13" t="s">
        <v>1123</v>
      </c>
      <c r="B809" s="13">
        <v>0</v>
      </c>
      <c r="C809" s="13">
        <v>100</v>
      </c>
    </row>
    <row r="810" spans="1:3" x14ac:dyDescent="0.3">
      <c r="A810" s="13" t="s">
        <v>1124</v>
      </c>
      <c r="B810" s="13">
        <v>0</v>
      </c>
      <c r="C810" s="13">
        <v>100</v>
      </c>
    </row>
    <row r="811" spans="1:3" x14ac:dyDescent="0.3">
      <c r="A811" s="13" t="s">
        <v>1125</v>
      </c>
      <c r="B811" s="13">
        <v>0</v>
      </c>
      <c r="C811" s="13">
        <v>100</v>
      </c>
    </row>
    <row r="812" spans="1:3" x14ac:dyDescent="0.3">
      <c r="A812" s="13" t="s">
        <v>1126</v>
      </c>
      <c r="B812" s="13">
        <v>0</v>
      </c>
      <c r="C812" s="13">
        <v>100</v>
      </c>
    </row>
    <row r="813" spans="1:3" x14ac:dyDescent="0.3">
      <c r="A813" s="13" t="s">
        <v>1127</v>
      </c>
      <c r="B813" s="13">
        <v>0</v>
      </c>
      <c r="C813" s="13">
        <v>100</v>
      </c>
    </row>
    <row r="814" spans="1:3" x14ac:dyDescent="0.3">
      <c r="A814" s="13" t="s">
        <v>1128</v>
      </c>
      <c r="B814" s="13">
        <v>0</v>
      </c>
      <c r="C814" s="13">
        <v>100</v>
      </c>
    </row>
    <row r="815" spans="1:3" x14ac:dyDescent="0.3">
      <c r="A815" s="13" t="s">
        <v>1129</v>
      </c>
      <c r="B815" s="13">
        <v>0</v>
      </c>
      <c r="C815" s="13">
        <v>100</v>
      </c>
    </row>
    <row r="816" spans="1:3" x14ac:dyDescent="0.3">
      <c r="A816" s="13" t="s">
        <v>1130</v>
      </c>
      <c r="B816" s="13">
        <v>0</v>
      </c>
      <c r="C816" s="13">
        <v>100</v>
      </c>
    </row>
    <row r="817" spans="1:3" x14ac:dyDescent="0.3">
      <c r="A817" s="13" t="s">
        <v>1131</v>
      </c>
      <c r="B817" s="13">
        <v>0</v>
      </c>
      <c r="C817" s="13">
        <v>100</v>
      </c>
    </row>
    <row r="818" spans="1:3" x14ac:dyDescent="0.3">
      <c r="A818" s="13" t="s">
        <v>1132</v>
      </c>
      <c r="B818" s="13">
        <v>0</v>
      </c>
      <c r="C818" s="13">
        <v>100</v>
      </c>
    </row>
    <row r="819" spans="1:3" x14ac:dyDescent="0.3">
      <c r="A819" s="13" t="s">
        <v>1133</v>
      </c>
      <c r="B819" s="13">
        <v>0</v>
      </c>
      <c r="C819" s="13">
        <v>100</v>
      </c>
    </row>
    <row r="820" spans="1:3" x14ac:dyDescent="0.3">
      <c r="A820" s="13" t="s">
        <v>1134</v>
      </c>
      <c r="B820" s="13">
        <v>0</v>
      </c>
      <c r="C820" s="13">
        <v>100</v>
      </c>
    </row>
    <row r="821" spans="1:3" x14ac:dyDescent="0.3">
      <c r="A821" s="13" t="s">
        <v>1135</v>
      </c>
      <c r="B821" s="13">
        <v>0</v>
      </c>
      <c r="C821" s="13">
        <v>100</v>
      </c>
    </row>
    <row r="822" spans="1:3" x14ac:dyDescent="0.3">
      <c r="A822" s="13" t="s">
        <v>1136</v>
      </c>
      <c r="B822" s="13">
        <v>0</v>
      </c>
      <c r="C822" s="13">
        <v>100</v>
      </c>
    </row>
    <row r="823" spans="1:3" x14ac:dyDescent="0.3">
      <c r="A823" s="13" t="s">
        <v>1137</v>
      </c>
      <c r="B823" s="13">
        <v>0</v>
      </c>
      <c r="C823" s="13">
        <v>100</v>
      </c>
    </row>
    <row r="824" spans="1:3" x14ac:dyDescent="0.3">
      <c r="A824" s="13" t="s">
        <v>1138</v>
      </c>
      <c r="B824" s="13">
        <v>0</v>
      </c>
      <c r="C824" s="13">
        <v>100</v>
      </c>
    </row>
    <row r="825" spans="1:3" x14ac:dyDescent="0.3">
      <c r="A825" s="13" t="s">
        <v>1139</v>
      </c>
      <c r="B825" s="13">
        <v>0</v>
      </c>
      <c r="C825" s="13">
        <v>100</v>
      </c>
    </row>
    <row r="826" spans="1:3" x14ac:dyDescent="0.3">
      <c r="A826" s="13" t="s">
        <v>1140</v>
      </c>
      <c r="B826" s="13">
        <v>0</v>
      </c>
      <c r="C826" s="13">
        <v>100</v>
      </c>
    </row>
    <row r="827" spans="1:3" x14ac:dyDescent="0.3">
      <c r="A827" s="13" t="s">
        <v>1141</v>
      </c>
      <c r="B827" s="13">
        <v>0</v>
      </c>
      <c r="C827" s="13">
        <v>100</v>
      </c>
    </row>
    <row r="828" spans="1:3" x14ac:dyDescent="0.3">
      <c r="A828" s="13" t="s">
        <v>1142</v>
      </c>
      <c r="B828" s="13">
        <v>0</v>
      </c>
      <c r="C828" s="13">
        <v>100</v>
      </c>
    </row>
    <row r="829" spans="1:3" x14ac:dyDescent="0.3">
      <c r="A829" s="13" t="s">
        <v>1143</v>
      </c>
      <c r="B829" s="13">
        <v>0</v>
      </c>
      <c r="C829" s="13">
        <v>100</v>
      </c>
    </row>
    <row r="830" spans="1:3" x14ac:dyDescent="0.3">
      <c r="A830" s="13" t="s">
        <v>1144</v>
      </c>
      <c r="B830" s="13">
        <v>0</v>
      </c>
      <c r="C830" s="13">
        <v>100</v>
      </c>
    </row>
    <row r="831" spans="1:3" x14ac:dyDescent="0.3">
      <c r="A831" s="13" t="s">
        <v>1145</v>
      </c>
      <c r="B831" s="13">
        <v>0</v>
      </c>
      <c r="C831" s="13">
        <v>100</v>
      </c>
    </row>
    <row r="832" spans="1:3" x14ac:dyDescent="0.3">
      <c r="A832" s="13" t="s">
        <v>1146</v>
      </c>
      <c r="B832" s="13">
        <v>0</v>
      </c>
      <c r="C832" s="13">
        <v>100</v>
      </c>
    </row>
    <row r="833" spans="1:3" x14ac:dyDescent="0.3">
      <c r="A833" s="13" t="s">
        <v>1147</v>
      </c>
      <c r="B833" s="13">
        <v>0</v>
      </c>
      <c r="C833" s="13">
        <v>100</v>
      </c>
    </row>
    <row r="834" spans="1:3" x14ac:dyDescent="0.3">
      <c r="A834" s="13" t="s">
        <v>1148</v>
      </c>
      <c r="B834" s="13">
        <v>0</v>
      </c>
      <c r="C834" s="13">
        <v>100</v>
      </c>
    </row>
    <row r="835" spans="1:3" x14ac:dyDescent="0.3">
      <c r="A835" s="13" t="s">
        <v>1149</v>
      </c>
      <c r="B835" s="13">
        <v>0</v>
      </c>
      <c r="C835" s="13">
        <v>100</v>
      </c>
    </row>
    <row r="836" spans="1:3" x14ac:dyDescent="0.3">
      <c r="A836" s="13" t="s">
        <v>1150</v>
      </c>
      <c r="B836" s="13">
        <v>0</v>
      </c>
      <c r="C836" s="13">
        <v>100</v>
      </c>
    </row>
    <row r="837" spans="1:3" x14ac:dyDescent="0.3">
      <c r="A837" s="13" t="s">
        <v>1151</v>
      </c>
      <c r="B837" s="13">
        <v>0</v>
      </c>
      <c r="C837" s="13">
        <v>100</v>
      </c>
    </row>
    <row r="838" spans="1:3" x14ac:dyDescent="0.3">
      <c r="A838" s="13" t="s">
        <v>1152</v>
      </c>
      <c r="B838" s="13">
        <v>0</v>
      </c>
      <c r="C838" s="13">
        <v>100</v>
      </c>
    </row>
    <row r="839" spans="1:3" x14ac:dyDescent="0.3">
      <c r="A839" s="13" t="s">
        <v>1153</v>
      </c>
      <c r="B839" s="13">
        <v>0</v>
      </c>
      <c r="C839" s="13">
        <v>100</v>
      </c>
    </row>
    <row r="840" spans="1:3" x14ac:dyDescent="0.3">
      <c r="A840" s="13" t="s">
        <v>1154</v>
      </c>
      <c r="B840" s="13">
        <v>0</v>
      </c>
      <c r="C840" s="13">
        <v>100</v>
      </c>
    </row>
    <row r="841" spans="1:3" x14ac:dyDescent="0.3">
      <c r="A841" s="13" t="s">
        <v>1155</v>
      </c>
      <c r="B841" s="13">
        <v>0</v>
      </c>
      <c r="C841" s="13">
        <v>100</v>
      </c>
    </row>
    <row r="842" spans="1:3" x14ac:dyDescent="0.3">
      <c r="A842" s="13" t="s">
        <v>1156</v>
      </c>
      <c r="B842" s="13">
        <v>0</v>
      </c>
      <c r="C842" s="13">
        <v>100</v>
      </c>
    </row>
    <row r="843" spans="1:3" x14ac:dyDescent="0.3">
      <c r="A843" s="13" t="s">
        <v>1157</v>
      </c>
      <c r="B843" s="13">
        <v>0</v>
      </c>
      <c r="C843" s="13">
        <v>100</v>
      </c>
    </row>
    <row r="844" spans="1:3" x14ac:dyDescent="0.3">
      <c r="A844" s="13" t="s">
        <v>1158</v>
      </c>
      <c r="B844" s="13">
        <v>0</v>
      </c>
      <c r="C844" s="13">
        <v>100</v>
      </c>
    </row>
    <row r="845" spans="1:3" x14ac:dyDescent="0.3">
      <c r="A845" s="13" t="s">
        <v>1159</v>
      </c>
      <c r="B845" s="13">
        <v>0</v>
      </c>
      <c r="C845" s="13">
        <v>100</v>
      </c>
    </row>
    <row r="846" spans="1:3" x14ac:dyDescent="0.3">
      <c r="A846" s="13" t="s">
        <v>1160</v>
      </c>
      <c r="B846" s="13">
        <v>0</v>
      </c>
      <c r="C846" s="13">
        <v>100</v>
      </c>
    </row>
    <row r="847" spans="1:3" x14ac:dyDescent="0.3">
      <c r="A847" s="13" t="s">
        <v>1161</v>
      </c>
      <c r="B847" s="13">
        <v>0</v>
      </c>
      <c r="C847" s="13">
        <v>100</v>
      </c>
    </row>
    <row r="848" spans="1:3" x14ac:dyDescent="0.3">
      <c r="A848" s="13" t="s">
        <v>1162</v>
      </c>
      <c r="B848" s="13">
        <v>0</v>
      </c>
      <c r="C848" s="13">
        <v>100</v>
      </c>
    </row>
    <row r="849" spans="1:3" x14ac:dyDescent="0.3">
      <c r="A849" s="13" t="s">
        <v>1163</v>
      </c>
      <c r="B849" s="13">
        <v>0</v>
      </c>
      <c r="C849" s="13">
        <v>100</v>
      </c>
    </row>
    <row r="850" spans="1:3" x14ac:dyDescent="0.3">
      <c r="A850" s="13" t="s">
        <v>1164</v>
      </c>
      <c r="B850" s="13">
        <v>0</v>
      </c>
      <c r="C850" s="13">
        <v>100</v>
      </c>
    </row>
    <row r="851" spans="1:3" x14ac:dyDescent="0.3">
      <c r="A851" s="13" t="s">
        <v>1165</v>
      </c>
      <c r="B851" s="13">
        <v>0</v>
      </c>
      <c r="C851" s="13">
        <v>100</v>
      </c>
    </row>
    <row r="852" spans="1:3" x14ac:dyDescent="0.3">
      <c r="A852" s="13" t="s">
        <v>1166</v>
      </c>
      <c r="B852" s="13">
        <v>0</v>
      </c>
      <c r="C852" s="13">
        <v>100</v>
      </c>
    </row>
    <row r="853" spans="1:3" x14ac:dyDescent="0.3">
      <c r="A853" s="13" t="s">
        <v>1167</v>
      </c>
      <c r="B853" s="13">
        <v>0</v>
      </c>
      <c r="C853" s="13">
        <v>100</v>
      </c>
    </row>
    <row r="854" spans="1:3" x14ac:dyDescent="0.3">
      <c r="A854" s="13" t="s">
        <v>1168</v>
      </c>
      <c r="B854" s="13">
        <v>0</v>
      </c>
      <c r="C854" s="13">
        <v>100</v>
      </c>
    </row>
    <row r="855" spans="1:3" x14ac:dyDescent="0.3">
      <c r="A855" s="13" t="s">
        <v>1169</v>
      </c>
      <c r="B855" s="13">
        <v>0</v>
      </c>
      <c r="C855" s="13">
        <v>100</v>
      </c>
    </row>
    <row r="856" spans="1:3" x14ac:dyDescent="0.3">
      <c r="A856" s="13" t="s">
        <v>1170</v>
      </c>
      <c r="B856" s="13">
        <v>0</v>
      </c>
      <c r="C856" s="13">
        <v>100</v>
      </c>
    </row>
    <row r="857" spans="1:3" x14ac:dyDescent="0.3">
      <c r="A857" s="13" t="s">
        <v>1171</v>
      </c>
      <c r="B857" s="13">
        <v>0</v>
      </c>
      <c r="C857" s="13">
        <v>100</v>
      </c>
    </row>
    <row r="858" spans="1:3" x14ac:dyDescent="0.3">
      <c r="A858" s="13" t="s">
        <v>1172</v>
      </c>
      <c r="B858" s="13">
        <v>0</v>
      </c>
      <c r="C858" s="13">
        <v>100</v>
      </c>
    </row>
    <row r="859" spans="1:3" x14ac:dyDescent="0.3">
      <c r="A859" s="13" t="s">
        <v>1173</v>
      </c>
      <c r="B859" s="13">
        <v>0</v>
      </c>
      <c r="C859" s="13">
        <v>100</v>
      </c>
    </row>
    <row r="860" spans="1:3" x14ac:dyDescent="0.3">
      <c r="A860" s="13" t="s">
        <v>1174</v>
      </c>
      <c r="B860" s="13">
        <v>0</v>
      </c>
      <c r="C860" s="13">
        <v>100</v>
      </c>
    </row>
    <row r="861" spans="1:3" x14ac:dyDescent="0.3">
      <c r="A861" s="13" t="s">
        <v>1175</v>
      </c>
      <c r="B861" s="13">
        <v>0</v>
      </c>
      <c r="C861" s="13">
        <v>100</v>
      </c>
    </row>
    <row r="862" spans="1:3" x14ac:dyDescent="0.3">
      <c r="A862" s="13" t="s">
        <v>1176</v>
      </c>
      <c r="B862" s="13">
        <v>0</v>
      </c>
      <c r="C862" s="13">
        <v>100</v>
      </c>
    </row>
    <row r="863" spans="1:3" x14ac:dyDescent="0.3">
      <c r="A863" s="13" t="s">
        <v>1177</v>
      </c>
      <c r="B863" s="13">
        <v>0</v>
      </c>
      <c r="C863" s="13">
        <v>100</v>
      </c>
    </row>
    <row r="864" spans="1:3" x14ac:dyDescent="0.3">
      <c r="A864" s="13" t="s">
        <v>1178</v>
      </c>
      <c r="B864" s="13">
        <v>0</v>
      </c>
      <c r="C864" s="13">
        <v>100</v>
      </c>
    </row>
    <row r="865" spans="1:3" x14ac:dyDescent="0.3">
      <c r="A865" s="13" t="s">
        <v>1179</v>
      </c>
      <c r="B865" s="13">
        <v>0</v>
      </c>
      <c r="C865" s="13">
        <v>100</v>
      </c>
    </row>
    <row r="866" spans="1:3" x14ac:dyDescent="0.3">
      <c r="A866" s="13" t="s">
        <v>1180</v>
      </c>
      <c r="B866" s="13">
        <v>0</v>
      </c>
      <c r="C866" s="13">
        <v>100</v>
      </c>
    </row>
    <row r="867" spans="1:3" x14ac:dyDescent="0.3">
      <c r="A867" s="13" t="s">
        <v>1181</v>
      </c>
      <c r="B867" s="13">
        <v>0</v>
      </c>
      <c r="C867" s="13">
        <v>100</v>
      </c>
    </row>
    <row r="868" spans="1:3" x14ac:dyDescent="0.3">
      <c r="A868" s="13" t="s">
        <v>1182</v>
      </c>
      <c r="B868" s="13">
        <v>0</v>
      </c>
      <c r="C868" s="13">
        <v>100</v>
      </c>
    </row>
    <row r="869" spans="1:3" x14ac:dyDescent="0.3">
      <c r="A869" s="13" t="s">
        <v>1183</v>
      </c>
      <c r="B869" s="13">
        <v>0</v>
      </c>
      <c r="C869" s="13">
        <v>100</v>
      </c>
    </row>
    <row r="870" spans="1:3" x14ac:dyDescent="0.3">
      <c r="A870" s="13" t="s">
        <v>1184</v>
      </c>
      <c r="B870" s="13">
        <v>0</v>
      </c>
      <c r="C870" s="13">
        <v>100</v>
      </c>
    </row>
    <row r="871" spans="1:3" x14ac:dyDescent="0.3">
      <c r="A871" s="13" t="s">
        <v>1185</v>
      </c>
      <c r="B871" s="13">
        <v>0</v>
      </c>
      <c r="C871" s="13">
        <v>100</v>
      </c>
    </row>
    <row r="872" spans="1:3" x14ac:dyDescent="0.3">
      <c r="A872" s="13" t="s">
        <v>1186</v>
      </c>
      <c r="B872" s="13">
        <v>0</v>
      </c>
      <c r="C872" s="13">
        <v>100</v>
      </c>
    </row>
    <row r="873" spans="1:3" x14ac:dyDescent="0.3">
      <c r="A873" s="13" t="s">
        <v>1187</v>
      </c>
      <c r="B873" s="13">
        <v>0</v>
      </c>
      <c r="C873" s="13">
        <v>100</v>
      </c>
    </row>
    <row r="874" spans="1:3" x14ac:dyDescent="0.3">
      <c r="A874" s="13" t="s">
        <v>1188</v>
      </c>
      <c r="B874" s="13">
        <v>0</v>
      </c>
      <c r="C874" s="13">
        <v>100</v>
      </c>
    </row>
    <row r="875" spans="1:3" x14ac:dyDescent="0.3">
      <c r="A875" s="13" t="s">
        <v>1189</v>
      </c>
      <c r="B875" s="13">
        <v>0</v>
      </c>
      <c r="C875" s="13">
        <v>100</v>
      </c>
    </row>
    <row r="876" spans="1:3" x14ac:dyDescent="0.3">
      <c r="A876" s="13" t="s">
        <v>1190</v>
      </c>
      <c r="B876" s="13">
        <v>0</v>
      </c>
      <c r="C876" s="13">
        <v>100</v>
      </c>
    </row>
    <row r="877" spans="1:3" x14ac:dyDescent="0.3">
      <c r="A877" s="13" t="s">
        <v>1191</v>
      </c>
      <c r="B877" s="13">
        <v>0</v>
      </c>
      <c r="C877" s="13">
        <v>100</v>
      </c>
    </row>
    <row r="878" spans="1:3" x14ac:dyDescent="0.3">
      <c r="A878" s="13" t="s">
        <v>1192</v>
      </c>
      <c r="B878" s="13">
        <v>0</v>
      </c>
      <c r="C878" s="13">
        <v>100</v>
      </c>
    </row>
    <row r="879" spans="1:3" x14ac:dyDescent="0.3">
      <c r="A879" s="13" t="s">
        <v>1193</v>
      </c>
      <c r="B879" s="13">
        <v>0</v>
      </c>
      <c r="C879" s="13">
        <v>100</v>
      </c>
    </row>
    <row r="880" spans="1:3" x14ac:dyDescent="0.3">
      <c r="A880" s="13" t="s">
        <v>1194</v>
      </c>
      <c r="B880" s="13">
        <v>0</v>
      </c>
      <c r="C880" s="13">
        <v>100</v>
      </c>
    </row>
    <row r="881" spans="1:3" x14ac:dyDescent="0.3">
      <c r="A881" s="13" t="s">
        <v>1195</v>
      </c>
      <c r="B881" s="13">
        <v>0</v>
      </c>
      <c r="C881" s="13">
        <v>100</v>
      </c>
    </row>
    <row r="882" spans="1:3" x14ac:dyDescent="0.3">
      <c r="A882" s="13" t="s">
        <v>1196</v>
      </c>
      <c r="B882" s="13">
        <v>0</v>
      </c>
      <c r="C882" s="13">
        <v>100</v>
      </c>
    </row>
    <row r="883" spans="1:3" x14ac:dyDescent="0.3">
      <c r="A883" s="13" t="s">
        <v>1197</v>
      </c>
      <c r="B883" s="13">
        <v>0</v>
      </c>
      <c r="C883" s="13">
        <v>100</v>
      </c>
    </row>
    <row r="884" spans="1:3" x14ac:dyDescent="0.3">
      <c r="A884" s="13" t="s">
        <v>1198</v>
      </c>
      <c r="B884" s="13">
        <v>0</v>
      </c>
      <c r="C884" s="13">
        <v>100</v>
      </c>
    </row>
    <row r="885" spans="1:3" x14ac:dyDescent="0.3">
      <c r="A885" s="13" t="s">
        <v>1199</v>
      </c>
      <c r="B885" s="13">
        <v>0</v>
      </c>
      <c r="C885" s="13">
        <v>100</v>
      </c>
    </row>
    <row r="886" spans="1:3" x14ac:dyDescent="0.3">
      <c r="A886" s="13" t="s">
        <v>1200</v>
      </c>
      <c r="B886" s="13">
        <v>0</v>
      </c>
      <c r="C886" s="13">
        <v>100</v>
      </c>
    </row>
    <row r="887" spans="1:3" x14ac:dyDescent="0.3">
      <c r="A887" s="13" t="s">
        <v>1201</v>
      </c>
      <c r="B887" s="13">
        <v>0</v>
      </c>
      <c r="C887" s="13">
        <v>100</v>
      </c>
    </row>
    <row r="888" spans="1:3" x14ac:dyDescent="0.3">
      <c r="A888" s="13" t="s">
        <v>1202</v>
      </c>
      <c r="B888" s="13">
        <v>0</v>
      </c>
      <c r="C888" s="13">
        <v>100</v>
      </c>
    </row>
    <row r="889" spans="1:3" x14ac:dyDescent="0.3">
      <c r="A889" s="13" t="s">
        <v>1203</v>
      </c>
      <c r="B889" s="13">
        <v>0</v>
      </c>
      <c r="C889" s="13">
        <v>100</v>
      </c>
    </row>
    <row r="890" spans="1:3" x14ac:dyDescent="0.3">
      <c r="A890" s="13" t="s">
        <v>1204</v>
      </c>
      <c r="B890" s="13">
        <v>0</v>
      </c>
      <c r="C890" s="13">
        <v>100</v>
      </c>
    </row>
    <row r="891" spans="1:3" x14ac:dyDescent="0.3">
      <c r="A891" s="13" t="s">
        <v>1205</v>
      </c>
      <c r="B891" s="13">
        <v>0</v>
      </c>
      <c r="C891" s="13">
        <v>100</v>
      </c>
    </row>
    <row r="892" spans="1:3" x14ac:dyDescent="0.3">
      <c r="A892" s="13" t="s">
        <v>1206</v>
      </c>
      <c r="B892" s="13">
        <v>0</v>
      </c>
      <c r="C892" s="13">
        <v>100</v>
      </c>
    </row>
    <row r="893" spans="1:3" x14ac:dyDescent="0.3">
      <c r="A893" s="13" t="s">
        <v>1207</v>
      </c>
      <c r="B893" s="13">
        <v>0</v>
      </c>
      <c r="C893" s="13">
        <v>100</v>
      </c>
    </row>
    <row r="894" spans="1:3" x14ac:dyDescent="0.3">
      <c r="A894" s="13" t="s">
        <v>1208</v>
      </c>
      <c r="B894" s="13">
        <v>0</v>
      </c>
      <c r="C894" s="13">
        <v>100</v>
      </c>
    </row>
    <row r="895" spans="1:3" x14ac:dyDescent="0.3">
      <c r="A895" s="13" t="s">
        <v>1209</v>
      </c>
      <c r="B895" s="13">
        <v>0</v>
      </c>
      <c r="C895" s="13">
        <v>92</v>
      </c>
    </row>
    <row r="896" spans="1:3" x14ac:dyDescent="0.3">
      <c r="A896" s="13" t="s">
        <v>1210</v>
      </c>
      <c r="B896" s="13">
        <v>0</v>
      </c>
      <c r="C896" s="13">
        <v>100</v>
      </c>
    </row>
    <row r="897" spans="1:3" x14ac:dyDescent="0.3">
      <c r="A897" s="13" t="s">
        <v>1211</v>
      </c>
      <c r="B897" s="13">
        <v>0</v>
      </c>
      <c r="C897" s="13">
        <v>100</v>
      </c>
    </row>
    <row r="898" spans="1:3" x14ac:dyDescent="0.3">
      <c r="A898" s="13" t="s">
        <v>1212</v>
      </c>
      <c r="B898" s="13">
        <v>0</v>
      </c>
      <c r="C898" s="13">
        <v>100</v>
      </c>
    </row>
    <row r="899" spans="1:3" x14ac:dyDescent="0.3">
      <c r="A899" s="13" t="s">
        <v>1213</v>
      </c>
      <c r="B899" s="13">
        <v>0</v>
      </c>
      <c r="C899" s="13">
        <v>100</v>
      </c>
    </row>
    <row r="900" spans="1:3" x14ac:dyDescent="0.3">
      <c r="A900" s="13" t="s">
        <v>1214</v>
      </c>
      <c r="B900" s="13">
        <v>0</v>
      </c>
      <c r="C900" s="13">
        <v>100</v>
      </c>
    </row>
    <row r="901" spans="1:3" x14ac:dyDescent="0.3">
      <c r="A901" s="13" t="s">
        <v>1215</v>
      </c>
      <c r="B901" s="13">
        <v>0</v>
      </c>
      <c r="C901" s="13">
        <v>100</v>
      </c>
    </row>
    <row r="902" spans="1:3" x14ac:dyDescent="0.3">
      <c r="A902" s="13" t="s">
        <v>1216</v>
      </c>
      <c r="B902" s="13">
        <v>0</v>
      </c>
      <c r="C902" s="13">
        <v>100</v>
      </c>
    </row>
    <row r="903" spans="1:3" x14ac:dyDescent="0.3">
      <c r="A903" s="13" t="s">
        <v>1217</v>
      </c>
      <c r="B903" s="13">
        <v>0</v>
      </c>
      <c r="C903" s="13">
        <v>100</v>
      </c>
    </row>
    <row r="904" spans="1:3" x14ac:dyDescent="0.3">
      <c r="A904" s="13" t="s">
        <v>1218</v>
      </c>
      <c r="B904" s="13">
        <v>0</v>
      </c>
      <c r="C904" s="13">
        <v>100</v>
      </c>
    </row>
    <row r="905" spans="1:3" x14ac:dyDescent="0.3">
      <c r="A905" s="13" t="s">
        <v>1219</v>
      </c>
      <c r="B905" s="13">
        <v>0</v>
      </c>
      <c r="C905" s="13">
        <v>100</v>
      </c>
    </row>
    <row r="906" spans="1:3" x14ac:dyDescent="0.3">
      <c r="A906" s="13" t="s">
        <v>1220</v>
      </c>
      <c r="B906" s="13">
        <v>0</v>
      </c>
      <c r="C906" s="13">
        <v>100</v>
      </c>
    </row>
    <row r="907" spans="1:3" x14ac:dyDescent="0.3">
      <c r="A907" s="13" t="s">
        <v>1221</v>
      </c>
      <c r="B907" s="13">
        <v>0</v>
      </c>
      <c r="C907" s="13">
        <v>100</v>
      </c>
    </row>
    <row r="908" spans="1:3" x14ac:dyDescent="0.3">
      <c r="A908" s="13" t="s">
        <v>1222</v>
      </c>
      <c r="B908" s="13">
        <v>0</v>
      </c>
      <c r="C908" s="13">
        <v>100</v>
      </c>
    </row>
    <row r="909" spans="1:3" x14ac:dyDescent="0.3">
      <c r="A909" s="13" t="s">
        <v>1223</v>
      </c>
      <c r="B909" s="13">
        <v>0</v>
      </c>
      <c r="C909" s="13">
        <v>100</v>
      </c>
    </row>
    <row r="910" spans="1:3" x14ac:dyDescent="0.3">
      <c r="A910" s="13" t="s">
        <v>1224</v>
      </c>
      <c r="B910" s="13">
        <v>0</v>
      </c>
      <c r="C910" s="13">
        <v>100</v>
      </c>
    </row>
    <row r="911" spans="1:3" x14ac:dyDescent="0.3">
      <c r="A911" s="13" t="s">
        <v>1225</v>
      </c>
      <c r="B911" s="13">
        <v>0</v>
      </c>
      <c r="C911" s="13">
        <v>100</v>
      </c>
    </row>
    <row r="912" spans="1:3" x14ac:dyDescent="0.3">
      <c r="A912" s="13" t="s">
        <v>1226</v>
      </c>
      <c r="B912" s="13">
        <v>0</v>
      </c>
      <c r="C912" s="13">
        <v>100</v>
      </c>
    </row>
    <row r="913" spans="1:3" x14ac:dyDescent="0.3">
      <c r="A913" s="13" t="s">
        <v>1227</v>
      </c>
      <c r="B913" s="13">
        <v>4.4000000000000004</v>
      </c>
      <c r="C913" s="13">
        <v>100</v>
      </c>
    </row>
    <row r="914" spans="1:3" x14ac:dyDescent="0.3">
      <c r="A914" s="13" t="s">
        <v>1228</v>
      </c>
      <c r="B914" s="13">
        <v>0</v>
      </c>
      <c r="C914" s="13">
        <v>100</v>
      </c>
    </row>
    <row r="915" spans="1:3" x14ac:dyDescent="0.3">
      <c r="A915" s="13" t="s">
        <v>1229</v>
      </c>
      <c r="B915" s="13">
        <v>0</v>
      </c>
      <c r="C915" s="13">
        <v>100</v>
      </c>
    </row>
    <row r="916" spans="1:3" x14ac:dyDescent="0.3">
      <c r="A916" s="13" t="s">
        <v>1230</v>
      </c>
      <c r="B916" s="13">
        <v>0</v>
      </c>
      <c r="C916" s="13">
        <v>100</v>
      </c>
    </row>
    <row r="917" spans="1:3" x14ac:dyDescent="0.3">
      <c r="A917" s="13" t="s">
        <v>1231</v>
      </c>
      <c r="B917" s="13">
        <v>0</v>
      </c>
      <c r="C917" s="13">
        <v>100</v>
      </c>
    </row>
    <row r="918" spans="1:3" x14ac:dyDescent="0.3">
      <c r="A918" s="13" t="s">
        <v>1232</v>
      </c>
      <c r="B918" s="13">
        <v>0</v>
      </c>
      <c r="C918" s="13">
        <v>100</v>
      </c>
    </row>
    <row r="919" spans="1:3" x14ac:dyDescent="0.3">
      <c r="A919" s="13" t="s">
        <v>1233</v>
      </c>
      <c r="B919" s="13">
        <v>0</v>
      </c>
      <c r="C919" s="13">
        <v>100</v>
      </c>
    </row>
    <row r="920" spans="1:3" x14ac:dyDescent="0.3">
      <c r="A920" s="13" t="s">
        <v>1234</v>
      </c>
      <c r="B920" s="13">
        <v>0</v>
      </c>
      <c r="C920" s="13">
        <v>100</v>
      </c>
    </row>
    <row r="921" spans="1:3" x14ac:dyDescent="0.3">
      <c r="A921" s="13" t="s">
        <v>1235</v>
      </c>
      <c r="B921" s="13">
        <v>0</v>
      </c>
      <c r="C921" s="13">
        <v>100</v>
      </c>
    </row>
    <row r="922" spans="1:3" x14ac:dyDescent="0.3">
      <c r="A922" s="13" t="s">
        <v>1236</v>
      </c>
      <c r="B922" s="13">
        <v>0</v>
      </c>
      <c r="C922" s="13">
        <v>100</v>
      </c>
    </row>
    <row r="923" spans="1:3" x14ac:dyDescent="0.3">
      <c r="A923" s="13" t="s">
        <v>1237</v>
      </c>
      <c r="B923" s="13">
        <v>0</v>
      </c>
      <c r="C923" s="13">
        <v>100</v>
      </c>
    </row>
    <row r="924" spans="1:3" x14ac:dyDescent="0.3">
      <c r="A924" s="13" t="s">
        <v>1238</v>
      </c>
      <c r="B924" s="13">
        <v>0</v>
      </c>
      <c r="C924" s="13">
        <v>100</v>
      </c>
    </row>
    <row r="925" spans="1:3" x14ac:dyDescent="0.3">
      <c r="A925" s="13" t="s">
        <v>1239</v>
      </c>
      <c r="B925" s="13">
        <v>0</v>
      </c>
      <c r="C925" s="13">
        <v>100</v>
      </c>
    </row>
    <row r="926" spans="1:3" x14ac:dyDescent="0.3">
      <c r="A926" s="13" t="s">
        <v>1240</v>
      </c>
      <c r="B926" s="13">
        <v>0</v>
      </c>
      <c r="C926" s="13">
        <v>100</v>
      </c>
    </row>
    <row r="927" spans="1:3" x14ac:dyDescent="0.3">
      <c r="A927" s="13" t="s">
        <v>1241</v>
      </c>
      <c r="B927" s="13">
        <v>0</v>
      </c>
      <c r="C927" s="13">
        <v>100</v>
      </c>
    </row>
    <row r="928" spans="1:3" x14ac:dyDescent="0.3">
      <c r="A928" s="13" t="s">
        <v>1242</v>
      </c>
      <c r="B928" s="13">
        <v>0</v>
      </c>
      <c r="C928" s="13">
        <v>100</v>
      </c>
    </row>
    <row r="929" spans="1:3" x14ac:dyDescent="0.3">
      <c r="A929" s="13" t="s">
        <v>1243</v>
      </c>
      <c r="B929" s="13">
        <v>0</v>
      </c>
      <c r="C929" s="13">
        <v>100</v>
      </c>
    </row>
    <row r="930" spans="1:3" x14ac:dyDescent="0.3">
      <c r="A930" s="13" t="s">
        <v>1244</v>
      </c>
      <c r="B930" s="13">
        <v>0</v>
      </c>
      <c r="C930" s="13">
        <v>100</v>
      </c>
    </row>
    <row r="931" spans="1:3" x14ac:dyDescent="0.3">
      <c r="A931" s="13" t="s">
        <v>1245</v>
      </c>
      <c r="B931" s="13">
        <v>0</v>
      </c>
      <c r="C931" s="13">
        <v>100</v>
      </c>
    </row>
    <row r="932" spans="1:3" x14ac:dyDescent="0.3">
      <c r="A932" s="13" t="s">
        <v>1246</v>
      </c>
      <c r="B932" s="13">
        <v>0</v>
      </c>
      <c r="C932" s="13">
        <v>100</v>
      </c>
    </row>
    <row r="933" spans="1:3" x14ac:dyDescent="0.3">
      <c r="A933" s="13" t="s">
        <v>1247</v>
      </c>
      <c r="B933" s="13">
        <v>0</v>
      </c>
      <c r="C933" s="13">
        <v>100</v>
      </c>
    </row>
    <row r="934" spans="1:3" x14ac:dyDescent="0.3">
      <c r="A934" s="13" t="s">
        <v>1248</v>
      </c>
      <c r="B934" s="13">
        <v>0</v>
      </c>
      <c r="C934" s="13">
        <v>100</v>
      </c>
    </row>
    <row r="935" spans="1:3" x14ac:dyDescent="0.3">
      <c r="A935" s="13" t="s">
        <v>1249</v>
      </c>
      <c r="B935" s="13">
        <v>0</v>
      </c>
      <c r="C935" s="13">
        <v>100</v>
      </c>
    </row>
    <row r="936" spans="1:3" x14ac:dyDescent="0.3">
      <c r="A936" s="13" t="s">
        <v>1250</v>
      </c>
      <c r="B936" s="13">
        <v>0</v>
      </c>
      <c r="C936" s="13">
        <v>100</v>
      </c>
    </row>
    <row r="937" spans="1:3" x14ac:dyDescent="0.3">
      <c r="A937" s="13" t="s">
        <v>1251</v>
      </c>
      <c r="B937" s="13">
        <v>0</v>
      </c>
      <c r="C937" s="13">
        <v>100</v>
      </c>
    </row>
    <row r="938" spans="1:3" x14ac:dyDescent="0.3">
      <c r="A938" s="13" t="s">
        <v>1252</v>
      </c>
      <c r="B938" s="13">
        <v>0</v>
      </c>
      <c r="C938" s="13">
        <v>100</v>
      </c>
    </row>
    <row r="939" spans="1:3" x14ac:dyDescent="0.3">
      <c r="A939" s="13" t="s">
        <v>1253</v>
      </c>
      <c r="B939" s="13">
        <v>0</v>
      </c>
      <c r="C939" s="13">
        <v>100</v>
      </c>
    </row>
    <row r="940" spans="1:3" x14ac:dyDescent="0.3">
      <c r="A940" s="13" t="s">
        <v>1254</v>
      </c>
      <c r="B940" s="13">
        <v>0</v>
      </c>
      <c r="C940" s="13">
        <v>100</v>
      </c>
    </row>
    <row r="941" spans="1:3" x14ac:dyDescent="0.3">
      <c r="A941" s="13" t="s">
        <v>1255</v>
      </c>
      <c r="B941" s="13">
        <v>0</v>
      </c>
      <c r="C941" s="13">
        <v>100</v>
      </c>
    </row>
    <row r="942" spans="1:3" x14ac:dyDescent="0.3">
      <c r="A942" s="13" t="s">
        <v>1256</v>
      </c>
      <c r="B942" s="13">
        <v>0</v>
      </c>
      <c r="C942" s="13">
        <v>100</v>
      </c>
    </row>
    <row r="943" spans="1:3" x14ac:dyDescent="0.3">
      <c r="A943" s="13" t="s">
        <v>1257</v>
      </c>
      <c r="B943" s="13">
        <v>0</v>
      </c>
      <c r="C943" s="13">
        <v>100</v>
      </c>
    </row>
    <row r="944" spans="1:3" x14ac:dyDescent="0.3">
      <c r="A944" s="13" t="s">
        <v>1258</v>
      </c>
      <c r="B944" s="13">
        <v>0</v>
      </c>
      <c r="C944" s="13">
        <v>100</v>
      </c>
    </row>
    <row r="945" spans="1:3" x14ac:dyDescent="0.3">
      <c r="A945" s="13" t="s">
        <v>1259</v>
      </c>
      <c r="B945" s="13">
        <v>0</v>
      </c>
      <c r="C945" s="13">
        <v>100</v>
      </c>
    </row>
    <row r="946" spans="1:3" x14ac:dyDescent="0.3">
      <c r="A946" s="13" t="s">
        <v>1260</v>
      </c>
      <c r="B946" s="13">
        <v>0</v>
      </c>
      <c r="C946" s="13">
        <v>100</v>
      </c>
    </row>
    <row r="947" spans="1:3" x14ac:dyDescent="0.3">
      <c r="A947" s="13" t="s">
        <v>1261</v>
      </c>
      <c r="B947" s="13">
        <v>0</v>
      </c>
      <c r="C947" s="13">
        <v>100</v>
      </c>
    </row>
    <row r="948" spans="1:3" x14ac:dyDescent="0.3">
      <c r="A948" s="13" t="s">
        <v>1262</v>
      </c>
      <c r="B948" s="13">
        <v>0</v>
      </c>
      <c r="C948" s="13">
        <v>79</v>
      </c>
    </row>
    <row r="949" spans="1:3" x14ac:dyDescent="0.3">
      <c r="A949" s="13" t="s">
        <v>1263</v>
      </c>
      <c r="B949" s="13">
        <v>2.6</v>
      </c>
      <c r="C949" s="13">
        <v>100</v>
      </c>
    </row>
    <row r="950" spans="1:3" x14ac:dyDescent="0.3">
      <c r="A950" s="13" t="s">
        <v>1264</v>
      </c>
      <c r="B950" s="13">
        <v>0</v>
      </c>
      <c r="C950" s="13">
        <v>100</v>
      </c>
    </row>
    <row r="951" spans="1:3" x14ac:dyDescent="0.3">
      <c r="A951" s="13" t="s">
        <v>1265</v>
      </c>
      <c r="B951" s="13">
        <v>0</v>
      </c>
      <c r="C951" s="13">
        <v>100</v>
      </c>
    </row>
    <row r="952" spans="1:3" x14ac:dyDescent="0.3">
      <c r="A952" s="13" t="s">
        <v>1266</v>
      </c>
      <c r="B952" s="13">
        <v>0</v>
      </c>
      <c r="C952" s="13">
        <v>100</v>
      </c>
    </row>
    <row r="953" spans="1:3" x14ac:dyDescent="0.3">
      <c r="A953" s="13" t="s">
        <v>1267</v>
      </c>
      <c r="B953" s="13">
        <v>0</v>
      </c>
      <c r="C953" s="13">
        <v>100</v>
      </c>
    </row>
    <row r="954" spans="1:3" x14ac:dyDescent="0.3">
      <c r="A954" s="13" t="s">
        <v>1268</v>
      </c>
      <c r="B954" s="13">
        <v>0</v>
      </c>
      <c r="C954" s="13">
        <v>100</v>
      </c>
    </row>
    <row r="955" spans="1:3" x14ac:dyDescent="0.3">
      <c r="A955" s="13" t="s">
        <v>1269</v>
      </c>
      <c r="B955" s="13">
        <v>0</v>
      </c>
      <c r="C955" s="13">
        <v>100</v>
      </c>
    </row>
    <row r="956" spans="1:3" x14ac:dyDescent="0.3">
      <c r="A956" s="13" t="s">
        <v>1270</v>
      </c>
      <c r="B956" s="13">
        <v>0</v>
      </c>
      <c r="C956" s="13">
        <v>100</v>
      </c>
    </row>
    <row r="957" spans="1:3" x14ac:dyDescent="0.3">
      <c r="A957" s="13" t="s">
        <v>1271</v>
      </c>
      <c r="B957" s="13">
        <v>0</v>
      </c>
      <c r="C957" s="13">
        <v>100</v>
      </c>
    </row>
    <row r="958" spans="1:3" x14ac:dyDescent="0.3">
      <c r="A958" s="13" t="s">
        <v>1272</v>
      </c>
      <c r="B958" s="13">
        <v>0</v>
      </c>
      <c r="C958" s="13">
        <v>100</v>
      </c>
    </row>
    <row r="959" spans="1:3" x14ac:dyDescent="0.3">
      <c r="A959" s="13" t="s">
        <v>1273</v>
      </c>
      <c r="B959" s="13">
        <v>0</v>
      </c>
      <c r="C959" s="13">
        <v>100</v>
      </c>
    </row>
    <row r="960" spans="1:3" x14ac:dyDescent="0.3">
      <c r="A960" s="13" t="s">
        <v>1274</v>
      </c>
      <c r="B960" s="13">
        <v>0</v>
      </c>
      <c r="C960" s="13">
        <v>100</v>
      </c>
    </row>
    <row r="961" spans="1:3" x14ac:dyDescent="0.3">
      <c r="A961" s="13" t="s">
        <v>1275</v>
      </c>
      <c r="B961" s="13">
        <v>0</v>
      </c>
      <c r="C961" s="13">
        <v>100</v>
      </c>
    </row>
    <row r="962" spans="1:3" x14ac:dyDescent="0.3">
      <c r="A962" s="13" t="s">
        <v>1276</v>
      </c>
      <c r="B962" s="13">
        <v>0</v>
      </c>
      <c r="C962" s="13">
        <v>100</v>
      </c>
    </row>
    <row r="963" spans="1:3" x14ac:dyDescent="0.3">
      <c r="A963" s="13" t="s">
        <v>1277</v>
      </c>
      <c r="B963" s="13">
        <v>0</v>
      </c>
      <c r="C963" s="13">
        <v>100</v>
      </c>
    </row>
    <row r="964" spans="1:3" x14ac:dyDescent="0.3">
      <c r="A964" s="13" t="s">
        <v>1278</v>
      </c>
      <c r="B964" s="13">
        <v>0</v>
      </c>
      <c r="C964" s="13">
        <v>100</v>
      </c>
    </row>
    <row r="965" spans="1:3" x14ac:dyDescent="0.3">
      <c r="A965" s="13" t="s">
        <v>1279</v>
      </c>
      <c r="B965" s="13">
        <v>0</v>
      </c>
      <c r="C965" s="13">
        <v>100</v>
      </c>
    </row>
    <row r="966" spans="1:3" x14ac:dyDescent="0.3">
      <c r="A966" s="13" t="s">
        <v>1280</v>
      </c>
      <c r="B966" s="13">
        <v>0</v>
      </c>
      <c r="C966" s="13">
        <v>100</v>
      </c>
    </row>
    <row r="967" spans="1:3" x14ac:dyDescent="0.3">
      <c r="A967" s="13" t="s">
        <v>1281</v>
      </c>
      <c r="B967" s="13">
        <v>0</v>
      </c>
      <c r="C967" s="13">
        <v>100</v>
      </c>
    </row>
    <row r="968" spans="1:3" x14ac:dyDescent="0.3">
      <c r="A968" s="13" t="s">
        <v>1282</v>
      </c>
      <c r="B968" s="13">
        <v>0</v>
      </c>
      <c r="C968" s="13">
        <v>100</v>
      </c>
    </row>
    <row r="969" spans="1:3" x14ac:dyDescent="0.3">
      <c r="A969" s="13" t="s">
        <v>1283</v>
      </c>
      <c r="B969" s="13">
        <v>0</v>
      </c>
      <c r="C969" s="13">
        <v>100</v>
      </c>
    </row>
    <row r="970" spans="1:3" x14ac:dyDescent="0.3">
      <c r="A970" s="13" t="s">
        <v>1284</v>
      </c>
      <c r="B970" s="13">
        <v>0</v>
      </c>
      <c r="C970" s="13">
        <v>100</v>
      </c>
    </row>
    <row r="971" spans="1:3" x14ac:dyDescent="0.3">
      <c r="A971" s="13" t="s">
        <v>1285</v>
      </c>
      <c r="B971" s="13">
        <v>0</v>
      </c>
      <c r="C971" s="13">
        <v>100</v>
      </c>
    </row>
    <row r="972" spans="1:3" x14ac:dyDescent="0.3">
      <c r="A972" s="13" t="s">
        <v>1286</v>
      </c>
      <c r="B972" s="13">
        <v>0</v>
      </c>
      <c r="C972" s="13">
        <v>100</v>
      </c>
    </row>
    <row r="973" spans="1:3" x14ac:dyDescent="0.3">
      <c r="A973" s="13" t="s">
        <v>1287</v>
      </c>
      <c r="B973" s="13">
        <v>0</v>
      </c>
      <c r="C973" s="13">
        <v>100</v>
      </c>
    </row>
    <row r="974" spans="1:3" x14ac:dyDescent="0.3">
      <c r="A974" s="13" t="s">
        <v>1288</v>
      </c>
      <c r="B974" s="13">
        <v>0</v>
      </c>
      <c r="C974" s="13">
        <v>100</v>
      </c>
    </row>
    <row r="975" spans="1:3" x14ac:dyDescent="0.3">
      <c r="A975" s="13" t="s">
        <v>1289</v>
      </c>
      <c r="B975" s="13">
        <v>0</v>
      </c>
      <c r="C975" s="13">
        <v>100</v>
      </c>
    </row>
    <row r="976" spans="1:3" x14ac:dyDescent="0.3">
      <c r="A976" s="13" t="s">
        <v>1290</v>
      </c>
      <c r="B976" s="13">
        <v>0</v>
      </c>
      <c r="C976" s="13">
        <v>100</v>
      </c>
    </row>
    <row r="977" spans="1:3" x14ac:dyDescent="0.3">
      <c r="A977" s="13" t="s">
        <v>1291</v>
      </c>
      <c r="B977" s="13">
        <v>0</v>
      </c>
      <c r="C977" s="13">
        <v>100</v>
      </c>
    </row>
    <row r="978" spans="1:3" x14ac:dyDescent="0.3">
      <c r="A978" s="13" t="s">
        <v>1292</v>
      </c>
      <c r="B978" s="13">
        <v>0</v>
      </c>
      <c r="C978" s="13">
        <v>100</v>
      </c>
    </row>
    <row r="979" spans="1:3" x14ac:dyDescent="0.3">
      <c r="A979" s="13" t="s">
        <v>1293</v>
      </c>
      <c r="B979" s="13">
        <v>0</v>
      </c>
      <c r="C979" s="13">
        <v>100</v>
      </c>
    </row>
    <row r="980" spans="1:3" x14ac:dyDescent="0.3">
      <c r="A980" s="13" t="s">
        <v>1294</v>
      </c>
      <c r="B980" s="13">
        <v>0</v>
      </c>
      <c r="C980" s="13">
        <v>100</v>
      </c>
    </row>
    <row r="981" spans="1:3" x14ac:dyDescent="0.3">
      <c r="A981" s="13" t="s">
        <v>1295</v>
      </c>
      <c r="B981" s="13">
        <v>0</v>
      </c>
      <c r="C981" s="13">
        <v>100</v>
      </c>
    </row>
    <row r="982" spans="1:3" x14ac:dyDescent="0.3">
      <c r="A982" s="13" t="s">
        <v>1296</v>
      </c>
      <c r="B982" s="13">
        <v>0</v>
      </c>
      <c r="C982" s="13">
        <v>100</v>
      </c>
    </row>
    <row r="983" spans="1:3" x14ac:dyDescent="0.3">
      <c r="A983" s="13" t="s">
        <v>1297</v>
      </c>
      <c r="B983" s="13">
        <v>0</v>
      </c>
      <c r="C983" s="13">
        <v>100</v>
      </c>
    </row>
    <row r="984" spans="1:3" x14ac:dyDescent="0.3">
      <c r="A984" s="13" t="s">
        <v>1298</v>
      </c>
      <c r="B984" s="13">
        <v>0</v>
      </c>
      <c r="C984" s="13">
        <v>100</v>
      </c>
    </row>
    <row r="985" spans="1:3" x14ac:dyDescent="0.3">
      <c r="A985" s="13" t="s">
        <v>1299</v>
      </c>
      <c r="B985" s="13">
        <v>0</v>
      </c>
      <c r="C985" s="13">
        <v>100</v>
      </c>
    </row>
    <row r="986" spans="1:3" x14ac:dyDescent="0.3">
      <c r="A986" s="13" t="s">
        <v>1300</v>
      </c>
      <c r="B986" s="13">
        <v>0</v>
      </c>
      <c r="C986" s="13">
        <v>100</v>
      </c>
    </row>
    <row r="987" spans="1:3" x14ac:dyDescent="0.3">
      <c r="A987" s="13" t="s">
        <v>1301</v>
      </c>
      <c r="B987" s="13">
        <v>0</v>
      </c>
      <c r="C987" s="13">
        <v>100</v>
      </c>
    </row>
    <row r="988" spans="1:3" x14ac:dyDescent="0.3">
      <c r="A988" s="13" t="s">
        <v>1302</v>
      </c>
      <c r="B988" s="13">
        <v>0</v>
      </c>
      <c r="C988" s="13">
        <v>100</v>
      </c>
    </row>
    <row r="989" spans="1:3" x14ac:dyDescent="0.3">
      <c r="A989" s="13" t="s">
        <v>1303</v>
      </c>
      <c r="B989" s="13">
        <v>0</v>
      </c>
      <c r="C989" s="13">
        <v>100</v>
      </c>
    </row>
    <row r="990" spans="1:3" x14ac:dyDescent="0.3">
      <c r="A990" s="13" t="s">
        <v>1304</v>
      </c>
      <c r="B990" s="13">
        <v>0</v>
      </c>
      <c r="C990" s="13">
        <v>100</v>
      </c>
    </row>
    <row r="991" spans="1:3" x14ac:dyDescent="0.3">
      <c r="A991" s="13" t="s">
        <v>1305</v>
      </c>
      <c r="B991" s="13">
        <v>0</v>
      </c>
      <c r="C991" s="13">
        <v>100</v>
      </c>
    </row>
    <row r="992" spans="1:3" x14ac:dyDescent="0.3">
      <c r="A992" s="13" t="s">
        <v>1306</v>
      </c>
      <c r="B992" s="13">
        <v>0</v>
      </c>
      <c r="C992" s="13">
        <v>100</v>
      </c>
    </row>
    <row r="993" spans="1:3" x14ac:dyDescent="0.3">
      <c r="A993" s="13" t="s">
        <v>1307</v>
      </c>
      <c r="B993" s="13">
        <v>0</v>
      </c>
      <c r="C993" s="13">
        <v>100</v>
      </c>
    </row>
    <row r="994" spans="1:3" x14ac:dyDescent="0.3">
      <c r="A994" s="13" t="s">
        <v>1308</v>
      </c>
      <c r="B994" s="13">
        <v>0</v>
      </c>
      <c r="C994" s="13">
        <v>100</v>
      </c>
    </row>
    <row r="995" spans="1:3" x14ac:dyDescent="0.3">
      <c r="A995" s="13" t="s">
        <v>1309</v>
      </c>
      <c r="B995" s="13">
        <v>0</v>
      </c>
      <c r="C995" s="13">
        <v>100</v>
      </c>
    </row>
    <row r="996" spans="1:3" x14ac:dyDescent="0.3">
      <c r="A996" s="13" t="s">
        <v>1310</v>
      </c>
      <c r="B996" s="13">
        <v>0</v>
      </c>
      <c r="C996" s="13">
        <v>100</v>
      </c>
    </row>
    <row r="997" spans="1:3" x14ac:dyDescent="0.3">
      <c r="A997" s="13" t="s">
        <v>1311</v>
      </c>
      <c r="B997" s="13">
        <v>0</v>
      </c>
      <c r="C997" s="13">
        <v>100</v>
      </c>
    </row>
    <row r="998" spans="1:3" x14ac:dyDescent="0.3">
      <c r="A998" s="13" t="s">
        <v>1312</v>
      </c>
      <c r="B998" s="13">
        <v>0</v>
      </c>
      <c r="C998" s="13">
        <v>100</v>
      </c>
    </row>
    <row r="999" spans="1:3" x14ac:dyDescent="0.3">
      <c r="A999" s="13" t="s">
        <v>1313</v>
      </c>
      <c r="B999" s="13">
        <v>0</v>
      </c>
      <c r="C999" s="13">
        <v>100</v>
      </c>
    </row>
    <row r="1000" spans="1:3" x14ac:dyDescent="0.3">
      <c r="A1000" s="13" t="s">
        <v>1314</v>
      </c>
      <c r="B1000" s="13">
        <v>0</v>
      </c>
      <c r="C1000" s="13">
        <v>100</v>
      </c>
    </row>
    <row r="1001" spans="1:3" x14ac:dyDescent="0.3">
      <c r="A1001" s="13" t="s">
        <v>1315</v>
      </c>
      <c r="B1001" s="13">
        <v>0</v>
      </c>
      <c r="C1001" s="13">
        <v>100</v>
      </c>
    </row>
    <row r="1002" spans="1:3" x14ac:dyDescent="0.3">
      <c r="A1002" s="13" t="s">
        <v>1316</v>
      </c>
      <c r="B1002" s="13">
        <v>0</v>
      </c>
      <c r="C1002" s="13">
        <v>100</v>
      </c>
    </row>
    <row r="1003" spans="1:3" x14ac:dyDescent="0.3">
      <c r="A1003" s="13" t="s">
        <v>1317</v>
      </c>
      <c r="B1003" s="13">
        <v>0</v>
      </c>
      <c r="C1003" s="13">
        <v>100</v>
      </c>
    </row>
    <row r="1004" spans="1:3" x14ac:dyDescent="0.3">
      <c r="A1004" s="13" t="s">
        <v>1318</v>
      </c>
      <c r="B1004" s="13">
        <v>0</v>
      </c>
      <c r="C1004" s="13">
        <v>100</v>
      </c>
    </row>
    <row r="1005" spans="1:3" x14ac:dyDescent="0.3">
      <c r="A1005" s="13" t="s">
        <v>1319</v>
      </c>
      <c r="B1005" s="13">
        <v>0</v>
      </c>
      <c r="C1005" s="13">
        <v>100</v>
      </c>
    </row>
    <row r="1006" spans="1:3" x14ac:dyDescent="0.3">
      <c r="A1006" s="13" t="s">
        <v>1320</v>
      </c>
      <c r="B1006" s="13">
        <v>0</v>
      </c>
      <c r="C1006" s="13">
        <v>100</v>
      </c>
    </row>
    <row r="1007" spans="1:3" x14ac:dyDescent="0.3">
      <c r="A1007" s="13" t="s">
        <v>1321</v>
      </c>
      <c r="B1007" s="13">
        <v>0</v>
      </c>
      <c r="C1007" s="13">
        <v>100</v>
      </c>
    </row>
    <row r="1008" spans="1:3" x14ac:dyDescent="0.3">
      <c r="A1008" s="13" t="s">
        <v>1322</v>
      </c>
      <c r="B1008" s="13">
        <v>0</v>
      </c>
      <c r="C1008" s="13">
        <v>100</v>
      </c>
    </row>
    <row r="1009" spans="1:3" x14ac:dyDescent="0.3">
      <c r="A1009" s="13" t="s">
        <v>1323</v>
      </c>
      <c r="B1009" s="13">
        <v>0</v>
      </c>
      <c r="C1009" s="13">
        <v>100</v>
      </c>
    </row>
    <row r="1010" spans="1:3" x14ac:dyDescent="0.3">
      <c r="A1010" s="13" t="s">
        <v>1324</v>
      </c>
      <c r="B1010" s="13">
        <v>0</v>
      </c>
      <c r="C1010" s="13">
        <v>100</v>
      </c>
    </row>
    <row r="1011" spans="1:3" x14ac:dyDescent="0.3">
      <c r="A1011" s="13" t="s">
        <v>1325</v>
      </c>
      <c r="B1011" s="13">
        <v>0</v>
      </c>
      <c r="C1011" s="13">
        <v>100</v>
      </c>
    </row>
    <row r="1012" spans="1:3" x14ac:dyDescent="0.3">
      <c r="A1012" s="13" t="s">
        <v>1326</v>
      </c>
      <c r="B1012" s="13">
        <v>0</v>
      </c>
      <c r="C1012" s="13">
        <v>100</v>
      </c>
    </row>
    <row r="1013" spans="1:3" x14ac:dyDescent="0.3">
      <c r="A1013" s="13" t="s">
        <v>1327</v>
      </c>
      <c r="B1013" s="13">
        <v>0</v>
      </c>
      <c r="C1013" s="13">
        <v>100</v>
      </c>
    </row>
    <row r="1014" spans="1:3" x14ac:dyDescent="0.3">
      <c r="A1014" s="13" t="s">
        <v>1328</v>
      </c>
      <c r="B1014" s="13">
        <v>0</v>
      </c>
      <c r="C1014" s="13">
        <v>100</v>
      </c>
    </row>
    <row r="1015" spans="1:3" x14ac:dyDescent="0.3">
      <c r="A1015" s="13" t="s">
        <v>1329</v>
      </c>
      <c r="B1015" s="13">
        <v>0</v>
      </c>
      <c r="C1015" s="13">
        <v>100</v>
      </c>
    </row>
    <row r="1016" spans="1:3" x14ac:dyDescent="0.3">
      <c r="A1016" s="13" t="s">
        <v>1330</v>
      </c>
      <c r="B1016" s="13">
        <v>0</v>
      </c>
      <c r="C1016" s="13">
        <v>100</v>
      </c>
    </row>
    <row r="1017" spans="1:3" x14ac:dyDescent="0.3">
      <c r="A1017" s="13" t="s">
        <v>1331</v>
      </c>
      <c r="B1017" s="13">
        <v>0</v>
      </c>
      <c r="C1017" s="13">
        <v>100</v>
      </c>
    </row>
    <row r="1018" spans="1:3" x14ac:dyDescent="0.3">
      <c r="A1018" s="13" t="s">
        <v>1332</v>
      </c>
      <c r="B1018" s="13">
        <v>0</v>
      </c>
      <c r="C1018" s="13">
        <v>100</v>
      </c>
    </row>
    <row r="1019" spans="1:3" x14ac:dyDescent="0.3">
      <c r="A1019" s="13" t="s">
        <v>1333</v>
      </c>
      <c r="B1019" s="13">
        <v>0</v>
      </c>
      <c r="C1019" s="13">
        <v>100</v>
      </c>
    </row>
    <row r="1020" spans="1:3" x14ac:dyDescent="0.3">
      <c r="A1020" s="13" t="s">
        <v>1334</v>
      </c>
      <c r="B1020" s="13">
        <v>0</v>
      </c>
      <c r="C1020" s="13">
        <v>100</v>
      </c>
    </row>
    <row r="1021" spans="1:3" x14ac:dyDescent="0.3">
      <c r="A1021" s="13" t="s">
        <v>1335</v>
      </c>
      <c r="B1021" s="13">
        <v>0</v>
      </c>
      <c r="C1021" s="13">
        <v>100</v>
      </c>
    </row>
    <row r="1022" spans="1:3" x14ac:dyDescent="0.3">
      <c r="A1022" s="13" t="s">
        <v>1336</v>
      </c>
      <c r="B1022" s="13">
        <v>0</v>
      </c>
      <c r="C1022" s="13">
        <v>100</v>
      </c>
    </row>
    <row r="1023" spans="1:3" x14ac:dyDescent="0.3">
      <c r="A1023" s="13" t="s">
        <v>1337</v>
      </c>
      <c r="B1023" s="13">
        <v>0</v>
      </c>
      <c r="C1023" s="13">
        <v>100</v>
      </c>
    </row>
    <row r="1024" spans="1:3" x14ac:dyDescent="0.3">
      <c r="A1024" s="13" t="s">
        <v>1338</v>
      </c>
      <c r="B1024" s="13">
        <v>0</v>
      </c>
      <c r="C1024" s="13">
        <v>100</v>
      </c>
    </row>
    <row r="1025" spans="1:3" x14ac:dyDescent="0.3">
      <c r="A1025" s="13" t="s">
        <v>1339</v>
      </c>
      <c r="B1025" s="13">
        <v>0</v>
      </c>
      <c r="C1025" s="13">
        <v>100</v>
      </c>
    </row>
    <row r="1026" spans="1:3" x14ac:dyDescent="0.3">
      <c r="A1026" s="13" t="s">
        <v>1340</v>
      </c>
      <c r="B1026" s="13">
        <v>0</v>
      </c>
      <c r="C1026" s="13">
        <v>100</v>
      </c>
    </row>
    <row r="1027" spans="1:3" x14ac:dyDescent="0.3">
      <c r="A1027" s="13" t="s">
        <v>1341</v>
      </c>
      <c r="B1027" s="13">
        <v>0</v>
      </c>
      <c r="C1027" s="13">
        <v>100</v>
      </c>
    </row>
    <row r="1028" spans="1:3" x14ac:dyDescent="0.3">
      <c r="A1028" s="13" t="s">
        <v>1342</v>
      </c>
      <c r="B1028" s="13">
        <v>0</v>
      </c>
      <c r="C1028" s="13">
        <v>100</v>
      </c>
    </row>
    <row r="1029" spans="1:3" x14ac:dyDescent="0.3">
      <c r="A1029" s="13" t="s">
        <v>1343</v>
      </c>
      <c r="B1029" s="13">
        <v>0</v>
      </c>
      <c r="C1029" s="13">
        <v>100</v>
      </c>
    </row>
    <row r="1030" spans="1:3" x14ac:dyDescent="0.3">
      <c r="A1030" s="13" t="s">
        <v>1344</v>
      </c>
      <c r="B1030" s="13">
        <v>0</v>
      </c>
      <c r="C1030" s="13">
        <v>100</v>
      </c>
    </row>
    <row r="1031" spans="1:3" x14ac:dyDescent="0.3">
      <c r="A1031" s="13" t="s">
        <v>1345</v>
      </c>
      <c r="B1031" s="13">
        <v>0</v>
      </c>
      <c r="C1031" s="13">
        <v>100</v>
      </c>
    </row>
    <row r="1032" spans="1:3" x14ac:dyDescent="0.3">
      <c r="A1032" s="13" t="s">
        <v>1346</v>
      </c>
      <c r="B1032" s="13">
        <v>0</v>
      </c>
      <c r="C1032" s="13">
        <v>100</v>
      </c>
    </row>
    <row r="1033" spans="1:3" x14ac:dyDescent="0.3">
      <c r="A1033" s="13" t="s">
        <v>1347</v>
      </c>
      <c r="B1033" s="13">
        <v>0</v>
      </c>
      <c r="C1033" s="13">
        <v>100</v>
      </c>
    </row>
    <row r="1034" spans="1:3" x14ac:dyDescent="0.3">
      <c r="A1034" s="13" t="s">
        <v>1348</v>
      </c>
      <c r="B1034" s="13">
        <v>0</v>
      </c>
      <c r="C1034" s="13">
        <v>100</v>
      </c>
    </row>
    <row r="1035" spans="1:3" x14ac:dyDescent="0.3">
      <c r="A1035" s="13" t="s">
        <v>1349</v>
      </c>
      <c r="B1035" s="13">
        <v>0</v>
      </c>
      <c r="C1035" s="13">
        <v>100</v>
      </c>
    </row>
    <row r="1036" spans="1:3" x14ac:dyDescent="0.3">
      <c r="A1036" s="13" t="s">
        <v>1350</v>
      </c>
      <c r="B1036" s="13">
        <v>0</v>
      </c>
      <c r="C1036" s="13">
        <v>100</v>
      </c>
    </row>
    <row r="1037" spans="1:3" x14ac:dyDescent="0.3">
      <c r="A1037" s="13" t="s">
        <v>1351</v>
      </c>
      <c r="B1037" s="13">
        <v>0</v>
      </c>
      <c r="C1037" s="13">
        <v>100</v>
      </c>
    </row>
    <row r="1038" spans="1:3" x14ac:dyDescent="0.3">
      <c r="A1038" s="13" t="s">
        <v>1352</v>
      </c>
      <c r="B1038" s="13">
        <v>0</v>
      </c>
      <c r="C1038" s="13">
        <v>100</v>
      </c>
    </row>
    <row r="1039" spans="1:3" x14ac:dyDescent="0.3">
      <c r="A1039" s="13" t="s">
        <v>1353</v>
      </c>
      <c r="B1039" s="13">
        <v>0</v>
      </c>
      <c r="C1039" s="13">
        <v>100</v>
      </c>
    </row>
    <row r="1040" spans="1:3" x14ac:dyDescent="0.3">
      <c r="A1040" s="13" t="s">
        <v>1354</v>
      </c>
      <c r="B1040" s="13">
        <v>0</v>
      </c>
      <c r="C1040" s="13">
        <v>100</v>
      </c>
    </row>
    <row r="1041" spans="1:3" x14ac:dyDescent="0.3">
      <c r="A1041" s="13" t="s">
        <v>1355</v>
      </c>
      <c r="B1041" s="13">
        <v>0</v>
      </c>
      <c r="C1041" s="13">
        <v>100</v>
      </c>
    </row>
    <row r="1042" spans="1:3" x14ac:dyDescent="0.3">
      <c r="A1042" s="13" t="s">
        <v>1356</v>
      </c>
      <c r="B1042" s="13">
        <v>0</v>
      </c>
      <c r="C1042" s="13">
        <v>100</v>
      </c>
    </row>
    <row r="1043" spans="1:3" x14ac:dyDescent="0.3">
      <c r="A1043" s="13" t="s">
        <v>1357</v>
      </c>
      <c r="B1043" s="13">
        <v>0</v>
      </c>
      <c r="C1043" s="13">
        <v>100</v>
      </c>
    </row>
    <row r="1044" spans="1:3" x14ac:dyDescent="0.3">
      <c r="A1044" s="13" t="s">
        <v>1358</v>
      </c>
      <c r="B1044" s="13">
        <v>0</v>
      </c>
      <c r="C1044" s="13">
        <v>100</v>
      </c>
    </row>
    <row r="1045" spans="1:3" x14ac:dyDescent="0.3">
      <c r="A1045" s="13" t="s">
        <v>1359</v>
      </c>
      <c r="B1045" s="13">
        <v>0</v>
      </c>
      <c r="C1045" s="13">
        <v>42</v>
      </c>
    </row>
    <row r="1046" spans="1:3" x14ac:dyDescent="0.3">
      <c r="A1046" s="13" t="s">
        <v>1360</v>
      </c>
      <c r="B1046" s="13">
        <v>0</v>
      </c>
      <c r="C1046" s="13">
        <v>21</v>
      </c>
    </row>
    <row r="1047" spans="1:3" x14ac:dyDescent="0.3">
      <c r="A1047" s="13" t="s">
        <v>1361</v>
      </c>
    </row>
    <row r="1048" spans="1:3" x14ac:dyDescent="0.3">
      <c r="A1048" s="13" t="s">
        <v>1362</v>
      </c>
    </row>
    <row r="1049" spans="1:3" x14ac:dyDescent="0.3">
      <c r="A1049" s="13" t="s">
        <v>1363</v>
      </c>
    </row>
    <row r="1050" spans="1:3" x14ac:dyDescent="0.3">
      <c r="A1050" s="13" t="s">
        <v>1364</v>
      </c>
    </row>
    <row r="1051" spans="1:3" x14ac:dyDescent="0.3">
      <c r="A1051" s="13" t="s">
        <v>1365</v>
      </c>
    </row>
    <row r="1052" spans="1:3" x14ac:dyDescent="0.3">
      <c r="A1052" s="13" t="s">
        <v>1366</v>
      </c>
      <c r="B1052" s="13">
        <v>0</v>
      </c>
      <c r="C1052" s="13">
        <v>46</v>
      </c>
    </row>
    <row r="1053" spans="1:3" x14ac:dyDescent="0.3">
      <c r="A1053" s="13" t="s">
        <v>1367</v>
      </c>
      <c r="B1053" s="13">
        <v>0</v>
      </c>
      <c r="C1053" s="13">
        <v>100</v>
      </c>
    </row>
    <row r="1054" spans="1:3" x14ac:dyDescent="0.3">
      <c r="A1054" s="13" t="s">
        <v>1368</v>
      </c>
      <c r="B1054" s="13">
        <v>0</v>
      </c>
      <c r="C1054" s="13">
        <v>100</v>
      </c>
    </row>
    <row r="1055" spans="1:3" x14ac:dyDescent="0.3">
      <c r="A1055" s="13" t="s">
        <v>1369</v>
      </c>
      <c r="B1055" s="13">
        <v>0</v>
      </c>
      <c r="C1055" s="13">
        <v>100</v>
      </c>
    </row>
    <row r="1056" spans="1:3" x14ac:dyDescent="0.3">
      <c r="A1056" s="13" t="s">
        <v>1370</v>
      </c>
      <c r="B1056" s="13">
        <v>0</v>
      </c>
      <c r="C1056" s="13">
        <v>100</v>
      </c>
    </row>
    <row r="1057" spans="1:3" x14ac:dyDescent="0.3">
      <c r="A1057" s="13" t="s">
        <v>1371</v>
      </c>
      <c r="B1057" s="13">
        <v>0</v>
      </c>
      <c r="C1057" s="13">
        <v>100</v>
      </c>
    </row>
    <row r="1058" spans="1:3" x14ac:dyDescent="0.3">
      <c r="A1058" s="13" t="s">
        <v>1372</v>
      </c>
      <c r="B1058" s="13">
        <v>0</v>
      </c>
      <c r="C1058" s="13">
        <v>100</v>
      </c>
    </row>
    <row r="1059" spans="1:3" x14ac:dyDescent="0.3">
      <c r="A1059" s="13" t="s">
        <v>1373</v>
      </c>
      <c r="B1059" s="13">
        <v>0</v>
      </c>
      <c r="C1059" s="13">
        <v>100</v>
      </c>
    </row>
    <row r="1060" spans="1:3" x14ac:dyDescent="0.3">
      <c r="A1060" s="13" t="s">
        <v>1374</v>
      </c>
      <c r="B1060" s="13">
        <v>0</v>
      </c>
      <c r="C1060" s="13">
        <v>100</v>
      </c>
    </row>
    <row r="1061" spans="1:3" x14ac:dyDescent="0.3">
      <c r="A1061" s="13" t="s">
        <v>1375</v>
      </c>
      <c r="B1061" s="13">
        <v>0</v>
      </c>
      <c r="C1061" s="13">
        <v>100</v>
      </c>
    </row>
    <row r="1062" spans="1:3" x14ac:dyDescent="0.3">
      <c r="A1062" s="13" t="s">
        <v>1376</v>
      </c>
      <c r="B1062" s="13">
        <v>0</v>
      </c>
      <c r="C1062" s="13">
        <v>100</v>
      </c>
    </row>
    <row r="1063" spans="1:3" x14ac:dyDescent="0.3">
      <c r="A1063" s="13" t="s">
        <v>1377</v>
      </c>
      <c r="B1063" s="13">
        <v>0</v>
      </c>
      <c r="C1063" s="13">
        <v>100</v>
      </c>
    </row>
    <row r="1064" spans="1:3" x14ac:dyDescent="0.3">
      <c r="A1064" s="13" t="s">
        <v>1378</v>
      </c>
      <c r="B1064" s="13">
        <v>0</v>
      </c>
      <c r="C1064" s="13">
        <v>100</v>
      </c>
    </row>
    <row r="1065" spans="1:3" x14ac:dyDescent="0.3">
      <c r="A1065" s="13" t="s">
        <v>1379</v>
      </c>
      <c r="B1065" s="13">
        <v>0</v>
      </c>
      <c r="C1065" s="13">
        <v>100</v>
      </c>
    </row>
    <row r="1066" spans="1:3" x14ac:dyDescent="0.3">
      <c r="A1066" s="13" t="s">
        <v>1380</v>
      </c>
      <c r="B1066" s="13">
        <v>0</v>
      </c>
      <c r="C1066" s="13">
        <v>100</v>
      </c>
    </row>
    <row r="1067" spans="1:3" x14ac:dyDescent="0.3">
      <c r="A1067" s="13" t="s">
        <v>1381</v>
      </c>
      <c r="B1067" s="13">
        <v>0</v>
      </c>
      <c r="C1067" s="13">
        <v>100</v>
      </c>
    </row>
    <row r="1068" spans="1:3" x14ac:dyDescent="0.3">
      <c r="A1068" s="13" t="s">
        <v>1382</v>
      </c>
      <c r="B1068" s="13">
        <v>0</v>
      </c>
      <c r="C1068" s="13">
        <v>100</v>
      </c>
    </row>
    <row r="1069" spans="1:3" x14ac:dyDescent="0.3">
      <c r="A1069" s="13" t="s">
        <v>1383</v>
      </c>
      <c r="B1069" s="13">
        <v>0</v>
      </c>
      <c r="C1069" s="13">
        <v>100</v>
      </c>
    </row>
    <row r="1070" spans="1:3" x14ac:dyDescent="0.3">
      <c r="A1070" s="13" t="s">
        <v>1384</v>
      </c>
      <c r="B1070" s="13">
        <v>0</v>
      </c>
      <c r="C1070" s="13">
        <v>100</v>
      </c>
    </row>
    <row r="1071" spans="1:3" x14ac:dyDescent="0.3">
      <c r="A1071" s="13" t="s">
        <v>1385</v>
      </c>
      <c r="B1071" s="13">
        <v>0</v>
      </c>
      <c r="C1071" s="13">
        <v>100</v>
      </c>
    </row>
    <row r="1072" spans="1:3" x14ac:dyDescent="0.3">
      <c r="A1072" s="13" t="s">
        <v>1386</v>
      </c>
      <c r="B1072" s="13">
        <v>0</v>
      </c>
      <c r="C1072" s="13">
        <v>100</v>
      </c>
    </row>
    <row r="1073" spans="1:3" x14ac:dyDescent="0.3">
      <c r="A1073" s="13" t="s">
        <v>1387</v>
      </c>
      <c r="B1073" s="13">
        <v>0</v>
      </c>
      <c r="C1073" s="13">
        <v>100</v>
      </c>
    </row>
    <row r="1074" spans="1:3" x14ac:dyDescent="0.3">
      <c r="A1074" s="13" t="s">
        <v>1388</v>
      </c>
      <c r="B1074" s="13">
        <v>0</v>
      </c>
      <c r="C1074" s="13">
        <v>100</v>
      </c>
    </row>
    <row r="1075" spans="1:3" x14ac:dyDescent="0.3">
      <c r="A1075" s="13" t="s">
        <v>1389</v>
      </c>
      <c r="B1075" s="13">
        <v>0</v>
      </c>
      <c r="C1075" s="13">
        <v>100</v>
      </c>
    </row>
    <row r="1076" spans="1:3" x14ac:dyDescent="0.3">
      <c r="A1076" s="13" t="s">
        <v>1390</v>
      </c>
      <c r="B1076" s="13">
        <v>0</v>
      </c>
      <c r="C1076" s="13">
        <v>100</v>
      </c>
    </row>
    <row r="1077" spans="1:3" x14ac:dyDescent="0.3">
      <c r="A1077" s="13" t="s">
        <v>1391</v>
      </c>
      <c r="B1077" s="13">
        <v>0</v>
      </c>
      <c r="C1077" s="13">
        <v>100</v>
      </c>
    </row>
    <row r="1078" spans="1:3" x14ac:dyDescent="0.3">
      <c r="A1078" s="13" t="s">
        <v>1392</v>
      </c>
      <c r="B1078" s="13">
        <v>0</v>
      </c>
      <c r="C1078" s="13">
        <v>100</v>
      </c>
    </row>
    <row r="1079" spans="1:3" x14ac:dyDescent="0.3">
      <c r="A1079" s="13" t="s">
        <v>1393</v>
      </c>
      <c r="B1079" s="13">
        <v>0</v>
      </c>
      <c r="C1079" s="13">
        <v>100</v>
      </c>
    </row>
    <row r="1080" spans="1:3" x14ac:dyDescent="0.3">
      <c r="A1080" s="13" t="s">
        <v>1394</v>
      </c>
      <c r="B1080" s="13">
        <v>0</v>
      </c>
      <c r="C1080" s="13">
        <v>100</v>
      </c>
    </row>
    <row r="1081" spans="1:3" x14ac:dyDescent="0.3">
      <c r="A1081" s="13" t="s">
        <v>1395</v>
      </c>
      <c r="B1081" s="13">
        <v>0</v>
      </c>
      <c r="C1081" s="13">
        <v>100</v>
      </c>
    </row>
    <row r="1082" spans="1:3" x14ac:dyDescent="0.3">
      <c r="A1082" s="13" t="s">
        <v>1396</v>
      </c>
      <c r="B1082" s="13">
        <v>0</v>
      </c>
      <c r="C1082" s="13">
        <v>100</v>
      </c>
    </row>
    <row r="1083" spans="1:3" x14ac:dyDescent="0.3">
      <c r="A1083" s="13" t="s">
        <v>1397</v>
      </c>
      <c r="B1083" s="13">
        <v>0</v>
      </c>
      <c r="C1083" s="13">
        <v>100</v>
      </c>
    </row>
    <row r="1084" spans="1:3" x14ac:dyDescent="0.3">
      <c r="A1084" s="13" t="s">
        <v>1398</v>
      </c>
      <c r="B1084" s="13">
        <v>0</v>
      </c>
      <c r="C1084" s="13">
        <v>100</v>
      </c>
    </row>
    <row r="1085" spans="1:3" x14ac:dyDescent="0.3">
      <c r="A1085" s="13" t="s">
        <v>1399</v>
      </c>
      <c r="B1085" s="13">
        <v>0</v>
      </c>
      <c r="C1085" s="13">
        <v>100</v>
      </c>
    </row>
    <row r="1086" spans="1:3" x14ac:dyDescent="0.3">
      <c r="A1086" s="13" t="s">
        <v>1400</v>
      </c>
      <c r="B1086" s="13">
        <v>0</v>
      </c>
      <c r="C1086" s="13">
        <v>100</v>
      </c>
    </row>
    <row r="1087" spans="1:3" x14ac:dyDescent="0.3">
      <c r="A1087" s="13" t="s">
        <v>1401</v>
      </c>
      <c r="B1087" s="13">
        <v>0</v>
      </c>
      <c r="C1087" s="13">
        <v>100</v>
      </c>
    </row>
    <row r="1088" spans="1:3" x14ac:dyDescent="0.3">
      <c r="A1088" s="13" t="s">
        <v>1402</v>
      </c>
      <c r="B1088" s="13">
        <v>0</v>
      </c>
      <c r="C1088" s="13">
        <v>100</v>
      </c>
    </row>
    <row r="1089" spans="1:3" x14ac:dyDescent="0.3">
      <c r="A1089" s="13" t="s">
        <v>1403</v>
      </c>
      <c r="B1089" s="13">
        <v>0</v>
      </c>
      <c r="C1089" s="13">
        <v>100</v>
      </c>
    </row>
    <row r="1090" spans="1:3" x14ac:dyDescent="0.3">
      <c r="A1090" s="13" t="s">
        <v>1404</v>
      </c>
      <c r="B1090" s="13">
        <v>0</v>
      </c>
      <c r="C1090" s="13">
        <v>100</v>
      </c>
    </row>
    <row r="1091" spans="1:3" x14ac:dyDescent="0.3">
      <c r="A1091" s="13" t="s">
        <v>1405</v>
      </c>
      <c r="B1091" s="13">
        <v>0</v>
      </c>
      <c r="C1091" s="13">
        <v>100</v>
      </c>
    </row>
    <row r="1092" spans="1:3" x14ac:dyDescent="0.3">
      <c r="A1092" s="13" t="s">
        <v>1406</v>
      </c>
      <c r="B1092" s="13">
        <v>0</v>
      </c>
      <c r="C1092" s="13">
        <v>100</v>
      </c>
    </row>
    <row r="1093" spans="1:3" x14ac:dyDescent="0.3">
      <c r="A1093" s="13" t="s">
        <v>1407</v>
      </c>
      <c r="B1093" s="13">
        <v>0</v>
      </c>
      <c r="C1093" s="13">
        <v>100</v>
      </c>
    </row>
    <row r="1094" spans="1:3" x14ac:dyDescent="0.3">
      <c r="A1094" s="13" t="s">
        <v>1408</v>
      </c>
      <c r="B1094" s="13">
        <v>0</v>
      </c>
      <c r="C1094" s="13">
        <v>100</v>
      </c>
    </row>
    <row r="1095" spans="1:3" x14ac:dyDescent="0.3">
      <c r="A1095" s="13" t="s">
        <v>1409</v>
      </c>
      <c r="B1095" s="13">
        <v>0</v>
      </c>
      <c r="C1095" s="13">
        <v>100</v>
      </c>
    </row>
    <row r="1096" spans="1:3" x14ac:dyDescent="0.3">
      <c r="A1096" s="13" t="s">
        <v>1410</v>
      </c>
      <c r="B1096" s="13">
        <v>0</v>
      </c>
      <c r="C1096" s="13">
        <v>100</v>
      </c>
    </row>
    <row r="1097" spans="1:3" x14ac:dyDescent="0.3">
      <c r="A1097" s="13" t="s">
        <v>1411</v>
      </c>
      <c r="B1097" s="13">
        <v>0</v>
      </c>
      <c r="C1097" s="13">
        <v>100</v>
      </c>
    </row>
    <row r="1098" spans="1:3" x14ac:dyDescent="0.3">
      <c r="A1098" s="13" t="s">
        <v>1412</v>
      </c>
      <c r="B1098" s="13">
        <v>0</v>
      </c>
      <c r="C1098" s="13">
        <v>100</v>
      </c>
    </row>
    <row r="1099" spans="1:3" x14ac:dyDescent="0.3">
      <c r="A1099" s="13" t="s">
        <v>1413</v>
      </c>
      <c r="B1099" s="13">
        <v>0</v>
      </c>
      <c r="C1099" s="13">
        <v>100</v>
      </c>
    </row>
    <row r="1100" spans="1:3" x14ac:dyDescent="0.3">
      <c r="A1100" s="13" t="s">
        <v>1414</v>
      </c>
      <c r="B1100" s="13">
        <v>0</v>
      </c>
      <c r="C1100" s="13">
        <v>100</v>
      </c>
    </row>
    <row r="1101" spans="1:3" x14ac:dyDescent="0.3">
      <c r="A1101" s="13" t="s">
        <v>1415</v>
      </c>
      <c r="B1101" s="13">
        <v>0</v>
      </c>
      <c r="C1101" s="13">
        <v>100</v>
      </c>
    </row>
    <row r="1102" spans="1:3" x14ac:dyDescent="0.3">
      <c r="A1102" s="13" t="s">
        <v>1416</v>
      </c>
      <c r="B1102" s="13">
        <v>0</v>
      </c>
      <c r="C1102" s="13">
        <v>100</v>
      </c>
    </row>
    <row r="1105" spans="1:1" x14ac:dyDescent="0.3">
      <c r="A1105" s="13" t="s">
        <v>1417</v>
      </c>
    </row>
    <row r="1106" spans="1:1" x14ac:dyDescent="0.3">
      <c r="A1106" s="13" t="s">
        <v>1418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74964-1E1B-4790-9AA6-B7B32CB7CF85}">
  <dimension ref="A1:K1106"/>
  <sheetViews>
    <sheetView workbookViewId="0">
      <selection activeCell="H20" sqref="H20"/>
    </sheetView>
  </sheetViews>
  <sheetFormatPr baseColWidth="10" defaultColWidth="8.88671875" defaultRowHeight="14.4" x14ac:dyDescent="0.3"/>
  <cols>
    <col min="1" max="10" width="8.88671875" style="13"/>
    <col min="11" max="11" width="20.44140625" style="13" bestFit="1" customWidth="1"/>
    <col min="12" max="16384" width="8.88671875" style="13"/>
  </cols>
  <sheetData>
    <row r="1" spans="1:11" x14ac:dyDescent="0.3">
      <c r="A1" s="13" t="s">
        <v>314</v>
      </c>
    </row>
    <row r="2" spans="1:11" x14ac:dyDescent="0.3">
      <c r="A2" s="13" t="s">
        <v>315</v>
      </c>
    </row>
    <row r="3" spans="1:11" x14ac:dyDescent="0.3">
      <c r="A3" s="13" t="s">
        <v>1423</v>
      </c>
    </row>
    <row r="4" spans="1:11" x14ac:dyDescent="0.3">
      <c r="A4" s="13" t="s">
        <v>1424</v>
      </c>
    </row>
    <row r="6" spans="1:11" x14ac:dyDescent="0.3">
      <c r="A6" s="13" t="s">
        <v>316</v>
      </c>
      <c r="B6" s="13" t="s">
        <v>317</v>
      </c>
      <c r="C6" s="13" t="s">
        <v>318</v>
      </c>
      <c r="J6" s="11" t="s">
        <v>319</v>
      </c>
      <c r="K6" s="12" t="s">
        <v>320</v>
      </c>
    </row>
    <row r="7" spans="1:11" x14ac:dyDescent="0.3">
      <c r="A7" s="13" t="s">
        <v>321</v>
      </c>
      <c r="B7" s="13">
        <v>0</v>
      </c>
      <c r="C7" s="13">
        <v>100</v>
      </c>
      <c r="J7" s="11">
        <v>2023</v>
      </c>
      <c r="K7" s="11">
        <f>COUNTIF(B7:B371, "&gt;0,254")</f>
        <v>0</v>
      </c>
    </row>
    <row r="8" spans="1:11" x14ac:dyDescent="0.3">
      <c r="A8" s="13" t="s">
        <v>322</v>
      </c>
      <c r="B8" s="13">
        <v>0</v>
      </c>
      <c r="C8" s="13">
        <v>100</v>
      </c>
      <c r="J8" s="11">
        <v>2024</v>
      </c>
      <c r="K8" s="11">
        <f>COUNTIF(B372:B737, "&gt;0,254")</f>
        <v>3</v>
      </c>
    </row>
    <row r="9" spans="1:11" x14ac:dyDescent="0.3">
      <c r="A9" s="13" t="s">
        <v>323</v>
      </c>
      <c r="B9" s="13">
        <v>0</v>
      </c>
      <c r="C9" s="13">
        <v>4</v>
      </c>
      <c r="J9" s="11">
        <v>2025</v>
      </c>
      <c r="K9" s="11">
        <f>COUNTIF(B738:B1102, "&gt;0,254")</f>
        <v>1</v>
      </c>
    </row>
    <row r="10" spans="1:11" x14ac:dyDescent="0.3">
      <c r="A10" s="13" t="s">
        <v>324</v>
      </c>
    </row>
    <row r="11" spans="1:11" x14ac:dyDescent="0.3">
      <c r="A11" s="13" t="s">
        <v>325</v>
      </c>
    </row>
    <row r="12" spans="1:11" x14ac:dyDescent="0.3">
      <c r="A12" s="13" t="s">
        <v>326</v>
      </c>
      <c r="B12" s="13">
        <v>0</v>
      </c>
      <c r="C12" s="13">
        <v>33</v>
      </c>
    </row>
    <row r="13" spans="1:11" x14ac:dyDescent="0.3">
      <c r="A13" s="13" t="s">
        <v>327</v>
      </c>
    </row>
    <row r="14" spans="1:11" x14ac:dyDescent="0.3">
      <c r="A14" s="13" t="s">
        <v>328</v>
      </c>
    </row>
    <row r="15" spans="1:11" x14ac:dyDescent="0.3">
      <c r="A15" s="13" t="s">
        <v>329</v>
      </c>
    </row>
    <row r="16" spans="1:11" x14ac:dyDescent="0.3">
      <c r="A16" s="13" t="s">
        <v>330</v>
      </c>
    </row>
    <row r="17" spans="1:3" x14ac:dyDescent="0.3">
      <c r="A17" s="13" t="s">
        <v>331</v>
      </c>
      <c r="B17" s="13">
        <v>0</v>
      </c>
      <c r="C17" s="13">
        <v>96</v>
      </c>
    </row>
    <row r="18" spans="1:3" x14ac:dyDescent="0.3">
      <c r="A18" s="13" t="s">
        <v>332</v>
      </c>
      <c r="B18" s="13">
        <v>0</v>
      </c>
      <c r="C18" s="13">
        <v>100</v>
      </c>
    </row>
    <row r="19" spans="1:3" x14ac:dyDescent="0.3">
      <c r="A19" s="13" t="s">
        <v>333</v>
      </c>
      <c r="B19" s="13">
        <v>0</v>
      </c>
      <c r="C19" s="13">
        <v>100</v>
      </c>
    </row>
    <row r="20" spans="1:3" x14ac:dyDescent="0.3">
      <c r="A20" s="13" t="s">
        <v>334</v>
      </c>
      <c r="B20" s="13">
        <v>0</v>
      </c>
      <c r="C20" s="13">
        <v>100</v>
      </c>
    </row>
    <row r="21" spans="1:3" x14ac:dyDescent="0.3">
      <c r="A21" s="13" t="s">
        <v>335</v>
      </c>
      <c r="B21" s="13">
        <v>0</v>
      </c>
      <c r="C21" s="13">
        <v>100</v>
      </c>
    </row>
    <row r="22" spans="1:3" x14ac:dyDescent="0.3">
      <c r="A22" s="13" t="s">
        <v>336</v>
      </c>
      <c r="B22" s="13">
        <v>0</v>
      </c>
      <c r="C22" s="13">
        <v>100</v>
      </c>
    </row>
    <row r="23" spans="1:3" x14ac:dyDescent="0.3">
      <c r="A23" s="13" t="s">
        <v>337</v>
      </c>
      <c r="B23" s="13">
        <v>0</v>
      </c>
      <c r="C23" s="13">
        <v>100</v>
      </c>
    </row>
    <row r="24" spans="1:3" x14ac:dyDescent="0.3">
      <c r="A24" s="13" t="s">
        <v>338</v>
      </c>
      <c r="B24" s="13">
        <v>0</v>
      </c>
      <c r="C24" s="13">
        <v>100</v>
      </c>
    </row>
    <row r="25" spans="1:3" x14ac:dyDescent="0.3">
      <c r="A25" s="13" t="s">
        <v>339</v>
      </c>
      <c r="B25" s="13">
        <v>0</v>
      </c>
      <c r="C25" s="13">
        <v>100</v>
      </c>
    </row>
    <row r="26" spans="1:3" x14ac:dyDescent="0.3">
      <c r="A26" s="13" t="s">
        <v>340</v>
      </c>
      <c r="B26" s="13">
        <v>0</v>
      </c>
      <c r="C26" s="13">
        <v>100</v>
      </c>
    </row>
    <row r="27" spans="1:3" x14ac:dyDescent="0.3">
      <c r="A27" s="13" t="s">
        <v>341</v>
      </c>
      <c r="B27" s="13">
        <v>0</v>
      </c>
      <c r="C27" s="13">
        <v>100</v>
      </c>
    </row>
    <row r="28" spans="1:3" x14ac:dyDescent="0.3">
      <c r="A28" s="13" t="s">
        <v>342</v>
      </c>
      <c r="B28" s="13">
        <v>0</v>
      </c>
      <c r="C28" s="13">
        <v>100</v>
      </c>
    </row>
    <row r="29" spans="1:3" x14ac:dyDescent="0.3">
      <c r="A29" s="13" t="s">
        <v>343</v>
      </c>
      <c r="B29" s="13">
        <v>0</v>
      </c>
      <c r="C29" s="13">
        <v>100</v>
      </c>
    </row>
    <row r="30" spans="1:3" x14ac:dyDescent="0.3">
      <c r="A30" s="13" t="s">
        <v>344</v>
      </c>
      <c r="B30" s="13">
        <v>0</v>
      </c>
      <c r="C30" s="13">
        <v>100</v>
      </c>
    </row>
    <row r="31" spans="1:3" x14ac:dyDescent="0.3">
      <c r="A31" s="13" t="s">
        <v>345</v>
      </c>
      <c r="B31" s="13">
        <v>0</v>
      </c>
      <c r="C31" s="13">
        <v>100</v>
      </c>
    </row>
    <row r="32" spans="1:3" x14ac:dyDescent="0.3">
      <c r="A32" s="13" t="s">
        <v>346</v>
      </c>
      <c r="B32" s="13">
        <v>0</v>
      </c>
      <c r="C32" s="13">
        <v>100</v>
      </c>
    </row>
    <row r="33" spans="1:3" x14ac:dyDescent="0.3">
      <c r="A33" s="13" t="s">
        <v>347</v>
      </c>
      <c r="B33" s="13">
        <v>0</v>
      </c>
      <c r="C33" s="13">
        <v>100</v>
      </c>
    </row>
    <row r="34" spans="1:3" x14ac:dyDescent="0.3">
      <c r="A34" s="13" t="s">
        <v>348</v>
      </c>
      <c r="B34" s="13">
        <v>0</v>
      </c>
      <c r="C34" s="13">
        <v>100</v>
      </c>
    </row>
    <row r="35" spans="1:3" x14ac:dyDescent="0.3">
      <c r="A35" s="13" t="s">
        <v>349</v>
      </c>
      <c r="B35" s="13">
        <v>0</v>
      </c>
      <c r="C35" s="13">
        <v>100</v>
      </c>
    </row>
    <row r="36" spans="1:3" x14ac:dyDescent="0.3">
      <c r="A36" s="13" t="s">
        <v>350</v>
      </c>
      <c r="B36" s="13">
        <v>0</v>
      </c>
      <c r="C36" s="13">
        <v>100</v>
      </c>
    </row>
    <row r="37" spans="1:3" x14ac:dyDescent="0.3">
      <c r="A37" s="13" t="s">
        <v>351</v>
      </c>
      <c r="B37" s="13">
        <v>0</v>
      </c>
      <c r="C37" s="13">
        <v>100</v>
      </c>
    </row>
    <row r="38" spans="1:3" x14ac:dyDescent="0.3">
      <c r="A38" s="13" t="s">
        <v>352</v>
      </c>
      <c r="B38" s="13">
        <v>0</v>
      </c>
      <c r="C38" s="13">
        <v>100</v>
      </c>
    </row>
    <row r="39" spans="1:3" x14ac:dyDescent="0.3">
      <c r="A39" s="13" t="s">
        <v>353</v>
      </c>
      <c r="B39" s="13">
        <v>0</v>
      </c>
      <c r="C39" s="13">
        <v>100</v>
      </c>
    </row>
    <row r="40" spans="1:3" x14ac:dyDescent="0.3">
      <c r="A40" s="13" t="s">
        <v>354</v>
      </c>
      <c r="B40" s="13">
        <v>0</v>
      </c>
      <c r="C40" s="13">
        <v>100</v>
      </c>
    </row>
    <row r="41" spans="1:3" x14ac:dyDescent="0.3">
      <c r="A41" s="13" t="s">
        <v>355</v>
      </c>
      <c r="B41" s="13">
        <v>0</v>
      </c>
      <c r="C41" s="13">
        <v>100</v>
      </c>
    </row>
    <row r="42" spans="1:3" x14ac:dyDescent="0.3">
      <c r="A42" s="13" t="s">
        <v>356</v>
      </c>
      <c r="B42" s="13">
        <v>0</v>
      </c>
      <c r="C42" s="13">
        <v>100</v>
      </c>
    </row>
    <row r="43" spans="1:3" x14ac:dyDescent="0.3">
      <c r="A43" s="13" t="s">
        <v>357</v>
      </c>
      <c r="B43" s="13">
        <v>0</v>
      </c>
      <c r="C43" s="13">
        <v>100</v>
      </c>
    </row>
    <row r="44" spans="1:3" x14ac:dyDescent="0.3">
      <c r="A44" s="13" t="s">
        <v>358</v>
      </c>
      <c r="B44" s="13">
        <v>0</v>
      </c>
      <c r="C44" s="13">
        <v>100</v>
      </c>
    </row>
    <row r="45" spans="1:3" x14ac:dyDescent="0.3">
      <c r="A45" s="13" t="s">
        <v>359</v>
      </c>
      <c r="B45" s="13">
        <v>0</v>
      </c>
      <c r="C45" s="13">
        <v>100</v>
      </c>
    </row>
    <row r="46" spans="1:3" x14ac:dyDescent="0.3">
      <c r="A46" s="13" t="s">
        <v>360</v>
      </c>
      <c r="B46" s="13">
        <v>0</v>
      </c>
      <c r="C46" s="13">
        <v>100</v>
      </c>
    </row>
    <row r="47" spans="1:3" x14ac:dyDescent="0.3">
      <c r="A47" s="13" t="s">
        <v>361</v>
      </c>
      <c r="B47" s="13">
        <v>0</v>
      </c>
      <c r="C47" s="13">
        <v>100</v>
      </c>
    </row>
    <row r="48" spans="1:3" x14ac:dyDescent="0.3">
      <c r="A48" s="13" t="s">
        <v>362</v>
      </c>
      <c r="B48" s="13">
        <v>0</v>
      </c>
      <c r="C48" s="13">
        <v>100</v>
      </c>
    </row>
    <row r="49" spans="1:3" x14ac:dyDescent="0.3">
      <c r="A49" s="13" t="s">
        <v>363</v>
      </c>
      <c r="B49" s="13">
        <v>0</v>
      </c>
      <c r="C49" s="13">
        <v>100</v>
      </c>
    </row>
    <row r="50" spans="1:3" x14ac:dyDescent="0.3">
      <c r="A50" s="13" t="s">
        <v>364</v>
      </c>
      <c r="B50" s="13">
        <v>0</v>
      </c>
      <c r="C50" s="13">
        <v>100</v>
      </c>
    </row>
    <row r="51" spans="1:3" x14ac:dyDescent="0.3">
      <c r="A51" s="13" t="s">
        <v>365</v>
      </c>
      <c r="B51" s="13">
        <v>0</v>
      </c>
      <c r="C51" s="13">
        <v>100</v>
      </c>
    </row>
    <row r="52" spans="1:3" x14ac:dyDescent="0.3">
      <c r="A52" s="13" t="s">
        <v>366</v>
      </c>
      <c r="B52" s="13">
        <v>0</v>
      </c>
      <c r="C52" s="13">
        <v>100</v>
      </c>
    </row>
    <row r="53" spans="1:3" x14ac:dyDescent="0.3">
      <c r="A53" s="13" t="s">
        <v>367</v>
      </c>
      <c r="B53" s="13">
        <v>0</v>
      </c>
      <c r="C53" s="13">
        <v>100</v>
      </c>
    </row>
    <row r="54" spans="1:3" x14ac:dyDescent="0.3">
      <c r="A54" s="13" t="s">
        <v>368</v>
      </c>
      <c r="B54" s="13">
        <v>0</v>
      </c>
      <c r="C54" s="13">
        <v>100</v>
      </c>
    </row>
    <row r="55" spans="1:3" x14ac:dyDescent="0.3">
      <c r="A55" s="13" t="s">
        <v>369</v>
      </c>
      <c r="B55" s="13">
        <v>0</v>
      </c>
      <c r="C55" s="13">
        <v>100</v>
      </c>
    </row>
    <row r="56" spans="1:3" x14ac:dyDescent="0.3">
      <c r="A56" s="13" t="s">
        <v>370</v>
      </c>
      <c r="B56" s="13">
        <v>0</v>
      </c>
      <c r="C56" s="13">
        <v>100</v>
      </c>
    </row>
    <row r="57" spans="1:3" x14ac:dyDescent="0.3">
      <c r="A57" s="13" t="s">
        <v>371</v>
      </c>
      <c r="B57" s="13">
        <v>0</v>
      </c>
      <c r="C57" s="13">
        <v>100</v>
      </c>
    </row>
    <row r="58" spans="1:3" x14ac:dyDescent="0.3">
      <c r="A58" s="13" t="s">
        <v>372</v>
      </c>
      <c r="B58" s="13">
        <v>0</v>
      </c>
      <c r="C58" s="13">
        <v>100</v>
      </c>
    </row>
    <row r="59" spans="1:3" x14ac:dyDescent="0.3">
      <c r="A59" s="13" t="s">
        <v>373</v>
      </c>
      <c r="B59" s="13">
        <v>0</v>
      </c>
      <c r="C59" s="13">
        <v>100</v>
      </c>
    </row>
    <row r="60" spans="1:3" x14ac:dyDescent="0.3">
      <c r="A60" s="13" t="s">
        <v>374</v>
      </c>
      <c r="B60" s="13">
        <v>0</v>
      </c>
      <c r="C60" s="13">
        <v>100</v>
      </c>
    </row>
    <row r="61" spans="1:3" x14ac:dyDescent="0.3">
      <c r="A61" s="13" t="s">
        <v>375</v>
      </c>
      <c r="B61" s="13">
        <v>0</v>
      </c>
      <c r="C61" s="13">
        <v>100</v>
      </c>
    </row>
    <row r="62" spans="1:3" x14ac:dyDescent="0.3">
      <c r="A62" s="13" t="s">
        <v>376</v>
      </c>
      <c r="B62" s="13">
        <v>0</v>
      </c>
      <c r="C62" s="13">
        <v>100</v>
      </c>
    </row>
    <row r="63" spans="1:3" x14ac:dyDescent="0.3">
      <c r="A63" s="13" t="s">
        <v>377</v>
      </c>
      <c r="B63" s="13">
        <v>0</v>
      </c>
      <c r="C63" s="13">
        <v>100</v>
      </c>
    </row>
    <row r="64" spans="1:3" x14ac:dyDescent="0.3">
      <c r="A64" s="13" t="s">
        <v>378</v>
      </c>
      <c r="B64" s="13">
        <v>0</v>
      </c>
      <c r="C64" s="13">
        <v>100</v>
      </c>
    </row>
    <row r="65" spans="1:3" x14ac:dyDescent="0.3">
      <c r="A65" s="13" t="s">
        <v>379</v>
      </c>
      <c r="B65" s="13">
        <v>0</v>
      </c>
      <c r="C65" s="13">
        <v>100</v>
      </c>
    </row>
    <row r="66" spans="1:3" x14ac:dyDescent="0.3">
      <c r="A66" s="13" t="s">
        <v>380</v>
      </c>
      <c r="B66" s="13">
        <v>0</v>
      </c>
      <c r="C66" s="13">
        <v>100</v>
      </c>
    </row>
    <row r="67" spans="1:3" x14ac:dyDescent="0.3">
      <c r="A67" s="13" t="s">
        <v>381</v>
      </c>
      <c r="B67" s="13">
        <v>0</v>
      </c>
      <c r="C67" s="13">
        <v>100</v>
      </c>
    </row>
    <row r="68" spans="1:3" x14ac:dyDescent="0.3">
      <c r="A68" s="13" t="s">
        <v>382</v>
      </c>
      <c r="B68" s="13">
        <v>0</v>
      </c>
      <c r="C68" s="13">
        <v>100</v>
      </c>
    </row>
    <row r="69" spans="1:3" x14ac:dyDescent="0.3">
      <c r="A69" s="13" t="s">
        <v>383</v>
      </c>
      <c r="B69" s="13">
        <v>0</v>
      </c>
      <c r="C69" s="13">
        <v>100</v>
      </c>
    </row>
    <row r="70" spans="1:3" x14ac:dyDescent="0.3">
      <c r="A70" s="13" t="s">
        <v>384</v>
      </c>
      <c r="B70" s="13">
        <v>0</v>
      </c>
      <c r="C70" s="13">
        <v>100</v>
      </c>
    </row>
    <row r="71" spans="1:3" x14ac:dyDescent="0.3">
      <c r="A71" s="13" t="s">
        <v>385</v>
      </c>
      <c r="B71" s="13">
        <v>0</v>
      </c>
      <c r="C71" s="13">
        <v>100</v>
      </c>
    </row>
    <row r="72" spans="1:3" x14ac:dyDescent="0.3">
      <c r="A72" s="13" t="s">
        <v>386</v>
      </c>
      <c r="B72" s="13">
        <v>0</v>
      </c>
      <c r="C72" s="13">
        <v>96</v>
      </c>
    </row>
    <row r="73" spans="1:3" x14ac:dyDescent="0.3">
      <c r="A73" s="13" t="s">
        <v>387</v>
      </c>
      <c r="B73" s="13">
        <v>0</v>
      </c>
      <c r="C73" s="13">
        <v>100</v>
      </c>
    </row>
    <row r="74" spans="1:3" x14ac:dyDescent="0.3">
      <c r="A74" s="13" t="s">
        <v>388</v>
      </c>
      <c r="B74" s="13">
        <v>0</v>
      </c>
      <c r="C74" s="13">
        <v>100</v>
      </c>
    </row>
    <row r="75" spans="1:3" x14ac:dyDescent="0.3">
      <c r="A75" s="13" t="s">
        <v>389</v>
      </c>
      <c r="B75" s="13">
        <v>0</v>
      </c>
      <c r="C75" s="13">
        <v>100</v>
      </c>
    </row>
    <row r="76" spans="1:3" x14ac:dyDescent="0.3">
      <c r="A76" s="13" t="s">
        <v>390</v>
      </c>
      <c r="B76" s="13">
        <v>0</v>
      </c>
      <c r="C76" s="13">
        <v>100</v>
      </c>
    </row>
    <row r="77" spans="1:3" x14ac:dyDescent="0.3">
      <c r="A77" s="13" t="s">
        <v>391</v>
      </c>
      <c r="B77" s="13">
        <v>0</v>
      </c>
      <c r="C77" s="13">
        <v>100</v>
      </c>
    </row>
    <row r="78" spans="1:3" x14ac:dyDescent="0.3">
      <c r="A78" s="13" t="s">
        <v>392</v>
      </c>
      <c r="B78" s="13">
        <v>0</v>
      </c>
      <c r="C78" s="13">
        <v>100</v>
      </c>
    </row>
    <row r="79" spans="1:3" x14ac:dyDescent="0.3">
      <c r="A79" s="13" t="s">
        <v>393</v>
      </c>
      <c r="B79" s="13">
        <v>0</v>
      </c>
      <c r="C79" s="13">
        <v>100</v>
      </c>
    </row>
    <row r="80" spans="1:3" x14ac:dyDescent="0.3">
      <c r="A80" s="13" t="s">
        <v>394</v>
      </c>
      <c r="B80" s="13">
        <v>0</v>
      </c>
      <c r="C80" s="13">
        <v>100</v>
      </c>
    </row>
    <row r="81" spans="1:3" x14ac:dyDescent="0.3">
      <c r="A81" s="13" t="s">
        <v>395</v>
      </c>
      <c r="B81" s="13">
        <v>0</v>
      </c>
      <c r="C81" s="13">
        <v>100</v>
      </c>
    </row>
    <row r="82" spans="1:3" x14ac:dyDescent="0.3">
      <c r="A82" s="13" t="s">
        <v>396</v>
      </c>
      <c r="B82" s="13">
        <v>0</v>
      </c>
      <c r="C82" s="13">
        <v>100</v>
      </c>
    </row>
    <row r="83" spans="1:3" x14ac:dyDescent="0.3">
      <c r="A83" s="13" t="s">
        <v>397</v>
      </c>
      <c r="B83" s="13">
        <v>0</v>
      </c>
      <c r="C83" s="13">
        <v>100</v>
      </c>
    </row>
    <row r="84" spans="1:3" x14ac:dyDescent="0.3">
      <c r="A84" s="13" t="s">
        <v>398</v>
      </c>
      <c r="B84" s="13">
        <v>0</v>
      </c>
      <c r="C84" s="13">
        <v>100</v>
      </c>
    </row>
    <row r="85" spans="1:3" x14ac:dyDescent="0.3">
      <c r="A85" s="13" t="s">
        <v>399</v>
      </c>
      <c r="B85" s="13">
        <v>0</v>
      </c>
      <c r="C85" s="13">
        <v>100</v>
      </c>
    </row>
    <row r="86" spans="1:3" x14ac:dyDescent="0.3">
      <c r="A86" s="13" t="s">
        <v>400</v>
      </c>
      <c r="B86" s="13">
        <v>0</v>
      </c>
      <c r="C86" s="13">
        <v>100</v>
      </c>
    </row>
    <row r="87" spans="1:3" x14ac:dyDescent="0.3">
      <c r="A87" s="13" t="s">
        <v>401</v>
      </c>
      <c r="B87" s="13">
        <v>0</v>
      </c>
      <c r="C87" s="13">
        <v>100</v>
      </c>
    </row>
    <row r="88" spans="1:3" x14ac:dyDescent="0.3">
      <c r="A88" s="13" t="s">
        <v>402</v>
      </c>
      <c r="B88" s="13">
        <v>0</v>
      </c>
      <c r="C88" s="13">
        <v>100</v>
      </c>
    </row>
    <row r="89" spans="1:3" x14ac:dyDescent="0.3">
      <c r="A89" s="13" t="s">
        <v>403</v>
      </c>
      <c r="B89" s="13">
        <v>0</v>
      </c>
      <c r="C89" s="13">
        <v>100</v>
      </c>
    </row>
    <row r="90" spans="1:3" x14ac:dyDescent="0.3">
      <c r="A90" s="13" t="s">
        <v>404</v>
      </c>
      <c r="B90" s="13">
        <v>0</v>
      </c>
      <c r="C90" s="13">
        <v>100</v>
      </c>
    </row>
    <row r="91" spans="1:3" x14ac:dyDescent="0.3">
      <c r="A91" s="13" t="s">
        <v>405</v>
      </c>
      <c r="B91" s="13">
        <v>0</v>
      </c>
      <c r="C91" s="13">
        <v>100</v>
      </c>
    </row>
    <row r="92" spans="1:3" x14ac:dyDescent="0.3">
      <c r="A92" s="13" t="s">
        <v>406</v>
      </c>
      <c r="B92" s="13">
        <v>0</v>
      </c>
      <c r="C92" s="13">
        <v>100</v>
      </c>
    </row>
    <row r="93" spans="1:3" x14ac:dyDescent="0.3">
      <c r="A93" s="13" t="s">
        <v>407</v>
      </c>
      <c r="B93" s="13">
        <v>0</v>
      </c>
      <c r="C93" s="13">
        <v>100</v>
      </c>
    </row>
    <row r="94" spans="1:3" x14ac:dyDescent="0.3">
      <c r="A94" s="13" t="s">
        <v>408</v>
      </c>
      <c r="B94" s="13">
        <v>0</v>
      </c>
      <c r="C94" s="13">
        <v>100</v>
      </c>
    </row>
    <row r="95" spans="1:3" x14ac:dyDescent="0.3">
      <c r="A95" s="13" t="s">
        <v>409</v>
      </c>
      <c r="B95" s="13">
        <v>0</v>
      </c>
      <c r="C95" s="13">
        <v>100</v>
      </c>
    </row>
    <row r="96" spans="1:3" x14ac:dyDescent="0.3">
      <c r="A96" s="13" t="s">
        <v>410</v>
      </c>
      <c r="B96" s="13">
        <v>0</v>
      </c>
      <c r="C96" s="13">
        <v>100</v>
      </c>
    </row>
    <row r="97" spans="1:3" x14ac:dyDescent="0.3">
      <c r="A97" s="13" t="s">
        <v>411</v>
      </c>
      <c r="B97" s="13">
        <v>0</v>
      </c>
      <c r="C97" s="13">
        <v>100</v>
      </c>
    </row>
    <row r="98" spans="1:3" x14ac:dyDescent="0.3">
      <c r="A98" s="13" t="s">
        <v>412</v>
      </c>
      <c r="B98" s="13">
        <v>0</v>
      </c>
      <c r="C98" s="13">
        <v>100</v>
      </c>
    </row>
    <row r="99" spans="1:3" x14ac:dyDescent="0.3">
      <c r="A99" s="13" t="s">
        <v>413</v>
      </c>
      <c r="B99" s="13">
        <v>0</v>
      </c>
      <c r="C99" s="13">
        <v>100</v>
      </c>
    </row>
    <row r="100" spans="1:3" x14ac:dyDescent="0.3">
      <c r="A100" s="13" t="s">
        <v>414</v>
      </c>
      <c r="B100" s="13">
        <v>0</v>
      </c>
      <c r="C100" s="13">
        <v>100</v>
      </c>
    </row>
    <row r="101" spans="1:3" x14ac:dyDescent="0.3">
      <c r="A101" s="13" t="s">
        <v>415</v>
      </c>
      <c r="B101" s="13">
        <v>0</v>
      </c>
      <c r="C101" s="13">
        <v>100</v>
      </c>
    </row>
    <row r="102" spans="1:3" x14ac:dyDescent="0.3">
      <c r="A102" s="13" t="s">
        <v>416</v>
      </c>
      <c r="B102" s="13">
        <v>0</v>
      </c>
      <c r="C102" s="13">
        <v>100</v>
      </c>
    </row>
    <row r="103" spans="1:3" x14ac:dyDescent="0.3">
      <c r="A103" s="13" t="s">
        <v>417</v>
      </c>
      <c r="B103" s="13">
        <v>0</v>
      </c>
      <c r="C103" s="13">
        <v>96</v>
      </c>
    </row>
    <row r="104" spans="1:3" x14ac:dyDescent="0.3">
      <c r="A104" s="13" t="s">
        <v>418</v>
      </c>
      <c r="B104" s="13">
        <v>0</v>
      </c>
      <c r="C104" s="13">
        <v>100</v>
      </c>
    </row>
    <row r="105" spans="1:3" x14ac:dyDescent="0.3">
      <c r="A105" s="13" t="s">
        <v>419</v>
      </c>
      <c r="B105" s="13">
        <v>0</v>
      </c>
      <c r="C105" s="13">
        <v>100</v>
      </c>
    </row>
    <row r="106" spans="1:3" x14ac:dyDescent="0.3">
      <c r="A106" s="13" t="s">
        <v>420</v>
      </c>
      <c r="B106" s="13">
        <v>0</v>
      </c>
      <c r="C106" s="13">
        <v>100</v>
      </c>
    </row>
    <row r="107" spans="1:3" x14ac:dyDescent="0.3">
      <c r="A107" s="13" t="s">
        <v>421</v>
      </c>
      <c r="B107" s="13">
        <v>0</v>
      </c>
      <c r="C107" s="13">
        <v>100</v>
      </c>
    </row>
    <row r="108" spans="1:3" x14ac:dyDescent="0.3">
      <c r="A108" s="13" t="s">
        <v>422</v>
      </c>
      <c r="B108" s="13">
        <v>0</v>
      </c>
      <c r="C108" s="13">
        <v>100</v>
      </c>
    </row>
    <row r="109" spans="1:3" x14ac:dyDescent="0.3">
      <c r="A109" s="13" t="s">
        <v>423</v>
      </c>
      <c r="B109" s="13">
        <v>0</v>
      </c>
      <c r="C109" s="13">
        <v>100</v>
      </c>
    </row>
    <row r="110" spans="1:3" x14ac:dyDescent="0.3">
      <c r="A110" s="13" t="s">
        <v>424</v>
      </c>
      <c r="B110" s="13">
        <v>0</v>
      </c>
      <c r="C110" s="13">
        <v>100</v>
      </c>
    </row>
    <row r="111" spans="1:3" x14ac:dyDescent="0.3">
      <c r="A111" s="13" t="s">
        <v>425</v>
      </c>
      <c r="B111" s="13">
        <v>0</v>
      </c>
      <c r="C111" s="13">
        <v>100</v>
      </c>
    </row>
    <row r="112" spans="1:3" x14ac:dyDescent="0.3">
      <c r="A112" s="13" t="s">
        <v>426</v>
      </c>
      <c r="B112" s="13">
        <v>0</v>
      </c>
      <c r="C112" s="13">
        <v>100</v>
      </c>
    </row>
    <row r="113" spans="1:3" x14ac:dyDescent="0.3">
      <c r="A113" s="13" t="s">
        <v>427</v>
      </c>
      <c r="B113" s="13">
        <v>0</v>
      </c>
      <c r="C113" s="13">
        <v>100</v>
      </c>
    </row>
    <row r="114" spans="1:3" x14ac:dyDescent="0.3">
      <c r="A114" s="13" t="s">
        <v>428</v>
      </c>
      <c r="B114" s="13">
        <v>0</v>
      </c>
      <c r="C114" s="13">
        <v>100</v>
      </c>
    </row>
    <row r="115" spans="1:3" x14ac:dyDescent="0.3">
      <c r="A115" s="13" t="s">
        <v>429</v>
      </c>
      <c r="B115" s="13">
        <v>0</v>
      </c>
      <c r="C115" s="13">
        <v>100</v>
      </c>
    </row>
    <row r="116" spans="1:3" x14ac:dyDescent="0.3">
      <c r="A116" s="13" t="s">
        <v>430</v>
      </c>
      <c r="B116" s="13">
        <v>0</v>
      </c>
      <c r="C116" s="13">
        <v>100</v>
      </c>
    </row>
    <row r="117" spans="1:3" x14ac:dyDescent="0.3">
      <c r="A117" s="13" t="s">
        <v>431</v>
      </c>
      <c r="B117" s="13">
        <v>0</v>
      </c>
      <c r="C117" s="13">
        <v>100</v>
      </c>
    </row>
    <row r="118" spans="1:3" x14ac:dyDescent="0.3">
      <c r="A118" s="13" t="s">
        <v>432</v>
      </c>
      <c r="B118" s="13">
        <v>0</v>
      </c>
      <c r="C118" s="13">
        <v>100</v>
      </c>
    </row>
    <row r="119" spans="1:3" x14ac:dyDescent="0.3">
      <c r="A119" s="13" t="s">
        <v>433</v>
      </c>
      <c r="B119" s="13">
        <v>0</v>
      </c>
      <c r="C119" s="13">
        <v>100</v>
      </c>
    </row>
    <row r="120" spans="1:3" x14ac:dyDescent="0.3">
      <c r="A120" s="13" t="s">
        <v>434</v>
      </c>
      <c r="B120" s="13">
        <v>0</v>
      </c>
      <c r="C120" s="13">
        <v>100</v>
      </c>
    </row>
    <row r="121" spans="1:3" x14ac:dyDescent="0.3">
      <c r="A121" s="13" t="s">
        <v>435</v>
      </c>
      <c r="B121" s="13">
        <v>0</v>
      </c>
      <c r="C121" s="13">
        <v>100</v>
      </c>
    </row>
    <row r="122" spans="1:3" x14ac:dyDescent="0.3">
      <c r="A122" s="13" t="s">
        <v>436</v>
      </c>
      <c r="B122" s="13">
        <v>0</v>
      </c>
      <c r="C122" s="13">
        <v>100</v>
      </c>
    </row>
    <row r="123" spans="1:3" x14ac:dyDescent="0.3">
      <c r="A123" s="13" t="s">
        <v>437</v>
      </c>
      <c r="B123" s="13">
        <v>0</v>
      </c>
      <c r="C123" s="13">
        <v>58</v>
      </c>
    </row>
    <row r="124" spans="1:3" x14ac:dyDescent="0.3">
      <c r="A124" s="13" t="s">
        <v>438</v>
      </c>
      <c r="B124" s="13">
        <v>0</v>
      </c>
      <c r="C124" s="13">
        <v>63</v>
      </c>
    </row>
    <row r="125" spans="1:3" x14ac:dyDescent="0.3">
      <c r="A125" s="13" t="s">
        <v>439</v>
      </c>
      <c r="B125" s="13">
        <v>0</v>
      </c>
      <c r="C125" s="13">
        <v>100</v>
      </c>
    </row>
    <row r="126" spans="1:3" x14ac:dyDescent="0.3">
      <c r="A126" s="13" t="s">
        <v>440</v>
      </c>
      <c r="B126" s="13">
        <v>0</v>
      </c>
      <c r="C126" s="13">
        <v>100</v>
      </c>
    </row>
    <row r="127" spans="1:3" x14ac:dyDescent="0.3">
      <c r="A127" s="13" t="s">
        <v>441</v>
      </c>
      <c r="B127" s="13">
        <v>0</v>
      </c>
      <c r="C127" s="13">
        <v>100</v>
      </c>
    </row>
    <row r="128" spans="1:3" x14ac:dyDescent="0.3">
      <c r="A128" s="13" t="s">
        <v>442</v>
      </c>
      <c r="B128" s="13">
        <v>0</v>
      </c>
      <c r="C128" s="13">
        <v>100</v>
      </c>
    </row>
    <row r="129" spans="1:3" x14ac:dyDescent="0.3">
      <c r="A129" s="13" t="s">
        <v>443</v>
      </c>
      <c r="B129" s="13">
        <v>0</v>
      </c>
      <c r="C129" s="13">
        <v>100</v>
      </c>
    </row>
    <row r="130" spans="1:3" x14ac:dyDescent="0.3">
      <c r="A130" s="13" t="s">
        <v>444</v>
      </c>
      <c r="B130" s="13">
        <v>0</v>
      </c>
      <c r="C130" s="13">
        <v>100</v>
      </c>
    </row>
    <row r="131" spans="1:3" x14ac:dyDescent="0.3">
      <c r="A131" s="13" t="s">
        <v>445</v>
      </c>
      <c r="B131" s="13">
        <v>0</v>
      </c>
      <c r="C131" s="13">
        <v>100</v>
      </c>
    </row>
    <row r="132" spans="1:3" x14ac:dyDescent="0.3">
      <c r="A132" s="13" t="s">
        <v>446</v>
      </c>
      <c r="B132" s="13">
        <v>0</v>
      </c>
      <c r="C132" s="13">
        <v>100</v>
      </c>
    </row>
    <row r="133" spans="1:3" x14ac:dyDescent="0.3">
      <c r="A133" s="13" t="s">
        <v>447</v>
      </c>
      <c r="B133" s="13">
        <v>0</v>
      </c>
      <c r="C133" s="13">
        <v>100</v>
      </c>
    </row>
    <row r="134" spans="1:3" x14ac:dyDescent="0.3">
      <c r="A134" s="13" t="s">
        <v>448</v>
      </c>
      <c r="B134" s="13">
        <v>0</v>
      </c>
      <c r="C134" s="13">
        <v>100</v>
      </c>
    </row>
    <row r="135" spans="1:3" x14ac:dyDescent="0.3">
      <c r="A135" s="13" t="s">
        <v>449</v>
      </c>
      <c r="B135" s="13">
        <v>0</v>
      </c>
      <c r="C135" s="13">
        <v>100</v>
      </c>
    </row>
    <row r="136" spans="1:3" x14ac:dyDescent="0.3">
      <c r="A136" s="13" t="s">
        <v>450</v>
      </c>
      <c r="B136" s="13">
        <v>0</v>
      </c>
      <c r="C136" s="13">
        <v>100</v>
      </c>
    </row>
    <row r="137" spans="1:3" x14ac:dyDescent="0.3">
      <c r="A137" s="13" t="s">
        <v>451</v>
      </c>
      <c r="B137" s="13">
        <v>0</v>
      </c>
      <c r="C137" s="13">
        <v>100</v>
      </c>
    </row>
    <row r="138" spans="1:3" x14ac:dyDescent="0.3">
      <c r="A138" s="13" t="s">
        <v>452</v>
      </c>
      <c r="B138" s="13">
        <v>0</v>
      </c>
      <c r="C138" s="13">
        <v>100</v>
      </c>
    </row>
    <row r="139" spans="1:3" x14ac:dyDescent="0.3">
      <c r="A139" s="13" t="s">
        <v>453</v>
      </c>
      <c r="B139" s="13">
        <v>0</v>
      </c>
      <c r="C139" s="13">
        <v>100</v>
      </c>
    </row>
    <row r="140" spans="1:3" x14ac:dyDescent="0.3">
      <c r="A140" s="13" t="s">
        <v>454</v>
      </c>
      <c r="B140" s="13">
        <v>0</v>
      </c>
      <c r="C140" s="13">
        <v>100</v>
      </c>
    </row>
    <row r="141" spans="1:3" x14ac:dyDescent="0.3">
      <c r="A141" s="13" t="s">
        <v>455</v>
      </c>
      <c r="B141" s="13">
        <v>0</v>
      </c>
      <c r="C141" s="13">
        <v>100</v>
      </c>
    </row>
    <row r="142" spans="1:3" x14ac:dyDescent="0.3">
      <c r="A142" s="13" t="s">
        <v>456</v>
      </c>
      <c r="B142" s="13">
        <v>0</v>
      </c>
      <c r="C142" s="13">
        <v>100</v>
      </c>
    </row>
    <row r="143" spans="1:3" x14ac:dyDescent="0.3">
      <c r="A143" s="13" t="s">
        <v>457</v>
      </c>
      <c r="B143" s="13">
        <v>0</v>
      </c>
      <c r="C143" s="13">
        <v>100</v>
      </c>
    </row>
    <row r="144" spans="1:3" x14ac:dyDescent="0.3">
      <c r="A144" s="13" t="s">
        <v>458</v>
      </c>
      <c r="B144" s="13">
        <v>0</v>
      </c>
      <c r="C144" s="13">
        <v>100</v>
      </c>
    </row>
    <row r="145" spans="1:3" x14ac:dyDescent="0.3">
      <c r="A145" s="13" t="s">
        <v>459</v>
      </c>
      <c r="B145" s="13">
        <v>0</v>
      </c>
      <c r="C145" s="13">
        <v>100</v>
      </c>
    </row>
    <row r="146" spans="1:3" x14ac:dyDescent="0.3">
      <c r="A146" s="13" t="s">
        <v>460</v>
      </c>
      <c r="B146" s="13">
        <v>0</v>
      </c>
      <c r="C146" s="13">
        <v>100</v>
      </c>
    </row>
    <row r="147" spans="1:3" x14ac:dyDescent="0.3">
      <c r="A147" s="13" t="s">
        <v>461</v>
      </c>
      <c r="B147" s="13">
        <v>0</v>
      </c>
      <c r="C147" s="13">
        <v>100</v>
      </c>
    </row>
    <row r="148" spans="1:3" x14ac:dyDescent="0.3">
      <c r="A148" s="13" t="s">
        <v>462</v>
      </c>
      <c r="B148" s="13">
        <v>0</v>
      </c>
      <c r="C148" s="13">
        <v>100</v>
      </c>
    </row>
    <row r="149" spans="1:3" x14ac:dyDescent="0.3">
      <c r="A149" s="13" t="s">
        <v>463</v>
      </c>
      <c r="B149" s="13">
        <v>0</v>
      </c>
      <c r="C149" s="13">
        <v>100</v>
      </c>
    </row>
    <row r="150" spans="1:3" x14ac:dyDescent="0.3">
      <c r="A150" s="13" t="s">
        <v>464</v>
      </c>
      <c r="B150" s="13">
        <v>0</v>
      </c>
      <c r="C150" s="13">
        <v>100</v>
      </c>
    </row>
    <row r="151" spans="1:3" x14ac:dyDescent="0.3">
      <c r="A151" s="13" t="s">
        <v>465</v>
      </c>
      <c r="B151" s="13">
        <v>0</v>
      </c>
      <c r="C151" s="13">
        <v>100</v>
      </c>
    </row>
    <row r="152" spans="1:3" x14ac:dyDescent="0.3">
      <c r="A152" s="13" t="s">
        <v>466</v>
      </c>
      <c r="B152" s="13">
        <v>0</v>
      </c>
      <c r="C152" s="13">
        <v>100</v>
      </c>
    </row>
    <row r="153" spans="1:3" x14ac:dyDescent="0.3">
      <c r="A153" s="13" t="s">
        <v>467</v>
      </c>
      <c r="B153" s="13">
        <v>0</v>
      </c>
      <c r="C153" s="13">
        <v>100</v>
      </c>
    </row>
    <row r="154" spans="1:3" x14ac:dyDescent="0.3">
      <c r="A154" s="13" t="s">
        <v>468</v>
      </c>
      <c r="B154" s="13">
        <v>0</v>
      </c>
      <c r="C154" s="13">
        <v>29</v>
      </c>
    </row>
    <row r="155" spans="1:3" x14ac:dyDescent="0.3">
      <c r="A155" s="13" t="s">
        <v>469</v>
      </c>
      <c r="B155" s="13">
        <v>0</v>
      </c>
      <c r="C155" s="13">
        <v>46</v>
      </c>
    </row>
    <row r="156" spans="1:3" x14ac:dyDescent="0.3">
      <c r="A156" s="13" t="s">
        <v>470</v>
      </c>
      <c r="B156" s="13">
        <v>0</v>
      </c>
      <c r="C156" s="13">
        <v>100</v>
      </c>
    </row>
    <row r="157" spans="1:3" x14ac:dyDescent="0.3">
      <c r="A157" s="13" t="s">
        <v>471</v>
      </c>
      <c r="B157" s="13">
        <v>0</v>
      </c>
      <c r="C157" s="13">
        <v>100</v>
      </c>
    </row>
    <row r="158" spans="1:3" x14ac:dyDescent="0.3">
      <c r="A158" s="13" t="s">
        <v>472</v>
      </c>
      <c r="B158" s="13">
        <v>0</v>
      </c>
      <c r="C158" s="13">
        <v>100</v>
      </c>
    </row>
    <row r="159" spans="1:3" x14ac:dyDescent="0.3">
      <c r="A159" s="13" t="s">
        <v>473</v>
      </c>
      <c r="B159" s="13">
        <v>0</v>
      </c>
      <c r="C159" s="13">
        <v>100</v>
      </c>
    </row>
    <row r="160" spans="1:3" x14ac:dyDescent="0.3">
      <c r="A160" s="13" t="s">
        <v>474</v>
      </c>
      <c r="B160" s="13">
        <v>0</v>
      </c>
      <c r="C160" s="13">
        <v>100</v>
      </c>
    </row>
    <row r="161" spans="1:3" x14ac:dyDescent="0.3">
      <c r="A161" s="13" t="s">
        <v>475</v>
      </c>
      <c r="B161" s="13">
        <v>0</v>
      </c>
      <c r="C161" s="13">
        <v>100</v>
      </c>
    </row>
    <row r="162" spans="1:3" x14ac:dyDescent="0.3">
      <c r="A162" s="13" t="s">
        <v>476</v>
      </c>
      <c r="B162" s="13">
        <v>0</v>
      </c>
      <c r="C162" s="13">
        <v>100</v>
      </c>
    </row>
    <row r="163" spans="1:3" x14ac:dyDescent="0.3">
      <c r="A163" s="13" t="s">
        <v>477</v>
      </c>
      <c r="B163" s="13">
        <v>0</v>
      </c>
      <c r="C163" s="13">
        <v>100</v>
      </c>
    </row>
    <row r="164" spans="1:3" x14ac:dyDescent="0.3">
      <c r="A164" s="13" t="s">
        <v>478</v>
      </c>
      <c r="B164" s="13">
        <v>0</v>
      </c>
      <c r="C164" s="13">
        <v>100</v>
      </c>
    </row>
    <row r="165" spans="1:3" x14ac:dyDescent="0.3">
      <c r="A165" s="13" t="s">
        <v>479</v>
      </c>
      <c r="B165" s="13">
        <v>0</v>
      </c>
      <c r="C165" s="13">
        <v>100</v>
      </c>
    </row>
    <row r="166" spans="1:3" x14ac:dyDescent="0.3">
      <c r="A166" s="13" t="s">
        <v>480</v>
      </c>
      <c r="B166" s="13">
        <v>0</v>
      </c>
      <c r="C166" s="13">
        <v>100</v>
      </c>
    </row>
    <row r="167" spans="1:3" x14ac:dyDescent="0.3">
      <c r="A167" s="13" t="s">
        <v>481</v>
      </c>
      <c r="B167" s="13">
        <v>0</v>
      </c>
      <c r="C167" s="13">
        <v>100</v>
      </c>
    </row>
    <row r="168" spans="1:3" x14ac:dyDescent="0.3">
      <c r="A168" s="13" t="s">
        <v>482</v>
      </c>
      <c r="B168" s="13">
        <v>0</v>
      </c>
      <c r="C168" s="13">
        <v>100</v>
      </c>
    </row>
    <row r="169" spans="1:3" x14ac:dyDescent="0.3">
      <c r="A169" s="13" t="s">
        <v>483</v>
      </c>
      <c r="B169" s="13">
        <v>0</v>
      </c>
      <c r="C169" s="13">
        <v>100</v>
      </c>
    </row>
    <row r="170" spans="1:3" x14ac:dyDescent="0.3">
      <c r="A170" s="13" t="s">
        <v>484</v>
      </c>
      <c r="B170" s="13">
        <v>0</v>
      </c>
      <c r="C170" s="13">
        <v>100</v>
      </c>
    </row>
    <row r="171" spans="1:3" x14ac:dyDescent="0.3">
      <c r="A171" s="13" t="s">
        <v>485</v>
      </c>
      <c r="B171" s="13">
        <v>0</v>
      </c>
      <c r="C171" s="13">
        <v>100</v>
      </c>
    </row>
    <row r="172" spans="1:3" x14ac:dyDescent="0.3">
      <c r="A172" s="13" t="s">
        <v>486</v>
      </c>
      <c r="B172" s="13">
        <v>0</v>
      </c>
      <c r="C172" s="13">
        <v>100</v>
      </c>
    </row>
    <row r="173" spans="1:3" x14ac:dyDescent="0.3">
      <c r="A173" s="13" t="s">
        <v>487</v>
      </c>
      <c r="B173" s="13">
        <v>0</v>
      </c>
      <c r="C173" s="13">
        <v>100</v>
      </c>
    </row>
    <row r="174" spans="1:3" x14ac:dyDescent="0.3">
      <c r="A174" s="13" t="s">
        <v>488</v>
      </c>
      <c r="B174" s="13">
        <v>0</v>
      </c>
      <c r="C174" s="13">
        <v>100</v>
      </c>
    </row>
    <row r="175" spans="1:3" x14ac:dyDescent="0.3">
      <c r="A175" s="13" t="s">
        <v>489</v>
      </c>
      <c r="B175" s="13">
        <v>0</v>
      </c>
      <c r="C175" s="13">
        <v>100</v>
      </c>
    </row>
    <row r="176" spans="1:3" x14ac:dyDescent="0.3">
      <c r="A176" s="13" t="s">
        <v>490</v>
      </c>
      <c r="B176" s="13">
        <v>0</v>
      </c>
      <c r="C176" s="13">
        <v>100</v>
      </c>
    </row>
    <row r="177" spans="1:3" x14ac:dyDescent="0.3">
      <c r="A177" s="13" t="s">
        <v>491</v>
      </c>
      <c r="B177" s="13">
        <v>0</v>
      </c>
      <c r="C177" s="13">
        <v>100</v>
      </c>
    </row>
    <row r="178" spans="1:3" x14ac:dyDescent="0.3">
      <c r="A178" s="13" t="s">
        <v>492</v>
      </c>
      <c r="B178" s="13">
        <v>0</v>
      </c>
      <c r="C178" s="13">
        <v>100</v>
      </c>
    </row>
    <row r="179" spans="1:3" x14ac:dyDescent="0.3">
      <c r="A179" s="13" t="s">
        <v>493</v>
      </c>
      <c r="B179" s="13">
        <v>0</v>
      </c>
      <c r="C179" s="13">
        <v>100</v>
      </c>
    </row>
    <row r="180" spans="1:3" x14ac:dyDescent="0.3">
      <c r="A180" s="13" t="s">
        <v>494</v>
      </c>
      <c r="B180" s="13">
        <v>0</v>
      </c>
      <c r="C180" s="13">
        <v>79</v>
      </c>
    </row>
    <row r="181" spans="1:3" x14ac:dyDescent="0.3">
      <c r="A181" s="13" t="s">
        <v>495</v>
      </c>
      <c r="B181" s="13">
        <v>0</v>
      </c>
      <c r="C181" s="13">
        <v>33</v>
      </c>
    </row>
    <row r="182" spans="1:3" x14ac:dyDescent="0.3">
      <c r="A182" s="13" t="s">
        <v>496</v>
      </c>
      <c r="B182" s="13">
        <v>0</v>
      </c>
      <c r="C182" s="13">
        <v>100</v>
      </c>
    </row>
    <row r="183" spans="1:3" x14ac:dyDescent="0.3">
      <c r="A183" s="13" t="s">
        <v>497</v>
      </c>
      <c r="B183" s="13">
        <v>0</v>
      </c>
      <c r="C183" s="13">
        <v>100</v>
      </c>
    </row>
    <row r="184" spans="1:3" x14ac:dyDescent="0.3">
      <c r="A184" s="13" t="s">
        <v>498</v>
      </c>
      <c r="B184" s="13">
        <v>0</v>
      </c>
      <c r="C184" s="13">
        <v>100</v>
      </c>
    </row>
    <row r="185" spans="1:3" x14ac:dyDescent="0.3">
      <c r="A185" s="13" t="s">
        <v>499</v>
      </c>
      <c r="B185" s="13">
        <v>0</v>
      </c>
      <c r="C185" s="13">
        <v>100</v>
      </c>
    </row>
    <row r="186" spans="1:3" x14ac:dyDescent="0.3">
      <c r="A186" s="13" t="s">
        <v>500</v>
      </c>
      <c r="B186" s="13">
        <v>0</v>
      </c>
      <c r="C186" s="13">
        <v>100</v>
      </c>
    </row>
    <row r="187" spans="1:3" x14ac:dyDescent="0.3">
      <c r="A187" s="13" t="s">
        <v>501</v>
      </c>
      <c r="B187" s="13">
        <v>0</v>
      </c>
      <c r="C187" s="13">
        <v>100</v>
      </c>
    </row>
    <row r="188" spans="1:3" x14ac:dyDescent="0.3">
      <c r="A188" s="13" t="s">
        <v>502</v>
      </c>
      <c r="B188" s="13">
        <v>0</v>
      </c>
      <c r="C188" s="13">
        <v>100</v>
      </c>
    </row>
    <row r="189" spans="1:3" x14ac:dyDescent="0.3">
      <c r="A189" s="13" t="s">
        <v>503</v>
      </c>
      <c r="B189" s="13">
        <v>0</v>
      </c>
      <c r="C189" s="13">
        <v>100</v>
      </c>
    </row>
    <row r="190" spans="1:3" x14ac:dyDescent="0.3">
      <c r="A190" s="13" t="s">
        <v>504</v>
      </c>
      <c r="B190" s="13">
        <v>0</v>
      </c>
      <c r="C190" s="13">
        <v>100</v>
      </c>
    </row>
    <row r="191" spans="1:3" x14ac:dyDescent="0.3">
      <c r="A191" s="13" t="s">
        <v>505</v>
      </c>
      <c r="B191" s="13">
        <v>0</v>
      </c>
      <c r="C191" s="13">
        <v>100</v>
      </c>
    </row>
    <row r="192" spans="1:3" x14ac:dyDescent="0.3">
      <c r="A192" s="13" t="s">
        <v>506</v>
      </c>
      <c r="B192" s="13">
        <v>0</v>
      </c>
      <c r="C192" s="13">
        <v>100</v>
      </c>
    </row>
    <row r="193" spans="1:3" x14ac:dyDescent="0.3">
      <c r="A193" s="13" t="s">
        <v>507</v>
      </c>
      <c r="B193" s="13">
        <v>0</v>
      </c>
      <c r="C193" s="13">
        <v>100</v>
      </c>
    </row>
    <row r="194" spans="1:3" x14ac:dyDescent="0.3">
      <c r="A194" s="13" t="s">
        <v>508</v>
      </c>
      <c r="B194" s="13">
        <v>0</v>
      </c>
      <c r="C194" s="13">
        <v>100</v>
      </c>
    </row>
    <row r="195" spans="1:3" x14ac:dyDescent="0.3">
      <c r="A195" s="13" t="s">
        <v>509</v>
      </c>
      <c r="B195" s="13">
        <v>0</v>
      </c>
      <c r="C195" s="13">
        <v>100</v>
      </c>
    </row>
    <row r="196" spans="1:3" x14ac:dyDescent="0.3">
      <c r="A196" s="13" t="s">
        <v>510</v>
      </c>
      <c r="B196" s="13">
        <v>0</v>
      </c>
      <c r="C196" s="13">
        <v>100</v>
      </c>
    </row>
    <row r="197" spans="1:3" x14ac:dyDescent="0.3">
      <c r="A197" s="13" t="s">
        <v>511</v>
      </c>
      <c r="B197" s="13">
        <v>0</v>
      </c>
      <c r="C197" s="13">
        <v>100</v>
      </c>
    </row>
    <row r="198" spans="1:3" x14ac:dyDescent="0.3">
      <c r="A198" s="13" t="s">
        <v>512</v>
      </c>
      <c r="B198" s="13">
        <v>0</v>
      </c>
      <c r="C198" s="13">
        <v>100</v>
      </c>
    </row>
    <row r="199" spans="1:3" x14ac:dyDescent="0.3">
      <c r="A199" s="13" t="s">
        <v>513</v>
      </c>
      <c r="B199" s="13">
        <v>0</v>
      </c>
      <c r="C199" s="13">
        <v>100</v>
      </c>
    </row>
    <row r="200" spans="1:3" x14ac:dyDescent="0.3">
      <c r="A200" s="13" t="s">
        <v>514</v>
      </c>
      <c r="B200" s="13">
        <v>0</v>
      </c>
      <c r="C200" s="13">
        <v>100</v>
      </c>
    </row>
    <row r="201" spans="1:3" x14ac:dyDescent="0.3">
      <c r="A201" s="13" t="s">
        <v>515</v>
      </c>
      <c r="B201" s="13">
        <v>0</v>
      </c>
      <c r="C201" s="13">
        <v>100</v>
      </c>
    </row>
    <row r="202" spans="1:3" x14ac:dyDescent="0.3">
      <c r="A202" s="13" t="s">
        <v>516</v>
      </c>
      <c r="B202" s="13">
        <v>0</v>
      </c>
      <c r="C202" s="13">
        <v>100</v>
      </c>
    </row>
    <row r="203" spans="1:3" x14ac:dyDescent="0.3">
      <c r="A203" s="13" t="s">
        <v>517</v>
      </c>
      <c r="B203" s="13">
        <v>0</v>
      </c>
      <c r="C203" s="13">
        <v>100</v>
      </c>
    </row>
    <row r="204" spans="1:3" x14ac:dyDescent="0.3">
      <c r="A204" s="13" t="s">
        <v>518</v>
      </c>
      <c r="B204" s="13">
        <v>0</v>
      </c>
      <c r="C204" s="13">
        <v>100</v>
      </c>
    </row>
    <row r="205" spans="1:3" x14ac:dyDescent="0.3">
      <c r="A205" s="13" t="s">
        <v>519</v>
      </c>
      <c r="B205" s="13">
        <v>0</v>
      </c>
      <c r="C205" s="13">
        <v>100</v>
      </c>
    </row>
    <row r="206" spans="1:3" x14ac:dyDescent="0.3">
      <c r="A206" s="13" t="s">
        <v>520</v>
      </c>
      <c r="B206" s="13">
        <v>0</v>
      </c>
      <c r="C206" s="13">
        <v>100</v>
      </c>
    </row>
    <row r="207" spans="1:3" x14ac:dyDescent="0.3">
      <c r="A207" s="13" t="s">
        <v>521</v>
      </c>
      <c r="B207" s="13">
        <v>0</v>
      </c>
      <c r="C207" s="13">
        <v>100</v>
      </c>
    </row>
    <row r="208" spans="1:3" x14ac:dyDescent="0.3">
      <c r="A208" s="13" t="s">
        <v>522</v>
      </c>
      <c r="B208" s="13">
        <v>0</v>
      </c>
      <c r="C208" s="13">
        <v>100</v>
      </c>
    </row>
    <row r="209" spans="1:3" x14ac:dyDescent="0.3">
      <c r="A209" s="13" t="s">
        <v>523</v>
      </c>
      <c r="B209" s="13">
        <v>0</v>
      </c>
      <c r="C209" s="13">
        <v>100</v>
      </c>
    </row>
    <row r="210" spans="1:3" x14ac:dyDescent="0.3">
      <c r="A210" s="13" t="s">
        <v>524</v>
      </c>
      <c r="B210" s="13">
        <v>0</v>
      </c>
      <c r="C210" s="13">
        <v>100</v>
      </c>
    </row>
    <row r="211" spans="1:3" x14ac:dyDescent="0.3">
      <c r="A211" s="13" t="s">
        <v>525</v>
      </c>
      <c r="B211" s="13">
        <v>0</v>
      </c>
      <c r="C211" s="13">
        <v>100</v>
      </c>
    </row>
    <row r="212" spans="1:3" x14ac:dyDescent="0.3">
      <c r="A212" s="13" t="s">
        <v>526</v>
      </c>
      <c r="B212" s="13">
        <v>0</v>
      </c>
      <c r="C212" s="13">
        <v>100</v>
      </c>
    </row>
    <row r="213" spans="1:3" x14ac:dyDescent="0.3">
      <c r="A213" s="13" t="s">
        <v>527</v>
      </c>
      <c r="B213" s="13">
        <v>0</v>
      </c>
      <c r="C213" s="13">
        <v>100</v>
      </c>
    </row>
    <row r="214" spans="1:3" x14ac:dyDescent="0.3">
      <c r="A214" s="13" t="s">
        <v>528</v>
      </c>
      <c r="B214" s="13">
        <v>0</v>
      </c>
      <c r="C214" s="13">
        <v>100</v>
      </c>
    </row>
    <row r="215" spans="1:3" x14ac:dyDescent="0.3">
      <c r="A215" s="13" t="s">
        <v>529</v>
      </c>
      <c r="B215" s="13">
        <v>0</v>
      </c>
      <c r="C215" s="13">
        <v>100</v>
      </c>
    </row>
    <row r="216" spans="1:3" x14ac:dyDescent="0.3">
      <c r="A216" s="13" t="s">
        <v>530</v>
      </c>
      <c r="B216" s="13">
        <v>0</v>
      </c>
      <c r="C216" s="13">
        <v>100</v>
      </c>
    </row>
    <row r="217" spans="1:3" x14ac:dyDescent="0.3">
      <c r="A217" s="13" t="s">
        <v>531</v>
      </c>
      <c r="B217" s="13">
        <v>0</v>
      </c>
      <c r="C217" s="13">
        <v>100</v>
      </c>
    </row>
    <row r="218" spans="1:3" x14ac:dyDescent="0.3">
      <c r="A218" s="13" t="s">
        <v>532</v>
      </c>
      <c r="B218" s="13">
        <v>0.1</v>
      </c>
      <c r="C218" s="13">
        <v>100</v>
      </c>
    </row>
    <row r="219" spans="1:3" x14ac:dyDescent="0.3">
      <c r="A219" s="13" t="s">
        <v>533</v>
      </c>
      <c r="B219" s="13">
        <v>0</v>
      </c>
      <c r="C219" s="13">
        <v>100</v>
      </c>
    </row>
    <row r="220" spans="1:3" x14ac:dyDescent="0.3">
      <c r="A220" s="13" t="s">
        <v>534</v>
      </c>
      <c r="B220" s="13">
        <v>0</v>
      </c>
      <c r="C220" s="13">
        <v>100</v>
      </c>
    </row>
    <row r="221" spans="1:3" x14ac:dyDescent="0.3">
      <c r="A221" s="13" t="s">
        <v>535</v>
      </c>
      <c r="B221" s="13">
        <v>0</v>
      </c>
      <c r="C221" s="13">
        <v>100</v>
      </c>
    </row>
    <row r="222" spans="1:3" x14ac:dyDescent="0.3">
      <c r="A222" s="13" t="s">
        <v>536</v>
      </c>
      <c r="B222" s="13">
        <v>0</v>
      </c>
      <c r="C222" s="13">
        <v>100</v>
      </c>
    </row>
    <row r="223" spans="1:3" x14ac:dyDescent="0.3">
      <c r="A223" s="13" t="s">
        <v>537</v>
      </c>
      <c r="B223" s="13">
        <v>0</v>
      </c>
      <c r="C223" s="13">
        <v>100</v>
      </c>
    </row>
    <row r="224" spans="1:3" x14ac:dyDescent="0.3">
      <c r="A224" s="13" t="s">
        <v>538</v>
      </c>
      <c r="B224" s="13">
        <v>0</v>
      </c>
      <c r="C224" s="13">
        <v>100</v>
      </c>
    </row>
    <row r="225" spans="1:3" x14ac:dyDescent="0.3">
      <c r="A225" s="13" t="s">
        <v>539</v>
      </c>
      <c r="B225" s="13">
        <v>0</v>
      </c>
      <c r="C225" s="13">
        <v>100</v>
      </c>
    </row>
    <row r="226" spans="1:3" x14ac:dyDescent="0.3">
      <c r="A226" s="13" t="s">
        <v>540</v>
      </c>
      <c r="B226" s="13">
        <v>0</v>
      </c>
      <c r="C226" s="13">
        <v>100</v>
      </c>
    </row>
    <row r="227" spans="1:3" x14ac:dyDescent="0.3">
      <c r="A227" s="13" t="s">
        <v>541</v>
      </c>
      <c r="B227" s="13">
        <v>0</v>
      </c>
      <c r="C227" s="13">
        <v>100</v>
      </c>
    </row>
    <row r="228" spans="1:3" x14ac:dyDescent="0.3">
      <c r="A228" s="13" t="s">
        <v>542</v>
      </c>
      <c r="B228" s="13">
        <v>0</v>
      </c>
      <c r="C228" s="13">
        <v>100</v>
      </c>
    </row>
    <row r="229" spans="1:3" x14ac:dyDescent="0.3">
      <c r="A229" s="13" t="s">
        <v>543</v>
      </c>
      <c r="B229" s="13">
        <v>0</v>
      </c>
      <c r="C229" s="13">
        <v>100</v>
      </c>
    </row>
    <row r="230" spans="1:3" x14ac:dyDescent="0.3">
      <c r="A230" s="13" t="s">
        <v>544</v>
      </c>
      <c r="B230" s="13">
        <v>0</v>
      </c>
      <c r="C230" s="13">
        <v>100</v>
      </c>
    </row>
    <row r="231" spans="1:3" x14ac:dyDescent="0.3">
      <c r="A231" s="13" t="s">
        <v>545</v>
      </c>
      <c r="B231" s="13">
        <v>0</v>
      </c>
      <c r="C231" s="13">
        <v>100</v>
      </c>
    </row>
    <row r="232" spans="1:3" x14ac:dyDescent="0.3">
      <c r="A232" s="13" t="s">
        <v>546</v>
      </c>
      <c r="B232" s="13">
        <v>0</v>
      </c>
      <c r="C232" s="13">
        <v>100</v>
      </c>
    </row>
    <row r="233" spans="1:3" x14ac:dyDescent="0.3">
      <c r="A233" s="13" t="s">
        <v>547</v>
      </c>
      <c r="B233" s="13">
        <v>0</v>
      </c>
      <c r="C233" s="13">
        <v>100</v>
      </c>
    </row>
    <row r="234" spans="1:3" x14ac:dyDescent="0.3">
      <c r="A234" s="13" t="s">
        <v>548</v>
      </c>
      <c r="B234" s="13">
        <v>0</v>
      </c>
      <c r="C234" s="13">
        <v>100</v>
      </c>
    </row>
    <row r="235" spans="1:3" x14ac:dyDescent="0.3">
      <c r="A235" s="13" t="s">
        <v>549</v>
      </c>
      <c r="B235" s="13">
        <v>0</v>
      </c>
      <c r="C235" s="13">
        <v>100</v>
      </c>
    </row>
    <row r="236" spans="1:3" x14ac:dyDescent="0.3">
      <c r="A236" s="13" t="s">
        <v>550</v>
      </c>
      <c r="B236" s="13">
        <v>0</v>
      </c>
      <c r="C236" s="13">
        <v>100</v>
      </c>
    </row>
    <row r="237" spans="1:3" x14ac:dyDescent="0.3">
      <c r="A237" s="13" t="s">
        <v>551</v>
      </c>
      <c r="B237" s="13">
        <v>0</v>
      </c>
      <c r="C237" s="13">
        <v>100</v>
      </c>
    </row>
    <row r="238" spans="1:3" x14ac:dyDescent="0.3">
      <c r="A238" s="13" t="s">
        <v>552</v>
      </c>
      <c r="B238" s="13">
        <v>0</v>
      </c>
      <c r="C238" s="13">
        <v>100</v>
      </c>
    </row>
    <row r="239" spans="1:3" x14ac:dyDescent="0.3">
      <c r="A239" s="13" t="s">
        <v>553</v>
      </c>
      <c r="B239" s="13">
        <v>0</v>
      </c>
      <c r="C239" s="13">
        <v>100</v>
      </c>
    </row>
    <row r="240" spans="1:3" x14ac:dyDescent="0.3">
      <c r="A240" s="13" t="s">
        <v>554</v>
      </c>
      <c r="B240" s="13">
        <v>0</v>
      </c>
      <c r="C240" s="13">
        <v>100</v>
      </c>
    </row>
    <row r="241" spans="1:3" x14ac:dyDescent="0.3">
      <c r="A241" s="13" t="s">
        <v>555</v>
      </c>
      <c r="B241" s="13">
        <v>0</v>
      </c>
      <c r="C241" s="13">
        <v>100</v>
      </c>
    </row>
    <row r="242" spans="1:3" x14ac:dyDescent="0.3">
      <c r="A242" s="13" t="s">
        <v>556</v>
      </c>
      <c r="B242" s="13">
        <v>0</v>
      </c>
      <c r="C242" s="13">
        <v>100</v>
      </c>
    </row>
    <row r="243" spans="1:3" x14ac:dyDescent="0.3">
      <c r="A243" s="13" t="s">
        <v>557</v>
      </c>
      <c r="B243" s="13">
        <v>0</v>
      </c>
      <c r="C243" s="13">
        <v>100</v>
      </c>
    </row>
    <row r="244" spans="1:3" x14ac:dyDescent="0.3">
      <c r="A244" s="13" t="s">
        <v>558</v>
      </c>
      <c r="B244" s="13">
        <v>0</v>
      </c>
      <c r="C244" s="13">
        <v>100</v>
      </c>
    </row>
    <row r="245" spans="1:3" x14ac:dyDescent="0.3">
      <c r="A245" s="13" t="s">
        <v>559</v>
      </c>
      <c r="B245" s="13">
        <v>0</v>
      </c>
      <c r="C245" s="13">
        <v>100</v>
      </c>
    </row>
    <row r="246" spans="1:3" x14ac:dyDescent="0.3">
      <c r="A246" s="13" t="s">
        <v>560</v>
      </c>
      <c r="B246" s="13">
        <v>0</v>
      </c>
      <c r="C246" s="13">
        <v>100</v>
      </c>
    </row>
    <row r="247" spans="1:3" x14ac:dyDescent="0.3">
      <c r="A247" s="13" t="s">
        <v>561</v>
      </c>
      <c r="B247" s="13">
        <v>0</v>
      </c>
      <c r="C247" s="13">
        <v>100</v>
      </c>
    </row>
    <row r="248" spans="1:3" x14ac:dyDescent="0.3">
      <c r="A248" s="13" t="s">
        <v>562</v>
      </c>
      <c r="B248" s="13">
        <v>0</v>
      </c>
      <c r="C248" s="13">
        <v>100</v>
      </c>
    </row>
    <row r="249" spans="1:3" x14ac:dyDescent="0.3">
      <c r="A249" s="13" t="s">
        <v>563</v>
      </c>
      <c r="B249" s="13">
        <v>0</v>
      </c>
      <c r="C249" s="13">
        <v>100</v>
      </c>
    </row>
    <row r="250" spans="1:3" x14ac:dyDescent="0.3">
      <c r="A250" s="13" t="s">
        <v>564</v>
      </c>
      <c r="B250" s="13">
        <v>0</v>
      </c>
      <c r="C250" s="13">
        <v>100</v>
      </c>
    </row>
    <row r="251" spans="1:3" x14ac:dyDescent="0.3">
      <c r="A251" s="13" t="s">
        <v>565</v>
      </c>
      <c r="B251" s="13">
        <v>0</v>
      </c>
      <c r="C251" s="13">
        <v>100</v>
      </c>
    </row>
    <row r="252" spans="1:3" x14ac:dyDescent="0.3">
      <c r="A252" s="13" t="s">
        <v>566</v>
      </c>
      <c r="B252" s="13">
        <v>0</v>
      </c>
      <c r="C252" s="13">
        <v>100</v>
      </c>
    </row>
    <row r="253" spans="1:3" x14ac:dyDescent="0.3">
      <c r="A253" s="13" t="s">
        <v>567</v>
      </c>
      <c r="B253" s="13">
        <v>0</v>
      </c>
      <c r="C253" s="13">
        <v>100</v>
      </c>
    </row>
    <row r="254" spans="1:3" x14ac:dyDescent="0.3">
      <c r="A254" s="13" t="s">
        <v>568</v>
      </c>
      <c r="B254" s="13">
        <v>0</v>
      </c>
      <c r="C254" s="13">
        <v>100</v>
      </c>
    </row>
    <row r="255" spans="1:3" x14ac:dyDescent="0.3">
      <c r="A255" s="13" t="s">
        <v>569</v>
      </c>
      <c r="B255" s="13">
        <v>0</v>
      </c>
      <c r="C255" s="13">
        <v>100</v>
      </c>
    </row>
    <row r="256" spans="1:3" x14ac:dyDescent="0.3">
      <c r="A256" s="13" t="s">
        <v>570</v>
      </c>
      <c r="B256" s="13">
        <v>0</v>
      </c>
      <c r="C256" s="13">
        <v>100</v>
      </c>
    </row>
    <row r="257" spans="1:3" x14ac:dyDescent="0.3">
      <c r="A257" s="13" t="s">
        <v>571</v>
      </c>
      <c r="B257" s="13">
        <v>0</v>
      </c>
      <c r="C257" s="13">
        <v>100</v>
      </c>
    </row>
    <row r="258" spans="1:3" x14ac:dyDescent="0.3">
      <c r="A258" s="13" t="s">
        <v>572</v>
      </c>
      <c r="B258" s="13">
        <v>0</v>
      </c>
      <c r="C258" s="13">
        <v>100</v>
      </c>
    </row>
    <row r="259" spans="1:3" x14ac:dyDescent="0.3">
      <c r="A259" s="13" t="s">
        <v>573</v>
      </c>
      <c r="B259" s="13">
        <v>0</v>
      </c>
      <c r="C259" s="13">
        <v>100</v>
      </c>
    </row>
    <row r="260" spans="1:3" x14ac:dyDescent="0.3">
      <c r="A260" s="13" t="s">
        <v>574</v>
      </c>
      <c r="B260" s="13">
        <v>0</v>
      </c>
      <c r="C260" s="13">
        <v>100</v>
      </c>
    </row>
    <row r="261" spans="1:3" x14ac:dyDescent="0.3">
      <c r="A261" s="13" t="s">
        <v>575</v>
      </c>
      <c r="B261" s="13">
        <v>0</v>
      </c>
      <c r="C261" s="13">
        <v>100</v>
      </c>
    </row>
    <row r="262" spans="1:3" x14ac:dyDescent="0.3">
      <c r="A262" s="13" t="s">
        <v>576</v>
      </c>
      <c r="B262" s="13">
        <v>0</v>
      </c>
      <c r="C262" s="13">
        <v>100</v>
      </c>
    </row>
    <row r="263" spans="1:3" x14ac:dyDescent="0.3">
      <c r="A263" s="13" t="s">
        <v>577</v>
      </c>
      <c r="B263" s="13">
        <v>0</v>
      </c>
      <c r="C263" s="13">
        <v>100</v>
      </c>
    </row>
    <row r="264" spans="1:3" x14ac:dyDescent="0.3">
      <c r="A264" s="13" t="s">
        <v>578</v>
      </c>
      <c r="B264" s="13">
        <v>0</v>
      </c>
      <c r="C264" s="13">
        <v>100</v>
      </c>
    </row>
    <row r="265" spans="1:3" x14ac:dyDescent="0.3">
      <c r="A265" s="13" t="s">
        <v>579</v>
      </c>
      <c r="B265" s="13">
        <v>0</v>
      </c>
      <c r="C265" s="13">
        <v>100</v>
      </c>
    </row>
    <row r="266" spans="1:3" x14ac:dyDescent="0.3">
      <c r="A266" s="13" t="s">
        <v>580</v>
      </c>
      <c r="B266" s="13">
        <v>0</v>
      </c>
      <c r="C266" s="13">
        <v>100</v>
      </c>
    </row>
    <row r="267" spans="1:3" x14ac:dyDescent="0.3">
      <c r="A267" s="13" t="s">
        <v>581</v>
      </c>
      <c r="B267" s="13">
        <v>0</v>
      </c>
      <c r="C267" s="13">
        <v>100</v>
      </c>
    </row>
    <row r="268" spans="1:3" x14ac:dyDescent="0.3">
      <c r="A268" s="13" t="s">
        <v>582</v>
      </c>
      <c r="B268" s="13">
        <v>0</v>
      </c>
      <c r="C268" s="13">
        <v>100</v>
      </c>
    </row>
    <row r="269" spans="1:3" x14ac:dyDescent="0.3">
      <c r="A269" s="13" t="s">
        <v>583</v>
      </c>
      <c r="B269" s="13">
        <v>0</v>
      </c>
      <c r="C269" s="13">
        <v>100</v>
      </c>
    </row>
    <row r="270" spans="1:3" x14ac:dyDescent="0.3">
      <c r="A270" s="13" t="s">
        <v>584</v>
      </c>
      <c r="B270" s="13">
        <v>0</v>
      </c>
      <c r="C270" s="13">
        <v>100</v>
      </c>
    </row>
    <row r="271" spans="1:3" x14ac:dyDescent="0.3">
      <c r="A271" s="13" t="s">
        <v>585</v>
      </c>
      <c r="B271" s="13">
        <v>0</v>
      </c>
      <c r="C271" s="13">
        <v>100</v>
      </c>
    </row>
    <row r="272" spans="1:3" x14ac:dyDescent="0.3">
      <c r="A272" s="13" t="s">
        <v>586</v>
      </c>
      <c r="B272" s="13">
        <v>0</v>
      </c>
      <c r="C272" s="13">
        <v>100</v>
      </c>
    </row>
    <row r="273" spans="1:3" x14ac:dyDescent="0.3">
      <c r="A273" s="13" t="s">
        <v>587</v>
      </c>
      <c r="B273" s="13">
        <v>0</v>
      </c>
      <c r="C273" s="13">
        <v>100</v>
      </c>
    </row>
    <row r="274" spans="1:3" x14ac:dyDescent="0.3">
      <c r="A274" s="13" t="s">
        <v>588</v>
      </c>
      <c r="B274" s="13">
        <v>0</v>
      </c>
      <c r="C274" s="13">
        <v>100</v>
      </c>
    </row>
    <row r="275" spans="1:3" x14ac:dyDescent="0.3">
      <c r="A275" s="13" t="s">
        <v>589</v>
      </c>
      <c r="B275" s="13">
        <v>0</v>
      </c>
      <c r="C275" s="13">
        <v>100</v>
      </c>
    </row>
    <row r="276" spans="1:3" x14ac:dyDescent="0.3">
      <c r="A276" s="13" t="s">
        <v>590</v>
      </c>
      <c r="B276" s="13">
        <v>0</v>
      </c>
      <c r="C276" s="13">
        <v>100</v>
      </c>
    </row>
    <row r="277" spans="1:3" x14ac:dyDescent="0.3">
      <c r="A277" s="13" t="s">
        <v>591</v>
      </c>
      <c r="B277" s="13">
        <v>0</v>
      </c>
      <c r="C277" s="13">
        <v>100</v>
      </c>
    </row>
    <row r="278" spans="1:3" x14ac:dyDescent="0.3">
      <c r="A278" s="13" t="s">
        <v>592</v>
      </c>
      <c r="B278" s="13">
        <v>0</v>
      </c>
      <c r="C278" s="13">
        <v>100</v>
      </c>
    </row>
    <row r="279" spans="1:3" x14ac:dyDescent="0.3">
      <c r="A279" s="13" t="s">
        <v>593</v>
      </c>
      <c r="B279" s="13">
        <v>0</v>
      </c>
      <c r="C279" s="13">
        <v>100</v>
      </c>
    </row>
    <row r="280" spans="1:3" x14ac:dyDescent="0.3">
      <c r="A280" s="13" t="s">
        <v>594</v>
      </c>
      <c r="B280" s="13">
        <v>0</v>
      </c>
      <c r="C280" s="13">
        <v>100</v>
      </c>
    </row>
    <row r="281" spans="1:3" x14ac:dyDescent="0.3">
      <c r="A281" s="13" t="s">
        <v>595</v>
      </c>
      <c r="B281" s="13">
        <v>0</v>
      </c>
      <c r="C281" s="13">
        <v>100</v>
      </c>
    </row>
    <row r="282" spans="1:3" x14ac:dyDescent="0.3">
      <c r="A282" s="13" t="s">
        <v>596</v>
      </c>
      <c r="B282" s="13">
        <v>0</v>
      </c>
      <c r="C282" s="13">
        <v>100</v>
      </c>
    </row>
    <row r="283" spans="1:3" x14ac:dyDescent="0.3">
      <c r="A283" s="13" t="s">
        <v>597</v>
      </c>
      <c r="B283" s="13">
        <v>0</v>
      </c>
      <c r="C283" s="13">
        <v>100</v>
      </c>
    </row>
    <row r="284" spans="1:3" x14ac:dyDescent="0.3">
      <c r="A284" s="13" t="s">
        <v>598</v>
      </c>
      <c r="B284" s="13">
        <v>0</v>
      </c>
      <c r="C284" s="13">
        <v>100</v>
      </c>
    </row>
    <row r="285" spans="1:3" x14ac:dyDescent="0.3">
      <c r="A285" s="13" t="s">
        <v>599</v>
      </c>
      <c r="B285" s="13">
        <v>0</v>
      </c>
      <c r="C285" s="13">
        <v>100</v>
      </c>
    </row>
    <row r="286" spans="1:3" x14ac:dyDescent="0.3">
      <c r="A286" s="13" t="s">
        <v>600</v>
      </c>
      <c r="B286" s="13">
        <v>0</v>
      </c>
      <c r="C286" s="13">
        <v>100</v>
      </c>
    </row>
    <row r="287" spans="1:3" x14ac:dyDescent="0.3">
      <c r="A287" s="13" t="s">
        <v>601</v>
      </c>
      <c r="B287" s="13">
        <v>0</v>
      </c>
      <c r="C287" s="13">
        <v>100</v>
      </c>
    </row>
    <row r="288" spans="1:3" x14ac:dyDescent="0.3">
      <c r="A288" s="13" t="s">
        <v>602</v>
      </c>
      <c r="B288" s="13">
        <v>0</v>
      </c>
      <c r="C288" s="13">
        <v>100</v>
      </c>
    </row>
    <row r="289" spans="1:3" x14ac:dyDescent="0.3">
      <c r="A289" s="13" t="s">
        <v>603</v>
      </c>
      <c r="B289" s="13">
        <v>0</v>
      </c>
      <c r="C289" s="13">
        <v>100</v>
      </c>
    </row>
    <row r="290" spans="1:3" x14ac:dyDescent="0.3">
      <c r="A290" s="13" t="s">
        <v>604</v>
      </c>
      <c r="B290" s="13">
        <v>0</v>
      </c>
      <c r="C290" s="13">
        <v>100</v>
      </c>
    </row>
    <row r="291" spans="1:3" x14ac:dyDescent="0.3">
      <c r="A291" s="13" t="s">
        <v>605</v>
      </c>
      <c r="B291" s="13">
        <v>0</v>
      </c>
      <c r="C291" s="13">
        <v>100</v>
      </c>
    </row>
    <row r="292" spans="1:3" x14ac:dyDescent="0.3">
      <c r="A292" s="13" t="s">
        <v>606</v>
      </c>
      <c r="B292" s="13">
        <v>0</v>
      </c>
      <c r="C292" s="13">
        <v>100</v>
      </c>
    </row>
    <row r="293" spans="1:3" x14ac:dyDescent="0.3">
      <c r="A293" s="13" t="s">
        <v>607</v>
      </c>
      <c r="B293" s="13">
        <v>0</v>
      </c>
      <c r="C293" s="13">
        <v>100</v>
      </c>
    </row>
    <row r="294" spans="1:3" x14ac:dyDescent="0.3">
      <c r="A294" s="13" t="s">
        <v>608</v>
      </c>
      <c r="B294" s="13">
        <v>0</v>
      </c>
      <c r="C294" s="13">
        <v>96</v>
      </c>
    </row>
    <row r="295" spans="1:3" x14ac:dyDescent="0.3">
      <c r="A295" s="13" t="s">
        <v>609</v>
      </c>
      <c r="B295" s="13">
        <v>0</v>
      </c>
      <c r="C295" s="13">
        <v>100</v>
      </c>
    </row>
    <row r="296" spans="1:3" x14ac:dyDescent="0.3">
      <c r="A296" s="13" t="s">
        <v>610</v>
      </c>
      <c r="B296" s="13">
        <v>0</v>
      </c>
      <c r="C296" s="13">
        <v>100</v>
      </c>
    </row>
    <row r="297" spans="1:3" x14ac:dyDescent="0.3">
      <c r="A297" s="13" t="s">
        <v>611</v>
      </c>
      <c r="B297" s="13">
        <v>0</v>
      </c>
      <c r="C297" s="13">
        <v>100</v>
      </c>
    </row>
    <row r="298" spans="1:3" x14ac:dyDescent="0.3">
      <c r="A298" s="13" t="s">
        <v>612</v>
      </c>
      <c r="B298" s="13">
        <v>0</v>
      </c>
      <c r="C298" s="13">
        <v>100</v>
      </c>
    </row>
    <row r="299" spans="1:3" x14ac:dyDescent="0.3">
      <c r="A299" s="13" t="s">
        <v>613</v>
      </c>
      <c r="B299" s="13">
        <v>0</v>
      </c>
      <c r="C299" s="13">
        <v>100</v>
      </c>
    </row>
    <row r="300" spans="1:3" x14ac:dyDescent="0.3">
      <c r="A300" s="13" t="s">
        <v>614</v>
      </c>
      <c r="B300" s="13">
        <v>0</v>
      </c>
      <c r="C300" s="13">
        <v>100</v>
      </c>
    </row>
    <row r="301" spans="1:3" x14ac:dyDescent="0.3">
      <c r="A301" s="13" t="s">
        <v>615</v>
      </c>
      <c r="B301" s="13">
        <v>0</v>
      </c>
      <c r="C301" s="13">
        <v>100</v>
      </c>
    </row>
    <row r="302" spans="1:3" x14ac:dyDescent="0.3">
      <c r="A302" s="13" t="s">
        <v>616</v>
      </c>
      <c r="B302" s="13">
        <v>0</v>
      </c>
      <c r="C302" s="13">
        <v>100</v>
      </c>
    </row>
    <row r="303" spans="1:3" x14ac:dyDescent="0.3">
      <c r="A303" s="13" t="s">
        <v>617</v>
      </c>
      <c r="B303" s="13">
        <v>0</v>
      </c>
      <c r="C303" s="13">
        <v>100</v>
      </c>
    </row>
    <row r="304" spans="1:3" x14ac:dyDescent="0.3">
      <c r="A304" s="13" t="s">
        <v>618</v>
      </c>
      <c r="B304" s="13">
        <v>0</v>
      </c>
      <c r="C304" s="13">
        <v>100</v>
      </c>
    </row>
    <row r="305" spans="1:3" x14ac:dyDescent="0.3">
      <c r="A305" s="13" t="s">
        <v>619</v>
      </c>
      <c r="B305" s="13">
        <v>0</v>
      </c>
      <c r="C305" s="13">
        <v>100</v>
      </c>
    </row>
    <row r="306" spans="1:3" x14ac:dyDescent="0.3">
      <c r="A306" s="13" t="s">
        <v>620</v>
      </c>
      <c r="B306" s="13">
        <v>0</v>
      </c>
      <c r="C306" s="13">
        <v>100</v>
      </c>
    </row>
    <row r="307" spans="1:3" x14ac:dyDescent="0.3">
      <c r="A307" s="13" t="s">
        <v>621</v>
      </c>
      <c r="B307" s="13">
        <v>0</v>
      </c>
      <c r="C307" s="13">
        <v>100</v>
      </c>
    </row>
    <row r="308" spans="1:3" x14ac:dyDescent="0.3">
      <c r="A308" s="13" t="s">
        <v>622</v>
      </c>
      <c r="B308" s="13">
        <v>0</v>
      </c>
      <c r="C308" s="13">
        <v>100</v>
      </c>
    </row>
    <row r="309" spans="1:3" x14ac:dyDescent="0.3">
      <c r="A309" s="13" t="s">
        <v>623</v>
      </c>
      <c r="B309" s="13">
        <v>0</v>
      </c>
      <c r="C309" s="13">
        <v>100</v>
      </c>
    </row>
    <row r="310" spans="1:3" x14ac:dyDescent="0.3">
      <c r="A310" s="13" t="s">
        <v>624</v>
      </c>
      <c r="B310" s="13">
        <v>0</v>
      </c>
      <c r="C310" s="13">
        <v>100</v>
      </c>
    </row>
    <row r="311" spans="1:3" x14ac:dyDescent="0.3">
      <c r="A311" s="13" t="s">
        <v>625</v>
      </c>
      <c r="B311" s="13">
        <v>0</v>
      </c>
      <c r="C311" s="13">
        <v>100</v>
      </c>
    </row>
    <row r="312" spans="1:3" x14ac:dyDescent="0.3">
      <c r="A312" s="13" t="s">
        <v>626</v>
      </c>
      <c r="B312" s="13">
        <v>0</v>
      </c>
      <c r="C312" s="13">
        <v>100</v>
      </c>
    </row>
    <row r="313" spans="1:3" x14ac:dyDescent="0.3">
      <c r="A313" s="13" t="s">
        <v>627</v>
      </c>
      <c r="B313" s="13">
        <v>0</v>
      </c>
      <c r="C313" s="13">
        <v>100</v>
      </c>
    </row>
    <row r="314" spans="1:3" x14ac:dyDescent="0.3">
      <c r="A314" s="13" t="s">
        <v>628</v>
      </c>
      <c r="B314" s="13">
        <v>0</v>
      </c>
      <c r="C314" s="13">
        <v>100</v>
      </c>
    </row>
    <row r="315" spans="1:3" x14ac:dyDescent="0.3">
      <c r="A315" s="13" t="s">
        <v>629</v>
      </c>
      <c r="B315" s="13">
        <v>0</v>
      </c>
      <c r="C315" s="13">
        <v>100</v>
      </c>
    </row>
    <row r="316" spans="1:3" x14ac:dyDescent="0.3">
      <c r="A316" s="13" t="s">
        <v>630</v>
      </c>
      <c r="B316" s="13">
        <v>0</v>
      </c>
      <c r="C316" s="13">
        <v>100</v>
      </c>
    </row>
    <row r="317" spans="1:3" x14ac:dyDescent="0.3">
      <c r="A317" s="13" t="s">
        <v>631</v>
      </c>
      <c r="B317" s="13">
        <v>0</v>
      </c>
      <c r="C317" s="13">
        <v>100</v>
      </c>
    </row>
    <row r="318" spans="1:3" x14ac:dyDescent="0.3">
      <c r="A318" s="13" t="s">
        <v>632</v>
      </c>
      <c r="B318" s="13">
        <v>0</v>
      </c>
      <c r="C318" s="13">
        <v>100</v>
      </c>
    </row>
    <row r="319" spans="1:3" x14ac:dyDescent="0.3">
      <c r="A319" s="13" t="s">
        <v>633</v>
      </c>
      <c r="B319" s="13">
        <v>0</v>
      </c>
      <c r="C319" s="13">
        <v>100</v>
      </c>
    </row>
    <row r="320" spans="1:3" x14ac:dyDescent="0.3">
      <c r="A320" s="13" t="s">
        <v>634</v>
      </c>
      <c r="B320" s="13">
        <v>0</v>
      </c>
      <c r="C320" s="13">
        <v>100</v>
      </c>
    </row>
    <row r="321" spans="1:3" x14ac:dyDescent="0.3">
      <c r="A321" s="13" t="s">
        <v>635</v>
      </c>
      <c r="B321" s="13">
        <v>0</v>
      </c>
      <c r="C321" s="13">
        <v>100</v>
      </c>
    </row>
    <row r="322" spans="1:3" x14ac:dyDescent="0.3">
      <c r="A322" s="13" t="s">
        <v>636</v>
      </c>
      <c r="B322" s="13">
        <v>0</v>
      </c>
      <c r="C322" s="13">
        <v>100</v>
      </c>
    </row>
    <row r="323" spans="1:3" x14ac:dyDescent="0.3">
      <c r="A323" s="13" t="s">
        <v>637</v>
      </c>
      <c r="B323" s="13">
        <v>0</v>
      </c>
      <c r="C323" s="13">
        <v>100</v>
      </c>
    </row>
    <row r="324" spans="1:3" x14ac:dyDescent="0.3">
      <c r="A324" s="13" t="s">
        <v>638</v>
      </c>
      <c r="B324" s="13">
        <v>0</v>
      </c>
      <c r="C324" s="13">
        <v>100</v>
      </c>
    </row>
    <row r="325" spans="1:3" x14ac:dyDescent="0.3">
      <c r="A325" s="13" t="s">
        <v>639</v>
      </c>
      <c r="B325" s="13">
        <v>0</v>
      </c>
      <c r="C325" s="13">
        <v>100</v>
      </c>
    </row>
    <row r="326" spans="1:3" x14ac:dyDescent="0.3">
      <c r="A326" s="13" t="s">
        <v>640</v>
      </c>
      <c r="B326" s="13">
        <v>0</v>
      </c>
      <c r="C326" s="13">
        <v>100</v>
      </c>
    </row>
    <row r="327" spans="1:3" x14ac:dyDescent="0.3">
      <c r="A327" s="13" t="s">
        <v>641</v>
      </c>
      <c r="B327" s="13">
        <v>0</v>
      </c>
      <c r="C327" s="13">
        <v>100</v>
      </c>
    </row>
    <row r="328" spans="1:3" x14ac:dyDescent="0.3">
      <c r="A328" s="13" t="s">
        <v>642</v>
      </c>
      <c r="B328" s="13">
        <v>0</v>
      </c>
      <c r="C328" s="13">
        <v>100</v>
      </c>
    </row>
    <row r="329" spans="1:3" x14ac:dyDescent="0.3">
      <c r="A329" s="13" t="s">
        <v>643</v>
      </c>
      <c r="B329" s="13">
        <v>0</v>
      </c>
      <c r="C329" s="13">
        <v>100</v>
      </c>
    </row>
    <row r="330" spans="1:3" x14ac:dyDescent="0.3">
      <c r="A330" s="13" t="s">
        <v>644</v>
      </c>
      <c r="B330" s="13">
        <v>0</v>
      </c>
      <c r="C330" s="13">
        <v>100</v>
      </c>
    </row>
    <row r="331" spans="1:3" x14ac:dyDescent="0.3">
      <c r="A331" s="13" t="s">
        <v>645</v>
      </c>
      <c r="B331" s="13">
        <v>0</v>
      </c>
      <c r="C331" s="13">
        <v>100</v>
      </c>
    </row>
    <row r="332" spans="1:3" x14ac:dyDescent="0.3">
      <c r="A332" s="13" t="s">
        <v>646</v>
      </c>
      <c r="B332" s="13">
        <v>0</v>
      </c>
      <c r="C332" s="13">
        <v>100</v>
      </c>
    </row>
    <row r="333" spans="1:3" x14ac:dyDescent="0.3">
      <c r="A333" s="13" t="s">
        <v>647</v>
      </c>
      <c r="B333" s="13">
        <v>0</v>
      </c>
      <c r="C333" s="13">
        <v>100</v>
      </c>
    </row>
    <row r="334" spans="1:3" x14ac:dyDescent="0.3">
      <c r="A334" s="13" t="s">
        <v>648</v>
      </c>
      <c r="B334" s="13">
        <v>0</v>
      </c>
      <c r="C334" s="13">
        <v>100</v>
      </c>
    </row>
    <row r="335" spans="1:3" x14ac:dyDescent="0.3">
      <c r="A335" s="13" t="s">
        <v>649</v>
      </c>
      <c r="B335" s="13">
        <v>0</v>
      </c>
      <c r="C335" s="13">
        <v>100</v>
      </c>
    </row>
    <row r="336" spans="1:3" x14ac:dyDescent="0.3">
      <c r="A336" s="13" t="s">
        <v>650</v>
      </c>
      <c r="B336" s="13">
        <v>0</v>
      </c>
      <c r="C336" s="13">
        <v>100</v>
      </c>
    </row>
    <row r="337" spans="1:3" x14ac:dyDescent="0.3">
      <c r="A337" s="13" t="s">
        <v>651</v>
      </c>
      <c r="B337" s="13">
        <v>0</v>
      </c>
      <c r="C337" s="13">
        <v>100</v>
      </c>
    </row>
    <row r="338" spans="1:3" x14ac:dyDescent="0.3">
      <c r="A338" s="13" t="s">
        <v>652</v>
      </c>
      <c r="B338" s="13">
        <v>0</v>
      </c>
      <c r="C338" s="13">
        <v>100</v>
      </c>
    </row>
    <row r="339" spans="1:3" x14ac:dyDescent="0.3">
      <c r="A339" s="13" t="s">
        <v>653</v>
      </c>
      <c r="B339" s="13">
        <v>0</v>
      </c>
      <c r="C339" s="13">
        <v>100</v>
      </c>
    </row>
    <row r="340" spans="1:3" x14ac:dyDescent="0.3">
      <c r="A340" s="13" t="s">
        <v>654</v>
      </c>
      <c r="B340" s="13">
        <v>0</v>
      </c>
      <c r="C340" s="13">
        <v>100</v>
      </c>
    </row>
    <row r="341" spans="1:3" x14ac:dyDescent="0.3">
      <c r="A341" s="13" t="s">
        <v>655</v>
      </c>
      <c r="B341" s="13">
        <v>0</v>
      </c>
      <c r="C341" s="13">
        <v>100</v>
      </c>
    </row>
    <row r="342" spans="1:3" x14ac:dyDescent="0.3">
      <c r="A342" s="13" t="s">
        <v>656</v>
      </c>
      <c r="B342" s="13">
        <v>0</v>
      </c>
      <c r="C342" s="13">
        <v>100</v>
      </c>
    </row>
    <row r="343" spans="1:3" x14ac:dyDescent="0.3">
      <c r="A343" s="13" t="s">
        <v>657</v>
      </c>
      <c r="B343" s="13">
        <v>0</v>
      </c>
      <c r="C343" s="13">
        <v>100</v>
      </c>
    </row>
    <row r="344" spans="1:3" x14ac:dyDescent="0.3">
      <c r="A344" s="13" t="s">
        <v>658</v>
      </c>
      <c r="B344" s="13">
        <v>0</v>
      </c>
      <c r="C344" s="13">
        <v>100</v>
      </c>
    </row>
    <row r="345" spans="1:3" x14ac:dyDescent="0.3">
      <c r="A345" s="13" t="s">
        <v>659</v>
      </c>
      <c r="B345" s="13">
        <v>0</v>
      </c>
      <c r="C345" s="13">
        <v>100</v>
      </c>
    </row>
    <row r="346" spans="1:3" x14ac:dyDescent="0.3">
      <c r="A346" s="13" t="s">
        <v>660</v>
      </c>
      <c r="B346" s="13">
        <v>0</v>
      </c>
      <c r="C346" s="13">
        <v>100</v>
      </c>
    </row>
    <row r="347" spans="1:3" x14ac:dyDescent="0.3">
      <c r="A347" s="13" t="s">
        <v>661</v>
      </c>
      <c r="B347" s="13">
        <v>0</v>
      </c>
      <c r="C347" s="13">
        <v>100</v>
      </c>
    </row>
    <row r="348" spans="1:3" x14ac:dyDescent="0.3">
      <c r="A348" s="13" t="s">
        <v>662</v>
      </c>
      <c r="B348" s="13">
        <v>0</v>
      </c>
      <c r="C348" s="13">
        <v>100</v>
      </c>
    </row>
    <row r="349" spans="1:3" x14ac:dyDescent="0.3">
      <c r="A349" s="13" t="s">
        <v>663</v>
      </c>
      <c r="B349" s="13">
        <v>0</v>
      </c>
      <c r="C349" s="13">
        <v>100</v>
      </c>
    </row>
    <row r="350" spans="1:3" x14ac:dyDescent="0.3">
      <c r="A350" s="13" t="s">
        <v>664</v>
      </c>
      <c r="B350" s="13">
        <v>0</v>
      </c>
      <c r="C350" s="13">
        <v>100</v>
      </c>
    </row>
    <row r="351" spans="1:3" x14ac:dyDescent="0.3">
      <c r="A351" s="13" t="s">
        <v>665</v>
      </c>
      <c r="B351" s="13">
        <v>0</v>
      </c>
      <c r="C351" s="13">
        <v>100</v>
      </c>
    </row>
    <row r="352" spans="1:3" x14ac:dyDescent="0.3">
      <c r="A352" s="13" t="s">
        <v>666</v>
      </c>
      <c r="B352" s="13">
        <v>0</v>
      </c>
      <c r="C352" s="13">
        <v>100</v>
      </c>
    </row>
    <row r="353" spans="1:3" x14ac:dyDescent="0.3">
      <c r="A353" s="13" t="s">
        <v>667</v>
      </c>
      <c r="B353" s="13">
        <v>0</v>
      </c>
      <c r="C353" s="13">
        <v>100</v>
      </c>
    </row>
    <row r="354" spans="1:3" x14ac:dyDescent="0.3">
      <c r="A354" s="13" t="s">
        <v>668</v>
      </c>
      <c r="B354" s="13">
        <v>0</v>
      </c>
      <c r="C354" s="13">
        <v>100</v>
      </c>
    </row>
    <row r="355" spans="1:3" x14ac:dyDescent="0.3">
      <c r="A355" s="13" t="s">
        <v>669</v>
      </c>
      <c r="B355" s="13">
        <v>0</v>
      </c>
      <c r="C355" s="13">
        <v>100</v>
      </c>
    </row>
    <row r="356" spans="1:3" x14ac:dyDescent="0.3">
      <c r="A356" s="13" t="s">
        <v>670</v>
      </c>
      <c r="B356" s="13">
        <v>0</v>
      </c>
      <c r="C356" s="13">
        <v>100</v>
      </c>
    </row>
    <row r="357" spans="1:3" x14ac:dyDescent="0.3">
      <c r="A357" s="13" t="s">
        <v>671</v>
      </c>
      <c r="B357" s="13">
        <v>0</v>
      </c>
      <c r="C357" s="13">
        <v>100</v>
      </c>
    </row>
    <row r="358" spans="1:3" x14ac:dyDescent="0.3">
      <c r="A358" s="13" t="s">
        <v>672</v>
      </c>
      <c r="B358" s="13">
        <v>0</v>
      </c>
      <c r="C358" s="13">
        <v>100</v>
      </c>
    </row>
    <row r="359" spans="1:3" x14ac:dyDescent="0.3">
      <c r="A359" s="13" t="s">
        <v>673</v>
      </c>
      <c r="B359" s="13">
        <v>0</v>
      </c>
      <c r="C359" s="13">
        <v>100</v>
      </c>
    </row>
    <row r="360" spans="1:3" x14ac:dyDescent="0.3">
      <c r="A360" s="13" t="s">
        <v>674</v>
      </c>
      <c r="B360" s="13">
        <v>0</v>
      </c>
      <c r="C360" s="13">
        <v>100</v>
      </c>
    </row>
    <row r="361" spans="1:3" x14ac:dyDescent="0.3">
      <c r="A361" s="13" t="s">
        <v>675</v>
      </c>
      <c r="B361" s="13">
        <v>0</v>
      </c>
      <c r="C361" s="13">
        <v>100</v>
      </c>
    </row>
    <row r="362" spans="1:3" x14ac:dyDescent="0.3">
      <c r="A362" s="13" t="s">
        <v>676</v>
      </c>
      <c r="B362" s="13">
        <v>0</v>
      </c>
      <c r="C362" s="13">
        <v>100</v>
      </c>
    </row>
    <row r="363" spans="1:3" x14ac:dyDescent="0.3">
      <c r="A363" s="13" t="s">
        <v>677</v>
      </c>
      <c r="B363" s="13">
        <v>0</v>
      </c>
      <c r="C363" s="13">
        <v>100</v>
      </c>
    </row>
    <row r="364" spans="1:3" x14ac:dyDescent="0.3">
      <c r="A364" s="13" t="s">
        <v>678</v>
      </c>
      <c r="B364" s="13">
        <v>0</v>
      </c>
      <c r="C364" s="13">
        <v>100</v>
      </c>
    </row>
    <row r="365" spans="1:3" x14ac:dyDescent="0.3">
      <c r="A365" s="13" t="s">
        <v>679</v>
      </c>
      <c r="B365" s="13">
        <v>0</v>
      </c>
      <c r="C365" s="13">
        <v>100</v>
      </c>
    </row>
    <row r="366" spans="1:3" x14ac:dyDescent="0.3">
      <c r="A366" s="13" t="s">
        <v>680</v>
      </c>
      <c r="B366" s="13">
        <v>0</v>
      </c>
      <c r="C366" s="13">
        <v>100</v>
      </c>
    </row>
    <row r="367" spans="1:3" x14ac:dyDescent="0.3">
      <c r="A367" s="13" t="s">
        <v>681</v>
      </c>
      <c r="B367" s="13">
        <v>0</v>
      </c>
      <c r="C367" s="13">
        <v>100</v>
      </c>
    </row>
    <row r="368" spans="1:3" x14ac:dyDescent="0.3">
      <c r="A368" s="13" t="s">
        <v>682</v>
      </c>
      <c r="B368" s="13">
        <v>0</v>
      </c>
      <c r="C368" s="13">
        <v>100</v>
      </c>
    </row>
    <row r="369" spans="1:3" x14ac:dyDescent="0.3">
      <c r="A369" s="13" t="s">
        <v>683</v>
      </c>
      <c r="B369" s="13">
        <v>0</v>
      </c>
      <c r="C369" s="13">
        <v>100</v>
      </c>
    </row>
    <row r="370" spans="1:3" x14ac:dyDescent="0.3">
      <c r="A370" s="13" t="s">
        <v>684</v>
      </c>
      <c r="B370" s="13">
        <v>0</v>
      </c>
      <c r="C370" s="13">
        <v>100</v>
      </c>
    </row>
    <row r="371" spans="1:3" x14ac:dyDescent="0.3">
      <c r="A371" s="13" t="s">
        <v>685</v>
      </c>
      <c r="B371" s="13">
        <v>0</v>
      </c>
      <c r="C371" s="13">
        <v>100</v>
      </c>
    </row>
    <row r="372" spans="1:3" x14ac:dyDescent="0.3">
      <c r="A372" s="13" t="s">
        <v>686</v>
      </c>
      <c r="B372" s="13">
        <v>0</v>
      </c>
      <c r="C372" s="13">
        <v>100</v>
      </c>
    </row>
    <row r="373" spans="1:3" x14ac:dyDescent="0.3">
      <c r="A373" s="13" t="s">
        <v>687</v>
      </c>
      <c r="B373" s="13">
        <v>0</v>
      </c>
      <c r="C373" s="13">
        <v>100</v>
      </c>
    </row>
    <row r="374" spans="1:3" x14ac:dyDescent="0.3">
      <c r="A374" s="13" t="s">
        <v>688</v>
      </c>
      <c r="B374" s="13">
        <v>0</v>
      </c>
      <c r="C374" s="13">
        <v>100</v>
      </c>
    </row>
    <row r="375" spans="1:3" x14ac:dyDescent="0.3">
      <c r="A375" s="13" t="s">
        <v>689</v>
      </c>
      <c r="B375" s="13">
        <v>0</v>
      </c>
      <c r="C375" s="13">
        <v>100</v>
      </c>
    </row>
    <row r="376" spans="1:3" x14ac:dyDescent="0.3">
      <c r="A376" s="13" t="s">
        <v>690</v>
      </c>
      <c r="B376" s="13">
        <v>0</v>
      </c>
      <c r="C376" s="13">
        <v>100</v>
      </c>
    </row>
    <row r="377" spans="1:3" x14ac:dyDescent="0.3">
      <c r="A377" s="13" t="s">
        <v>691</v>
      </c>
      <c r="B377" s="13">
        <v>0</v>
      </c>
      <c r="C377" s="13">
        <v>100</v>
      </c>
    </row>
    <row r="378" spans="1:3" x14ac:dyDescent="0.3">
      <c r="A378" s="13" t="s">
        <v>692</v>
      </c>
      <c r="B378" s="13">
        <v>0</v>
      </c>
      <c r="C378" s="13">
        <v>100</v>
      </c>
    </row>
    <row r="379" spans="1:3" x14ac:dyDescent="0.3">
      <c r="A379" s="13" t="s">
        <v>693</v>
      </c>
      <c r="B379" s="13">
        <v>0</v>
      </c>
      <c r="C379" s="13">
        <v>100</v>
      </c>
    </row>
    <row r="380" spans="1:3" x14ac:dyDescent="0.3">
      <c r="A380" s="13" t="s">
        <v>694</v>
      </c>
      <c r="B380" s="13">
        <v>0</v>
      </c>
      <c r="C380" s="13">
        <v>100</v>
      </c>
    </row>
    <row r="381" spans="1:3" x14ac:dyDescent="0.3">
      <c r="A381" s="13" t="s">
        <v>695</v>
      </c>
      <c r="B381" s="13">
        <v>0</v>
      </c>
      <c r="C381" s="13">
        <v>100</v>
      </c>
    </row>
    <row r="382" spans="1:3" x14ac:dyDescent="0.3">
      <c r="A382" s="13" t="s">
        <v>696</v>
      </c>
      <c r="B382" s="13">
        <v>0</v>
      </c>
      <c r="C382" s="13">
        <v>100</v>
      </c>
    </row>
    <row r="383" spans="1:3" x14ac:dyDescent="0.3">
      <c r="A383" s="13" t="s">
        <v>697</v>
      </c>
      <c r="B383" s="13">
        <v>0</v>
      </c>
      <c r="C383" s="13">
        <v>100</v>
      </c>
    </row>
    <row r="384" spans="1:3" x14ac:dyDescent="0.3">
      <c r="A384" s="13" t="s">
        <v>698</v>
      </c>
      <c r="B384" s="13">
        <v>0</v>
      </c>
      <c r="C384" s="13">
        <v>100</v>
      </c>
    </row>
    <row r="385" spans="1:3" x14ac:dyDescent="0.3">
      <c r="A385" s="13" t="s">
        <v>699</v>
      </c>
      <c r="B385" s="13">
        <v>0</v>
      </c>
      <c r="C385" s="13">
        <v>100</v>
      </c>
    </row>
    <row r="386" spans="1:3" x14ac:dyDescent="0.3">
      <c r="A386" s="13" t="s">
        <v>700</v>
      </c>
      <c r="B386" s="13">
        <v>0</v>
      </c>
      <c r="C386" s="13">
        <v>100</v>
      </c>
    </row>
    <row r="387" spans="1:3" x14ac:dyDescent="0.3">
      <c r="A387" s="13" t="s">
        <v>701</v>
      </c>
      <c r="B387" s="13">
        <v>0</v>
      </c>
      <c r="C387" s="13">
        <v>100</v>
      </c>
    </row>
    <row r="388" spans="1:3" x14ac:dyDescent="0.3">
      <c r="A388" s="13" t="s">
        <v>702</v>
      </c>
      <c r="B388" s="13">
        <v>0</v>
      </c>
      <c r="C388" s="13">
        <v>100</v>
      </c>
    </row>
    <row r="389" spans="1:3" x14ac:dyDescent="0.3">
      <c r="A389" s="13" t="s">
        <v>703</v>
      </c>
      <c r="B389" s="13">
        <v>0</v>
      </c>
      <c r="C389" s="13">
        <v>100</v>
      </c>
    </row>
    <row r="390" spans="1:3" x14ac:dyDescent="0.3">
      <c r="A390" s="13" t="s">
        <v>704</v>
      </c>
      <c r="B390" s="13">
        <v>0</v>
      </c>
      <c r="C390" s="13">
        <v>100</v>
      </c>
    </row>
    <row r="391" spans="1:3" x14ac:dyDescent="0.3">
      <c r="A391" s="13" t="s">
        <v>705</v>
      </c>
      <c r="B391" s="13">
        <v>0</v>
      </c>
      <c r="C391" s="13">
        <v>100</v>
      </c>
    </row>
    <row r="392" spans="1:3" x14ac:dyDescent="0.3">
      <c r="A392" s="13" t="s">
        <v>706</v>
      </c>
      <c r="B392" s="13">
        <v>0</v>
      </c>
      <c r="C392" s="13">
        <v>100</v>
      </c>
    </row>
    <row r="393" spans="1:3" x14ac:dyDescent="0.3">
      <c r="A393" s="13" t="s">
        <v>707</v>
      </c>
      <c r="B393" s="13">
        <v>0</v>
      </c>
      <c r="C393" s="13">
        <v>100</v>
      </c>
    </row>
    <row r="394" spans="1:3" x14ac:dyDescent="0.3">
      <c r="A394" s="13" t="s">
        <v>708</v>
      </c>
      <c r="B394" s="13">
        <v>0</v>
      </c>
      <c r="C394" s="13">
        <v>100</v>
      </c>
    </row>
    <row r="395" spans="1:3" x14ac:dyDescent="0.3">
      <c r="A395" s="13" t="s">
        <v>709</v>
      </c>
      <c r="B395" s="13">
        <v>0</v>
      </c>
      <c r="C395" s="13">
        <v>100</v>
      </c>
    </row>
    <row r="396" spans="1:3" x14ac:dyDescent="0.3">
      <c r="A396" s="13" t="s">
        <v>710</v>
      </c>
      <c r="B396" s="13">
        <v>0</v>
      </c>
      <c r="C396" s="13">
        <v>100</v>
      </c>
    </row>
    <row r="397" spans="1:3" x14ac:dyDescent="0.3">
      <c r="A397" s="13" t="s">
        <v>711</v>
      </c>
      <c r="B397" s="13">
        <v>0</v>
      </c>
      <c r="C397" s="13">
        <v>100</v>
      </c>
    </row>
    <row r="398" spans="1:3" x14ac:dyDescent="0.3">
      <c r="A398" s="13" t="s">
        <v>712</v>
      </c>
      <c r="B398" s="13">
        <v>0</v>
      </c>
      <c r="C398" s="13">
        <v>100</v>
      </c>
    </row>
    <row r="399" spans="1:3" x14ac:dyDescent="0.3">
      <c r="A399" s="13" t="s">
        <v>713</v>
      </c>
      <c r="B399" s="13">
        <v>0</v>
      </c>
      <c r="C399" s="13">
        <v>100</v>
      </c>
    </row>
    <row r="400" spans="1:3" x14ac:dyDescent="0.3">
      <c r="A400" s="13" t="s">
        <v>714</v>
      </c>
      <c r="B400" s="13">
        <v>0</v>
      </c>
      <c r="C400" s="13">
        <v>100</v>
      </c>
    </row>
    <row r="401" spans="1:3" x14ac:dyDescent="0.3">
      <c r="A401" s="13" t="s">
        <v>715</v>
      </c>
      <c r="B401" s="13">
        <v>0</v>
      </c>
      <c r="C401" s="13">
        <v>100</v>
      </c>
    </row>
    <row r="402" spans="1:3" x14ac:dyDescent="0.3">
      <c r="A402" s="13" t="s">
        <v>716</v>
      </c>
      <c r="B402" s="13">
        <v>0</v>
      </c>
      <c r="C402" s="13">
        <v>100</v>
      </c>
    </row>
    <row r="403" spans="1:3" x14ac:dyDescent="0.3">
      <c r="A403" s="13" t="s">
        <v>717</v>
      </c>
      <c r="B403" s="13">
        <v>0</v>
      </c>
      <c r="C403" s="13">
        <v>100</v>
      </c>
    </row>
    <row r="404" spans="1:3" x14ac:dyDescent="0.3">
      <c r="A404" s="13" t="s">
        <v>718</v>
      </c>
      <c r="B404" s="13">
        <v>0</v>
      </c>
      <c r="C404" s="13">
        <v>100</v>
      </c>
    </row>
    <row r="405" spans="1:3" x14ac:dyDescent="0.3">
      <c r="A405" s="13" t="s">
        <v>719</v>
      </c>
      <c r="B405" s="13">
        <v>0</v>
      </c>
      <c r="C405" s="13">
        <v>100</v>
      </c>
    </row>
    <row r="406" spans="1:3" x14ac:dyDescent="0.3">
      <c r="A406" s="13" t="s">
        <v>720</v>
      </c>
      <c r="B406" s="13">
        <v>0</v>
      </c>
      <c r="C406" s="13">
        <v>100</v>
      </c>
    </row>
    <row r="407" spans="1:3" x14ac:dyDescent="0.3">
      <c r="A407" s="13" t="s">
        <v>721</v>
      </c>
      <c r="B407" s="13">
        <v>0</v>
      </c>
      <c r="C407" s="13">
        <v>100</v>
      </c>
    </row>
    <row r="408" spans="1:3" x14ac:dyDescent="0.3">
      <c r="A408" s="13" t="s">
        <v>722</v>
      </c>
      <c r="B408" s="13">
        <v>0</v>
      </c>
      <c r="C408" s="13">
        <v>100</v>
      </c>
    </row>
    <row r="409" spans="1:3" x14ac:dyDescent="0.3">
      <c r="A409" s="13" t="s">
        <v>723</v>
      </c>
      <c r="B409" s="13">
        <v>0</v>
      </c>
      <c r="C409" s="13">
        <v>100</v>
      </c>
    </row>
    <row r="410" spans="1:3" x14ac:dyDescent="0.3">
      <c r="A410" s="13" t="s">
        <v>724</v>
      </c>
      <c r="B410" s="13">
        <v>0</v>
      </c>
      <c r="C410" s="13">
        <v>100</v>
      </c>
    </row>
    <row r="411" spans="1:3" x14ac:dyDescent="0.3">
      <c r="A411" s="13" t="s">
        <v>725</v>
      </c>
      <c r="B411" s="13">
        <v>0</v>
      </c>
      <c r="C411" s="13">
        <v>100</v>
      </c>
    </row>
    <row r="412" spans="1:3" x14ac:dyDescent="0.3">
      <c r="A412" s="13" t="s">
        <v>726</v>
      </c>
      <c r="B412" s="13">
        <v>0</v>
      </c>
      <c r="C412" s="13">
        <v>100</v>
      </c>
    </row>
    <row r="413" spans="1:3" x14ac:dyDescent="0.3">
      <c r="A413" s="13" t="s">
        <v>727</v>
      </c>
      <c r="B413" s="13">
        <v>0</v>
      </c>
      <c r="C413" s="13">
        <v>100</v>
      </c>
    </row>
    <row r="414" spans="1:3" x14ac:dyDescent="0.3">
      <c r="A414" s="13" t="s">
        <v>728</v>
      </c>
      <c r="B414" s="13">
        <v>0</v>
      </c>
      <c r="C414" s="13">
        <v>100</v>
      </c>
    </row>
    <row r="415" spans="1:3" x14ac:dyDescent="0.3">
      <c r="A415" s="13" t="s">
        <v>729</v>
      </c>
      <c r="B415" s="13">
        <v>0</v>
      </c>
      <c r="C415" s="13">
        <v>100</v>
      </c>
    </row>
    <row r="416" spans="1:3" x14ac:dyDescent="0.3">
      <c r="A416" s="13" t="s">
        <v>730</v>
      </c>
      <c r="B416" s="13">
        <v>0</v>
      </c>
      <c r="C416" s="13">
        <v>100</v>
      </c>
    </row>
    <row r="417" spans="1:3" x14ac:dyDescent="0.3">
      <c r="A417" s="13" t="s">
        <v>731</v>
      </c>
      <c r="B417" s="13">
        <v>0</v>
      </c>
      <c r="C417" s="13">
        <v>100</v>
      </c>
    </row>
    <row r="418" spans="1:3" x14ac:dyDescent="0.3">
      <c r="A418" s="13" t="s">
        <v>732</v>
      </c>
      <c r="B418" s="13">
        <v>0</v>
      </c>
      <c r="C418" s="13">
        <v>100</v>
      </c>
    </row>
    <row r="419" spans="1:3" x14ac:dyDescent="0.3">
      <c r="A419" s="13" t="s">
        <v>733</v>
      </c>
      <c r="B419" s="13">
        <v>0</v>
      </c>
      <c r="C419" s="13">
        <v>100</v>
      </c>
    </row>
    <row r="420" spans="1:3" x14ac:dyDescent="0.3">
      <c r="A420" s="13" t="s">
        <v>734</v>
      </c>
      <c r="B420" s="13">
        <v>0</v>
      </c>
      <c r="C420" s="13">
        <v>100</v>
      </c>
    </row>
    <row r="421" spans="1:3" x14ac:dyDescent="0.3">
      <c r="A421" s="13" t="s">
        <v>735</v>
      </c>
      <c r="B421" s="13">
        <v>0</v>
      </c>
      <c r="C421" s="13">
        <v>100</v>
      </c>
    </row>
    <row r="422" spans="1:3" x14ac:dyDescent="0.3">
      <c r="A422" s="13" t="s">
        <v>736</v>
      </c>
      <c r="B422" s="13">
        <v>0</v>
      </c>
      <c r="C422" s="13">
        <v>100</v>
      </c>
    </row>
    <row r="423" spans="1:3" x14ac:dyDescent="0.3">
      <c r="A423" s="13" t="s">
        <v>737</v>
      </c>
      <c r="B423" s="13">
        <v>0</v>
      </c>
      <c r="C423" s="13">
        <v>100</v>
      </c>
    </row>
    <row r="424" spans="1:3" x14ac:dyDescent="0.3">
      <c r="A424" s="13" t="s">
        <v>738</v>
      </c>
      <c r="B424" s="13">
        <v>0</v>
      </c>
      <c r="C424" s="13">
        <v>100</v>
      </c>
    </row>
    <row r="425" spans="1:3" x14ac:dyDescent="0.3">
      <c r="A425" s="13" t="s">
        <v>739</v>
      </c>
      <c r="B425" s="13">
        <v>0</v>
      </c>
      <c r="C425" s="13">
        <v>100</v>
      </c>
    </row>
    <row r="426" spans="1:3" x14ac:dyDescent="0.3">
      <c r="A426" s="13" t="s">
        <v>740</v>
      </c>
      <c r="B426" s="13">
        <v>0</v>
      </c>
      <c r="C426" s="13">
        <v>100</v>
      </c>
    </row>
    <row r="427" spans="1:3" x14ac:dyDescent="0.3">
      <c r="A427" s="13" t="s">
        <v>741</v>
      </c>
      <c r="B427" s="13">
        <v>0</v>
      </c>
      <c r="C427" s="13">
        <v>100</v>
      </c>
    </row>
    <row r="428" spans="1:3" x14ac:dyDescent="0.3">
      <c r="A428" s="13" t="s">
        <v>742</v>
      </c>
      <c r="B428" s="13">
        <v>0</v>
      </c>
      <c r="C428" s="13">
        <v>100</v>
      </c>
    </row>
    <row r="429" spans="1:3" x14ac:dyDescent="0.3">
      <c r="A429" s="13" t="s">
        <v>743</v>
      </c>
      <c r="B429" s="13">
        <v>0</v>
      </c>
      <c r="C429" s="13">
        <v>100</v>
      </c>
    </row>
    <row r="430" spans="1:3" x14ac:dyDescent="0.3">
      <c r="A430" s="13" t="s">
        <v>744</v>
      </c>
      <c r="B430" s="13">
        <v>0</v>
      </c>
      <c r="C430" s="13">
        <v>100</v>
      </c>
    </row>
    <row r="431" spans="1:3" x14ac:dyDescent="0.3">
      <c r="A431" s="13" t="s">
        <v>745</v>
      </c>
      <c r="B431" s="13">
        <v>0</v>
      </c>
      <c r="C431" s="13">
        <v>100</v>
      </c>
    </row>
    <row r="432" spans="1:3" x14ac:dyDescent="0.3">
      <c r="A432" s="13" t="s">
        <v>746</v>
      </c>
      <c r="B432" s="13">
        <v>0</v>
      </c>
      <c r="C432" s="13">
        <v>100</v>
      </c>
    </row>
    <row r="433" spans="1:3" x14ac:dyDescent="0.3">
      <c r="A433" s="13" t="s">
        <v>747</v>
      </c>
      <c r="B433" s="13">
        <v>0</v>
      </c>
      <c r="C433" s="13">
        <v>100</v>
      </c>
    </row>
    <row r="434" spans="1:3" x14ac:dyDescent="0.3">
      <c r="A434" s="13" t="s">
        <v>748</v>
      </c>
      <c r="B434" s="13">
        <v>0</v>
      </c>
      <c r="C434" s="13">
        <v>100</v>
      </c>
    </row>
    <row r="435" spans="1:3" x14ac:dyDescent="0.3">
      <c r="A435" s="13" t="s">
        <v>749</v>
      </c>
      <c r="B435" s="13">
        <v>0</v>
      </c>
      <c r="C435" s="13">
        <v>100</v>
      </c>
    </row>
    <row r="436" spans="1:3" x14ac:dyDescent="0.3">
      <c r="A436" s="13" t="s">
        <v>750</v>
      </c>
      <c r="B436" s="13">
        <v>0</v>
      </c>
      <c r="C436" s="13">
        <v>100</v>
      </c>
    </row>
    <row r="437" spans="1:3" x14ac:dyDescent="0.3">
      <c r="A437" s="13" t="s">
        <v>751</v>
      </c>
      <c r="B437" s="13">
        <v>0</v>
      </c>
      <c r="C437" s="13">
        <v>100</v>
      </c>
    </row>
    <row r="438" spans="1:3" x14ac:dyDescent="0.3">
      <c r="A438" s="13" t="s">
        <v>752</v>
      </c>
      <c r="B438" s="13">
        <v>0</v>
      </c>
      <c r="C438" s="13">
        <v>100</v>
      </c>
    </row>
    <row r="439" spans="1:3" x14ac:dyDescent="0.3">
      <c r="A439" s="13" t="s">
        <v>753</v>
      </c>
      <c r="B439" s="13">
        <v>0</v>
      </c>
      <c r="C439" s="13">
        <v>100</v>
      </c>
    </row>
    <row r="440" spans="1:3" x14ac:dyDescent="0.3">
      <c r="A440" s="13" t="s">
        <v>754</v>
      </c>
      <c r="B440" s="13">
        <v>0</v>
      </c>
      <c r="C440" s="13">
        <v>100</v>
      </c>
    </row>
    <row r="441" spans="1:3" x14ac:dyDescent="0.3">
      <c r="A441" s="13" t="s">
        <v>755</v>
      </c>
      <c r="B441" s="13">
        <v>0</v>
      </c>
      <c r="C441" s="13">
        <v>100</v>
      </c>
    </row>
    <row r="442" spans="1:3" x14ac:dyDescent="0.3">
      <c r="A442" s="13" t="s">
        <v>756</v>
      </c>
      <c r="B442" s="13">
        <v>0</v>
      </c>
      <c r="C442" s="13">
        <v>100</v>
      </c>
    </row>
    <row r="443" spans="1:3" x14ac:dyDescent="0.3">
      <c r="A443" s="13" t="s">
        <v>757</v>
      </c>
      <c r="B443" s="13">
        <v>0</v>
      </c>
      <c r="C443" s="13">
        <v>100</v>
      </c>
    </row>
    <row r="444" spans="1:3" x14ac:dyDescent="0.3">
      <c r="A444" s="13" t="s">
        <v>758</v>
      </c>
      <c r="B444" s="13">
        <v>0</v>
      </c>
      <c r="C444" s="13">
        <v>100</v>
      </c>
    </row>
    <row r="445" spans="1:3" x14ac:dyDescent="0.3">
      <c r="A445" s="13" t="s">
        <v>759</v>
      </c>
      <c r="B445" s="13">
        <v>0</v>
      </c>
      <c r="C445" s="13">
        <v>100</v>
      </c>
    </row>
    <row r="446" spans="1:3" x14ac:dyDescent="0.3">
      <c r="A446" s="13" t="s">
        <v>760</v>
      </c>
      <c r="B446" s="13">
        <v>0</v>
      </c>
      <c r="C446" s="13">
        <v>100</v>
      </c>
    </row>
    <row r="447" spans="1:3" x14ac:dyDescent="0.3">
      <c r="A447" s="13" t="s">
        <v>761</v>
      </c>
      <c r="B447" s="13">
        <v>0</v>
      </c>
      <c r="C447" s="13">
        <v>100</v>
      </c>
    </row>
    <row r="448" spans="1:3" x14ac:dyDescent="0.3">
      <c r="A448" s="13" t="s">
        <v>762</v>
      </c>
      <c r="B448" s="13">
        <v>0</v>
      </c>
      <c r="C448" s="13">
        <v>100</v>
      </c>
    </row>
    <row r="449" spans="1:3" x14ac:dyDescent="0.3">
      <c r="A449" s="13" t="s">
        <v>763</v>
      </c>
      <c r="B449" s="13">
        <v>0</v>
      </c>
      <c r="C449" s="13">
        <v>100</v>
      </c>
    </row>
    <row r="450" spans="1:3" x14ac:dyDescent="0.3">
      <c r="A450" s="13" t="s">
        <v>764</v>
      </c>
      <c r="B450" s="13">
        <v>0</v>
      </c>
      <c r="C450" s="13">
        <v>100</v>
      </c>
    </row>
    <row r="451" spans="1:3" x14ac:dyDescent="0.3">
      <c r="A451" s="13" t="s">
        <v>765</v>
      </c>
      <c r="B451" s="13">
        <v>0</v>
      </c>
      <c r="C451" s="13">
        <v>100</v>
      </c>
    </row>
    <row r="452" spans="1:3" x14ac:dyDescent="0.3">
      <c r="A452" s="13" t="s">
        <v>766</v>
      </c>
      <c r="B452" s="13">
        <v>0</v>
      </c>
      <c r="C452" s="13">
        <v>100</v>
      </c>
    </row>
    <row r="453" spans="1:3" x14ac:dyDescent="0.3">
      <c r="A453" s="13" t="s">
        <v>767</v>
      </c>
      <c r="B453" s="13">
        <v>0</v>
      </c>
      <c r="C453" s="13">
        <v>100</v>
      </c>
    </row>
    <row r="454" spans="1:3" x14ac:dyDescent="0.3">
      <c r="A454" s="13" t="s">
        <v>768</v>
      </c>
      <c r="B454" s="13">
        <v>0</v>
      </c>
      <c r="C454" s="13">
        <v>100</v>
      </c>
    </row>
    <row r="455" spans="1:3" x14ac:dyDescent="0.3">
      <c r="A455" s="13" t="s">
        <v>769</v>
      </c>
      <c r="B455" s="13">
        <v>0</v>
      </c>
      <c r="C455" s="13">
        <v>100</v>
      </c>
    </row>
    <row r="456" spans="1:3" x14ac:dyDescent="0.3">
      <c r="A456" s="13" t="s">
        <v>770</v>
      </c>
      <c r="B456" s="13">
        <v>0</v>
      </c>
      <c r="C456" s="13">
        <v>100</v>
      </c>
    </row>
    <row r="457" spans="1:3" x14ac:dyDescent="0.3">
      <c r="A457" s="13" t="s">
        <v>771</v>
      </c>
      <c r="B457" s="13">
        <v>0</v>
      </c>
      <c r="C457" s="13">
        <v>100</v>
      </c>
    </row>
    <row r="458" spans="1:3" x14ac:dyDescent="0.3">
      <c r="A458" s="13" t="s">
        <v>772</v>
      </c>
      <c r="B458" s="13">
        <v>0</v>
      </c>
      <c r="C458" s="13">
        <v>100</v>
      </c>
    </row>
    <row r="459" spans="1:3" x14ac:dyDescent="0.3">
      <c r="A459" s="13" t="s">
        <v>773</v>
      </c>
      <c r="B459" s="13">
        <v>0</v>
      </c>
      <c r="C459" s="13">
        <v>100</v>
      </c>
    </row>
    <row r="460" spans="1:3" x14ac:dyDescent="0.3">
      <c r="A460" s="13" t="s">
        <v>774</v>
      </c>
      <c r="B460" s="13">
        <v>0</v>
      </c>
      <c r="C460" s="13">
        <v>100</v>
      </c>
    </row>
    <row r="461" spans="1:3" x14ac:dyDescent="0.3">
      <c r="A461" s="13" t="s">
        <v>775</v>
      </c>
      <c r="B461" s="13">
        <v>0</v>
      </c>
      <c r="C461" s="13">
        <v>100</v>
      </c>
    </row>
    <row r="462" spans="1:3" x14ac:dyDescent="0.3">
      <c r="A462" s="13" t="s">
        <v>776</v>
      </c>
      <c r="B462" s="13">
        <v>0</v>
      </c>
      <c r="C462" s="13">
        <v>100</v>
      </c>
    </row>
    <row r="463" spans="1:3" x14ac:dyDescent="0.3">
      <c r="A463" s="13" t="s">
        <v>777</v>
      </c>
      <c r="B463" s="13">
        <v>0</v>
      </c>
      <c r="C463" s="13">
        <v>100</v>
      </c>
    </row>
    <row r="464" spans="1:3" x14ac:dyDescent="0.3">
      <c r="A464" s="13" t="s">
        <v>778</v>
      </c>
      <c r="B464" s="13">
        <v>0</v>
      </c>
      <c r="C464" s="13">
        <v>100</v>
      </c>
    </row>
    <row r="465" spans="1:3" x14ac:dyDescent="0.3">
      <c r="A465" s="13" t="s">
        <v>779</v>
      </c>
      <c r="B465" s="13">
        <v>0</v>
      </c>
      <c r="C465" s="13">
        <v>100</v>
      </c>
    </row>
    <row r="466" spans="1:3" x14ac:dyDescent="0.3">
      <c r="A466" s="13" t="s">
        <v>780</v>
      </c>
      <c r="B466" s="13">
        <v>0</v>
      </c>
      <c r="C466" s="13">
        <v>100</v>
      </c>
    </row>
    <row r="467" spans="1:3" x14ac:dyDescent="0.3">
      <c r="A467" s="13" t="s">
        <v>781</v>
      </c>
      <c r="B467" s="13">
        <v>0</v>
      </c>
      <c r="C467" s="13">
        <v>100</v>
      </c>
    </row>
    <row r="468" spans="1:3" x14ac:dyDescent="0.3">
      <c r="A468" s="13" t="s">
        <v>782</v>
      </c>
      <c r="B468" s="13">
        <v>0</v>
      </c>
      <c r="C468" s="13">
        <v>100</v>
      </c>
    </row>
    <row r="469" spans="1:3" x14ac:dyDescent="0.3">
      <c r="A469" s="13" t="s">
        <v>783</v>
      </c>
      <c r="B469" s="13">
        <v>0</v>
      </c>
      <c r="C469" s="13">
        <v>100</v>
      </c>
    </row>
    <row r="470" spans="1:3" x14ac:dyDescent="0.3">
      <c r="A470" s="13" t="s">
        <v>784</v>
      </c>
      <c r="B470" s="13">
        <v>0</v>
      </c>
      <c r="C470" s="13">
        <v>100</v>
      </c>
    </row>
    <row r="471" spans="1:3" x14ac:dyDescent="0.3">
      <c r="A471" s="13" t="s">
        <v>785</v>
      </c>
      <c r="B471" s="13">
        <v>0</v>
      </c>
      <c r="C471" s="13">
        <v>100</v>
      </c>
    </row>
    <row r="472" spans="1:3" x14ac:dyDescent="0.3">
      <c r="A472" s="13" t="s">
        <v>786</v>
      </c>
      <c r="B472" s="13">
        <v>0</v>
      </c>
      <c r="C472" s="13">
        <v>100</v>
      </c>
    </row>
    <row r="473" spans="1:3" x14ac:dyDescent="0.3">
      <c r="A473" s="13" t="s">
        <v>787</v>
      </c>
      <c r="B473" s="13">
        <v>0</v>
      </c>
      <c r="C473" s="13">
        <v>100</v>
      </c>
    </row>
    <row r="474" spans="1:3" x14ac:dyDescent="0.3">
      <c r="A474" s="13" t="s">
        <v>788</v>
      </c>
      <c r="B474" s="13">
        <v>0</v>
      </c>
      <c r="C474" s="13">
        <v>100</v>
      </c>
    </row>
    <row r="475" spans="1:3" x14ac:dyDescent="0.3">
      <c r="A475" s="13" t="s">
        <v>789</v>
      </c>
      <c r="B475" s="13">
        <v>7.6</v>
      </c>
      <c r="C475" s="13">
        <v>100</v>
      </c>
    </row>
    <row r="476" spans="1:3" x14ac:dyDescent="0.3">
      <c r="A476" s="13" t="s">
        <v>790</v>
      </c>
      <c r="B476" s="13">
        <v>0.2</v>
      </c>
      <c r="C476" s="13">
        <v>100</v>
      </c>
    </row>
    <row r="477" spans="1:3" x14ac:dyDescent="0.3">
      <c r="A477" s="13" t="s">
        <v>791</v>
      </c>
      <c r="B477" s="13">
        <v>0</v>
      </c>
      <c r="C477" s="13">
        <v>100</v>
      </c>
    </row>
    <row r="478" spans="1:3" x14ac:dyDescent="0.3">
      <c r="A478" s="13" t="s">
        <v>792</v>
      </c>
      <c r="B478" s="13">
        <v>0</v>
      </c>
      <c r="C478" s="13">
        <v>100</v>
      </c>
    </row>
    <row r="479" spans="1:3" x14ac:dyDescent="0.3">
      <c r="A479" s="13" t="s">
        <v>793</v>
      </c>
      <c r="B479" s="13">
        <v>0</v>
      </c>
      <c r="C479" s="13">
        <v>100</v>
      </c>
    </row>
    <row r="480" spans="1:3" x14ac:dyDescent="0.3">
      <c r="A480" s="13" t="s">
        <v>794</v>
      </c>
      <c r="B480" s="13">
        <v>0</v>
      </c>
      <c r="C480" s="13">
        <v>100</v>
      </c>
    </row>
    <row r="481" spans="1:3" x14ac:dyDescent="0.3">
      <c r="A481" s="13" t="s">
        <v>795</v>
      </c>
      <c r="B481" s="13">
        <v>0</v>
      </c>
      <c r="C481" s="13">
        <v>100</v>
      </c>
    </row>
    <row r="482" spans="1:3" x14ac:dyDescent="0.3">
      <c r="A482" s="13" t="s">
        <v>796</v>
      </c>
      <c r="B482" s="13">
        <v>0</v>
      </c>
      <c r="C482" s="13">
        <v>100</v>
      </c>
    </row>
    <row r="483" spans="1:3" x14ac:dyDescent="0.3">
      <c r="A483" s="13" t="s">
        <v>797</v>
      </c>
      <c r="B483" s="13">
        <v>0</v>
      </c>
      <c r="C483" s="13">
        <v>100</v>
      </c>
    </row>
    <row r="484" spans="1:3" x14ac:dyDescent="0.3">
      <c r="A484" s="13" t="s">
        <v>798</v>
      </c>
      <c r="B484" s="13">
        <v>0</v>
      </c>
      <c r="C484" s="13">
        <v>100</v>
      </c>
    </row>
    <row r="485" spans="1:3" x14ac:dyDescent="0.3">
      <c r="A485" s="13" t="s">
        <v>799</v>
      </c>
      <c r="B485" s="13">
        <v>0</v>
      </c>
      <c r="C485" s="13">
        <v>100</v>
      </c>
    </row>
    <row r="486" spans="1:3" x14ac:dyDescent="0.3">
      <c r="A486" s="13" t="s">
        <v>800</v>
      </c>
      <c r="B486" s="13">
        <v>0</v>
      </c>
      <c r="C486" s="13">
        <v>100</v>
      </c>
    </row>
    <row r="487" spans="1:3" x14ac:dyDescent="0.3">
      <c r="A487" s="13" t="s">
        <v>801</v>
      </c>
      <c r="B487" s="13">
        <v>0</v>
      </c>
      <c r="C487" s="13">
        <v>100</v>
      </c>
    </row>
    <row r="488" spans="1:3" x14ac:dyDescent="0.3">
      <c r="A488" s="13" t="s">
        <v>802</v>
      </c>
      <c r="B488" s="13">
        <v>0</v>
      </c>
      <c r="C488" s="13">
        <v>100</v>
      </c>
    </row>
    <row r="489" spans="1:3" x14ac:dyDescent="0.3">
      <c r="A489" s="13" t="s">
        <v>803</v>
      </c>
      <c r="B489" s="13">
        <v>0</v>
      </c>
      <c r="C489" s="13">
        <v>100</v>
      </c>
    </row>
    <row r="490" spans="1:3" x14ac:dyDescent="0.3">
      <c r="A490" s="13" t="s">
        <v>804</v>
      </c>
      <c r="B490" s="13">
        <v>0</v>
      </c>
      <c r="C490" s="13">
        <v>100</v>
      </c>
    </row>
    <row r="491" spans="1:3" x14ac:dyDescent="0.3">
      <c r="A491" s="13" t="s">
        <v>805</v>
      </c>
      <c r="B491" s="13">
        <v>0</v>
      </c>
      <c r="C491" s="13">
        <v>100</v>
      </c>
    </row>
    <row r="492" spans="1:3" x14ac:dyDescent="0.3">
      <c r="A492" s="13" t="s">
        <v>806</v>
      </c>
      <c r="B492" s="13">
        <v>0</v>
      </c>
      <c r="C492" s="13">
        <v>100</v>
      </c>
    </row>
    <row r="493" spans="1:3" x14ac:dyDescent="0.3">
      <c r="A493" s="13" t="s">
        <v>807</v>
      </c>
      <c r="B493" s="13">
        <v>0</v>
      </c>
      <c r="C493" s="13">
        <v>100</v>
      </c>
    </row>
    <row r="494" spans="1:3" x14ac:dyDescent="0.3">
      <c r="A494" s="13" t="s">
        <v>808</v>
      </c>
      <c r="B494" s="13">
        <v>0</v>
      </c>
      <c r="C494" s="13">
        <v>100</v>
      </c>
    </row>
    <row r="495" spans="1:3" x14ac:dyDescent="0.3">
      <c r="A495" s="13" t="s">
        <v>809</v>
      </c>
      <c r="B495" s="13">
        <v>0</v>
      </c>
      <c r="C495" s="13">
        <v>100</v>
      </c>
    </row>
    <row r="496" spans="1:3" x14ac:dyDescent="0.3">
      <c r="A496" s="13" t="s">
        <v>810</v>
      </c>
      <c r="B496" s="13">
        <v>0</v>
      </c>
      <c r="C496" s="13">
        <v>100</v>
      </c>
    </row>
    <row r="497" spans="1:3" x14ac:dyDescent="0.3">
      <c r="A497" s="13" t="s">
        <v>811</v>
      </c>
      <c r="B497" s="13">
        <v>0</v>
      </c>
      <c r="C497" s="13">
        <v>100</v>
      </c>
    </row>
    <row r="498" spans="1:3" x14ac:dyDescent="0.3">
      <c r="A498" s="13" t="s">
        <v>812</v>
      </c>
      <c r="B498" s="13">
        <v>0</v>
      </c>
      <c r="C498" s="13">
        <v>100</v>
      </c>
    </row>
    <row r="499" spans="1:3" x14ac:dyDescent="0.3">
      <c r="A499" s="13" t="s">
        <v>813</v>
      </c>
      <c r="B499" s="13">
        <v>0</v>
      </c>
      <c r="C499" s="13">
        <v>100</v>
      </c>
    </row>
    <row r="500" spans="1:3" x14ac:dyDescent="0.3">
      <c r="A500" s="13" t="s">
        <v>814</v>
      </c>
      <c r="B500" s="13">
        <v>0</v>
      </c>
      <c r="C500" s="13">
        <v>100</v>
      </c>
    </row>
    <row r="501" spans="1:3" x14ac:dyDescent="0.3">
      <c r="A501" s="13" t="s">
        <v>815</v>
      </c>
      <c r="B501" s="13">
        <v>0</v>
      </c>
      <c r="C501" s="13">
        <v>100</v>
      </c>
    </row>
    <row r="502" spans="1:3" x14ac:dyDescent="0.3">
      <c r="A502" s="13" t="s">
        <v>816</v>
      </c>
      <c r="B502" s="13">
        <v>0</v>
      </c>
      <c r="C502" s="13">
        <v>100</v>
      </c>
    </row>
    <row r="503" spans="1:3" x14ac:dyDescent="0.3">
      <c r="A503" s="13" t="s">
        <v>817</v>
      </c>
      <c r="B503" s="13">
        <v>0</v>
      </c>
      <c r="C503" s="13">
        <v>100</v>
      </c>
    </row>
    <row r="504" spans="1:3" x14ac:dyDescent="0.3">
      <c r="A504" s="13" t="s">
        <v>818</v>
      </c>
      <c r="B504" s="13">
        <v>0</v>
      </c>
      <c r="C504" s="13">
        <v>100</v>
      </c>
    </row>
    <row r="505" spans="1:3" x14ac:dyDescent="0.3">
      <c r="A505" s="13" t="s">
        <v>819</v>
      </c>
      <c r="B505" s="13">
        <v>0</v>
      </c>
      <c r="C505" s="13">
        <v>100</v>
      </c>
    </row>
    <row r="506" spans="1:3" x14ac:dyDescent="0.3">
      <c r="A506" s="13" t="s">
        <v>820</v>
      </c>
      <c r="B506" s="13">
        <v>0</v>
      </c>
      <c r="C506" s="13">
        <v>100</v>
      </c>
    </row>
    <row r="507" spans="1:3" x14ac:dyDescent="0.3">
      <c r="A507" s="13" t="s">
        <v>821</v>
      </c>
      <c r="B507" s="13">
        <v>0</v>
      </c>
      <c r="C507" s="13">
        <v>100</v>
      </c>
    </row>
    <row r="508" spans="1:3" x14ac:dyDescent="0.3">
      <c r="A508" s="13" t="s">
        <v>822</v>
      </c>
      <c r="B508" s="13">
        <v>0</v>
      </c>
      <c r="C508" s="13">
        <v>100</v>
      </c>
    </row>
    <row r="509" spans="1:3" x14ac:dyDescent="0.3">
      <c r="A509" s="13" t="s">
        <v>823</v>
      </c>
      <c r="B509" s="13">
        <v>0</v>
      </c>
      <c r="C509" s="13">
        <v>100</v>
      </c>
    </row>
    <row r="510" spans="1:3" x14ac:dyDescent="0.3">
      <c r="A510" s="13" t="s">
        <v>824</v>
      </c>
      <c r="B510" s="13">
        <v>0</v>
      </c>
      <c r="C510" s="13">
        <v>100</v>
      </c>
    </row>
    <row r="511" spans="1:3" x14ac:dyDescent="0.3">
      <c r="A511" s="13" t="s">
        <v>825</v>
      </c>
      <c r="B511" s="13">
        <v>0</v>
      </c>
      <c r="C511" s="13">
        <v>100</v>
      </c>
    </row>
    <row r="512" spans="1:3" x14ac:dyDescent="0.3">
      <c r="A512" s="13" t="s">
        <v>826</v>
      </c>
      <c r="B512" s="13">
        <v>0</v>
      </c>
      <c r="C512" s="13">
        <v>100</v>
      </c>
    </row>
    <row r="513" spans="1:3" x14ac:dyDescent="0.3">
      <c r="A513" s="13" t="s">
        <v>827</v>
      </c>
      <c r="B513" s="13">
        <v>0</v>
      </c>
      <c r="C513" s="13">
        <v>100</v>
      </c>
    </row>
    <row r="514" spans="1:3" x14ac:dyDescent="0.3">
      <c r="A514" s="13" t="s">
        <v>828</v>
      </c>
      <c r="B514" s="13">
        <v>0</v>
      </c>
      <c r="C514" s="13">
        <v>100</v>
      </c>
    </row>
    <row r="515" spans="1:3" x14ac:dyDescent="0.3">
      <c r="A515" s="13" t="s">
        <v>829</v>
      </c>
      <c r="B515" s="13">
        <v>0</v>
      </c>
      <c r="C515" s="13">
        <v>100</v>
      </c>
    </row>
    <row r="516" spans="1:3" x14ac:dyDescent="0.3">
      <c r="A516" s="13" t="s">
        <v>830</v>
      </c>
      <c r="B516" s="13">
        <v>0</v>
      </c>
      <c r="C516" s="13">
        <v>100</v>
      </c>
    </row>
    <row r="517" spans="1:3" x14ac:dyDescent="0.3">
      <c r="A517" s="13" t="s">
        <v>831</v>
      </c>
      <c r="B517" s="13">
        <v>0</v>
      </c>
      <c r="C517" s="13">
        <v>100</v>
      </c>
    </row>
    <row r="518" spans="1:3" x14ac:dyDescent="0.3">
      <c r="A518" s="13" t="s">
        <v>832</v>
      </c>
      <c r="B518" s="13">
        <v>0</v>
      </c>
      <c r="C518" s="13">
        <v>100</v>
      </c>
    </row>
    <row r="519" spans="1:3" x14ac:dyDescent="0.3">
      <c r="A519" s="13" t="s">
        <v>833</v>
      </c>
      <c r="B519" s="13">
        <v>0</v>
      </c>
      <c r="C519" s="13">
        <v>100</v>
      </c>
    </row>
    <row r="520" spans="1:3" x14ac:dyDescent="0.3">
      <c r="A520" s="13" t="s">
        <v>834</v>
      </c>
      <c r="B520" s="13">
        <v>0</v>
      </c>
      <c r="C520" s="13">
        <v>100</v>
      </c>
    </row>
    <row r="521" spans="1:3" x14ac:dyDescent="0.3">
      <c r="A521" s="13" t="s">
        <v>835</v>
      </c>
      <c r="B521" s="13">
        <v>0</v>
      </c>
      <c r="C521" s="13">
        <v>100</v>
      </c>
    </row>
    <row r="522" spans="1:3" x14ac:dyDescent="0.3">
      <c r="A522" s="13" t="s">
        <v>836</v>
      </c>
      <c r="B522" s="13">
        <v>0</v>
      </c>
      <c r="C522" s="13">
        <v>100</v>
      </c>
    </row>
    <row r="523" spans="1:3" x14ac:dyDescent="0.3">
      <c r="A523" s="13" t="s">
        <v>837</v>
      </c>
      <c r="B523" s="13">
        <v>0</v>
      </c>
      <c r="C523" s="13">
        <v>100</v>
      </c>
    </row>
    <row r="524" spans="1:3" x14ac:dyDescent="0.3">
      <c r="A524" s="13" t="s">
        <v>838</v>
      </c>
      <c r="B524" s="13">
        <v>0</v>
      </c>
      <c r="C524" s="13">
        <v>100</v>
      </c>
    </row>
    <row r="525" spans="1:3" x14ac:dyDescent="0.3">
      <c r="A525" s="13" t="s">
        <v>839</v>
      </c>
      <c r="B525" s="13">
        <v>0</v>
      </c>
      <c r="C525" s="13">
        <v>100</v>
      </c>
    </row>
    <row r="526" spans="1:3" x14ac:dyDescent="0.3">
      <c r="A526" s="13" t="s">
        <v>840</v>
      </c>
      <c r="B526" s="13">
        <v>0</v>
      </c>
      <c r="C526" s="13">
        <v>100</v>
      </c>
    </row>
    <row r="527" spans="1:3" x14ac:dyDescent="0.3">
      <c r="A527" s="13" t="s">
        <v>841</v>
      </c>
      <c r="B527" s="13">
        <v>0</v>
      </c>
      <c r="C527" s="13">
        <v>100</v>
      </c>
    </row>
    <row r="528" spans="1:3" x14ac:dyDescent="0.3">
      <c r="A528" s="13" t="s">
        <v>842</v>
      </c>
      <c r="B528" s="13">
        <v>0</v>
      </c>
      <c r="C528" s="13">
        <v>100</v>
      </c>
    </row>
    <row r="529" spans="1:3" x14ac:dyDescent="0.3">
      <c r="A529" s="13" t="s">
        <v>843</v>
      </c>
      <c r="B529" s="13">
        <v>0</v>
      </c>
      <c r="C529" s="13">
        <v>100</v>
      </c>
    </row>
    <row r="530" spans="1:3" x14ac:dyDescent="0.3">
      <c r="A530" s="13" t="s">
        <v>844</v>
      </c>
      <c r="B530" s="13">
        <v>0</v>
      </c>
      <c r="C530" s="13">
        <v>100</v>
      </c>
    </row>
    <row r="531" spans="1:3" x14ac:dyDescent="0.3">
      <c r="A531" s="13" t="s">
        <v>845</v>
      </c>
      <c r="B531" s="13">
        <v>0</v>
      </c>
      <c r="C531" s="13">
        <v>100</v>
      </c>
    </row>
    <row r="532" spans="1:3" x14ac:dyDescent="0.3">
      <c r="A532" s="13" t="s">
        <v>846</v>
      </c>
      <c r="B532" s="13">
        <v>0</v>
      </c>
      <c r="C532" s="13">
        <v>100</v>
      </c>
    </row>
    <row r="533" spans="1:3" x14ac:dyDescent="0.3">
      <c r="A533" s="13" t="s">
        <v>847</v>
      </c>
      <c r="B533" s="13">
        <v>0</v>
      </c>
      <c r="C533" s="13">
        <v>100</v>
      </c>
    </row>
    <row r="534" spans="1:3" x14ac:dyDescent="0.3">
      <c r="A534" s="13" t="s">
        <v>848</v>
      </c>
      <c r="B534" s="13">
        <v>0</v>
      </c>
      <c r="C534" s="13">
        <v>100</v>
      </c>
    </row>
    <row r="535" spans="1:3" x14ac:dyDescent="0.3">
      <c r="A535" s="13" t="s">
        <v>849</v>
      </c>
      <c r="B535" s="13">
        <v>0</v>
      </c>
      <c r="C535" s="13">
        <v>100</v>
      </c>
    </row>
    <row r="536" spans="1:3" x14ac:dyDescent="0.3">
      <c r="A536" s="13" t="s">
        <v>850</v>
      </c>
      <c r="B536" s="13">
        <v>0</v>
      </c>
      <c r="C536" s="13">
        <v>100</v>
      </c>
    </row>
    <row r="537" spans="1:3" x14ac:dyDescent="0.3">
      <c r="A537" s="13" t="s">
        <v>851</v>
      </c>
      <c r="B537" s="13">
        <v>0</v>
      </c>
      <c r="C537" s="13">
        <v>100</v>
      </c>
    </row>
    <row r="538" spans="1:3" x14ac:dyDescent="0.3">
      <c r="A538" s="13" t="s">
        <v>852</v>
      </c>
      <c r="B538" s="13">
        <v>0</v>
      </c>
      <c r="C538" s="13">
        <v>100</v>
      </c>
    </row>
    <row r="539" spans="1:3" x14ac:dyDescent="0.3">
      <c r="A539" s="13" t="s">
        <v>853</v>
      </c>
      <c r="B539" s="13">
        <v>0</v>
      </c>
      <c r="C539" s="13">
        <v>100</v>
      </c>
    </row>
    <row r="540" spans="1:3" x14ac:dyDescent="0.3">
      <c r="A540" s="13" t="s">
        <v>854</v>
      </c>
      <c r="B540" s="13">
        <v>0</v>
      </c>
      <c r="C540" s="13">
        <v>100</v>
      </c>
    </row>
    <row r="541" spans="1:3" x14ac:dyDescent="0.3">
      <c r="A541" s="13" t="s">
        <v>855</v>
      </c>
      <c r="B541" s="13">
        <v>0</v>
      </c>
      <c r="C541" s="13">
        <v>100</v>
      </c>
    </row>
    <row r="542" spans="1:3" x14ac:dyDescent="0.3">
      <c r="A542" s="13" t="s">
        <v>856</v>
      </c>
      <c r="B542" s="13">
        <v>0</v>
      </c>
      <c r="C542" s="13">
        <v>100</v>
      </c>
    </row>
    <row r="543" spans="1:3" x14ac:dyDescent="0.3">
      <c r="A543" s="13" t="s">
        <v>857</v>
      </c>
      <c r="B543" s="13">
        <v>0</v>
      </c>
      <c r="C543" s="13">
        <v>100</v>
      </c>
    </row>
    <row r="544" spans="1:3" x14ac:dyDescent="0.3">
      <c r="A544" s="13" t="s">
        <v>858</v>
      </c>
      <c r="B544" s="13">
        <v>0</v>
      </c>
      <c r="C544" s="13">
        <v>100</v>
      </c>
    </row>
    <row r="545" spans="1:3" x14ac:dyDescent="0.3">
      <c r="A545" s="13" t="s">
        <v>859</v>
      </c>
      <c r="B545" s="13">
        <v>0</v>
      </c>
      <c r="C545" s="13">
        <v>100</v>
      </c>
    </row>
    <row r="546" spans="1:3" x14ac:dyDescent="0.3">
      <c r="A546" s="13" t="s">
        <v>860</v>
      </c>
      <c r="B546" s="13">
        <v>0</v>
      </c>
      <c r="C546" s="13">
        <v>100</v>
      </c>
    </row>
    <row r="547" spans="1:3" x14ac:dyDescent="0.3">
      <c r="A547" s="13" t="s">
        <v>861</v>
      </c>
      <c r="B547" s="13">
        <v>0</v>
      </c>
      <c r="C547" s="13">
        <v>100</v>
      </c>
    </row>
    <row r="548" spans="1:3" x14ac:dyDescent="0.3">
      <c r="A548" s="13" t="s">
        <v>862</v>
      </c>
      <c r="B548" s="13">
        <v>0</v>
      </c>
      <c r="C548" s="13">
        <v>100</v>
      </c>
    </row>
    <row r="549" spans="1:3" x14ac:dyDescent="0.3">
      <c r="A549" s="13" t="s">
        <v>863</v>
      </c>
      <c r="B549" s="13">
        <v>0</v>
      </c>
      <c r="C549" s="13">
        <v>100</v>
      </c>
    </row>
    <row r="550" spans="1:3" x14ac:dyDescent="0.3">
      <c r="A550" s="13" t="s">
        <v>864</v>
      </c>
      <c r="B550" s="13">
        <v>0</v>
      </c>
      <c r="C550" s="13">
        <v>100</v>
      </c>
    </row>
    <row r="551" spans="1:3" x14ac:dyDescent="0.3">
      <c r="A551" s="13" t="s">
        <v>865</v>
      </c>
      <c r="B551" s="13">
        <v>0</v>
      </c>
      <c r="C551" s="13">
        <v>100</v>
      </c>
    </row>
    <row r="552" spans="1:3" x14ac:dyDescent="0.3">
      <c r="A552" s="13" t="s">
        <v>866</v>
      </c>
      <c r="B552" s="13">
        <v>0</v>
      </c>
      <c r="C552" s="13">
        <v>100</v>
      </c>
    </row>
    <row r="553" spans="1:3" x14ac:dyDescent="0.3">
      <c r="A553" s="13" t="s">
        <v>867</v>
      </c>
      <c r="B553" s="13">
        <v>0</v>
      </c>
      <c r="C553" s="13">
        <v>100</v>
      </c>
    </row>
    <row r="554" spans="1:3" x14ac:dyDescent="0.3">
      <c r="A554" s="13" t="s">
        <v>868</v>
      </c>
      <c r="B554" s="13">
        <v>0</v>
      </c>
      <c r="C554" s="13">
        <v>100</v>
      </c>
    </row>
    <row r="555" spans="1:3" x14ac:dyDescent="0.3">
      <c r="A555" s="13" t="s">
        <v>869</v>
      </c>
      <c r="B555" s="13">
        <v>0</v>
      </c>
      <c r="C555" s="13">
        <v>100</v>
      </c>
    </row>
    <row r="556" spans="1:3" x14ac:dyDescent="0.3">
      <c r="A556" s="13" t="s">
        <v>870</v>
      </c>
      <c r="B556" s="13">
        <v>0</v>
      </c>
      <c r="C556" s="13">
        <v>100</v>
      </c>
    </row>
    <row r="557" spans="1:3" x14ac:dyDescent="0.3">
      <c r="A557" s="13" t="s">
        <v>871</v>
      </c>
      <c r="B557" s="13">
        <v>0</v>
      </c>
      <c r="C557" s="13">
        <v>100</v>
      </c>
    </row>
    <row r="558" spans="1:3" x14ac:dyDescent="0.3">
      <c r="A558" s="13" t="s">
        <v>872</v>
      </c>
      <c r="B558" s="13">
        <v>0</v>
      </c>
      <c r="C558" s="13">
        <v>100</v>
      </c>
    </row>
    <row r="559" spans="1:3" x14ac:dyDescent="0.3">
      <c r="A559" s="13" t="s">
        <v>873</v>
      </c>
      <c r="B559" s="13">
        <v>0</v>
      </c>
      <c r="C559" s="13">
        <v>100</v>
      </c>
    </row>
    <row r="560" spans="1:3" x14ac:dyDescent="0.3">
      <c r="A560" s="13" t="s">
        <v>874</v>
      </c>
      <c r="B560" s="13">
        <v>0</v>
      </c>
      <c r="C560" s="13">
        <v>100</v>
      </c>
    </row>
    <row r="561" spans="1:3" x14ac:dyDescent="0.3">
      <c r="A561" s="13" t="s">
        <v>875</v>
      </c>
      <c r="B561" s="13">
        <v>0.1</v>
      </c>
      <c r="C561" s="13">
        <v>100</v>
      </c>
    </row>
    <row r="562" spans="1:3" x14ac:dyDescent="0.3">
      <c r="A562" s="13" t="s">
        <v>876</v>
      </c>
      <c r="B562" s="13">
        <v>0</v>
      </c>
      <c r="C562" s="13">
        <v>100</v>
      </c>
    </row>
    <row r="563" spans="1:3" x14ac:dyDescent="0.3">
      <c r="A563" s="13" t="s">
        <v>877</v>
      </c>
      <c r="B563" s="13">
        <v>0</v>
      </c>
      <c r="C563" s="13">
        <v>100</v>
      </c>
    </row>
    <row r="564" spans="1:3" x14ac:dyDescent="0.3">
      <c r="A564" s="13" t="s">
        <v>878</v>
      </c>
      <c r="B564" s="13">
        <v>0</v>
      </c>
      <c r="C564" s="13">
        <v>100</v>
      </c>
    </row>
    <row r="565" spans="1:3" x14ac:dyDescent="0.3">
      <c r="A565" s="13" t="s">
        <v>879</v>
      </c>
      <c r="B565" s="13">
        <v>0</v>
      </c>
      <c r="C565" s="13">
        <v>100</v>
      </c>
    </row>
    <row r="566" spans="1:3" x14ac:dyDescent="0.3">
      <c r="A566" s="13" t="s">
        <v>880</v>
      </c>
      <c r="B566" s="13">
        <v>0</v>
      </c>
      <c r="C566" s="13">
        <v>100</v>
      </c>
    </row>
    <row r="567" spans="1:3" x14ac:dyDescent="0.3">
      <c r="A567" s="13" t="s">
        <v>881</v>
      </c>
      <c r="B567" s="13">
        <v>0</v>
      </c>
      <c r="C567" s="13">
        <v>100</v>
      </c>
    </row>
    <row r="568" spans="1:3" x14ac:dyDescent="0.3">
      <c r="A568" s="13" t="s">
        <v>882</v>
      </c>
      <c r="B568" s="13">
        <v>0</v>
      </c>
      <c r="C568" s="13">
        <v>100</v>
      </c>
    </row>
    <row r="569" spans="1:3" x14ac:dyDescent="0.3">
      <c r="A569" s="13" t="s">
        <v>883</v>
      </c>
      <c r="B569" s="13">
        <v>0</v>
      </c>
      <c r="C569" s="13">
        <v>100</v>
      </c>
    </row>
    <row r="570" spans="1:3" x14ac:dyDescent="0.3">
      <c r="A570" s="13" t="s">
        <v>884</v>
      </c>
      <c r="B570" s="13">
        <v>0.1</v>
      </c>
      <c r="C570" s="13">
        <v>100</v>
      </c>
    </row>
    <row r="571" spans="1:3" x14ac:dyDescent="0.3">
      <c r="A571" s="13" t="s">
        <v>885</v>
      </c>
      <c r="B571" s="13">
        <v>0</v>
      </c>
      <c r="C571" s="13">
        <v>100</v>
      </c>
    </row>
    <row r="572" spans="1:3" x14ac:dyDescent="0.3">
      <c r="A572" s="13" t="s">
        <v>886</v>
      </c>
      <c r="B572" s="13">
        <v>0</v>
      </c>
      <c r="C572" s="13">
        <v>100</v>
      </c>
    </row>
    <row r="573" spans="1:3" x14ac:dyDescent="0.3">
      <c r="A573" s="13" t="s">
        <v>887</v>
      </c>
      <c r="B573" s="13">
        <v>0</v>
      </c>
      <c r="C573" s="13">
        <v>100</v>
      </c>
    </row>
    <row r="574" spans="1:3" x14ac:dyDescent="0.3">
      <c r="A574" s="13" t="s">
        <v>888</v>
      </c>
      <c r="B574" s="13">
        <v>0</v>
      </c>
      <c r="C574" s="13">
        <v>100</v>
      </c>
    </row>
    <row r="575" spans="1:3" x14ac:dyDescent="0.3">
      <c r="A575" s="13" t="s">
        <v>889</v>
      </c>
      <c r="B575" s="13">
        <v>0</v>
      </c>
      <c r="C575" s="13">
        <v>100</v>
      </c>
    </row>
    <row r="576" spans="1:3" x14ac:dyDescent="0.3">
      <c r="A576" s="13" t="s">
        <v>890</v>
      </c>
      <c r="B576" s="13">
        <v>0</v>
      </c>
      <c r="C576" s="13">
        <v>100</v>
      </c>
    </row>
    <row r="577" spans="1:3" x14ac:dyDescent="0.3">
      <c r="A577" s="13" t="s">
        <v>891</v>
      </c>
      <c r="B577" s="13">
        <v>0</v>
      </c>
      <c r="C577" s="13">
        <v>100</v>
      </c>
    </row>
    <row r="578" spans="1:3" x14ac:dyDescent="0.3">
      <c r="A578" s="13" t="s">
        <v>892</v>
      </c>
      <c r="B578" s="13">
        <v>0</v>
      </c>
      <c r="C578" s="13">
        <v>100</v>
      </c>
    </row>
    <row r="579" spans="1:3" x14ac:dyDescent="0.3">
      <c r="A579" s="13" t="s">
        <v>893</v>
      </c>
      <c r="B579" s="13">
        <v>0</v>
      </c>
      <c r="C579" s="13">
        <v>100</v>
      </c>
    </row>
    <row r="580" spans="1:3" x14ac:dyDescent="0.3">
      <c r="A580" s="13" t="s">
        <v>894</v>
      </c>
      <c r="B580" s="13">
        <v>0</v>
      </c>
      <c r="C580" s="13">
        <v>100</v>
      </c>
    </row>
    <row r="581" spans="1:3" x14ac:dyDescent="0.3">
      <c r="A581" s="13" t="s">
        <v>895</v>
      </c>
      <c r="B581" s="13">
        <v>0</v>
      </c>
      <c r="C581" s="13">
        <v>100</v>
      </c>
    </row>
    <row r="582" spans="1:3" x14ac:dyDescent="0.3">
      <c r="A582" s="13" t="s">
        <v>896</v>
      </c>
      <c r="B582" s="13">
        <v>0</v>
      </c>
      <c r="C582" s="13">
        <v>100</v>
      </c>
    </row>
    <row r="583" spans="1:3" x14ac:dyDescent="0.3">
      <c r="A583" s="13" t="s">
        <v>897</v>
      </c>
      <c r="B583" s="13">
        <v>0</v>
      </c>
      <c r="C583" s="13">
        <v>100</v>
      </c>
    </row>
    <row r="584" spans="1:3" x14ac:dyDescent="0.3">
      <c r="A584" s="13" t="s">
        <v>898</v>
      </c>
      <c r="B584" s="13">
        <v>0</v>
      </c>
      <c r="C584" s="13">
        <v>100</v>
      </c>
    </row>
    <row r="585" spans="1:3" x14ac:dyDescent="0.3">
      <c r="A585" s="13" t="s">
        <v>899</v>
      </c>
      <c r="B585" s="13">
        <v>0</v>
      </c>
      <c r="C585" s="13">
        <v>100</v>
      </c>
    </row>
    <row r="586" spans="1:3" x14ac:dyDescent="0.3">
      <c r="A586" s="13" t="s">
        <v>900</v>
      </c>
      <c r="B586" s="13">
        <v>0.5</v>
      </c>
      <c r="C586" s="13">
        <v>100</v>
      </c>
    </row>
    <row r="587" spans="1:3" x14ac:dyDescent="0.3">
      <c r="A587" s="13" t="s">
        <v>901</v>
      </c>
      <c r="B587" s="13">
        <v>1</v>
      </c>
      <c r="C587" s="13">
        <v>100</v>
      </c>
    </row>
    <row r="588" spans="1:3" x14ac:dyDescent="0.3">
      <c r="A588" s="13" t="s">
        <v>902</v>
      </c>
      <c r="B588" s="13">
        <v>0</v>
      </c>
      <c r="C588" s="13">
        <v>100</v>
      </c>
    </row>
    <row r="589" spans="1:3" x14ac:dyDescent="0.3">
      <c r="A589" s="13" t="s">
        <v>903</v>
      </c>
      <c r="B589" s="13">
        <v>0</v>
      </c>
      <c r="C589" s="13">
        <v>100</v>
      </c>
    </row>
    <row r="590" spans="1:3" x14ac:dyDescent="0.3">
      <c r="A590" s="13" t="s">
        <v>904</v>
      </c>
      <c r="B590" s="13">
        <v>0</v>
      </c>
      <c r="C590" s="13">
        <v>100</v>
      </c>
    </row>
    <row r="591" spans="1:3" x14ac:dyDescent="0.3">
      <c r="A591" s="13" t="s">
        <v>905</v>
      </c>
      <c r="B591" s="13">
        <v>0</v>
      </c>
      <c r="C591" s="13">
        <v>100</v>
      </c>
    </row>
    <row r="592" spans="1:3" x14ac:dyDescent="0.3">
      <c r="A592" s="13" t="s">
        <v>906</v>
      </c>
      <c r="B592" s="13">
        <v>0</v>
      </c>
      <c r="C592" s="13">
        <v>100</v>
      </c>
    </row>
    <row r="593" spans="1:3" x14ac:dyDescent="0.3">
      <c r="A593" s="13" t="s">
        <v>907</v>
      </c>
      <c r="B593" s="13">
        <v>0</v>
      </c>
      <c r="C593" s="13">
        <v>100</v>
      </c>
    </row>
    <row r="594" spans="1:3" x14ac:dyDescent="0.3">
      <c r="A594" s="13" t="s">
        <v>908</v>
      </c>
      <c r="B594" s="13">
        <v>0</v>
      </c>
      <c r="C594" s="13">
        <v>100</v>
      </c>
    </row>
    <row r="595" spans="1:3" x14ac:dyDescent="0.3">
      <c r="A595" s="13" t="s">
        <v>909</v>
      </c>
      <c r="B595" s="13">
        <v>0</v>
      </c>
      <c r="C595" s="13">
        <v>100</v>
      </c>
    </row>
    <row r="596" spans="1:3" x14ac:dyDescent="0.3">
      <c r="A596" s="13" t="s">
        <v>910</v>
      </c>
      <c r="B596" s="13">
        <v>0</v>
      </c>
      <c r="C596" s="13">
        <v>100</v>
      </c>
    </row>
    <row r="597" spans="1:3" x14ac:dyDescent="0.3">
      <c r="A597" s="13" t="s">
        <v>911</v>
      </c>
      <c r="B597" s="13">
        <v>0</v>
      </c>
      <c r="C597" s="13">
        <v>100</v>
      </c>
    </row>
    <row r="598" spans="1:3" x14ac:dyDescent="0.3">
      <c r="A598" s="13" t="s">
        <v>912</v>
      </c>
      <c r="B598" s="13">
        <v>0</v>
      </c>
      <c r="C598" s="13">
        <v>100</v>
      </c>
    </row>
    <row r="599" spans="1:3" x14ac:dyDescent="0.3">
      <c r="A599" s="13" t="s">
        <v>913</v>
      </c>
      <c r="B599" s="13">
        <v>0</v>
      </c>
      <c r="C599" s="13">
        <v>100</v>
      </c>
    </row>
    <row r="600" spans="1:3" x14ac:dyDescent="0.3">
      <c r="A600" s="13" t="s">
        <v>914</v>
      </c>
      <c r="B600" s="13">
        <v>0</v>
      </c>
      <c r="C600" s="13">
        <v>100</v>
      </c>
    </row>
    <row r="601" spans="1:3" x14ac:dyDescent="0.3">
      <c r="A601" s="13" t="s">
        <v>915</v>
      </c>
      <c r="B601" s="13">
        <v>0</v>
      </c>
      <c r="C601" s="13">
        <v>100</v>
      </c>
    </row>
    <row r="602" spans="1:3" x14ac:dyDescent="0.3">
      <c r="A602" s="13" t="s">
        <v>916</v>
      </c>
      <c r="B602" s="13">
        <v>0</v>
      </c>
      <c r="C602" s="13">
        <v>100</v>
      </c>
    </row>
    <row r="603" spans="1:3" x14ac:dyDescent="0.3">
      <c r="A603" s="13" t="s">
        <v>917</v>
      </c>
      <c r="B603" s="13">
        <v>0</v>
      </c>
      <c r="C603" s="13">
        <v>100</v>
      </c>
    </row>
    <row r="604" spans="1:3" x14ac:dyDescent="0.3">
      <c r="A604" s="13" t="s">
        <v>918</v>
      </c>
      <c r="B604" s="13">
        <v>0</v>
      </c>
      <c r="C604" s="13">
        <v>100</v>
      </c>
    </row>
    <row r="605" spans="1:3" x14ac:dyDescent="0.3">
      <c r="A605" s="13" t="s">
        <v>919</v>
      </c>
      <c r="B605" s="13">
        <v>0</v>
      </c>
      <c r="C605" s="13">
        <v>100</v>
      </c>
    </row>
    <row r="606" spans="1:3" x14ac:dyDescent="0.3">
      <c r="A606" s="13" t="s">
        <v>920</v>
      </c>
      <c r="B606" s="13">
        <v>0</v>
      </c>
      <c r="C606" s="13">
        <v>100</v>
      </c>
    </row>
    <row r="607" spans="1:3" x14ac:dyDescent="0.3">
      <c r="A607" s="13" t="s">
        <v>921</v>
      </c>
      <c r="B607" s="13">
        <v>0</v>
      </c>
      <c r="C607" s="13">
        <v>100</v>
      </c>
    </row>
    <row r="608" spans="1:3" x14ac:dyDescent="0.3">
      <c r="A608" s="13" t="s">
        <v>922</v>
      </c>
      <c r="B608" s="13">
        <v>0</v>
      </c>
      <c r="C608" s="13">
        <v>100</v>
      </c>
    </row>
    <row r="609" spans="1:3" x14ac:dyDescent="0.3">
      <c r="A609" s="13" t="s">
        <v>923</v>
      </c>
      <c r="B609" s="13">
        <v>0</v>
      </c>
      <c r="C609" s="13">
        <v>100</v>
      </c>
    </row>
    <row r="610" spans="1:3" x14ac:dyDescent="0.3">
      <c r="A610" s="13" t="s">
        <v>924</v>
      </c>
      <c r="B610" s="13">
        <v>0</v>
      </c>
      <c r="C610" s="13">
        <v>100</v>
      </c>
    </row>
    <row r="611" spans="1:3" x14ac:dyDescent="0.3">
      <c r="A611" s="13" t="s">
        <v>925</v>
      </c>
      <c r="B611" s="13">
        <v>0</v>
      </c>
      <c r="C611" s="13">
        <v>100</v>
      </c>
    </row>
    <row r="612" spans="1:3" x14ac:dyDescent="0.3">
      <c r="A612" s="13" t="s">
        <v>926</v>
      </c>
      <c r="B612" s="13">
        <v>0</v>
      </c>
      <c r="C612" s="13">
        <v>100</v>
      </c>
    </row>
    <row r="613" spans="1:3" x14ac:dyDescent="0.3">
      <c r="A613" s="13" t="s">
        <v>927</v>
      </c>
      <c r="B613" s="13">
        <v>0</v>
      </c>
      <c r="C613" s="13">
        <v>100</v>
      </c>
    </row>
    <row r="614" spans="1:3" x14ac:dyDescent="0.3">
      <c r="A614" s="13" t="s">
        <v>928</v>
      </c>
      <c r="B614" s="13">
        <v>0</v>
      </c>
      <c r="C614" s="13">
        <v>100</v>
      </c>
    </row>
    <row r="615" spans="1:3" x14ac:dyDescent="0.3">
      <c r="A615" s="13" t="s">
        <v>929</v>
      </c>
      <c r="B615" s="13">
        <v>0</v>
      </c>
      <c r="C615" s="13">
        <v>100</v>
      </c>
    </row>
    <row r="616" spans="1:3" x14ac:dyDescent="0.3">
      <c r="A616" s="13" t="s">
        <v>930</v>
      </c>
      <c r="B616" s="13">
        <v>0</v>
      </c>
      <c r="C616" s="13">
        <v>100</v>
      </c>
    </row>
    <row r="617" spans="1:3" x14ac:dyDescent="0.3">
      <c r="A617" s="13" t="s">
        <v>931</v>
      </c>
      <c r="B617" s="13">
        <v>0</v>
      </c>
      <c r="C617" s="13">
        <v>100</v>
      </c>
    </row>
    <row r="618" spans="1:3" x14ac:dyDescent="0.3">
      <c r="A618" s="13" t="s">
        <v>932</v>
      </c>
      <c r="B618" s="13">
        <v>0</v>
      </c>
      <c r="C618" s="13">
        <v>100</v>
      </c>
    </row>
    <row r="619" spans="1:3" x14ac:dyDescent="0.3">
      <c r="A619" s="13" t="s">
        <v>933</v>
      </c>
      <c r="B619" s="13">
        <v>0</v>
      </c>
      <c r="C619" s="13">
        <v>100</v>
      </c>
    </row>
    <row r="620" spans="1:3" x14ac:dyDescent="0.3">
      <c r="A620" s="13" t="s">
        <v>934</v>
      </c>
      <c r="B620" s="13">
        <v>0</v>
      </c>
      <c r="C620" s="13">
        <v>100</v>
      </c>
    </row>
    <row r="621" spans="1:3" x14ac:dyDescent="0.3">
      <c r="A621" s="13" t="s">
        <v>935</v>
      </c>
      <c r="B621" s="13">
        <v>0</v>
      </c>
      <c r="C621" s="13">
        <v>100</v>
      </c>
    </row>
    <row r="622" spans="1:3" x14ac:dyDescent="0.3">
      <c r="A622" s="13" t="s">
        <v>936</v>
      </c>
      <c r="B622" s="13">
        <v>0</v>
      </c>
      <c r="C622" s="13">
        <v>100</v>
      </c>
    </row>
    <row r="623" spans="1:3" x14ac:dyDescent="0.3">
      <c r="A623" s="13" t="s">
        <v>937</v>
      </c>
      <c r="B623" s="13">
        <v>0</v>
      </c>
      <c r="C623" s="13">
        <v>100</v>
      </c>
    </row>
    <row r="624" spans="1:3" x14ac:dyDescent="0.3">
      <c r="A624" s="13" t="s">
        <v>938</v>
      </c>
      <c r="B624" s="13">
        <v>0</v>
      </c>
      <c r="C624" s="13">
        <v>100</v>
      </c>
    </row>
    <row r="625" spans="1:3" x14ac:dyDescent="0.3">
      <c r="A625" s="13" t="s">
        <v>939</v>
      </c>
      <c r="B625" s="13">
        <v>0</v>
      </c>
      <c r="C625" s="13">
        <v>100</v>
      </c>
    </row>
    <row r="626" spans="1:3" x14ac:dyDescent="0.3">
      <c r="A626" s="13" t="s">
        <v>940</v>
      </c>
      <c r="B626" s="13">
        <v>0</v>
      </c>
      <c r="C626" s="13">
        <v>100</v>
      </c>
    </row>
    <row r="627" spans="1:3" x14ac:dyDescent="0.3">
      <c r="A627" s="13" t="s">
        <v>941</v>
      </c>
      <c r="B627" s="13">
        <v>0</v>
      </c>
      <c r="C627" s="13">
        <v>100</v>
      </c>
    </row>
    <row r="628" spans="1:3" x14ac:dyDescent="0.3">
      <c r="A628" s="13" t="s">
        <v>942</v>
      </c>
      <c r="B628" s="13">
        <v>0</v>
      </c>
      <c r="C628" s="13">
        <v>100</v>
      </c>
    </row>
    <row r="629" spans="1:3" x14ac:dyDescent="0.3">
      <c r="A629" s="13" t="s">
        <v>943</v>
      </c>
      <c r="B629" s="13">
        <v>0</v>
      </c>
      <c r="C629" s="13">
        <v>100</v>
      </c>
    </row>
    <row r="630" spans="1:3" x14ac:dyDescent="0.3">
      <c r="A630" s="13" t="s">
        <v>944</v>
      </c>
      <c r="B630" s="13">
        <v>0</v>
      </c>
      <c r="C630" s="13">
        <v>100</v>
      </c>
    </row>
    <row r="631" spans="1:3" x14ac:dyDescent="0.3">
      <c r="A631" s="13" t="s">
        <v>945</v>
      </c>
      <c r="B631" s="13">
        <v>0</v>
      </c>
      <c r="C631" s="13">
        <v>100</v>
      </c>
    </row>
    <row r="632" spans="1:3" x14ac:dyDescent="0.3">
      <c r="A632" s="13" t="s">
        <v>946</v>
      </c>
      <c r="B632" s="13">
        <v>0</v>
      </c>
      <c r="C632" s="13">
        <v>100</v>
      </c>
    </row>
    <row r="633" spans="1:3" x14ac:dyDescent="0.3">
      <c r="A633" s="13" t="s">
        <v>947</v>
      </c>
      <c r="B633" s="13">
        <v>0</v>
      </c>
      <c r="C633" s="13">
        <v>100</v>
      </c>
    </row>
    <row r="634" spans="1:3" x14ac:dyDescent="0.3">
      <c r="A634" s="13" t="s">
        <v>948</v>
      </c>
      <c r="B634" s="13">
        <v>0</v>
      </c>
      <c r="C634" s="13">
        <v>100</v>
      </c>
    </row>
    <row r="635" spans="1:3" x14ac:dyDescent="0.3">
      <c r="A635" s="13" t="s">
        <v>949</v>
      </c>
      <c r="B635" s="13">
        <v>0</v>
      </c>
      <c r="C635" s="13">
        <v>96</v>
      </c>
    </row>
    <row r="636" spans="1:3" x14ac:dyDescent="0.3">
      <c r="A636" s="13" t="s">
        <v>950</v>
      </c>
      <c r="B636" s="13">
        <v>0</v>
      </c>
      <c r="C636" s="13">
        <v>100</v>
      </c>
    </row>
    <row r="637" spans="1:3" x14ac:dyDescent="0.3">
      <c r="A637" s="13" t="s">
        <v>951</v>
      </c>
      <c r="B637" s="13">
        <v>0</v>
      </c>
      <c r="C637" s="13">
        <v>100</v>
      </c>
    </row>
    <row r="638" spans="1:3" x14ac:dyDescent="0.3">
      <c r="A638" s="13" t="s">
        <v>952</v>
      </c>
      <c r="B638" s="13">
        <v>0</v>
      </c>
      <c r="C638" s="13">
        <v>100</v>
      </c>
    </row>
    <row r="639" spans="1:3" x14ac:dyDescent="0.3">
      <c r="A639" s="13" t="s">
        <v>953</v>
      </c>
      <c r="B639" s="13">
        <v>0</v>
      </c>
      <c r="C639" s="13">
        <v>100</v>
      </c>
    </row>
    <row r="640" spans="1:3" x14ac:dyDescent="0.3">
      <c r="A640" s="13" t="s">
        <v>954</v>
      </c>
      <c r="B640" s="13">
        <v>0</v>
      </c>
      <c r="C640" s="13">
        <v>100</v>
      </c>
    </row>
    <row r="641" spans="1:3" x14ac:dyDescent="0.3">
      <c r="A641" s="13" t="s">
        <v>955</v>
      </c>
      <c r="B641" s="13">
        <v>0</v>
      </c>
      <c r="C641" s="13">
        <v>100</v>
      </c>
    </row>
    <row r="642" spans="1:3" x14ac:dyDescent="0.3">
      <c r="A642" s="13" t="s">
        <v>956</v>
      </c>
      <c r="B642" s="13">
        <v>0</v>
      </c>
      <c r="C642" s="13">
        <v>100</v>
      </c>
    </row>
    <row r="643" spans="1:3" x14ac:dyDescent="0.3">
      <c r="A643" s="13" t="s">
        <v>957</v>
      </c>
      <c r="B643" s="13">
        <v>0</v>
      </c>
      <c r="C643" s="13">
        <v>100</v>
      </c>
    </row>
    <row r="644" spans="1:3" x14ac:dyDescent="0.3">
      <c r="A644" s="13" t="s">
        <v>958</v>
      </c>
      <c r="B644" s="13">
        <v>0</v>
      </c>
      <c r="C644" s="13">
        <v>100</v>
      </c>
    </row>
    <row r="645" spans="1:3" x14ac:dyDescent="0.3">
      <c r="A645" s="13" t="s">
        <v>959</v>
      </c>
      <c r="B645" s="13">
        <v>0</v>
      </c>
      <c r="C645" s="13">
        <v>100</v>
      </c>
    </row>
    <row r="646" spans="1:3" x14ac:dyDescent="0.3">
      <c r="A646" s="13" t="s">
        <v>960</v>
      </c>
      <c r="B646" s="13">
        <v>0</v>
      </c>
      <c r="C646" s="13">
        <v>100</v>
      </c>
    </row>
    <row r="647" spans="1:3" x14ac:dyDescent="0.3">
      <c r="A647" s="13" t="s">
        <v>961</v>
      </c>
      <c r="B647" s="13">
        <v>0</v>
      </c>
      <c r="C647" s="13">
        <v>100</v>
      </c>
    </row>
    <row r="648" spans="1:3" x14ac:dyDescent="0.3">
      <c r="A648" s="13" t="s">
        <v>962</v>
      </c>
      <c r="B648" s="13">
        <v>0</v>
      </c>
      <c r="C648" s="13">
        <v>100</v>
      </c>
    </row>
    <row r="649" spans="1:3" x14ac:dyDescent="0.3">
      <c r="A649" s="13" t="s">
        <v>963</v>
      </c>
      <c r="B649" s="13">
        <v>0</v>
      </c>
      <c r="C649" s="13">
        <v>100</v>
      </c>
    </row>
    <row r="650" spans="1:3" x14ac:dyDescent="0.3">
      <c r="A650" s="13" t="s">
        <v>964</v>
      </c>
      <c r="B650" s="13">
        <v>0</v>
      </c>
      <c r="C650" s="13">
        <v>100</v>
      </c>
    </row>
    <row r="651" spans="1:3" x14ac:dyDescent="0.3">
      <c r="A651" s="13" t="s">
        <v>965</v>
      </c>
      <c r="B651" s="13">
        <v>0</v>
      </c>
      <c r="C651" s="13">
        <v>100</v>
      </c>
    </row>
    <row r="652" spans="1:3" x14ac:dyDescent="0.3">
      <c r="A652" s="13" t="s">
        <v>966</v>
      </c>
      <c r="B652" s="13">
        <v>0</v>
      </c>
      <c r="C652" s="13">
        <v>100</v>
      </c>
    </row>
    <row r="653" spans="1:3" x14ac:dyDescent="0.3">
      <c r="A653" s="13" t="s">
        <v>967</v>
      </c>
      <c r="B653" s="13">
        <v>0</v>
      </c>
      <c r="C653" s="13">
        <v>100</v>
      </c>
    </row>
    <row r="654" spans="1:3" x14ac:dyDescent="0.3">
      <c r="A654" s="13" t="s">
        <v>968</v>
      </c>
      <c r="B654" s="13">
        <v>0</v>
      </c>
      <c r="C654" s="13">
        <v>100</v>
      </c>
    </row>
    <row r="655" spans="1:3" x14ac:dyDescent="0.3">
      <c r="A655" s="13" t="s">
        <v>969</v>
      </c>
      <c r="B655" s="13">
        <v>0</v>
      </c>
      <c r="C655" s="13">
        <v>100</v>
      </c>
    </row>
    <row r="656" spans="1:3" x14ac:dyDescent="0.3">
      <c r="A656" s="13" t="s">
        <v>970</v>
      </c>
      <c r="B656" s="13">
        <v>0</v>
      </c>
      <c r="C656" s="13">
        <v>100</v>
      </c>
    </row>
    <row r="657" spans="1:3" x14ac:dyDescent="0.3">
      <c r="A657" s="13" t="s">
        <v>971</v>
      </c>
      <c r="B657" s="13">
        <v>0</v>
      </c>
      <c r="C657" s="13">
        <v>100</v>
      </c>
    </row>
    <row r="658" spans="1:3" x14ac:dyDescent="0.3">
      <c r="A658" s="13" t="s">
        <v>972</v>
      </c>
      <c r="B658" s="13">
        <v>0</v>
      </c>
      <c r="C658" s="13">
        <v>100</v>
      </c>
    </row>
    <row r="659" spans="1:3" x14ac:dyDescent="0.3">
      <c r="A659" s="13" t="s">
        <v>973</v>
      </c>
      <c r="B659" s="13">
        <v>0</v>
      </c>
      <c r="C659" s="13">
        <v>100</v>
      </c>
    </row>
    <row r="660" spans="1:3" x14ac:dyDescent="0.3">
      <c r="A660" s="13" t="s">
        <v>974</v>
      </c>
      <c r="B660" s="13">
        <v>0</v>
      </c>
      <c r="C660" s="13">
        <v>100</v>
      </c>
    </row>
    <row r="661" spans="1:3" x14ac:dyDescent="0.3">
      <c r="A661" s="13" t="s">
        <v>975</v>
      </c>
      <c r="B661" s="13">
        <v>0</v>
      </c>
      <c r="C661" s="13">
        <v>100</v>
      </c>
    </row>
    <row r="662" spans="1:3" x14ac:dyDescent="0.3">
      <c r="A662" s="13" t="s">
        <v>976</v>
      </c>
      <c r="B662" s="13">
        <v>0</v>
      </c>
      <c r="C662" s="13">
        <v>100</v>
      </c>
    </row>
    <row r="663" spans="1:3" x14ac:dyDescent="0.3">
      <c r="A663" s="13" t="s">
        <v>977</v>
      </c>
      <c r="B663" s="13">
        <v>0</v>
      </c>
      <c r="C663" s="13">
        <v>100</v>
      </c>
    </row>
    <row r="664" spans="1:3" x14ac:dyDescent="0.3">
      <c r="A664" s="13" t="s">
        <v>978</v>
      </c>
      <c r="B664" s="13">
        <v>0</v>
      </c>
      <c r="C664" s="13">
        <v>100</v>
      </c>
    </row>
    <row r="665" spans="1:3" x14ac:dyDescent="0.3">
      <c r="A665" s="13" t="s">
        <v>979</v>
      </c>
      <c r="B665" s="13">
        <v>0</v>
      </c>
      <c r="C665" s="13">
        <v>100</v>
      </c>
    </row>
    <row r="666" spans="1:3" x14ac:dyDescent="0.3">
      <c r="A666" s="13" t="s">
        <v>980</v>
      </c>
      <c r="B666" s="13">
        <v>0</v>
      </c>
      <c r="C666" s="13">
        <v>100</v>
      </c>
    </row>
    <row r="667" spans="1:3" x14ac:dyDescent="0.3">
      <c r="A667" s="13" t="s">
        <v>981</v>
      </c>
      <c r="B667" s="13">
        <v>0</v>
      </c>
      <c r="C667" s="13">
        <v>100</v>
      </c>
    </row>
    <row r="668" spans="1:3" x14ac:dyDescent="0.3">
      <c r="A668" s="13" t="s">
        <v>982</v>
      </c>
      <c r="B668" s="13">
        <v>0</v>
      </c>
      <c r="C668" s="13">
        <v>100</v>
      </c>
    </row>
    <row r="669" spans="1:3" x14ac:dyDescent="0.3">
      <c r="A669" s="13" t="s">
        <v>983</v>
      </c>
      <c r="B669" s="13">
        <v>0</v>
      </c>
      <c r="C669" s="13">
        <v>100</v>
      </c>
    </row>
    <row r="670" spans="1:3" x14ac:dyDescent="0.3">
      <c r="A670" s="13" t="s">
        <v>984</v>
      </c>
      <c r="B670" s="13">
        <v>0</v>
      </c>
      <c r="C670" s="13">
        <v>100</v>
      </c>
    </row>
    <row r="671" spans="1:3" x14ac:dyDescent="0.3">
      <c r="A671" s="13" t="s">
        <v>985</v>
      </c>
      <c r="B671" s="13">
        <v>0</v>
      </c>
      <c r="C671" s="13">
        <v>100</v>
      </c>
    </row>
    <row r="672" spans="1:3" x14ac:dyDescent="0.3">
      <c r="A672" s="13" t="s">
        <v>986</v>
      </c>
      <c r="B672" s="13">
        <v>0</v>
      </c>
      <c r="C672" s="13">
        <v>100</v>
      </c>
    </row>
    <row r="673" spans="1:3" x14ac:dyDescent="0.3">
      <c r="A673" s="13" t="s">
        <v>987</v>
      </c>
      <c r="B673" s="13">
        <v>0</v>
      </c>
      <c r="C673" s="13">
        <v>100</v>
      </c>
    </row>
    <row r="674" spans="1:3" x14ac:dyDescent="0.3">
      <c r="A674" s="13" t="s">
        <v>988</v>
      </c>
      <c r="B674" s="13">
        <v>0</v>
      </c>
      <c r="C674" s="13">
        <v>100</v>
      </c>
    </row>
    <row r="675" spans="1:3" x14ac:dyDescent="0.3">
      <c r="A675" s="13" t="s">
        <v>989</v>
      </c>
      <c r="B675" s="13">
        <v>0</v>
      </c>
      <c r="C675" s="13">
        <v>100</v>
      </c>
    </row>
    <row r="676" spans="1:3" x14ac:dyDescent="0.3">
      <c r="A676" s="13" t="s">
        <v>990</v>
      </c>
      <c r="B676" s="13">
        <v>0</v>
      </c>
      <c r="C676" s="13">
        <v>100</v>
      </c>
    </row>
    <row r="677" spans="1:3" x14ac:dyDescent="0.3">
      <c r="A677" s="13" t="s">
        <v>991</v>
      </c>
      <c r="B677" s="13">
        <v>0</v>
      </c>
      <c r="C677" s="13">
        <v>100</v>
      </c>
    </row>
    <row r="678" spans="1:3" x14ac:dyDescent="0.3">
      <c r="A678" s="13" t="s">
        <v>992</v>
      </c>
      <c r="B678" s="13">
        <v>0</v>
      </c>
      <c r="C678" s="13">
        <v>100</v>
      </c>
    </row>
    <row r="679" spans="1:3" x14ac:dyDescent="0.3">
      <c r="A679" s="13" t="s">
        <v>993</v>
      </c>
      <c r="B679" s="13">
        <v>0</v>
      </c>
      <c r="C679" s="13">
        <v>100</v>
      </c>
    </row>
    <row r="680" spans="1:3" x14ac:dyDescent="0.3">
      <c r="A680" s="13" t="s">
        <v>994</v>
      </c>
      <c r="B680" s="13">
        <v>0</v>
      </c>
      <c r="C680" s="13">
        <v>100</v>
      </c>
    </row>
    <row r="681" spans="1:3" x14ac:dyDescent="0.3">
      <c r="A681" s="13" t="s">
        <v>995</v>
      </c>
      <c r="B681" s="13">
        <v>0</v>
      </c>
      <c r="C681" s="13">
        <v>100</v>
      </c>
    </row>
    <row r="682" spans="1:3" x14ac:dyDescent="0.3">
      <c r="A682" s="13" t="s">
        <v>996</v>
      </c>
      <c r="B682" s="13">
        <v>0</v>
      </c>
      <c r="C682" s="13">
        <v>100</v>
      </c>
    </row>
    <row r="683" spans="1:3" x14ac:dyDescent="0.3">
      <c r="A683" s="13" t="s">
        <v>997</v>
      </c>
      <c r="B683" s="13">
        <v>0</v>
      </c>
      <c r="C683" s="13">
        <v>100</v>
      </c>
    </row>
    <row r="684" spans="1:3" x14ac:dyDescent="0.3">
      <c r="A684" s="13" t="s">
        <v>998</v>
      </c>
      <c r="B684" s="13">
        <v>0</v>
      </c>
      <c r="C684" s="13">
        <v>100</v>
      </c>
    </row>
    <row r="685" spans="1:3" x14ac:dyDescent="0.3">
      <c r="A685" s="13" t="s">
        <v>999</v>
      </c>
      <c r="B685" s="13">
        <v>0</v>
      </c>
      <c r="C685" s="13">
        <v>100</v>
      </c>
    </row>
    <row r="686" spans="1:3" x14ac:dyDescent="0.3">
      <c r="A686" s="13" t="s">
        <v>1000</v>
      </c>
      <c r="B686" s="13">
        <v>0</v>
      </c>
      <c r="C686" s="13">
        <v>100</v>
      </c>
    </row>
    <row r="687" spans="1:3" x14ac:dyDescent="0.3">
      <c r="A687" s="13" t="s">
        <v>1001</v>
      </c>
      <c r="B687" s="13">
        <v>0</v>
      </c>
      <c r="C687" s="13">
        <v>100</v>
      </c>
    </row>
    <row r="688" spans="1:3" x14ac:dyDescent="0.3">
      <c r="A688" s="13" t="s">
        <v>1002</v>
      </c>
      <c r="B688" s="13">
        <v>0</v>
      </c>
      <c r="C688" s="13">
        <v>100</v>
      </c>
    </row>
    <row r="689" spans="1:3" x14ac:dyDescent="0.3">
      <c r="A689" s="13" t="s">
        <v>1003</v>
      </c>
      <c r="B689" s="13">
        <v>0</v>
      </c>
      <c r="C689" s="13">
        <v>100</v>
      </c>
    </row>
    <row r="690" spans="1:3" x14ac:dyDescent="0.3">
      <c r="A690" s="13" t="s">
        <v>1004</v>
      </c>
      <c r="B690" s="13">
        <v>0</v>
      </c>
      <c r="C690" s="13">
        <v>100</v>
      </c>
    </row>
    <row r="691" spans="1:3" x14ac:dyDescent="0.3">
      <c r="A691" s="13" t="s">
        <v>1005</v>
      </c>
      <c r="B691" s="13">
        <v>0</v>
      </c>
      <c r="C691" s="13">
        <v>100</v>
      </c>
    </row>
    <row r="692" spans="1:3" x14ac:dyDescent="0.3">
      <c r="A692" s="13" t="s">
        <v>1006</v>
      </c>
      <c r="B692" s="13">
        <v>0</v>
      </c>
      <c r="C692" s="13">
        <v>100</v>
      </c>
    </row>
    <row r="693" spans="1:3" x14ac:dyDescent="0.3">
      <c r="A693" s="13" t="s">
        <v>1007</v>
      </c>
      <c r="B693" s="13">
        <v>0</v>
      </c>
      <c r="C693" s="13">
        <v>100</v>
      </c>
    </row>
    <row r="694" spans="1:3" x14ac:dyDescent="0.3">
      <c r="A694" s="13" t="s">
        <v>1008</v>
      </c>
      <c r="B694" s="13">
        <v>0</v>
      </c>
      <c r="C694" s="13">
        <v>100</v>
      </c>
    </row>
    <row r="695" spans="1:3" x14ac:dyDescent="0.3">
      <c r="A695" s="13" t="s">
        <v>1009</v>
      </c>
      <c r="B695" s="13">
        <v>0</v>
      </c>
      <c r="C695" s="13">
        <v>100</v>
      </c>
    </row>
    <row r="696" spans="1:3" x14ac:dyDescent="0.3">
      <c r="A696" s="13" t="s">
        <v>1010</v>
      </c>
      <c r="B696" s="13">
        <v>0</v>
      </c>
      <c r="C696" s="13">
        <v>100</v>
      </c>
    </row>
    <row r="697" spans="1:3" x14ac:dyDescent="0.3">
      <c r="A697" s="13" t="s">
        <v>1011</v>
      </c>
      <c r="B697" s="13">
        <v>0</v>
      </c>
      <c r="C697" s="13">
        <v>100</v>
      </c>
    </row>
    <row r="698" spans="1:3" x14ac:dyDescent="0.3">
      <c r="A698" s="13" t="s">
        <v>1012</v>
      </c>
      <c r="B698" s="13">
        <v>0</v>
      </c>
      <c r="C698" s="13">
        <v>100</v>
      </c>
    </row>
    <row r="699" spans="1:3" x14ac:dyDescent="0.3">
      <c r="A699" s="13" t="s">
        <v>1013</v>
      </c>
      <c r="B699" s="13">
        <v>0</v>
      </c>
      <c r="C699" s="13">
        <v>100</v>
      </c>
    </row>
    <row r="700" spans="1:3" x14ac:dyDescent="0.3">
      <c r="A700" s="13" t="s">
        <v>1014</v>
      </c>
      <c r="B700" s="13">
        <v>0</v>
      </c>
      <c r="C700" s="13">
        <v>100</v>
      </c>
    </row>
    <row r="701" spans="1:3" x14ac:dyDescent="0.3">
      <c r="A701" s="13" t="s">
        <v>1015</v>
      </c>
      <c r="B701" s="13">
        <v>0</v>
      </c>
      <c r="C701" s="13">
        <v>100</v>
      </c>
    </row>
    <row r="702" spans="1:3" x14ac:dyDescent="0.3">
      <c r="A702" s="13" t="s">
        <v>1016</v>
      </c>
      <c r="B702" s="13">
        <v>0</v>
      </c>
      <c r="C702" s="13">
        <v>100</v>
      </c>
    </row>
    <row r="703" spans="1:3" x14ac:dyDescent="0.3">
      <c r="A703" s="13" t="s">
        <v>1017</v>
      </c>
      <c r="B703" s="13">
        <v>0</v>
      </c>
      <c r="C703" s="13">
        <v>100</v>
      </c>
    </row>
    <row r="704" spans="1:3" x14ac:dyDescent="0.3">
      <c r="A704" s="13" t="s">
        <v>1018</v>
      </c>
      <c r="B704" s="13">
        <v>0</v>
      </c>
      <c r="C704" s="13">
        <v>100</v>
      </c>
    </row>
    <row r="705" spans="1:3" x14ac:dyDescent="0.3">
      <c r="A705" s="13" t="s">
        <v>1019</v>
      </c>
      <c r="B705" s="13">
        <v>0</v>
      </c>
      <c r="C705" s="13">
        <v>100</v>
      </c>
    </row>
    <row r="706" spans="1:3" x14ac:dyDescent="0.3">
      <c r="A706" s="13" t="s">
        <v>1020</v>
      </c>
      <c r="B706" s="13">
        <v>0</v>
      </c>
      <c r="C706" s="13">
        <v>100</v>
      </c>
    </row>
    <row r="707" spans="1:3" x14ac:dyDescent="0.3">
      <c r="A707" s="13" t="s">
        <v>1021</v>
      </c>
      <c r="B707" s="13">
        <v>0</v>
      </c>
      <c r="C707" s="13">
        <v>100</v>
      </c>
    </row>
    <row r="708" spans="1:3" x14ac:dyDescent="0.3">
      <c r="A708" s="13" t="s">
        <v>1022</v>
      </c>
      <c r="B708" s="13">
        <v>0</v>
      </c>
      <c r="C708" s="13">
        <v>100</v>
      </c>
    </row>
    <row r="709" spans="1:3" x14ac:dyDescent="0.3">
      <c r="A709" s="13" t="s">
        <v>1023</v>
      </c>
      <c r="B709" s="13">
        <v>0</v>
      </c>
      <c r="C709" s="13">
        <v>100</v>
      </c>
    </row>
    <row r="710" spans="1:3" x14ac:dyDescent="0.3">
      <c r="A710" s="13" t="s">
        <v>1024</v>
      </c>
      <c r="B710" s="13">
        <v>0</v>
      </c>
      <c r="C710" s="13">
        <v>100</v>
      </c>
    </row>
    <row r="711" spans="1:3" x14ac:dyDescent="0.3">
      <c r="A711" s="13" t="s">
        <v>1025</v>
      </c>
      <c r="B711" s="13">
        <v>0</v>
      </c>
      <c r="C711" s="13">
        <v>100</v>
      </c>
    </row>
    <row r="712" spans="1:3" x14ac:dyDescent="0.3">
      <c r="A712" s="13" t="s">
        <v>1026</v>
      </c>
      <c r="B712" s="13">
        <v>0</v>
      </c>
      <c r="C712" s="13">
        <v>100</v>
      </c>
    </row>
    <row r="713" spans="1:3" x14ac:dyDescent="0.3">
      <c r="A713" s="13" t="s">
        <v>1027</v>
      </c>
      <c r="B713" s="13">
        <v>0</v>
      </c>
      <c r="C713" s="13">
        <v>100</v>
      </c>
    </row>
    <row r="714" spans="1:3" x14ac:dyDescent="0.3">
      <c r="A714" s="13" t="s">
        <v>1028</v>
      </c>
      <c r="B714" s="13">
        <v>0</v>
      </c>
      <c r="C714" s="13">
        <v>100</v>
      </c>
    </row>
    <row r="715" spans="1:3" x14ac:dyDescent="0.3">
      <c r="A715" s="13" t="s">
        <v>1029</v>
      </c>
      <c r="B715" s="13">
        <v>0</v>
      </c>
      <c r="C715" s="13">
        <v>100</v>
      </c>
    </row>
    <row r="716" spans="1:3" x14ac:dyDescent="0.3">
      <c r="A716" s="13" t="s">
        <v>1030</v>
      </c>
      <c r="B716" s="13">
        <v>0</v>
      </c>
      <c r="C716" s="13">
        <v>100</v>
      </c>
    </row>
    <row r="717" spans="1:3" x14ac:dyDescent="0.3">
      <c r="A717" s="13" t="s">
        <v>1031</v>
      </c>
      <c r="B717" s="13">
        <v>0</v>
      </c>
      <c r="C717" s="13">
        <v>100</v>
      </c>
    </row>
    <row r="718" spans="1:3" x14ac:dyDescent="0.3">
      <c r="A718" s="13" t="s">
        <v>1032</v>
      </c>
      <c r="B718" s="13">
        <v>0</v>
      </c>
      <c r="C718" s="13">
        <v>100</v>
      </c>
    </row>
    <row r="719" spans="1:3" x14ac:dyDescent="0.3">
      <c r="A719" s="13" t="s">
        <v>1033</v>
      </c>
      <c r="B719" s="13">
        <v>0</v>
      </c>
      <c r="C719" s="13">
        <v>100</v>
      </c>
    </row>
    <row r="720" spans="1:3" x14ac:dyDescent="0.3">
      <c r="A720" s="13" t="s">
        <v>1034</v>
      </c>
      <c r="B720" s="13">
        <v>0</v>
      </c>
      <c r="C720" s="13">
        <v>100</v>
      </c>
    </row>
    <row r="721" spans="1:3" x14ac:dyDescent="0.3">
      <c r="A721" s="13" t="s">
        <v>1035</v>
      </c>
      <c r="B721" s="13">
        <v>0</v>
      </c>
      <c r="C721" s="13">
        <v>100</v>
      </c>
    </row>
    <row r="722" spans="1:3" x14ac:dyDescent="0.3">
      <c r="A722" s="13" t="s">
        <v>1036</v>
      </c>
      <c r="B722" s="13">
        <v>0</v>
      </c>
      <c r="C722" s="13">
        <v>100</v>
      </c>
    </row>
    <row r="723" spans="1:3" x14ac:dyDescent="0.3">
      <c r="A723" s="13" t="s">
        <v>1037</v>
      </c>
      <c r="B723" s="13">
        <v>0</v>
      </c>
      <c r="C723" s="13">
        <v>100</v>
      </c>
    </row>
    <row r="724" spans="1:3" x14ac:dyDescent="0.3">
      <c r="A724" s="13" t="s">
        <v>1038</v>
      </c>
      <c r="B724" s="13">
        <v>0</v>
      </c>
      <c r="C724" s="13">
        <v>100</v>
      </c>
    </row>
    <row r="725" spans="1:3" x14ac:dyDescent="0.3">
      <c r="A725" s="13" t="s">
        <v>1039</v>
      </c>
      <c r="B725" s="13">
        <v>0</v>
      </c>
      <c r="C725" s="13">
        <v>100</v>
      </c>
    </row>
    <row r="726" spans="1:3" x14ac:dyDescent="0.3">
      <c r="A726" s="13" t="s">
        <v>1040</v>
      </c>
      <c r="B726" s="13">
        <v>0</v>
      </c>
      <c r="C726" s="13">
        <v>100</v>
      </c>
    </row>
    <row r="727" spans="1:3" x14ac:dyDescent="0.3">
      <c r="A727" s="13" t="s">
        <v>1041</v>
      </c>
      <c r="B727" s="13">
        <v>0</v>
      </c>
      <c r="C727" s="13">
        <v>100</v>
      </c>
    </row>
    <row r="728" spans="1:3" x14ac:dyDescent="0.3">
      <c r="A728" s="13" t="s">
        <v>1042</v>
      </c>
      <c r="B728" s="13">
        <v>0</v>
      </c>
      <c r="C728" s="13">
        <v>100</v>
      </c>
    </row>
    <row r="729" spans="1:3" x14ac:dyDescent="0.3">
      <c r="A729" s="13" t="s">
        <v>1043</v>
      </c>
      <c r="B729" s="13">
        <v>0</v>
      </c>
      <c r="C729" s="13">
        <v>100</v>
      </c>
    </row>
    <row r="730" spans="1:3" x14ac:dyDescent="0.3">
      <c r="A730" s="13" t="s">
        <v>1044</v>
      </c>
      <c r="B730" s="13">
        <v>0</v>
      </c>
      <c r="C730" s="13">
        <v>100</v>
      </c>
    </row>
    <row r="731" spans="1:3" x14ac:dyDescent="0.3">
      <c r="A731" s="13" t="s">
        <v>1045</v>
      </c>
      <c r="B731" s="13">
        <v>0</v>
      </c>
      <c r="C731" s="13">
        <v>100</v>
      </c>
    </row>
    <row r="732" spans="1:3" x14ac:dyDescent="0.3">
      <c r="A732" s="13" t="s">
        <v>1046</v>
      </c>
      <c r="B732" s="13">
        <v>0</v>
      </c>
      <c r="C732" s="13">
        <v>100</v>
      </c>
    </row>
    <row r="733" spans="1:3" x14ac:dyDescent="0.3">
      <c r="A733" s="13" t="s">
        <v>1047</v>
      </c>
      <c r="B733" s="13">
        <v>0</v>
      </c>
      <c r="C733" s="13">
        <v>100</v>
      </c>
    </row>
    <row r="734" spans="1:3" x14ac:dyDescent="0.3">
      <c r="A734" s="13" t="s">
        <v>1048</v>
      </c>
      <c r="B734" s="13">
        <v>0</v>
      </c>
      <c r="C734" s="13">
        <v>100</v>
      </c>
    </row>
    <row r="735" spans="1:3" x14ac:dyDescent="0.3">
      <c r="A735" s="13" t="s">
        <v>1049</v>
      </c>
      <c r="B735" s="13">
        <v>0</v>
      </c>
      <c r="C735" s="13">
        <v>100</v>
      </c>
    </row>
    <row r="736" spans="1:3" x14ac:dyDescent="0.3">
      <c r="A736" s="13" t="s">
        <v>1050</v>
      </c>
      <c r="B736" s="13">
        <v>0</v>
      </c>
      <c r="C736" s="13">
        <v>100</v>
      </c>
    </row>
    <row r="737" spans="1:3" x14ac:dyDescent="0.3">
      <c r="A737" s="13" t="s">
        <v>1051</v>
      </c>
      <c r="B737" s="13">
        <v>0</v>
      </c>
      <c r="C737" s="13">
        <v>100</v>
      </c>
    </row>
    <row r="738" spans="1:3" x14ac:dyDescent="0.3">
      <c r="A738" s="13" t="s">
        <v>1052</v>
      </c>
      <c r="B738" s="13">
        <v>0</v>
      </c>
      <c r="C738" s="13">
        <v>100</v>
      </c>
    </row>
    <row r="739" spans="1:3" x14ac:dyDescent="0.3">
      <c r="A739" s="13" t="s">
        <v>1053</v>
      </c>
      <c r="B739" s="13">
        <v>0</v>
      </c>
      <c r="C739" s="13">
        <v>100</v>
      </c>
    </row>
    <row r="740" spans="1:3" x14ac:dyDescent="0.3">
      <c r="A740" s="13" t="s">
        <v>1054</v>
      </c>
      <c r="B740" s="13">
        <v>0</v>
      </c>
      <c r="C740" s="13">
        <v>100</v>
      </c>
    </row>
    <row r="741" spans="1:3" x14ac:dyDescent="0.3">
      <c r="A741" s="13" t="s">
        <v>1055</v>
      </c>
      <c r="B741" s="13">
        <v>0</v>
      </c>
      <c r="C741" s="13">
        <v>100</v>
      </c>
    </row>
    <row r="742" spans="1:3" x14ac:dyDescent="0.3">
      <c r="A742" s="13" t="s">
        <v>1056</v>
      </c>
      <c r="B742" s="13">
        <v>0</v>
      </c>
      <c r="C742" s="13">
        <v>100</v>
      </c>
    </row>
    <row r="743" spans="1:3" x14ac:dyDescent="0.3">
      <c r="A743" s="13" t="s">
        <v>1057</v>
      </c>
      <c r="B743" s="13">
        <v>0</v>
      </c>
      <c r="C743" s="13">
        <v>100</v>
      </c>
    </row>
    <row r="744" spans="1:3" x14ac:dyDescent="0.3">
      <c r="A744" s="13" t="s">
        <v>1058</v>
      </c>
      <c r="B744" s="13">
        <v>0</v>
      </c>
      <c r="C744" s="13">
        <v>100</v>
      </c>
    </row>
    <row r="745" spans="1:3" x14ac:dyDescent="0.3">
      <c r="A745" s="13" t="s">
        <v>1059</v>
      </c>
      <c r="B745" s="13">
        <v>0</v>
      </c>
      <c r="C745" s="13">
        <v>100</v>
      </c>
    </row>
    <row r="746" spans="1:3" x14ac:dyDescent="0.3">
      <c r="A746" s="13" t="s">
        <v>1060</v>
      </c>
      <c r="B746" s="13">
        <v>0</v>
      </c>
      <c r="C746" s="13">
        <v>100</v>
      </c>
    </row>
    <row r="747" spans="1:3" x14ac:dyDescent="0.3">
      <c r="A747" s="13" t="s">
        <v>1061</v>
      </c>
      <c r="B747" s="13">
        <v>0</v>
      </c>
      <c r="C747" s="13">
        <v>100</v>
      </c>
    </row>
    <row r="748" spans="1:3" x14ac:dyDescent="0.3">
      <c r="A748" s="13" t="s">
        <v>1062</v>
      </c>
      <c r="B748" s="13">
        <v>0</v>
      </c>
      <c r="C748" s="13">
        <v>100</v>
      </c>
    </row>
    <row r="749" spans="1:3" x14ac:dyDescent="0.3">
      <c r="A749" s="13" t="s">
        <v>1063</v>
      </c>
      <c r="B749" s="13">
        <v>0</v>
      </c>
      <c r="C749" s="13">
        <v>100</v>
      </c>
    </row>
    <row r="750" spans="1:3" x14ac:dyDescent="0.3">
      <c r="A750" s="13" t="s">
        <v>1064</v>
      </c>
      <c r="B750" s="13">
        <v>0</v>
      </c>
      <c r="C750" s="13">
        <v>100</v>
      </c>
    </row>
    <row r="751" spans="1:3" x14ac:dyDescent="0.3">
      <c r="A751" s="13" t="s">
        <v>1065</v>
      </c>
      <c r="B751" s="13">
        <v>0</v>
      </c>
      <c r="C751" s="13">
        <v>100</v>
      </c>
    </row>
    <row r="752" spans="1:3" x14ac:dyDescent="0.3">
      <c r="A752" s="13" t="s">
        <v>1066</v>
      </c>
      <c r="B752" s="13">
        <v>0</v>
      </c>
      <c r="C752" s="13">
        <v>100</v>
      </c>
    </row>
    <row r="753" spans="1:3" x14ac:dyDescent="0.3">
      <c r="A753" s="13" t="s">
        <v>1067</v>
      </c>
      <c r="B753" s="13">
        <v>0</v>
      </c>
      <c r="C753" s="13">
        <v>100</v>
      </c>
    </row>
    <row r="754" spans="1:3" x14ac:dyDescent="0.3">
      <c r="A754" s="13" t="s">
        <v>1068</v>
      </c>
      <c r="B754" s="13">
        <v>0</v>
      </c>
      <c r="C754" s="13">
        <v>100</v>
      </c>
    </row>
    <row r="755" spans="1:3" x14ac:dyDescent="0.3">
      <c r="A755" s="13" t="s">
        <v>1069</v>
      </c>
      <c r="B755" s="13">
        <v>0</v>
      </c>
      <c r="C755" s="13">
        <v>100</v>
      </c>
    </row>
    <row r="756" spans="1:3" x14ac:dyDescent="0.3">
      <c r="A756" s="13" t="s">
        <v>1070</v>
      </c>
      <c r="B756" s="13">
        <v>0</v>
      </c>
      <c r="C756" s="13">
        <v>100</v>
      </c>
    </row>
    <row r="757" spans="1:3" x14ac:dyDescent="0.3">
      <c r="A757" s="13" t="s">
        <v>1071</v>
      </c>
      <c r="B757" s="13">
        <v>0</v>
      </c>
      <c r="C757" s="13">
        <v>100</v>
      </c>
    </row>
    <row r="758" spans="1:3" x14ac:dyDescent="0.3">
      <c r="A758" s="13" t="s">
        <v>1072</v>
      </c>
      <c r="B758" s="13">
        <v>0</v>
      </c>
      <c r="C758" s="13">
        <v>100</v>
      </c>
    </row>
    <row r="759" spans="1:3" x14ac:dyDescent="0.3">
      <c r="A759" s="13" t="s">
        <v>1073</v>
      </c>
      <c r="B759" s="13">
        <v>0</v>
      </c>
      <c r="C759" s="13">
        <v>100</v>
      </c>
    </row>
    <row r="760" spans="1:3" x14ac:dyDescent="0.3">
      <c r="A760" s="13" t="s">
        <v>1074</v>
      </c>
      <c r="B760" s="13">
        <v>0</v>
      </c>
      <c r="C760" s="13">
        <v>100</v>
      </c>
    </row>
    <row r="761" spans="1:3" x14ac:dyDescent="0.3">
      <c r="A761" s="13" t="s">
        <v>1075</v>
      </c>
      <c r="B761" s="13">
        <v>0</v>
      </c>
      <c r="C761" s="13">
        <v>100</v>
      </c>
    </row>
    <row r="762" spans="1:3" x14ac:dyDescent="0.3">
      <c r="A762" s="13" t="s">
        <v>1076</v>
      </c>
      <c r="B762" s="13">
        <v>0</v>
      </c>
      <c r="C762" s="13">
        <v>100</v>
      </c>
    </row>
    <row r="763" spans="1:3" x14ac:dyDescent="0.3">
      <c r="A763" s="13" t="s">
        <v>1077</v>
      </c>
      <c r="B763" s="13">
        <v>0</v>
      </c>
      <c r="C763" s="13">
        <v>100</v>
      </c>
    </row>
    <row r="764" spans="1:3" x14ac:dyDescent="0.3">
      <c r="A764" s="13" t="s">
        <v>1078</v>
      </c>
      <c r="B764" s="13">
        <v>0</v>
      </c>
      <c r="C764" s="13">
        <v>100</v>
      </c>
    </row>
    <row r="765" spans="1:3" x14ac:dyDescent="0.3">
      <c r="A765" s="13" t="s">
        <v>1079</v>
      </c>
      <c r="B765" s="13">
        <v>0</v>
      </c>
      <c r="C765" s="13">
        <v>100</v>
      </c>
    </row>
    <row r="766" spans="1:3" x14ac:dyDescent="0.3">
      <c r="A766" s="13" t="s">
        <v>1080</v>
      </c>
      <c r="B766" s="13">
        <v>0</v>
      </c>
      <c r="C766" s="13">
        <v>100</v>
      </c>
    </row>
    <row r="767" spans="1:3" x14ac:dyDescent="0.3">
      <c r="A767" s="13" t="s">
        <v>1081</v>
      </c>
      <c r="B767" s="13">
        <v>0</v>
      </c>
      <c r="C767" s="13">
        <v>100</v>
      </c>
    </row>
    <row r="768" spans="1:3" x14ac:dyDescent="0.3">
      <c r="A768" s="13" t="s">
        <v>1082</v>
      </c>
      <c r="B768" s="13">
        <v>0</v>
      </c>
      <c r="C768" s="13">
        <v>100</v>
      </c>
    </row>
    <row r="769" spans="1:3" x14ac:dyDescent="0.3">
      <c r="A769" s="13" t="s">
        <v>1083</v>
      </c>
      <c r="B769" s="13">
        <v>0</v>
      </c>
      <c r="C769" s="13">
        <v>100</v>
      </c>
    </row>
    <row r="770" spans="1:3" x14ac:dyDescent="0.3">
      <c r="A770" s="13" t="s">
        <v>1084</v>
      </c>
      <c r="B770" s="13">
        <v>0</v>
      </c>
      <c r="C770" s="13">
        <v>100</v>
      </c>
    </row>
    <row r="771" spans="1:3" x14ac:dyDescent="0.3">
      <c r="A771" s="13" t="s">
        <v>1085</v>
      </c>
      <c r="B771" s="13">
        <v>0</v>
      </c>
      <c r="C771" s="13">
        <v>100</v>
      </c>
    </row>
    <row r="772" spans="1:3" x14ac:dyDescent="0.3">
      <c r="A772" s="13" t="s">
        <v>1086</v>
      </c>
      <c r="B772" s="13">
        <v>0</v>
      </c>
      <c r="C772" s="13">
        <v>100</v>
      </c>
    </row>
    <row r="773" spans="1:3" x14ac:dyDescent="0.3">
      <c r="A773" s="13" t="s">
        <v>1087</v>
      </c>
      <c r="B773" s="13">
        <v>0</v>
      </c>
      <c r="C773" s="13">
        <v>100</v>
      </c>
    </row>
    <row r="774" spans="1:3" x14ac:dyDescent="0.3">
      <c r="A774" s="13" t="s">
        <v>1088</v>
      </c>
      <c r="B774" s="13">
        <v>0</v>
      </c>
      <c r="C774" s="13">
        <v>100</v>
      </c>
    </row>
    <row r="775" spans="1:3" x14ac:dyDescent="0.3">
      <c r="A775" s="13" t="s">
        <v>1089</v>
      </c>
      <c r="B775" s="13">
        <v>0</v>
      </c>
      <c r="C775" s="13">
        <v>100</v>
      </c>
    </row>
    <row r="776" spans="1:3" x14ac:dyDescent="0.3">
      <c r="A776" s="13" t="s">
        <v>1090</v>
      </c>
      <c r="B776" s="13">
        <v>0</v>
      </c>
      <c r="C776" s="13">
        <v>100</v>
      </c>
    </row>
    <row r="777" spans="1:3" x14ac:dyDescent="0.3">
      <c r="A777" s="13" t="s">
        <v>1091</v>
      </c>
      <c r="B777" s="13">
        <v>0</v>
      </c>
      <c r="C777" s="13">
        <v>100</v>
      </c>
    </row>
    <row r="778" spans="1:3" x14ac:dyDescent="0.3">
      <c r="A778" s="13" t="s">
        <v>1092</v>
      </c>
      <c r="B778" s="13">
        <v>0</v>
      </c>
      <c r="C778" s="13">
        <v>100</v>
      </c>
    </row>
    <row r="779" spans="1:3" x14ac:dyDescent="0.3">
      <c r="A779" s="13" t="s">
        <v>1093</v>
      </c>
      <c r="B779" s="13">
        <v>0</v>
      </c>
      <c r="C779" s="13">
        <v>100</v>
      </c>
    </row>
    <row r="780" spans="1:3" x14ac:dyDescent="0.3">
      <c r="A780" s="13" t="s">
        <v>1094</v>
      </c>
      <c r="B780" s="13">
        <v>0</v>
      </c>
      <c r="C780" s="13">
        <v>100</v>
      </c>
    </row>
    <row r="781" spans="1:3" x14ac:dyDescent="0.3">
      <c r="A781" s="13" t="s">
        <v>1095</v>
      </c>
      <c r="B781" s="13">
        <v>0</v>
      </c>
      <c r="C781" s="13">
        <v>100</v>
      </c>
    </row>
    <row r="782" spans="1:3" x14ac:dyDescent="0.3">
      <c r="A782" s="13" t="s">
        <v>1096</v>
      </c>
      <c r="B782" s="13">
        <v>0</v>
      </c>
      <c r="C782" s="13">
        <v>100</v>
      </c>
    </row>
    <row r="783" spans="1:3" x14ac:dyDescent="0.3">
      <c r="A783" s="13" t="s">
        <v>1097</v>
      </c>
      <c r="B783" s="13">
        <v>0</v>
      </c>
      <c r="C783" s="13">
        <v>100</v>
      </c>
    </row>
    <row r="784" spans="1:3" x14ac:dyDescent="0.3">
      <c r="A784" s="13" t="s">
        <v>1098</v>
      </c>
      <c r="B784" s="13">
        <v>0</v>
      </c>
      <c r="C784" s="13">
        <v>100</v>
      </c>
    </row>
    <row r="785" spans="1:3" x14ac:dyDescent="0.3">
      <c r="A785" s="13" t="s">
        <v>1099</v>
      </c>
      <c r="B785" s="13">
        <v>0</v>
      </c>
      <c r="C785" s="13">
        <v>100</v>
      </c>
    </row>
    <row r="786" spans="1:3" x14ac:dyDescent="0.3">
      <c r="A786" s="13" t="s">
        <v>1100</v>
      </c>
      <c r="B786" s="13">
        <v>0</v>
      </c>
      <c r="C786" s="13">
        <v>100</v>
      </c>
    </row>
    <row r="787" spans="1:3" x14ac:dyDescent="0.3">
      <c r="A787" s="13" t="s">
        <v>1101</v>
      </c>
      <c r="B787" s="13">
        <v>0</v>
      </c>
      <c r="C787" s="13">
        <v>100</v>
      </c>
    </row>
    <row r="788" spans="1:3" x14ac:dyDescent="0.3">
      <c r="A788" s="13" t="s">
        <v>1102</v>
      </c>
      <c r="B788" s="13">
        <v>0</v>
      </c>
      <c r="C788" s="13">
        <v>100</v>
      </c>
    </row>
    <row r="789" spans="1:3" x14ac:dyDescent="0.3">
      <c r="A789" s="13" t="s">
        <v>1103</v>
      </c>
      <c r="B789" s="13">
        <v>0</v>
      </c>
      <c r="C789" s="13">
        <v>100</v>
      </c>
    </row>
    <row r="790" spans="1:3" x14ac:dyDescent="0.3">
      <c r="A790" s="13" t="s">
        <v>1104</v>
      </c>
      <c r="B790" s="13">
        <v>0</v>
      </c>
      <c r="C790" s="13">
        <v>100</v>
      </c>
    </row>
    <row r="791" spans="1:3" x14ac:dyDescent="0.3">
      <c r="A791" s="13" t="s">
        <v>1105</v>
      </c>
      <c r="B791" s="13">
        <v>0</v>
      </c>
      <c r="C791" s="13">
        <v>100</v>
      </c>
    </row>
    <row r="792" spans="1:3" x14ac:dyDescent="0.3">
      <c r="A792" s="13" t="s">
        <v>1106</v>
      </c>
      <c r="B792" s="13">
        <v>0</v>
      </c>
      <c r="C792" s="13">
        <v>96</v>
      </c>
    </row>
    <row r="793" spans="1:3" x14ac:dyDescent="0.3">
      <c r="A793" s="13" t="s">
        <v>1107</v>
      </c>
      <c r="B793" s="13">
        <v>0</v>
      </c>
      <c r="C793" s="13">
        <v>100</v>
      </c>
    </row>
    <row r="794" spans="1:3" x14ac:dyDescent="0.3">
      <c r="A794" s="13" t="s">
        <v>1108</v>
      </c>
      <c r="B794" s="13">
        <v>0</v>
      </c>
      <c r="C794" s="13">
        <v>100</v>
      </c>
    </row>
    <row r="795" spans="1:3" x14ac:dyDescent="0.3">
      <c r="A795" s="13" t="s">
        <v>1109</v>
      </c>
      <c r="B795" s="13">
        <v>0</v>
      </c>
      <c r="C795" s="13">
        <v>100</v>
      </c>
    </row>
    <row r="796" spans="1:3" x14ac:dyDescent="0.3">
      <c r="A796" s="13" t="s">
        <v>1110</v>
      </c>
      <c r="B796" s="13">
        <v>0</v>
      </c>
      <c r="C796" s="13">
        <v>100</v>
      </c>
    </row>
    <row r="797" spans="1:3" x14ac:dyDescent="0.3">
      <c r="A797" s="13" t="s">
        <v>1111</v>
      </c>
      <c r="B797" s="13">
        <v>0</v>
      </c>
      <c r="C797" s="13">
        <v>100</v>
      </c>
    </row>
    <row r="798" spans="1:3" x14ac:dyDescent="0.3">
      <c r="A798" s="13" t="s">
        <v>1112</v>
      </c>
      <c r="B798" s="13">
        <v>0</v>
      </c>
      <c r="C798" s="13">
        <v>100</v>
      </c>
    </row>
    <row r="799" spans="1:3" x14ac:dyDescent="0.3">
      <c r="A799" s="13" t="s">
        <v>1113</v>
      </c>
      <c r="B799" s="13">
        <v>0</v>
      </c>
      <c r="C799" s="13">
        <v>100</v>
      </c>
    </row>
    <row r="800" spans="1:3" x14ac:dyDescent="0.3">
      <c r="A800" s="13" t="s">
        <v>1114</v>
      </c>
      <c r="B800" s="13">
        <v>0</v>
      </c>
      <c r="C800" s="13">
        <v>100</v>
      </c>
    </row>
    <row r="801" spans="1:3" x14ac:dyDescent="0.3">
      <c r="A801" s="13" t="s">
        <v>1115</v>
      </c>
      <c r="B801" s="13">
        <v>0</v>
      </c>
      <c r="C801" s="13">
        <v>100</v>
      </c>
    </row>
    <row r="802" spans="1:3" x14ac:dyDescent="0.3">
      <c r="A802" s="13" t="s">
        <v>1116</v>
      </c>
      <c r="B802" s="13">
        <v>0</v>
      </c>
      <c r="C802" s="13">
        <v>100</v>
      </c>
    </row>
    <row r="803" spans="1:3" x14ac:dyDescent="0.3">
      <c r="A803" s="13" t="s">
        <v>1117</v>
      </c>
      <c r="B803" s="13">
        <v>0</v>
      </c>
      <c r="C803" s="13">
        <v>100</v>
      </c>
    </row>
    <row r="804" spans="1:3" x14ac:dyDescent="0.3">
      <c r="A804" s="13" t="s">
        <v>1118</v>
      </c>
      <c r="B804" s="13">
        <v>0</v>
      </c>
      <c r="C804" s="13">
        <v>100</v>
      </c>
    </row>
    <row r="805" spans="1:3" x14ac:dyDescent="0.3">
      <c r="A805" s="13" t="s">
        <v>1119</v>
      </c>
      <c r="B805" s="13">
        <v>0</v>
      </c>
      <c r="C805" s="13">
        <v>100</v>
      </c>
    </row>
    <row r="806" spans="1:3" x14ac:dyDescent="0.3">
      <c r="A806" s="13" t="s">
        <v>1120</v>
      </c>
      <c r="B806" s="13">
        <v>0</v>
      </c>
      <c r="C806" s="13">
        <v>100</v>
      </c>
    </row>
    <row r="807" spans="1:3" x14ac:dyDescent="0.3">
      <c r="A807" s="13" t="s">
        <v>1121</v>
      </c>
      <c r="B807" s="13">
        <v>0</v>
      </c>
      <c r="C807" s="13">
        <v>100</v>
      </c>
    </row>
    <row r="808" spans="1:3" x14ac:dyDescent="0.3">
      <c r="A808" s="13" t="s">
        <v>1122</v>
      </c>
      <c r="B808" s="13">
        <v>0</v>
      </c>
      <c r="C808" s="13">
        <v>100</v>
      </c>
    </row>
    <row r="809" spans="1:3" x14ac:dyDescent="0.3">
      <c r="A809" s="13" t="s">
        <v>1123</v>
      </c>
      <c r="B809" s="13">
        <v>0</v>
      </c>
      <c r="C809" s="13">
        <v>100</v>
      </c>
    </row>
    <row r="810" spans="1:3" x14ac:dyDescent="0.3">
      <c r="A810" s="13" t="s">
        <v>1124</v>
      </c>
      <c r="B810" s="13">
        <v>0</v>
      </c>
      <c r="C810" s="13">
        <v>100</v>
      </c>
    </row>
    <row r="811" spans="1:3" x14ac:dyDescent="0.3">
      <c r="A811" s="13" t="s">
        <v>1125</v>
      </c>
      <c r="B811" s="13">
        <v>0</v>
      </c>
      <c r="C811" s="13">
        <v>100</v>
      </c>
    </row>
    <row r="812" spans="1:3" x14ac:dyDescent="0.3">
      <c r="A812" s="13" t="s">
        <v>1126</v>
      </c>
      <c r="B812" s="13">
        <v>0</v>
      </c>
      <c r="C812" s="13">
        <v>100</v>
      </c>
    </row>
    <row r="813" spans="1:3" x14ac:dyDescent="0.3">
      <c r="A813" s="13" t="s">
        <v>1127</v>
      </c>
      <c r="B813" s="13">
        <v>0</v>
      </c>
      <c r="C813" s="13">
        <v>100</v>
      </c>
    </row>
    <row r="814" spans="1:3" x14ac:dyDescent="0.3">
      <c r="A814" s="13" t="s">
        <v>1128</v>
      </c>
      <c r="B814" s="13">
        <v>0</v>
      </c>
      <c r="C814" s="13">
        <v>100</v>
      </c>
    </row>
    <row r="815" spans="1:3" x14ac:dyDescent="0.3">
      <c r="A815" s="13" t="s">
        <v>1129</v>
      </c>
      <c r="B815" s="13">
        <v>0</v>
      </c>
      <c r="C815" s="13">
        <v>100</v>
      </c>
    </row>
    <row r="816" spans="1:3" x14ac:dyDescent="0.3">
      <c r="A816" s="13" t="s">
        <v>1130</v>
      </c>
      <c r="B816" s="13">
        <v>0</v>
      </c>
      <c r="C816" s="13">
        <v>100</v>
      </c>
    </row>
    <row r="817" spans="1:3" x14ac:dyDescent="0.3">
      <c r="A817" s="13" t="s">
        <v>1131</v>
      </c>
      <c r="B817" s="13">
        <v>0</v>
      </c>
      <c r="C817" s="13">
        <v>100</v>
      </c>
    </row>
    <row r="818" spans="1:3" x14ac:dyDescent="0.3">
      <c r="A818" s="13" t="s">
        <v>1132</v>
      </c>
      <c r="B818" s="13">
        <v>0</v>
      </c>
      <c r="C818" s="13">
        <v>100</v>
      </c>
    </row>
    <row r="819" spans="1:3" x14ac:dyDescent="0.3">
      <c r="A819" s="13" t="s">
        <v>1133</v>
      </c>
      <c r="B819" s="13">
        <v>0</v>
      </c>
      <c r="C819" s="13">
        <v>100</v>
      </c>
    </row>
    <row r="820" spans="1:3" x14ac:dyDescent="0.3">
      <c r="A820" s="13" t="s">
        <v>1134</v>
      </c>
      <c r="B820" s="13">
        <v>0</v>
      </c>
      <c r="C820" s="13">
        <v>100</v>
      </c>
    </row>
    <row r="821" spans="1:3" x14ac:dyDescent="0.3">
      <c r="A821" s="13" t="s">
        <v>1135</v>
      </c>
      <c r="B821" s="13">
        <v>0</v>
      </c>
      <c r="C821" s="13">
        <v>100</v>
      </c>
    </row>
    <row r="822" spans="1:3" x14ac:dyDescent="0.3">
      <c r="A822" s="13" t="s">
        <v>1136</v>
      </c>
      <c r="B822" s="13">
        <v>0</v>
      </c>
      <c r="C822" s="13">
        <v>100</v>
      </c>
    </row>
    <row r="823" spans="1:3" x14ac:dyDescent="0.3">
      <c r="A823" s="13" t="s">
        <v>1137</v>
      </c>
      <c r="B823" s="13">
        <v>0</v>
      </c>
      <c r="C823" s="13">
        <v>100</v>
      </c>
    </row>
    <row r="824" spans="1:3" x14ac:dyDescent="0.3">
      <c r="A824" s="13" t="s">
        <v>1138</v>
      </c>
      <c r="B824" s="13">
        <v>0</v>
      </c>
      <c r="C824" s="13">
        <v>100</v>
      </c>
    </row>
    <row r="825" spans="1:3" x14ac:dyDescent="0.3">
      <c r="A825" s="13" t="s">
        <v>1139</v>
      </c>
      <c r="B825" s="13">
        <v>0</v>
      </c>
      <c r="C825" s="13">
        <v>100</v>
      </c>
    </row>
    <row r="826" spans="1:3" x14ac:dyDescent="0.3">
      <c r="A826" s="13" t="s">
        <v>1140</v>
      </c>
      <c r="B826" s="13">
        <v>0</v>
      </c>
      <c r="C826" s="13">
        <v>100</v>
      </c>
    </row>
    <row r="827" spans="1:3" x14ac:dyDescent="0.3">
      <c r="A827" s="13" t="s">
        <v>1141</v>
      </c>
      <c r="B827" s="13">
        <v>0</v>
      </c>
      <c r="C827" s="13">
        <v>100</v>
      </c>
    </row>
    <row r="828" spans="1:3" x14ac:dyDescent="0.3">
      <c r="A828" s="13" t="s">
        <v>1142</v>
      </c>
      <c r="B828" s="13">
        <v>0</v>
      </c>
      <c r="C828" s="13">
        <v>100</v>
      </c>
    </row>
    <row r="829" spans="1:3" x14ac:dyDescent="0.3">
      <c r="A829" s="13" t="s">
        <v>1143</v>
      </c>
      <c r="B829" s="13">
        <v>0</v>
      </c>
      <c r="C829" s="13">
        <v>100</v>
      </c>
    </row>
    <row r="830" spans="1:3" x14ac:dyDescent="0.3">
      <c r="A830" s="13" t="s">
        <v>1144</v>
      </c>
      <c r="B830" s="13">
        <v>0</v>
      </c>
      <c r="C830" s="13">
        <v>100</v>
      </c>
    </row>
    <row r="831" spans="1:3" x14ac:dyDescent="0.3">
      <c r="A831" s="13" t="s">
        <v>1145</v>
      </c>
      <c r="B831" s="13">
        <v>0</v>
      </c>
      <c r="C831" s="13">
        <v>100</v>
      </c>
    </row>
    <row r="832" spans="1:3" x14ac:dyDescent="0.3">
      <c r="A832" s="13" t="s">
        <v>1146</v>
      </c>
      <c r="B832" s="13">
        <v>0</v>
      </c>
      <c r="C832" s="13">
        <v>100</v>
      </c>
    </row>
    <row r="833" spans="1:3" x14ac:dyDescent="0.3">
      <c r="A833" s="13" t="s">
        <v>1147</v>
      </c>
      <c r="B833" s="13">
        <v>0</v>
      </c>
      <c r="C833" s="13">
        <v>100</v>
      </c>
    </row>
    <row r="834" spans="1:3" x14ac:dyDescent="0.3">
      <c r="A834" s="13" t="s">
        <v>1148</v>
      </c>
      <c r="B834" s="13">
        <v>0</v>
      </c>
      <c r="C834" s="13">
        <v>100</v>
      </c>
    </row>
    <row r="835" spans="1:3" x14ac:dyDescent="0.3">
      <c r="A835" s="13" t="s">
        <v>1149</v>
      </c>
      <c r="B835" s="13">
        <v>0</v>
      </c>
      <c r="C835" s="13">
        <v>100</v>
      </c>
    </row>
    <row r="836" spans="1:3" x14ac:dyDescent="0.3">
      <c r="A836" s="13" t="s">
        <v>1150</v>
      </c>
      <c r="B836" s="13">
        <v>0</v>
      </c>
      <c r="C836" s="13">
        <v>100</v>
      </c>
    </row>
    <row r="837" spans="1:3" x14ac:dyDescent="0.3">
      <c r="A837" s="13" t="s">
        <v>1151</v>
      </c>
      <c r="B837" s="13">
        <v>0</v>
      </c>
      <c r="C837" s="13">
        <v>100</v>
      </c>
    </row>
    <row r="838" spans="1:3" x14ac:dyDescent="0.3">
      <c r="A838" s="13" t="s">
        <v>1152</v>
      </c>
      <c r="B838" s="13">
        <v>0</v>
      </c>
      <c r="C838" s="13">
        <v>100</v>
      </c>
    </row>
    <row r="839" spans="1:3" x14ac:dyDescent="0.3">
      <c r="A839" s="13" t="s">
        <v>1153</v>
      </c>
      <c r="B839" s="13">
        <v>0</v>
      </c>
      <c r="C839" s="13">
        <v>100</v>
      </c>
    </row>
    <row r="840" spans="1:3" x14ac:dyDescent="0.3">
      <c r="A840" s="13" t="s">
        <v>1154</v>
      </c>
      <c r="B840" s="13">
        <v>0</v>
      </c>
      <c r="C840" s="13">
        <v>100</v>
      </c>
    </row>
    <row r="841" spans="1:3" x14ac:dyDescent="0.3">
      <c r="A841" s="13" t="s">
        <v>1155</v>
      </c>
      <c r="B841" s="13">
        <v>0</v>
      </c>
      <c r="C841" s="13">
        <v>100</v>
      </c>
    </row>
    <row r="842" spans="1:3" x14ac:dyDescent="0.3">
      <c r="A842" s="13" t="s">
        <v>1156</v>
      </c>
      <c r="B842" s="13">
        <v>0</v>
      </c>
      <c r="C842" s="13">
        <v>100</v>
      </c>
    </row>
    <row r="843" spans="1:3" x14ac:dyDescent="0.3">
      <c r="A843" s="13" t="s">
        <v>1157</v>
      </c>
      <c r="B843" s="13">
        <v>0</v>
      </c>
      <c r="C843" s="13">
        <v>100</v>
      </c>
    </row>
    <row r="844" spans="1:3" x14ac:dyDescent="0.3">
      <c r="A844" s="13" t="s">
        <v>1158</v>
      </c>
      <c r="B844" s="13">
        <v>0</v>
      </c>
      <c r="C844" s="13">
        <v>100</v>
      </c>
    </row>
    <row r="845" spans="1:3" x14ac:dyDescent="0.3">
      <c r="A845" s="13" t="s">
        <v>1159</v>
      </c>
      <c r="B845" s="13">
        <v>0</v>
      </c>
      <c r="C845" s="13">
        <v>100</v>
      </c>
    </row>
    <row r="846" spans="1:3" x14ac:dyDescent="0.3">
      <c r="A846" s="13" t="s">
        <v>1160</v>
      </c>
      <c r="B846" s="13">
        <v>0</v>
      </c>
      <c r="C846" s="13">
        <v>100</v>
      </c>
    </row>
    <row r="847" spans="1:3" x14ac:dyDescent="0.3">
      <c r="A847" s="13" t="s">
        <v>1161</v>
      </c>
      <c r="B847" s="13">
        <v>0</v>
      </c>
      <c r="C847" s="13">
        <v>100</v>
      </c>
    </row>
    <row r="848" spans="1:3" x14ac:dyDescent="0.3">
      <c r="A848" s="13" t="s">
        <v>1162</v>
      </c>
      <c r="B848" s="13">
        <v>0</v>
      </c>
      <c r="C848" s="13">
        <v>100</v>
      </c>
    </row>
    <row r="849" spans="1:3" x14ac:dyDescent="0.3">
      <c r="A849" s="13" t="s">
        <v>1163</v>
      </c>
      <c r="B849" s="13">
        <v>0</v>
      </c>
      <c r="C849" s="13">
        <v>100</v>
      </c>
    </row>
    <row r="850" spans="1:3" x14ac:dyDescent="0.3">
      <c r="A850" s="13" t="s">
        <v>1164</v>
      </c>
      <c r="B850" s="13">
        <v>0</v>
      </c>
      <c r="C850" s="13">
        <v>100</v>
      </c>
    </row>
    <row r="851" spans="1:3" x14ac:dyDescent="0.3">
      <c r="A851" s="13" t="s">
        <v>1165</v>
      </c>
      <c r="B851" s="13">
        <v>0</v>
      </c>
      <c r="C851" s="13">
        <v>100</v>
      </c>
    </row>
    <row r="852" spans="1:3" x14ac:dyDescent="0.3">
      <c r="A852" s="13" t="s">
        <v>1166</v>
      </c>
      <c r="B852" s="13">
        <v>0</v>
      </c>
      <c r="C852" s="13">
        <v>100</v>
      </c>
    </row>
    <row r="853" spans="1:3" x14ac:dyDescent="0.3">
      <c r="A853" s="13" t="s">
        <v>1167</v>
      </c>
      <c r="B853" s="13">
        <v>0</v>
      </c>
      <c r="C853" s="13">
        <v>100</v>
      </c>
    </row>
    <row r="854" spans="1:3" x14ac:dyDescent="0.3">
      <c r="A854" s="13" t="s">
        <v>1168</v>
      </c>
      <c r="B854" s="13">
        <v>0</v>
      </c>
      <c r="C854" s="13">
        <v>100</v>
      </c>
    </row>
    <row r="855" spans="1:3" x14ac:dyDescent="0.3">
      <c r="A855" s="13" t="s">
        <v>1169</v>
      </c>
      <c r="B855" s="13">
        <v>0.1</v>
      </c>
      <c r="C855" s="13">
        <v>100</v>
      </c>
    </row>
    <row r="856" spans="1:3" x14ac:dyDescent="0.3">
      <c r="A856" s="13" t="s">
        <v>1170</v>
      </c>
      <c r="B856" s="13">
        <v>0</v>
      </c>
      <c r="C856" s="13">
        <v>100</v>
      </c>
    </row>
    <row r="857" spans="1:3" x14ac:dyDescent="0.3">
      <c r="A857" s="13" t="s">
        <v>1171</v>
      </c>
      <c r="B857" s="13">
        <v>0</v>
      </c>
      <c r="C857" s="13">
        <v>100</v>
      </c>
    </row>
    <row r="858" spans="1:3" x14ac:dyDescent="0.3">
      <c r="A858" s="13" t="s">
        <v>1172</v>
      </c>
      <c r="B858" s="13">
        <v>0</v>
      </c>
      <c r="C858" s="13">
        <v>100</v>
      </c>
    </row>
    <row r="859" spans="1:3" x14ac:dyDescent="0.3">
      <c r="A859" s="13" t="s">
        <v>1173</v>
      </c>
      <c r="B859" s="13">
        <v>0</v>
      </c>
      <c r="C859" s="13">
        <v>100</v>
      </c>
    </row>
    <row r="860" spans="1:3" x14ac:dyDescent="0.3">
      <c r="A860" s="13" t="s">
        <v>1174</v>
      </c>
      <c r="B860" s="13">
        <v>0</v>
      </c>
      <c r="C860" s="13">
        <v>100</v>
      </c>
    </row>
    <row r="861" spans="1:3" x14ac:dyDescent="0.3">
      <c r="A861" s="13" t="s">
        <v>1175</v>
      </c>
      <c r="B861" s="13">
        <v>0</v>
      </c>
      <c r="C861" s="13">
        <v>100</v>
      </c>
    </row>
    <row r="862" spans="1:3" x14ac:dyDescent="0.3">
      <c r="A862" s="13" t="s">
        <v>1176</v>
      </c>
      <c r="B862" s="13">
        <v>0</v>
      </c>
      <c r="C862" s="13">
        <v>100</v>
      </c>
    </row>
    <row r="863" spans="1:3" x14ac:dyDescent="0.3">
      <c r="A863" s="13" t="s">
        <v>1177</v>
      </c>
      <c r="B863" s="13">
        <v>0</v>
      </c>
      <c r="C863" s="13">
        <v>100</v>
      </c>
    </row>
    <row r="864" spans="1:3" x14ac:dyDescent="0.3">
      <c r="A864" s="13" t="s">
        <v>1178</v>
      </c>
      <c r="B864" s="13">
        <v>0</v>
      </c>
      <c r="C864" s="13">
        <v>100</v>
      </c>
    </row>
    <row r="865" spans="1:3" x14ac:dyDescent="0.3">
      <c r="A865" s="13" t="s">
        <v>1179</v>
      </c>
      <c r="B865" s="13">
        <v>0</v>
      </c>
      <c r="C865" s="13">
        <v>100</v>
      </c>
    </row>
    <row r="866" spans="1:3" x14ac:dyDescent="0.3">
      <c r="A866" s="13" t="s">
        <v>1180</v>
      </c>
      <c r="B866" s="13">
        <v>0</v>
      </c>
      <c r="C866" s="13">
        <v>100</v>
      </c>
    </row>
    <row r="867" spans="1:3" x14ac:dyDescent="0.3">
      <c r="A867" s="13" t="s">
        <v>1181</v>
      </c>
      <c r="B867" s="13">
        <v>0</v>
      </c>
      <c r="C867" s="13">
        <v>100</v>
      </c>
    </row>
    <row r="868" spans="1:3" x14ac:dyDescent="0.3">
      <c r="A868" s="13" t="s">
        <v>1182</v>
      </c>
      <c r="B868" s="13">
        <v>0</v>
      </c>
      <c r="C868" s="13">
        <v>100</v>
      </c>
    </row>
    <row r="869" spans="1:3" x14ac:dyDescent="0.3">
      <c r="A869" s="13" t="s">
        <v>1183</v>
      </c>
      <c r="B869" s="13">
        <v>0</v>
      </c>
      <c r="C869" s="13">
        <v>100</v>
      </c>
    </row>
    <row r="870" spans="1:3" x14ac:dyDescent="0.3">
      <c r="A870" s="13" t="s">
        <v>1184</v>
      </c>
      <c r="B870" s="13">
        <v>0</v>
      </c>
      <c r="C870" s="13">
        <v>100</v>
      </c>
    </row>
    <row r="871" spans="1:3" x14ac:dyDescent="0.3">
      <c r="A871" s="13" t="s">
        <v>1185</v>
      </c>
      <c r="B871" s="13">
        <v>0</v>
      </c>
      <c r="C871" s="13">
        <v>100</v>
      </c>
    </row>
    <row r="872" spans="1:3" x14ac:dyDescent="0.3">
      <c r="A872" s="13" t="s">
        <v>1186</v>
      </c>
      <c r="B872" s="13">
        <v>0</v>
      </c>
      <c r="C872" s="13">
        <v>100</v>
      </c>
    </row>
    <row r="873" spans="1:3" x14ac:dyDescent="0.3">
      <c r="A873" s="13" t="s">
        <v>1187</v>
      </c>
      <c r="B873" s="13">
        <v>0</v>
      </c>
      <c r="C873" s="13">
        <v>100</v>
      </c>
    </row>
    <row r="874" spans="1:3" x14ac:dyDescent="0.3">
      <c r="A874" s="13" t="s">
        <v>1188</v>
      </c>
      <c r="B874" s="13">
        <v>0</v>
      </c>
      <c r="C874" s="13">
        <v>100</v>
      </c>
    </row>
    <row r="875" spans="1:3" x14ac:dyDescent="0.3">
      <c r="A875" s="13" t="s">
        <v>1189</v>
      </c>
      <c r="B875" s="13">
        <v>0</v>
      </c>
      <c r="C875" s="13">
        <v>100</v>
      </c>
    </row>
    <row r="876" spans="1:3" x14ac:dyDescent="0.3">
      <c r="A876" s="13" t="s">
        <v>1190</v>
      </c>
      <c r="B876" s="13">
        <v>0</v>
      </c>
      <c r="C876" s="13">
        <v>100</v>
      </c>
    </row>
    <row r="877" spans="1:3" x14ac:dyDescent="0.3">
      <c r="A877" s="13" t="s">
        <v>1191</v>
      </c>
      <c r="B877" s="13">
        <v>0</v>
      </c>
      <c r="C877" s="13">
        <v>100</v>
      </c>
    </row>
    <row r="878" spans="1:3" x14ac:dyDescent="0.3">
      <c r="A878" s="13" t="s">
        <v>1192</v>
      </c>
      <c r="B878" s="13">
        <v>0</v>
      </c>
      <c r="C878" s="13">
        <v>100</v>
      </c>
    </row>
    <row r="879" spans="1:3" x14ac:dyDescent="0.3">
      <c r="A879" s="13" t="s">
        <v>1193</v>
      </c>
      <c r="B879" s="13">
        <v>0.1</v>
      </c>
      <c r="C879" s="13">
        <v>100</v>
      </c>
    </row>
    <row r="880" spans="1:3" x14ac:dyDescent="0.3">
      <c r="A880" s="13" t="s">
        <v>1194</v>
      </c>
      <c r="B880" s="13">
        <v>0</v>
      </c>
      <c r="C880" s="13">
        <v>100</v>
      </c>
    </row>
    <row r="881" spans="1:3" x14ac:dyDescent="0.3">
      <c r="A881" s="13" t="s">
        <v>1195</v>
      </c>
      <c r="B881" s="13">
        <v>0</v>
      </c>
      <c r="C881" s="13">
        <v>100</v>
      </c>
    </row>
    <row r="882" spans="1:3" x14ac:dyDescent="0.3">
      <c r="A882" s="13" t="s">
        <v>1196</v>
      </c>
      <c r="B882" s="13">
        <v>0</v>
      </c>
      <c r="C882" s="13">
        <v>100</v>
      </c>
    </row>
    <row r="883" spans="1:3" x14ac:dyDescent="0.3">
      <c r="A883" s="13" t="s">
        <v>1197</v>
      </c>
      <c r="B883" s="13">
        <v>0</v>
      </c>
      <c r="C883" s="13">
        <v>100</v>
      </c>
    </row>
    <row r="884" spans="1:3" x14ac:dyDescent="0.3">
      <c r="A884" s="13" t="s">
        <v>1198</v>
      </c>
      <c r="B884" s="13">
        <v>0</v>
      </c>
      <c r="C884" s="13">
        <v>100</v>
      </c>
    </row>
    <row r="885" spans="1:3" x14ac:dyDescent="0.3">
      <c r="A885" s="13" t="s">
        <v>1199</v>
      </c>
      <c r="B885" s="13">
        <v>0</v>
      </c>
      <c r="C885" s="13">
        <v>100</v>
      </c>
    </row>
    <row r="886" spans="1:3" x14ac:dyDescent="0.3">
      <c r="A886" s="13" t="s">
        <v>1200</v>
      </c>
      <c r="B886" s="13">
        <v>0</v>
      </c>
      <c r="C886" s="13">
        <v>100</v>
      </c>
    </row>
    <row r="887" spans="1:3" x14ac:dyDescent="0.3">
      <c r="A887" s="13" t="s">
        <v>1201</v>
      </c>
      <c r="B887" s="13">
        <v>0</v>
      </c>
      <c r="C887" s="13">
        <v>100</v>
      </c>
    </row>
    <row r="888" spans="1:3" x14ac:dyDescent="0.3">
      <c r="A888" s="13" t="s">
        <v>1202</v>
      </c>
      <c r="B888" s="13">
        <v>0</v>
      </c>
      <c r="C888" s="13">
        <v>100</v>
      </c>
    </row>
    <row r="889" spans="1:3" x14ac:dyDescent="0.3">
      <c r="A889" s="13" t="s">
        <v>1203</v>
      </c>
      <c r="B889" s="13">
        <v>0</v>
      </c>
      <c r="C889" s="13">
        <v>100</v>
      </c>
    </row>
    <row r="890" spans="1:3" x14ac:dyDescent="0.3">
      <c r="A890" s="13" t="s">
        <v>1204</v>
      </c>
      <c r="B890" s="13">
        <v>0</v>
      </c>
      <c r="C890" s="13">
        <v>100</v>
      </c>
    </row>
    <row r="891" spans="1:3" x14ac:dyDescent="0.3">
      <c r="A891" s="13" t="s">
        <v>1205</v>
      </c>
      <c r="B891" s="13">
        <v>0.1</v>
      </c>
      <c r="C891" s="13">
        <v>100</v>
      </c>
    </row>
    <row r="892" spans="1:3" x14ac:dyDescent="0.3">
      <c r="A892" s="13" t="s">
        <v>1206</v>
      </c>
      <c r="B892" s="13">
        <v>0</v>
      </c>
      <c r="C892" s="13">
        <v>100</v>
      </c>
    </row>
    <row r="893" spans="1:3" x14ac:dyDescent="0.3">
      <c r="A893" s="13" t="s">
        <v>1207</v>
      </c>
      <c r="B893" s="13">
        <v>0</v>
      </c>
      <c r="C893" s="13">
        <v>100</v>
      </c>
    </row>
    <row r="894" spans="1:3" x14ac:dyDescent="0.3">
      <c r="A894" s="13" t="s">
        <v>1208</v>
      </c>
      <c r="B894" s="13">
        <v>0</v>
      </c>
      <c r="C894" s="13">
        <v>100</v>
      </c>
    </row>
    <row r="895" spans="1:3" x14ac:dyDescent="0.3">
      <c r="A895" s="13" t="s">
        <v>1209</v>
      </c>
      <c r="B895" s="13">
        <v>0</v>
      </c>
      <c r="C895" s="13">
        <v>92</v>
      </c>
    </row>
    <row r="896" spans="1:3" x14ac:dyDescent="0.3">
      <c r="A896" s="13" t="s">
        <v>1210</v>
      </c>
      <c r="B896" s="13">
        <v>0</v>
      </c>
      <c r="C896" s="13">
        <v>100</v>
      </c>
    </row>
    <row r="897" spans="1:3" x14ac:dyDescent="0.3">
      <c r="A897" s="13" t="s">
        <v>1211</v>
      </c>
      <c r="B897" s="13">
        <v>0</v>
      </c>
      <c r="C897" s="13">
        <v>100</v>
      </c>
    </row>
    <row r="898" spans="1:3" x14ac:dyDescent="0.3">
      <c r="A898" s="13" t="s">
        <v>1212</v>
      </c>
      <c r="B898" s="13">
        <v>0</v>
      </c>
      <c r="C898" s="13">
        <v>100</v>
      </c>
    </row>
    <row r="899" spans="1:3" x14ac:dyDescent="0.3">
      <c r="A899" s="13" t="s">
        <v>1213</v>
      </c>
      <c r="B899" s="13">
        <v>0</v>
      </c>
      <c r="C899" s="13">
        <v>100</v>
      </c>
    </row>
    <row r="900" spans="1:3" x14ac:dyDescent="0.3">
      <c r="A900" s="13" t="s">
        <v>1214</v>
      </c>
      <c r="B900" s="13">
        <v>0</v>
      </c>
      <c r="C900" s="13">
        <v>100</v>
      </c>
    </row>
    <row r="901" spans="1:3" x14ac:dyDescent="0.3">
      <c r="A901" s="13" t="s">
        <v>1215</v>
      </c>
      <c r="B901" s="13">
        <v>0</v>
      </c>
      <c r="C901" s="13">
        <v>100</v>
      </c>
    </row>
    <row r="902" spans="1:3" x14ac:dyDescent="0.3">
      <c r="A902" s="13" t="s">
        <v>1216</v>
      </c>
      <c r="B902" s="13">
        <v>0</v>
      </c>
      <c r="C902" s="13">
        <v>100</v>
      </c>
    </row>
    <row r="903" spans="1:3" x14ac:dyDescent="0.3">
      <c r="A903" s="13" t="s">
        <v>1217</v>
      </c>
      <c r="B903" s="13">
        <v>0</v>
      </c>
      <c r="C903" s="13">
        <v>100</v>
      </c>
    </row>
    <row r="904" spans="1:3" x14ac:dyDescent="0.3">
      <c r="A904" s="13" t="s">
        <v>1218</v>
      </c>
      <c r="B904" s="13">
        <v>0</v>
      </c>
      <c r="C904" s="13">
        <v>100</v>
      </c>
    </row>
    <row r="905" spans="1:3" x14ac:dyDescent="0.3">
      <c r="A905" s="13" t="s">
        <v>1219</v>
      </c>
      <c r="B905" s="13">
        <v>0</v>
      </c>
      <c r="C905" s="13">
        <v>100</v>
      </c>
    </row>
    <row r="906" spans="1:3" x14ac:dyDescent="0.3">
      <c r="A906" s="13" t="s">
        <v>1220</v>
      </c>
      <c r="B906" s="13">
        <v>0</v>
      </c>
      <c r="C906" s="13">
        <v>100</v>
      </c>
    </row>
    <row r="907" spans="1:3" x14ac:dyDescent="0.3">
      <c r="A907" s="13" t="s">
        <v>1221</v>
      </c>
      <c r="B907" s="13">
        <v>0</v>
      </c>
      <c r="C907" s="13">
        <v>100</v>
      </c>
    </row>
    <row r="908" spans="1:3" x14ac:dyDescent="0.3">
      <c r="A908" s="13" t="s">
        <v>1222</v>
      </c>
      <c r="B908" s="13">
        <v>0</v>
      </c>
      <c r="C908" s="13">
        <v>100</v>
      </c>
    </row>
    <row r="909" spans="1:3" x14ac:dyDescent="0.3">
      <c r="A909" s="13" t="s">
        <v>1223</v>
      </c>
      <c r="B909" s="13">
        <v>0</v>
      </c>
      <c r="C909" s="13">
        <v>100</v>
      </c>
    </row>
    <row r="910" spans="1:3" x14ac:dyDescent="0.3">
      <c r="A910" s="13" t="s">
        <v>1224</v>
      </c>
      <c r="B910" s="13">
        <v>0</v>
      </c>
      <c r="C910" s="13">
        <v>100</v>
      </c>
    </row>
    <row r="911" spans="1:3" x14ac:dyDescent="0.3">
      <c r="A911" s="13" t="s">
        <v>1225</v>
      </c>
      <c r="B911" s="13">
        <v>0</v>
      </c>
      <c r="C911" s="13">
        <v>100</v>
      </c>
    </row>
    <row r="912" spans="1:3" x14ac:dyDescent="0.3">
      <c r="A912" s="13" t="s">
        <v>1226</v>
      </c>
      <c r="B912" s="13">
        <v>0</v>
      </c>
      <c r="C912" s="13">
        <v>100</v>
      </c>
    </row>
    <row r="913" spans="1:3" x14ac:dyDescent="0.3">
      <c r="A913" s="13" t="s">
        <v>1227</v>
      </c>
      <c r="B913" s="13">
        <v>0</v>
      </c>
      <c r="C913" s="13">
        <v>100</v>
      </c>
    </row>
    <row r="914" spans="1:3" x14ac:dyDescent="0.3">
      <c r="A914" s="13" t="s">
        <v>1228</v>
      </c>
      <c r="B914" s="13">
        <v>0</v>
      </c>
      <c r="C914" s="13">
        <v>100</v>
      </c>
    </row>
    <row r="915" spans="1:3" x14ac:dyDescent="0.3">
      <c r="A915" s="13" t="s">
        <v>1229</v>
      </c>
      <c r="B915" s="13">
        <v>0</v>
      </c>
      <c r="C915" s="13">
        <v>100</v>
      </c>
    </row>
    <row r="916" spans="1:3" x14ac:dyDescent="0.3">
      <c r="A916" s="13" t="s">
        <v>1230</v>
      </c>
      <c r="B916" s="13">
        <v>0</v>
      </c>
      <c r="C916" s="13">
        <v>100</v>
      </c>
    </row>
    <row r="917" spans="1:3" x14ac:dyDescent="0.3">
      <c r="A917" s="13" t="s">
        <v>1231</v>
      </c>
      <c r="B917" s="13">
        <v>0</v>
      </c>
      <c r="C917" s="13">
        <v>100</v>
      </c>
    </row>
    <row r="918" spans="1:3" x14ac:dyDescent="0.3">
      <c r="A918" s="13" t="s">
        <v>1232</v>
      </c>
      <c r="B918" s="13">
        <v>0</v>
      </c>
      <c r="C918" s="13">
        <v>100</v>
      </c>
    </row>
    <row r="919" spans="1:3" x14ac:dyDescent="0.3">
      <c r="A919" s="13" t="s">
        <v>1233</v>
      </c>
      <c r="B919" s="13">
        <v>0</v>
      </c>
      <c r="C919" s="13">
        <v>100</v>
      </c>
    </row>
    <row r="920" spans="1:3" x14ac:dyDescent="0.3">
      <c r="A920" s="13" t="s">
        <v>1234</v>
      </c>
      <c r="B920" s="13">
        <v>0</v>
      </c>
      <c r="C920" s="13">
        <v>100</v>
      </c>
    </row>
    <row r="921" spans="1:3" x14ac:dyDescent="0.3">
      <c r="A921" s="13" t="s">
        <v>1235</v>
      </c>
      <c r="B921" s="13">
        <v>0</v>
      </c>
      <c r="C921" s="13">
        <v>100</v>
      </c>
    </row>
    <row r="922" spans="1:3" x14ac:dyDescent="0.3">
      <c r="A922" s="13" t="s">
        <v>1236</v>
      </c>
      <c r="B922" s="13">
        <v>0</v>
      </c>
      <c r="C922" s="13">
        <v>100</v>
      </c>
    </row>
    <row r="923" spans="1:3" x14ac:dyDescent="0.3">
      <c r="A923" s="13" t="s">
        <v>1237</v>
      </c>
      <c r="B923" s="13">
        <v>0</v>
      </c>
      <c r="C923" s="13">
        <v>100</v>
      </c>
    </row>
    <row r="924" spans="1:3" x14ac:dyDescent="0.3">
      <c r="A924" s="13" t="s">
        <v>1238</v>
      </c>
      <c r="B924" s="13">
        <v>0</v>
      </c>
      <c r="C924" s="13">
        <v>100</v>
      </c>
    </row>
    <row r="925" spans="1:3" x14ac:dyDescent="0.3">
      <c r="A925" s="13" t="s">
        <v>1239</v>
      </c>
      <c r="B925" s="13">
        <v>0</v>
      </c>
      <c r="C925" s="13">
        <v>100</v>
      </c>
    </row>
    <row r="926" spans="1:3" x14ac:dyDescent="0.3">
      <c r="A926" s="13" t="s">
        <v>1240</v>
      </c>
      <c r="B926" s="13">
        <v>0</v>
      </c>
      <c r="C926" s="13">
        <v>100</v>
      </c>
    </row>
    <row r="927" spans="1:3" x14ac:dyDescent="0.3">
      <c r="A927" s="13" t="s">
        <v>1241</v>
      </c>
      <c r="B927" s="13">
        <v>0</v>
      </c>
      <c r="C927" s="13">
        <v>100</v>
      </c>
    </row>
    <row r="928" spans="1:3" x14ac:dyDescent="0.3">
      <c r="A928" s="13" t="s">
        <v>1242</v>
      </c>
      <c r="B928" s="13">
        <v>0</v>
      </c>
      <c r="C928" s="13">
        <v>100</v>
      </c>
    </row>
    <row r="929" spans="1:3" x14ac:dyDescent="0.3">
      <c r="A929" s="13" t="s">
        <v>1243</v>
      </c>
      <c r="B929" s="13">
        <v>0</v>
      </c>
      <c r="C929" s="13">
        <v>100</v>
      </c>
    </row>
    <row r="930" spans="1:3" x14ac:dyDescent="0.3">
      <c r="A930" s="13" t="s">
        <v>1244</v>
      </c>
      <c r="B930" s="13">
        <v>0</v>
      </c>
      <c r="C930" s="13">
        <v>100</v>
      </c>
    </row>
    <row r="931" spans="1:3" x14ac:dyDescent="0.3">
      <c r="A931" s="13" t="s">
        <v>1245</v>
      </c>
      <c r="B931" s="13">
        <v>0</v>
      </c>
      <c r="C931" s="13">
        <v>100</v>
      </c>
    </row>
    <row r="932" spans="1:3" x14ac:dyDescent="0.3">
      <c r="A932" s="13" t="s">
        <v>1246</v>
      </c>
      <c r="B932" s="13">
        <v>0</v>
      </c>
      <c r="C932" s="13">
        <v>100</v>
      </c>
    </row>
    <row r="933" spans="1:3" x14ac:dyDescent="0.3">
      <c r="A933" s="13" t="s">
        <v>1247</v>
      </c>
      <c r="B933" s="13">
        <v>0</v>
      </c>
      <c r="C933" s="13">
        <v>100</v>
      </c>
    </row>
    <row r="934" spans="1:3" x14ac:dyDescent="0.3">
      <c r="A934" s="13" t="s">
        <v>1248</v>
      </c>
      <c r="B934" s="13">
        <v>0</v>
      </c>
      <c r="C934" s="13">
        <v>100</v>
      </c>
    </row>
    <row r="935" spans="1:3" x14ac:dyDescent="0.3">
      <c r="A935" s="13" t="s">
        <v>1249</v>
      </c>
      <c r="B935" s="13">
        <v>0</v>
      </c>
      <c r="C935" s="13">
        <v>100</v>
      </c>
    </row>
    <row r="936" spans="1:3" x14ac:dyDescent="0.3">
      <c r="A936" s="13" t="s">
        <v>1250</v>
      </c>
      <c r="B936" s="13">
        <v>0</v>
      </c>
      <c r="C936" s="13">
        <v>100</v>
      </c>
    </row>
    <row r="937" spans="1:3" x14ac:dyDescent="0.3">
      <c r="A937" s="13" t="s">
        <v>1251</v>
      </c>
      <c r="B937" s="13">
        <v>0</v>
      </c>
      <c r="C937" s="13">
        <v>100</v>
      </c>
    </row>
    <row r="938" spans="1:3" x14ac:dyDescent="0.3">
      <c r="A938" s="13" t="s">
        <v>1252</v>
      </c>
      <c r="B938" s="13">
        <v>0</v>
      </c>
      <c r="C938" s="13">
        <v>100</v>
      </c>
    </row>
    <row r="939" spans="1:3" x14ac:dyDescent="0.3">
      <c r="A939" s="13" t="s">
        <v>1253</v>
      </c>
      <c r="B939" s="13">
        <v>0.1</v>
      </c>
      <c r="C939" s="13">
        <v>100</v>
      </c>
    </row>
    <row r="940" spans="1:3" x14ac:dyDescent="0.3">
      <c r="A940" s="13" t="s">
        <v>1254</v>
      </c>
      <c r="B940" s="13">
        <v>0</v>
      </c>
      <c r="C940" s="13">
        <v>100</v>
      </c>
    </row>
    <row r="941" spans="1:3" x14ac:dyDescent="0.3">
      <c r="A941" s="13" t="s">
        <v>1255</v>
      </c>
      <c r="B941" s="13">
        <v>0</v>
      </c>
      <c r="C941" s="13">
        <v>100</v>
      </c>
    </row>
    <row r="942" spans="1:3" x14ac:dyDescent="0.3">
      <c r="A942" s="13" t="s">
        <v>1256</v>
      </c>
      <c r="B942" s="13">
        <v>0</v>
      </c>
      <c r="C942" s="13">
        <v>100</v>
      </c>
    </row>
    <row r="943" spans="1:3" x14ac:dyDescent="0.3">
      <c r="A943" s="13" t="s">
        <v>1257</v>
      </c>
      <c r="B943" s="13">
        <v>0</v>
      </c>
      <c r="C943" s="13">
        <v>100</v>
      </c>
    </row>
    <row r="944" spans="1:3" x14ac:dyDescent="0.3">
      <c r="A944" s="13" t="s">
        <v>1258</v>
      </c>
      <c r="B944" s="13">
        <v>0</v>
      </c>
      <c r="C944" s="13">
        <v>100</v>
      </c>
    </row>
    <row r="945" spans="1:3" x14ac:dyDescent="0.3">
      <c r="A945" s="13" t="s">
        <v>1259</v>
      </c>
      <c r="B945" s="13">
        <v>0</v>
      </c>
      <c r="C945" s="13">
        <v>100</v>
      </c>
    </row>
    <row r="946" spans="1:3" x14ac:dyDescent="0.3">
      <c r="A946" s="13" t="s">
        <v>1260</v>
      </c>
      <c r="B946" s="13">
        <v>0</v>
      </c>
      <c r="C946" s="13">
        <v>100</v>
      </c>
    </row>
    <row r="947" spans="1:3" x14ac:dyDescent="0.3">
      <c r="A947" s="13" t="s">
        <v>1261</v>
      </c>
      <c r="B947" s="13">
        <v>0</v>
      </c>
      <c r="C947" s="13">
        <v>100</v>
      </c>
    </row>
    <row r="948" spans="1:3" x14ac:dyDescent="0.3">
      <c r="A948" s="13" t="s">
        <v>1262</v>
      </c>
      <c r="B948" s="13">
        <v>0</v>
      </c>
      <c r="C948" s="13">
        <v>100</v>
      </c>
    </row>
    <row r="949" spans="1:3" x14ac:dyDescent="0.3">
      <c r="A949" s="13" t="s">
        <v>1263</v>
      </c>
      <c r="B949" s="13">
        <v>0</v>
      </c>
      <c r="C949" s="13">
        <v>100</v>
      </c>
    </row>
    <row r="950" spans="1:3" x14ac:dyDescent="0.3">
      <c r="A950" s="13" t="s">
        <v>1264</v>
      </c>
      <c r="B950" s="13">
        <v>0</v>
      </c>
      <c r="C950" s="13">
        <v>100</v>
      </c>
    </row>
    <row r="951" spans="1:3" x14ac:dyDescent="0.3">
      <c r="A951" s="13" t="s">
        <v>1265</v>
      </c>
      <c r="B951" s="13">
        <v>0</v>
      </c>
      <c r="C951" s="13">
        <v>100</v>
      </c>
    </row>
    <row r="952" spans="1:3" x14ac:dyDescent="0.3">
      <c r="A952" s="13" t="s">
        <v>1266</v>
      </c>
      <c r="B952" s="13">
        <v>0</v>
      </c>
      <c r="C952" s="13">
        <v>100</v>
      </c>
    </row>
    <row r="953" spans="1:3" x14ac:dyDescent="0.3">
      <c r="A953" s="13" t="s">
        <v>1267</v>
      </c>
      <c r="B953" s="13">
        <v>0</v>
      </c>
      <c r="C953" s="13">
        <v>100</v>
      </c>
    </row>
    <row r="954" spans="1:3" x14ac:dyDescent="0.3">
      <c r="A954" s="13" t="s">
        <v>1268</v>
      </c>
      <c r="B954" s="13">
        <v>0</v>
      </c>
      <c r="C954" s="13">
        <v>100</v>
      </c>
    </row>
    <row r="955" spans="1:3" x14ac:dyDescent="0.3">
      <c r="A955" s="13" t="s">
        <v>1269</v>
      </c>
      <c r="B955" s="13">
        <v>0</v>
      </c>
      <c r="C955" s="13">
        <v>100</v>
      </c>
    </row>
    <row r="956" spans="1:3" x14ac:dyDescent="0.3">
      <c r="A956" s="13" t="s">
        <v>1270</v>
      </c>
      <c r="B956" s="13">
        <v>0</v>
      </c>
      <c r="C956" s="13">
        <v>100</v>
      </c>
    </row>
    <row r="957" spans="1:3" x14ac:dyDescent="0.3">
      <c r="A957" s="13" t="s">
        <v>1271</v>
      </c>
      <c r="B957" s="13">
        <v>0</v>
      </c>
      <c r="C957" s="13">
        <v>100</v>
      </c>
    </row>
    <row r="958" spans="1:3" x14ac:dyDescent="0.3">
      <c r="A958" s="13" t="s">
        <v>1272</v>
      </c>
      <c r="B958" s="13">
        <v>0</v>
      </c>
      <c r="C958" s="13">
        <v>100</v>
      </c>
    </row>
    <row r="959" spans="1:3" x14ac:dyDescent="0.3">
      <c r="A959" s="13" t="s">
        <v>1273</v>
      </c>
      <c r="B959" s="13">
        <v>0</v>
      </c>
      <c r="C959" s="13">
        <v>100</v>
      </c>
    </row>
    <row r="960" spans="1:3" x14ac:dyDescent="0.3">
      <c r="A960" s="13" t="s">
        <v>1274</v>
      </c>
      <c r="B960" s="13">
        <v>0</v>
      </c>
      <c r="C960" s="13">
        <v>100</v>
      </c>
    </row>
    <row r="961" spans="1:3" x14ac:dyDescent="0.3">
      <c r="A961" s="13" t="s">
        <v>1275</v>
      </c>
      <c r="B961" s="13">
        <v>0</v>
      </c>
      <c r="C961" s="13">
        <v>100</v>
      </c>
    </row>
    <row r="962" spans="1:3" x14ac:dyDescent="0.3">
      <c r="A962" s="13" t="s">
        <v>1276</v>
      </c>
      <c r="B962" s="13">
        <v>0</v>
      </c>
      <c r="C962" s="13">
        <v>100</v>
      </c>
    </row>
    <row r="963" spans="1:3" x14ac:dyDescent="0.3">
      <c r="A963" s="13" t="s">
        <v>1277</v>
      </c>
      <c r="B963" s="13">
        <v>0</v>
      </c>
      <c r="C963" s="13">
        <v>100</v>
      </c>
    </row>
    <row r="964" spans="1:3" x14ac:dyDescent="0.3">
      <c r="A964" s="13" t="s">
        <v>1278</v>
      </c>
      <c r="B964" s="13">
        <v>0</v>
      </c>
      <c r="C964" s="13">
        <v>100</v>
      </c>
    </row>
    <row r="965" spans="1:3" x14ac:dyDescent="0.3">
      <c r="A965" s="13" t="s">
        <v>1279</v>
      </c>
      <c r="B965" s="13">
        <v>0</v>
      </c>
      <c r="C965" s="13">
        <v>100</v>
      </c>
    </row>
    <row r="966" spans="1:3" x14ac:dyDescent="0.3">
      <c r="A966" s="13" t="s">
        <v>1280</v>
      </c>
      <c r="B966" s="13">
        <v>0.2</v>
      </c>
      <c r="C966" s="13">
        <v>100</v>
      </c>
    </row>
    <row r="967" spans="1:3" x14ac:dyDescent="0.3">
      <c r="A967" s="13" t="s">
        <v>1281</v>
      </c>
      <c r="B967" s="13">
        <v>2.1</v>
      </c>
      <c r="C967" s="13">
        <v>100</v>
      </c>
    </row>
    <row r="968" spans="1:3" x14ac:dyDescent="0.3">
      <c r="A968" s="13" t="s">
        <v>1282</v>
      </c>
      <c r="B968" s="13">
        <v>0</v>
      </c>
      <c r="C968" s="13">
        <v>100</v>
      </c>
    </row>
    <row r="969" spans="1:3" x14ac:dyDescent="0.3">
      <c r="A969" s="13" t="s">
        <v>1283</v>
      </c>
      <c r="B969" s="13">
        <v>0</v>
      </c>
      <c r="C969" s="13">
        <v>100</v>
      </c>
    </row>
    <row r="970" spans="1:3" x14ac:dyDescent="0.3">
      <c r="A970" s="13" t="s">
        <v>1284</v>
      </c>
      <c r="B970" s="13">
        <v>0</v>
      </c>
      <c r="C970" s="13">
        <v>100</v>
      </c>
    </row>
    <row r="971" spans="1:3" x14ac:dyDescent="0.3">
      <c r="A971" s="13" t="s">
        <v>1285</v>
      </c>
      <c r="B971" s="13">
        <v>0</v>
      </c>
      <c r="C971" s="13">
        <v>100</v>
      </c>
    </row>
    <row r="972" spans="1:3" x14ac:dyDescent="0.3">
      <c r="A972" s="13" t="s">
        <v>1286</v>
      </c>
      <c r="B972" s="13">
        <v>0</v>
      </c>
      <c r="C972" s="13">
        <v>100</v>
      </c>
    </row>
    <row r="973" spans="1:3" x14ac:dyDescent="0.3">
      <c r="A973" s="13" t="s">
        <v>1287</v>
      </c>
      <c r="B973" s="13">
        <v>0</v>
      </c>
      <c r="C973" s="13">
        <v>100</v>
      </c>
    </row>
    <row r="974" spans="1:3" x14ac:dyDescent="0.3">
      <c r="A974" s="13" t="s">
        <v>1288</v>
      </c>
      <c r="B974" s="13">
        <v>0</v>
      </c>
      <c r="C974" s="13">
        <v>100</v>
      </c>
    </row>
    <row r="975" spans="1:3" x14ac:dyDescent="0.3">
      <c r="A975" s="13" t="s">
        <v>1289</v>
      </c>
      <c r="B975" s="13">
        <v>0</v>
      </c>
      <c r="C975" s="13">
        <v>100</v>
      </c>
    </row>
    <row r="976" spans="1:3" x14ac:dyDescent="0.3">
      <c r="A976" s="13" t="s">
        <v>1290</v>
      </c>
      <c r="B976" s="13">
        <v>0</v>
      </c>
      <c r="C976" s="13">
        <v>100</v>
      </c>
    </row>
    <row r="977" spans="1:3" x14ac:dyDescent="0.3">
      <c r="A977" s="13" t="s">
        <v>1291</v>
      </c>
      <c r="B977" s="13">
        <v>0</v>
      </c>
      <c r="C977" s="13">
        <v>100</v>
      </c>
    </row>
    <row r="978" spans="1:3" x14ac:dyDescent="0.3">
      <c r="A978" s="13" t="s">
        <v>1292</v>
      </c>
      <c r="B978" s="13">
        <v>0.2</v>
      </c>
      <c r="C978" s="13">
        <v>100</v>
      </c>
    </row>
    <row r="979" spans="1:3" x14ac:dyDescent="0.3">
      <c r="A979" s="13" t="s">
        <v>1293</v>
      </c>
      <c r="B979" s="13">
        <v>0</v>
      </c>
      <c r="C979" s="13">
        <v>100</v>
      </c>
    </row>
    <row r="980" spans="1:3" x14ac:dyDescent="0.3">
      <c r="A980" s="13" t="s">
        <v>1294</v>
      </c>
      <c r="B980" s="13">
        <v>0</v>
      </c>
      <c r="C980" s="13">
        <v>100</v>
      </c>
    </row>
    <row r="981" spans="1:3" x14ac:dyDescent="0.3">
      <c r="A981" s="13" t="s">
        <v>1295</v>
      </c>
      <c r="B981" s="13">
        <v>0</v>
      </c>
      <c r="C981" s="13">
        <v>100</v>
      </c>
    </row>
    <row r="982" spans="1:3" x14ac:dyDescent="0.3">
      <c r="A982" s="13" t="s">
        <v>1296</v>
      </c>
      <c r="B982" s="13">
        <v>0</v>
      </c>
      <c r="C982" s="13">
        <v>100</v>
      </c>
    </row>
    <row r="983" spans="1:3" x14ac:dyDescent="0.3">
      <c r="A983" s="13" t="s">
        <v>1297</v>
      </c>
      <c r="B983" s="13">
        <v>0</v>
      </c>
      <c r="C983" s="13">
        <v>100</v>
      </c>
    </row>
    <row r="984" spans="1:3" x14ac:dyDescent="0.3">
      <c r="A984" s="13" t="s">
        <v>1298</v>
      </c>
      <c r="B984" s="13">
        <v>0</v>
      </c>
      <c r="C984" s="13">
        <v>100</v>
      </c>
    </row>
    <row r="985" spans="1:3" x14ac:dyDescent="0.3">
      <c r="A985" s="13" t="s">
        <v>1299</v>
      </c>
      <c r="B985" s="13">
        <v>0</v>
      </c>
      <c r="C985" s="13">
        <v>100</v>
      </c>
    </row>
    <row r="986" spans="1:3" x14ac:dyDescent="0.3">
      <c r="A986" s="13" t="s">
        <v>1300</v>
      </c>
      <c r="B986" s="13">
        <v>0</v>
      </c>
      <c r="C986" s="13">
        <v>100</v>
      </c>
    </row>
    <row r="987" spans="1:3" x14ac:dyDescent="0.3">
      <c r="A987" s="13" t="s">
        <v>1301</v>
      </c>
      <c r="B987" s="13">
        <v>0</v>
      </c>
      <c r="C987" s="13">
        <v>100</v>
      </c>
    </row>
    <row r="988" spans="1:3" x14ac:dyDescent="0.3">
      <c r="A988" s="13" t="s">
        <v>1302</v>
      </c>
      <c r="B988" s="13">
        <v>0</v>
      </c>
      <c r="C988" s="13">
        <v>100</v>
      </c>
    </row>
    <row r="989" spans="1:3" x14ac:dyDescent="0.3">
      <c r="A989" s="13" t="s">
        <v>1303</v>
      </c>
      <c r="B989" s="13">
        <v>0</v>
      </c>
      <c r="C989" s="13">
        <v>100</v>
      </c>
    </row>
    <row r="990" spans="1:3" x14ac:dyDescent="0.3">
      <c r="A990" s="13" t="s">
        <v>1304</v>
      </c>
      <c r="B990" s="13">
        <v>0</v>
      </c>
      <c r="C990" s="13">
        <v>100</v>
      </c>
    </row>
    <row r="991" spans="1:3" x14ac:dyDescent="0.3">
      <c r="A991" s="13" t="s">
        <v>1305</v>
      </c>
      <c r="B991" s="13">
        <v>0</v>
      </c>
      <c r="C991" s="13">
        <v>100</v>
      </c>
    </row>
    <row r="992" spans="1:3" x14ac:dyDescent="0.3">
      <c r="A992" s="13" t="s">
        <v>1306</v>
      </c>
      <c r="B992" s="13">
        <v>0</v>
      </c>
      <c r="C992" s="13">
        <v>100</v>
      </c>
    </row>
    <row r="993" spans="1:3" x14ac:dyDescent="0.3">
      <c r="A993" s="13" t="s">
        <v>1307</v>
      </c>
      <c r="B993" s="13">
        <v>0</v>
      </c>
      <c r="C993" s="13">
        <v>100</v>
      </c>
    </row>
    <row r="994" spans="1:3" x14ac:dyDescent="0.3">
      <c r="A994" s="13" t="s">
        <v>1308</v>
      </c>
      <c r="B994" s="13">
        <v>0</v>
      </c>
      <c r="C994" s="13">
        <v>100</v>
      </c>
    </row>
    <row r="995" spans="1:3" x14ac:dyDescent="0.3">
      <c r="A995" s="13" t="s">
        <v>1309</v>
      </c>
      <c r="B995" s="13">
        <v>0</v>
      </c>
      <c r="C995" s="13">
        <v>100</v>
      </c>
    </row>
    <row r="996" spans="1:3" x14ac:dyDescent="0.3">
      <c r="A996" s="13" t="s">
        <v>1310</v>
      </c>
      <c r="B996" s="13">
        <v>0</v>
      </c>
      <c r="C996" s="13">
        <v>100</v>
      </c>
    </row>
    <row r="997" spans="1:3" x14ac:dyDescent="0.3">
      <c r="A997" s="13" t="s">
        <v>1311</v>
      </c>
      <c r="B997" s="13">
        <v>0</v>
      </c>
      <c r="C997" s="13">
        <v>100</v>
      </c>
    </row>
    <row r="998" spans="1:3" x14ac:dyDescent="0.3">
      <c r="A998" s="13" t="s">
        <v>1312</v>
      </c>
      <c r="B998" s="13">
        <v>0</v>
      </c>
      <c r="C998" s="13">
        <v>100</v>
      </c>
    </row>
    <row r="999" spans="1:3" x14ac:dyDescent="0.3">
      <c r="A999" s="13" t="s">
        <v>1313</v>
      </c>
      <c r="B999" s="13">
        <v>0</v>
      </c>
      <c r="C999" s="13">
        <v>100</v>
      </c>
    </row>
    <row r="1000" spans="1:3" x14ac:dyDescent="0.3">
      <c r="A1000" s="13" t="s">
        <v>1314</v>
      </c>
      <c r="B1000" s="13">
        <v>0</v>
      </c>
      <c r="C1000" s="13">
        <v>100</v>
      </c>
    </row>
    <row r="1001" spans="1:3" x14ac:dyDescent="0.3">
      <c r="A1001" s="13" t="s">
        <v>1315</v>
      </c>
      <c r="B1001" s="13">
        <v>0</v>
      </c>
      <c r="C1001" s="13">
        <v>100</v>
      </c>
    </row>
    <row r="1002" spans="1:3" x14ac:dyDescent="0.3">
      <c r="A1002" s="13" t="s">
        <v>1316</v>
      </c>
      <c r="B1002" s="13">
        <v>0</v>
      </c>
      <c r="C1002" s="13">
        <v>100</v>
      </c>
    </row>
    <row r="1003" spans="1:3" x14ac:dyDescent="0.3">
      <c r="A1003" s="13" t="s">
        <v>1317</v>
      </c>
      <c r="B1003" s="13">
        <v>0</v>
      </c>
      <c r="C1003" s="13">
        <v>100</v>
      </c>
    </row>
    <row r="1004" spans="1:3" x14ac:dyDescent="0.3">
      <c r="A1004" s="13" t="s">
        <v>1318</v>
      </c>
      <c r="B1004" s="13">
        <v>0</v>
      </c>
      <c r="C1004" s="13">
        <v>100</v>
      </c>
    </row>
    <row r="1005" spans="1:3" x14ac:dyDescent="0.3">
      <c r="A1005" s="13" t="s">
        <v>1319</v>
      </c>
      <c r="B1005" s="13">
        <v>0</v>
      </c>
      <c r="C1005" s="13">
        <v>100</v>
      </c>
    </row>
    <row r="1006" spans="1:3" x14ac:dyDescent="0.3">
      <c r="A1006" s="13" t="s">
        <v>1320</v>
      </c>
      <c r="B1006" s="13">
        <v>0</v>
      </c>
      <c r="C1006" s="13">
        <v>100</v>
      </c>
    </row>
    <row r="1007" spans="1:3" x14ac:dyDescent="0.3">
      <c r="A1007" s="13" t="s">
        <v>1321</v>
      </c>
      <c r="B1007" s="13">
        <v>0</v>
      </c>
      <c r="C1007" s="13">
        <v>100</v>
      </c>
    </row>
    <row r="1008" spans="1:3" x14ac:dyDescent="0.3">
      <c r="A1008" s="13" t="s">
        <v>1322</v>
      </c>
      <c r="B1008" s="13">
        <v>0</v>
      </c>
      <c r="C1008" s="13">
        <v>100</v>
      </c>
    </row>
    <row r="1009" spans="1:3" x14ac:dyDescent="0.3">
      <c r="A1009" s="13" t="s">
        <v>1323</v>
      </c>
      <c r="B1009" s="13">
        <v>0</v>
      </c>
      <c r="C1009" s="13">
        <v>100</v>
      </c>
    </row>
    <row r="1010" spans="1:3" x14ac:dyDescent="0.3">
      <c r="A1010" s="13" t="s">
        <v>1324</v>
      </c>
      <c r="B1010" s="13">
        <v>0</v>
      </c>
      <c r="C1010" s="13">
        <v>100</v>
      </c>
    </row>
    <row r="1011" spans="1:3" x14ac:dyDescent="0.3">
      <c r="A1011" s="13" t="s">
        <v>1325</v>
      </c>
      <c r="B1011" s="13">
        <v>0</v>
      </c>
      <c r="C1011" s="13">
        <v>100</v>
      </c>
    </row>
    <row r="1012" spans="1:3" x14ac:dyDescent="0.3">
      <c r="A1012" s="13" t="s">
        <v>1326</v>
      </c>
      <c r="B1012" s="13">
        <v>0</v>
      </c>
      <c r="C1012" s="13">
        <v>100</v>
      </c>
    </row>
    <row r="1013" spans="1:3" x14ac:dyDescent="0.3">
      <c r="A1013" s="13" t="s">
        <v>1327</v>
      </c>
      <c r="B1013" s="13">
        <v>0</v>
      </c>
      <c r="C1013" s="13">
        <v>100</v>
      </c>
    </row>
    <row r="1014" spans="1:3" x14ac:dyDescent="0.3">
      <c r="A1014" s="13" t="s">
        <v>1328</v>
      </c>
      <c r="B1014" s="13">
        <v>0</v>
      </c>
      <c r="C1014" s="13">
        <v>100</v>
      </c>
    </row>
    <row r="1015" spans="1:3" x14ac:dyDescent="0.3">
      <c r="A1015" s="13" t="s">
        <v>1329</v>
      </c>
      <c r="B1015" s="13">
        <v>0</v>
      </c>
      <c r="C1015" s="13">
        <v>100</v>
      </c>
    </row>
    <row r="1016" spans="1:3" x14ac:dyDescent="0.3">
      <c r="A1016" s="13" t="s">
        <v>1330</v>
      </c>
      <c r="B1016" s="13">
        <v>0</v>
      </c>
      <c r="C1016" s="13">
        <v>100</v>
      </c>
    </row>
    <row r="1017" spans="1:3" x14ac:dyDescent="0.3">
      <c r="A1017" s="13" t="s">
        <v>1331</v>
      </c>
      <c r="B1017" s="13">
        <v>0</v>
      </c>
      <c r="C1017" s="13">
        <v>100</v>
      </c>
    </row>
    <row r="1018" spans="1:3" x14ac:dyDescent="0.3">
      <c r="A1018" s="13" t="s">
        <v>1332</v>
      </c>
      <c r="B1018" s="13">
        <v>0</v>
      </c>
      <c r="C1018" s="13">
        <v>100</v>
      </c>
    </row>
    <row r="1019" spans="1:3" x14ac:dyDescent="0.3">
      <c r="A1019" s="13" t="s">
        <v>1333</v>
      </c>
      <c r="B1019" s="13">
        <v>0</v>
      </c>
      <c r="C1019" s="13">
        <v>100</v>
      </c>
    </row>
    <row r="1020" spans="1:3" x14ac:dyDescent="0.3">
      <c r="A1020" s="13" t="s">
        <v>1334</v>
      </c>
      <c r="B1020" s="13">
        <v>0</v>
      </c>
      <c r="C1020" s="13">
        <v>100</v>
      </c>
    </row>
    <row r="1021" spans="1:3" x14ac:dyDescent="0.3">
      <c r="A1021" s="13" t="s">
        <v>1335</v>
      </c>
      <c r="B1021" s="13">
        <v>0</v>
      </c>
      <c r="C1021" s="13">
        <v>100</v>
      </c>
    </row>
    <row r="1022" spans="1:3" x14ac:dyDescent="0.3">
      <c r="A1022" s="13" t="s">
        <v>1336</v>
      </c>
      <c r="B1022" s="13">
        <v>0</v>
      </c>
      <c r="C1022" s="13">
        <v>100</v>
      </c>
    </row>
    <row r="1023" spans="1:3" x14ac:dyDescent="0.3">
      <c r="A1023" s="13" t="s">
        <v>1337</v>
      </c>
      <c r="B1023" s="13">
        <v>0</v>
      </c>
      <c r="C1023" s="13">
        <v>100</v>
      </c>
    </row>
    <row r="1024" spans="1:3" x14ac:dyDescent="0.3">
      <c r="A1024" s="13" t="s">
        <v>1338</v>
      </c>
      <c r="B1024" s="13">
        <v>0</v>
      </c>
      <c r="C1024" s="13">
        <v>100</v>
      </c>
    </row>
    <row r="1025" spans="1:3" x14ac:dyDescent="0.3">
      <c r="A1025" s="13" t="s">
        <v>1339</v>
      </c>
      <c r="B1025" s="13">
        <v>0</v>
      </c>
      <c r="C1025" s="13">
        <v>67</v>
      </c>
    </row>
    <row r="1026" spans="1:3" x14ac:dyDescent="0.3">
      <c r="A1026" s="13" t="s">
        <v>1340</v>
      </c>
    </row>
    <row r="1027" spans="1:3" x14ac:dyDescent="0.3">
      <c r="A1027" s="13" t="s">
        <v>1341</v>
      </c>
    </row>
    <row r="1028" spans="1:3" x14ac:dyDescent="0.3">
      <c r="A1028" s="13" t="s">
        <v>1342</v>
      </c>
    </row>
    <row r="1029" spans="1:3" x14ac:dyDescent="0.3">
      <c r="A1029" s="13" t="s">
        <v>1343</v>
      </c>
    </row>
    <row r="1030" spans="1:3" x14ac:dyDescent="0.3">
      <c r="A1030" s="13" t="s">
        <v>1344</v>
      </c>
    </row>
    <row r="1031" spans="1:3" x14ac:dyDescent="0.3">
      <c r="A1031" s="13" t="s">
        <v>1345</v>
      </c>
    </row>
    <row r="1032" spans="1:3" x14ac:dyDescent="0.3">
      <c r="A1032" s="13" t="s">
        <v>1346</v>
      </c>
    </row>
    <row r="1033" spans="1:3" x14ac:dyDescent="0.3">
      <c r="A1033" s="13" t="s">
        <v>1347</v>
      </c>
    </row>
    <row r="1034" spans="1:3" x14ac:dyDescent="0.3">
      <c r="A1034" s="13" t="s">
        <v>1348</v>
      </c>
    </row>
    <row r="1035" spans="1:3" x14ac:dyDescent="0.3">
      <c r="A1035" s="13" t="s">
        <v>1349</v>
      </c>
    </row>
    <row r="1036" spans="1:3" x14ac:dyDescent="0.3">
      <c r="A1036" s="13" t="s">
        <v>1350</v>
      </c>
    </row>
    <row r="1037" spans="1:3" x14ac:dyDescent="0.3">
      <c r="A1037" s="13" t="s">
        <v>1351</v>
      </c>
    </row>
    <row r="1038" spans="1:3" x14ac:dyDescent="0.3">
      <c r="A1038" s="13" t="s">
        <v>1352</v>
      </c>
      <c r="B1038" s="13">
        <v>0</v>
      </c>
      <c r="C1038" s="13">
        <v>63</v>
      </c>
    </row>
    <row r="1039" spans="1:3" x14ac:dyDescent="0.3">
      <c r="A1039" s="13" t="s">
        <v>1353</v>
      </c>
      <c r="B1039" s="13">
        <v>0</v>
      </c>
      <c r="C1039" s="13">
        <v>100</v>
      </c>
    </row>
    <row r="1040" spans="1:3" x14ac:dyDescent="0.3">
      <c r="A1040" s="13" t="s">
        <v>1354</v>
      </c>
      <c r="B1040" s="13">
        <v>0</v>
      </c>
      <c r="C1040" s="13">
        <v>100</v>
      </c>
    </row>
    <row r="1041" spans="1:3" x14ac:dyDescent="0.3">
      <c r="A1041" s="13" t="s">
        <v>1355</v>
      </c>
      <c r="B1041" s="13">
        <v>0</v>
      </c>
      <c r="C1041" s="13">
        <v>100</v>
      </c>
    </row>
    <row r="1042" spans="1:3" x14ac:dyDescent="0.3">
      <c r="A1042" s="13" t="s">
        <v>1356</v>
      </c>
      <c r="B1042" s="13">
        <v>0</v>
      </c>
      <c r="C1042" s="13">
        <v>100</v>
      </c>
    </row>
    <row r="1043" spans="1:3" x14ac:dyDescent="0.3">
      <c r="A1043" s="13" t="s">
        <v>1357</v>
      </c>
      <c r="B1043" s="13">
        <v>0</v>
      </c>
      <c r="C1043" s="13">
        <v>100</v>
      </c>
    </row>
    <row r="1044" spans="1:3" x14ac:dyDescent="0.3">
      <c r="A1044" s="13" t="s">
        <v>1358</v>
      </c>
      <c r="B1044" s="13">
        <v>0</v>
      </c>
      <c r="C1044" s="13">
        <v>100</v>
      </c>
    </row>
    <row r="1045" spans="1:3" x14ac:dyDescent="0.3">
      <c r="A1045" s="13" t="s">
        <v>1359</v>
      </c>
      <c r="B1045" s="13">
        <v>0</v>
      </c>
      <c r="C1045" s="13">
        <v>100</v>
      </c>
    </row>
    <row r="1046" spans="1:3" x14ac:dyDescent="0.3">
      <c r="A1046" s="13" t="s">
        <v>1360</v>
      </c>
      <c r="B1046" s="13">
        <v>0</v>
      </c>
      <c r="C1046" s="13">
        <v>100</v>
      </c>
    </row>
    <row r="1047" spans="1:3" x14ac:dyDescent="0.3">
      <c r="A1047" s="13" t="s">
        <v>1361</v>
      </c>
      <c r="B1047" s="13">
        <v>0</v>
      </c>
      <c r="C1047" s="13">
        <v>100</v>
      </c>
    </row>
    <row r="1048" spans="1:3" x14ac:dyDescent="0.3">
      <c r="A1048" s="13" t="s">
        <v>1362</v>
      </c>
      <c r="B1048" s="13">
        <v>0</v>
      </c>
      <c r="C1048" s="13">
        <v>100</v>
      </c>
    </row>
    <row r="1049" spans="1:3" x14ac:dyDescent="0.3">
      <c r="A1049" s="13" t="s">
        <v>1363</v>
      </c>
      <c r="B1049" s="13">
        <v>0</v>
      </c>
      <c r="C1049" s="13">
        <v>100</v>
      </c>
    </row>
    <row r="1050" spans="1:3" x14ac:dyDescent="0.3">
      <c r="A1050" s="13" t="s">
        <v>1364</v>
      </c>
      <c r="B1050" s="13">
        <v>0</v>
      </c>
      <c r="C1050" s="13">
        <v>100</v>
      </c>
    </row>
    <row r="1051" spans="1:3" x14ac:dyDescent="0.3">
      <c r="A1051" s="13" t="s">
        <v>1365</v>
      </c>
      <c r="B1051" s="13">
        <v>0</v>
      </c>
      <c r="C1051" s="13">
        <v>100</v>
      </c>
    </row>
    <row r="1052" spans="1:3" x14ac:dyDescent="0.3">
      <c r="A1052" s="13" t="s">
        <v>1366</v>
      </c>
      <c r="B1052" s="13">
        <v>0</v>
      </c>
      <c r="C1052" s="13">
        <v>100</v>
      </c>
    </row>
    <row r="1053" spans="1:3" x14ac:dyDescent="0.3">
      <c r="A1053" s="13" t="s">
        <v>1367</v>
      </c>
      <c r="B1053" s="13">
        <v>0</v>
      </c>
      <c r="C1053" s="13">
        <v>100</v>
      </c>
    </row>
    <row r="1054" spans="1:3" x14ac:dyDescent="0.3">
      <c r="A1054" s="13" t="s">
        <v>1368</v>
      </c>
      <c r="B1054" s="13">
        <v>0</v>
      </c>
      <c r="C1054" s="13">
        <v>100</v>
      </c>
    </row>
    <row r="1055" spans="1:3" x14ac:dyDescent="0.3">
      <c r="A1055" s="13" t="s">
        <v>1369</v>
      </c>
      <c r="B1055" s="13">
        <v>0</v>
      </c>
      <c r="C1055" s="13">
        <v>100</v>
      </c>
    </row>
    <row r="1056" spans="1:3" x14ac:dyDescent="0.3">
      <c r="A1056" s="13" t="s">
        <v>1370</v>
      </c>
      <c r="B1056" s="13">
        <v>0</v>
      </c>
      <c r="C1056" s="13">
        <v>100</v>
      </c>
    </row>
    <row r="1057" spans="1:3" x14ac:dyDescent="0.3">
      <c r="A1057" s="13" t="s">
        <v>1371</v>
      </c>
      <c r="B1057" s="13">
        <v>0</v>
      </c>
      <c r="C1057" s="13">
        <v>100</v>
      </c>
    </row>
    <row r="1058" spans="1:3" x14ac:dyDescent="0.3">
      <c r="A1058" s="13" t="s">
        <v>1372</v>
      </c>
      <c r="B1058" s="13">
        <v>0</v>
      </c>
      <c r="C1058" s="13">
        <v>100</v>
      </c>
    </row>
    <row r="1059" spans="1:3" x14ac:dyDescent="0.3">
      <c r="A1059" s="13" t="s">
        <v>1373</v>
      </c>
      <c r="B1059" s="13">
        <v>0</v>
      </c>
      <c r="C1059" s="13">
        <v>100</v>
      </c>
    </row>
    <row r="1060" spans="1:3" x14ac:dyDescent="0.3">
      <c r="A1060" s="13" t="s">
        <v>1374</v>
      </c>
      <c r="B1060" s="13">
        <v>0</v>
      </c>
      <c r="C1060" s="13">
        <v>100</v>
      </c>
    </row>
    <row r="1061" spans="1:3" x14ac:dyDescent="0.3">
      <c r="A1061" s="13" t="s">
        <v>1375</v>
      </c>
      <c r="B1061" s="13">
        <v>0</v>
      </c>
      <c r="C1061" s="13">
        <v>100</v>
      </c>
    </row>
    <row r="1062" spans="1:3" x14ac:dyDescent="0.3">
      <c r="A1062" s="13" t="s">
        <v>1376</v>
      </c>
      <c r="B1062" s="13">
        <v>0</v>
      </c>
      <c r="C1062" s="13">
        <v>100</v>
      </c>
    </row>
    <row r="1063" spans="1:3" x14ac:dyDescent="0.3">
      <c r="A1063" s="13" t="s">
        <v>1377</v>
      </c>
      <c r="B1063" s="13">
        <v>0</v>
      </c>
      <c r="C1063" s="13">
        <v>100</v>
      </c>
    </row>
    <row r="1064" spans="1:3" x14ac:dyDescent="0.3">
      <c r="A1064" s="13" t="s">
        <v>1378</v>
      </c>
      <c r="B1064" s="13">
        <v>0</v>
      </c>
      <c r="C1064" s="13">
        <v>100</v>
      </c>
    </row>
    <row r="1065" spans="1:3" x14ac:dyDescent="0.3">
      <c r="A1065" s="13" t="s">
        <v>1379</v>
      </c>
      <c r="B1065" s="13">
        <v>0</v>
      </c>
      <c r="C1065" s="13">
        <v>100</v>
      </c>
    </row>
    <row r="1066" spans="1:3" x14ac:dyDescent="0.3">
      <c r="A1066" s="13" t="s">
        <v>1380</v>
      </c>
      <c r="B1066" s="13">
        <v>0</v>
      </c>
      <c r="C1066" s="13">
        <v>100</v>
      </c>
    </row>
    <row r="1067" spans="1:3" x14ac:dyDescent="0.3">
      <c r="A1067" s="13" t="s">
        <v>1381</v>
      </c>
      <c r="B1067" s="13">
        <v>0</v>
      </c>
      <c r="C1067" s="13">
        <v>100</v>
      </c>
    </row>
    <row r="1068" spans="1:3" x14ac:dyDescent="0.3">
      <c r="A1068" s="13" t="s">
        <v>1382</v>
      </c>
      <c r="B1068" s="13">
        <v>0</v>
      </c>
      <c r="C1068" s="13">
        <v>100</v>
      </c>
    </row>
    <row r="1069" spans="1:3" x14ac:dyDescent="0.3">
      <c r="A1069" s="13" t="s">
        <v>1383</v>
      </c>
      <c r="B1069" s="13">
        <v>0</v>
      </c>
      <c r="C1069" s="13">
        <v>100</v>
      </c>
    </row>
    <row r="1070" spans="1:3" x14ac:dyDescent="0.3">
      <c r="A1070" s="13" t="s">
        <v>1384</v>
      </c>
      <c r="B1070" s="13">
        <v>0</v>
      </c>
      <c r="C1070" s="13">
        <v>100</v>
      </c>
    </row>
    <row r="1071" spans="1:3" x14ac:dyDescent="0.3">
      <c r="A1071" s="13" t="s">
        <v>1385</v>
      </c>
      <c r="B1071" s="13">
        <v>0</v>
      </c>
      <c r="C1071" s="13">
        <v>100</v>
      </c>
    </row>
    <row r="1072" spans="1:3" x14ac:dyDescent="0.3">
      <c r="A1072" s="13" t="s">
        <v>1386</v>
      </c>
      <c r="B1072" s="13">
        <v>0</v>
      </c>
      <c r="C1072" s="13">
        <v>100</v>
      </c>
    </row>
    <row r="1073" spans="1:3" x14ac:dyDescent="0.3">
      <c r="A1073" s="13" t="s">
        <v>1387</v>
      </c>
      <c r="B1073" s="13">
        <v>0</v>
      </c>
      <c r="C1073" s="13">
        <v>100</v>
      </c>
    </row>
    <row r="1074" spans="1:3" x14ac:dyDescent="0.3">
      <c r="A1074" s="13" t="s">
        <v>1388</v>
      </c>
      <c r="B1074" s="13">
        <v>0</v>
      </c>
      <c r="C1074" s="13">
        <v>100</v>
      </c>
    </row>
    <row r="1075" spans="1:3" x14ac:dyDescent="0.3">
      <c r="A1075" s="13" t="s">
        <v>1389</v>
      </c>
      <c r="B1075" s="13">
        <v>0</v>
      </c>
      <c r="C1075" s="13">
        <v>100</v>
      </c>
    </row>
    <row r="1076" spans="1:3" x14ac:dyDescent="0.3">
      <c r="A1076" s="13" t="s">
        <v>1390</v>
      </c>
      <c r="B1076" s="13">
        <v>0</v>
      </c>
      <c r="C1076" s="13">
        <v>100</v>
      </c>
    </row>
    <row r="1077" spans="1:3" x14ac:dyDescent="0.3">
      <c r="A1077" s="13" t="s">
        <v>1391</v>
      </c>
      <c r="B1077" s="13">
        <v>0</v>
      </c>
      <c r="C1077" s="13">
        <v>100</v>
      </c>
    </row>
    <row r="1078" spans="1:3" x14ac:dyDescent="0.3">
      <c r="A1078" s="13" t="s">
        <v>1392</v>
      </c>
      <c r="B1078" s="13">
        <v>0</v>
      </c>
      <c r="C1078" s="13">
        <v>100</v>
      </c>
    </row>
    <row r="1079" spans="1:3" x14ac:dyDescent="0.3">
      <c r="A1079" s="13" t="s">
        <v>1393</v>
      </c>
      <c r="B1079" s="13">
        <v>0</v>
      </c>
      <c r="C1079" s="13">
        <v>100</v>
      </c>
    </row>
    <row r="1080" spans="1:3" x14ac:dyDescent="0.3">
      <c r="A1080" s="13" t="s">
        <v>1394</v>
      </c>
      <c r="B1080" s="13">
        <v>0</v>
      </c>
      <c r="C1080" s="13">
        <v>100</v>
      </c>
    </row>
    <row r="1081" spans="1:3" x14ac:dyDescent="0.3">
      <c r="A1081" s="13" t="s">
        <v>1395</v>
      </c>
      <c r="B1081" s="13">
        <v>0</v>
      </c>
      <c r="C1081" s="13">
        <v>100</v>
      </c>
    </row>
    <row r="1082" spans="1:3" x14ac:dyDescent="0.3">
      <c r="A1082" s="13" t="s">
        <v>1396</v>
      </c>
      <c r="B1082" s="13">
        <v>0</v>
      </c>
      <c r="C1082" s="13">
        <v>100</v>
      </c>
    </row>
    <row r="1083" spans="1:3" x14ac:dyDescent="0.3">
      <c r="A1083" s="13" t="s">
        <v>1397</v>
      </c>
      <c r="B1083" s="13">
        <v>0</v>
      </c>
      <c r="C1083" s="13">
        <v>100</v>
      </c>
    </row>
    <row r="1084" spans="1:3" x14ac:dyDescent="0.3">
      <c r="A1084" s="13" t="s">
        <v>1398</v>
      </c>
      <c r="B1084" s="13">
        <v>0</v>
      </c>
      <c r="C1084" s="13">
        <v>100</v>
      </c>
    </row>
    <row r="1085" spans="1:3" x14ac:dyDescent="0.3">
      <c r="A1085" s="13" t="s">
        <v>1399</v>
      </c>
      <c r="B1085" s="13">
        <v>0</v>
      </c>
      <c r="C1085" s="13">
        <v>100</v>
      </c>
    </row>
    <row r="1086" spans="1:3" x14ac:dyDescent="0.3">
      <c r="A1086" s="13" t="s">
        <v>1400</v>
      </c>
      <c r="B1086" s="13">
        <v>0</v>
      </c>
      <c r="C1086" s="13">
        <v>100</v>
      </c>
    </row>
    <row r="1087" spans="1:3" x14ac:dyDescent="0.3">
      <c r="A1087" s="13" t="s">
        <v>1401</v>
      </c>
      <c r="B1087" s="13">
        <v>0</v>
      </c>
      <c r="C1087" s="13">
        <v>100</v>
      </c>
    </row>
    <row r="1088" spans="1:3" x14ac:dyDescent="0.3">
      <c r="A1088" s="13" t="s">
        <v>1402</v>
      </c>
      <c r="B1088" s="13">
        <v>0</v>
      </c>
      <c r="C1088" s="13">
        <v>100</v>
      </c>
    </row>
    <row r="1089" spans="1:3" x14ac:dyDescent="0.3">
      <c r="A1089" s="13" t="s">
        <v>1403</v>
      </c>
      <c r="B1089" s="13">
        <v>0</v>
      </c>
      <c r="C1089" s="13">
        <v>100</v>
      </c>
    </row>
    <row r="1090" spans="1:3" x14ac:dyDescent="0.3">
      <c r="A1090" s="13" t="s">
        <v>1404</v>
      </c>
      <c r="B1090" s="13">
        <v>0</v>
      </c>
      <c r="C1090" s="13">
        <v>100</v>
      </c>
    </row>
    <row r="1091" spans="1:3" x14ac:dyDescent="0.3">
      <c r="A1091" s="13" t="s">
        <v>1405</v>
      </c>
      <c r="B1091" s="13">
        <v>0</v>
      </c>
      <c r="C1091" s="13">
        <v>100</v>
      </c>
    </row>
    <row r="1092" spans="1:3" x14ac:dyDescent="0.3">
      <c r="A1092" s="13" t="s">
        <v>1406</v>
      </c>
      <c r="B1092" s="13">
        <v>0</v>
      </c>
      <c r="C1092" s="13">
        <v>100</v>
      </c>
    </row>
    <row r="1093" spans="1:3" x14ac:dyDescent="0.3">
      <c r="A1093" s="13" t="s">
        <v>1407</v>
      </c>
      <c r="B1093" s="13">
        <v>0</v>
      </c>
      <c r="C1093" s="13">
        <v>100</v>
      </c>
    </row>
    <row r="1094" spans="1:3" x14ac:dyDescent="0.3">
      <c r="A1094" s="13" t="s">
        <v>1408</v>
      </c>
      <c r="B1094" s="13">
        <v>0</v>
      </c>
      <c r="C1094" s="13">
        <v>100</v>
      </c>
    </row>
    <row r="1095" spans="1:3" x14ac:dyDescent="0.3">
      <c r="A1095" s="13" t="s">
        <v>1409</v>
      </c>
      <c r="B1095" s="13">
        <v>0</v>
      </c>
      <c r="C1095" s="13">
        <v>100</v>
      </c>
    </row>
    <row r="1096" spans="1:3" x14ac:dyDescent="0.3">
      <c r="A1096" s="13" t="s">
        <v>1410</v>
      </c>
      <c r="B1096" s="13">
        <v>0</v>
      </c>
      <c r="C1096" s="13">
        <v>100</v>
      </c>
    </row>
    <row r="1097" spans="1:3" x14ac:dyDescent="0.3">
      <c r="A1097" s="13" t="s">
        <v>1411</v>
      </c>
      <c r="B1097" s="13">
        <v>0</v>
      </c>
      <c r="C1097" s="13">
        <v>100</v>
      </c>
    </row>
    <row r="1098" spans="1:3" x14ac:dyDescent="0.3">
      <c r="A1098" s="13" t="s">
        <v>1412</v>
      </c>
      <c r="B1098" s="13">
        <v>0</v>
      </c>
      <c r="C1098" s="13">
        <v>100</v>
      </c>
    </row>
    <row r="1099" spans="1:3" x14ac:dyDescent="0.3">
      <c r="A1099" s="13" t="s">
        <v>1413</v>
      </c>
      <c r="B1099" s="13">
        <v>0</v>
      </c>
      <c r="C1099" s="13">
        <v>100</v>
      </c>
    </row>
    <row r="1100" spans="1:3" x14ac:dyDescent="0.3">
      <c r="A1100" s="13" t="s">
        <v>1414</v>
      </c>
      <c r="B1100" s="13">
        <v>0</v>
      </c>
      <c r="C1100" s="13">
        <v>100</v>
      </c>
    </row>
    <row r="1101" spans="1:3" x14ac:dyDescent="0.3">
      <c r="A1101" s="13" t="s">
        <v>1415</v>
      </c>
      <c r="B1101" s="13">
        <v>0</v>
      </c>
      <c r="C1101" s="13">
        <v>100</v>
      </c>
    </row>
    <row r="1102" spans="1:3" x14ac:dyDescent="0.3">
      <c r="A1102" s="13" t="s">
        <v>1416</v>
      </c>
      <c r="B1102" s="13">
        <v>0</v>
      </c>
      <c r="C1102" s="13">
        <v>100</v>
      </c>
    </row>
    <row r="1105" spans="1:1" x14ac:dyDescent="0.3">
      <c r="A1105" s="13" t="s">
        <v>1417</v>
      </c>
    </row>
    <row r="1106" spans="1:1" x14ac:dyDescent="0.3">
      <c r="A1106" s="13" t="s">
        <v>1418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8C1CE-F3B6-4A8C-B4E8-7302E4C5FC26}">
  <dimension ref="A1:K1106"/>
  <sheetViews>
    <sheetView topLeftCell="A2" workbookViewId="0">
      <selection activeCell="K7" sqref="K7"/>
    </sheetView>
  </sheetViews>
  <sheetFormatPr baseColWidth="10" defaultColWidth="8.88671875" defaultRowHeight="14.4" x14ac:dyDescent="0.3"/>
  <cols>
    <col min="1" max="1" width="8.88671875" style="13"/>
    <col min="2" max="2" width="24.77734375" style="13" bestFit="1" customWidth="1"/>
    <col min="3" max="9" width="8.88671875" style="13"/>
    <col min="10" max="10" width="5" style="13" bestFit="1" customWidth="1"/>
    <col min="11" max="11" width="20.44140625" style="13" bestFit="1" customWidth="1"/>
    <col min="12" max="16384" width="8.88671875" style="13"/>
  </cols>
  <sheetData>
    <row r="1" spans="1:11" x14ac:dyDescent="0.3">
      <c r="A1" s="13" t="s">
        <v>314</v>
      </c>
    </row>
    <row r="2" spans="1:11" x14ac:dyDescent="0.3">
      <c r="A2" s="13" t="s">
        <v>315</v>
      </c>
    </row>
    <row r="3" spans="1:11" x14ac:dyDescent="0.3">
      <c r="A3" s="13" t="s">
        <v>1429</v>
      </c>
    </row>
    <row r="4" spans="1:11" x14ac:dyDescent="0.3">
      <c r="A4" s="13" t="s">
        <v>1430</v>
      </c>
    </row>
    <row r="6" spans="1:11" x14ac:dyDescent="0.3">
      <c r="A6" s="13" t="s">
        <v>316</v>
      </c>
      <c r="B6" s="13" t="s">
        <v>317</v>
      </c>
      <c r="C6" s="13" t="s">
        <v>318</v>
      </c>
      <c r="J6" s="11" t="s">
        <v>319</v>
      </c>
      <c r="K6" s="12" t="s">
        <v>320</v>
      </c>
    </row>
    <row r="7" spans="1:11" x14ac:dyDescent="0.3">
      <c r="A7" s="13" t="s">
        <v>321</v>
      </c>
      <c r="B7" s="13">
        <v>0</v>
      </c>
      <c r="C7" s="13">
        <v>100</v>
      </c>
      <c r="J7" s="11">
        <v>2023</v>
      </c>
      <c r="K7" s="11">
        <f>COUNTIF(B7:B371, "&gt;0,254")</f>
        <v>10</v>
      </c>
    </row>
    <row r="8" spans="1:11" x14ac:dyDescent="0.3">
      <c r="A8" s="13" t="s">
        <v>322</v>
      </c>
      <c r="B8" s="13">
        <v>0</v>
      </c>
      <c r="C8" s="13">
        <v>100</v>
      </c>
      <c r="J8" s="11">
        <v>2024</v>
      </c>
      <c r="K8" s="11">
        <f>COUNTIF(B372:B737, "&gt;0,254")</f>
        <v>18</v>
      </c>
    </row>
    <row r="9" spans="1:11" x14ac:dyDescent="0.3">
      <c r="A9" s="13" t="s">
        <v>323</v>
      </c>
      <c r="B9" s="13">
        <v>0</v>
      </c>
      <c r="C9" s="13">
        <v>100</v>
      </c>
      <c r="J9" s="11">
        <v>2025</v>
      </c>
      <c r="K9" s="11">
        <f>COUNTIF(B738:B1102, "&gt;0,254")</f>
        <v>15</v>
      </c>
    </row>
    <row r="10" spans="1:11" x14ac:dyDescent="0.3">
      <c r="A10" s="13" t="s">
        <v>324</v>
      </c>
      <c r="B10" s="13">
        <v>0</v>
      </c>
      <c r="C10" s="13">
        <v>100</v>
      </c>
    </row>
    <row r="11" spans="1:11" x14ac:dyDescent="0.3">
      <c r="A11" s="13" t="s">
        <v>325</v>
      </c>
      <c r="B11" s="13">
        <v>0</v>
      </c>
      <c r="C11" s="13">
        <v>100</v>
      </c>
    </row>
    <row r="12" spans="1:11" x14ac:dyDescent="0.3">
      <c r="A12" s="13" t="s">
        <v>326</v>
      </c>
      <c r="B12" s="13">
        <v>0</v>
      </c>
      <c r="C12" s="13">
        <v>100</v>
      </c>
    </row>
    <row r="13" spans="1:11" x14ac:dyDescent="0.3">
      <c r="A13" s="13" t="s">
        <v>327</v>
      </c>
      <c r="B13" s="13">
        <v>0</v>
      </c>
      <c r="C13" s="13">
        <v>100</v>
      </c>
    </row>
    <row r="14" spans="1:11" x14ac:dyDescent="0.3">
      <c r="A14" s="13" t="s">
        <v>328</v>
      </c>
      <c r="B14" s="13">
        <v>0</v>
      </c>
      <c r="C14" s="13">
        <v>100</v>
      </c>
    </row>
    <row r="15" spans="1:11" x14ac:dyDescent="0.3">
      <c r="A15" s="13" t="s">
        <v>329</v>
      </c>
      <c r="B15" s="13">
        <v>0</v>
      </c>
      <c r="C15" s="13">
        <v>100</v>
      </c>
    </row>
    <row r="16" spans="1:11" x14ac:dyDescent="0.3">
      <c r="A16" s="13" t="s">
        <v>330</v>
      </c>
      <c r="B16" s="13">
        <v>0</v>
      </c>
      <c r="C16" s="13">
        <v>100</v>
      </c>
    </row>
    <row r="17" spans="1:3" x14ac:dyDescent="0.3">
      <c r="A17" s="13" t="s">
        <v>331</v>
      </c>
      <c r="B17" s="13">
        <v>0</v>
      </c>
      <c r="C17" s="13">
        <v>100</v>
      </c>
    </row>
    <row r="18" spans="1:3" x14ac:dyDescent="0.3">
      <c r="A18" s="13" t="s">
        <v>332</v>
      </c>
      <c r="B18" s="13">
        <v>0</v>
      </c>
      <c r="C18" s="13">
        <v>100</v>
      </c>
    </row>
    <row r="19" spans="1:3" x14ac:dyDescent="0.3">
      <c r="A19" s="13" t="s">
        <v>333</v>
      </c>
      <c r="B19" s="13">
        <v>0</v>
      </c>
      <c r="C19" s="13">
        <v>100</v>
      </c>
    </row>
    <row r="20" spans="1:3" x14ac:dyDescent="0.3">
      <c r="A20" s="13" t="s">
        <v>334</v>
      </c>
      <c r="B20" s="13">
        <v>0</v>
      </c>
      <c r="C20" s="13">
        <v>100</v>
      </c>
    </row>
    <row r="21" spans="1:3" x14ac:dyDescent="0.3">
      <c r="A21" s="13" t="s">
        <v>335</v>
      </c>
      <c r="B21" s="13">
        <v>0</v>
      </c>
      <c r="C21" s="13">
        <v>100</v>
      </c>
    </row>
    <row r="22" spans="1:3" x14ac:dyDescent="0.3">
      <c r="A22" s="13" t="s">
        <v>336</v>
      </c>
      <c r="B22" s="13">
        <v>0</v>
      </c>
      <c r="C22" s="13">
        <v>100</v>
      </c>
    </row>
    <row r="23" spans="1:3" x14ac:dyDescent="0.3">
      <c r="A23" s="13" t="s">
        <v>337</v>
      </c>
      <c r="B23" s="13">
        <v>0</v>
      </c>
      <c r="C23" s="13">
        <v>100</v>
      </c>
    </row>
    <row r="24" spans="1:3" x14ac:dyDescent="0.3">
      <c r="A24" s="13" t="s">
        <v>338</v>
      </c>
      <c r="B24" s="13">
        <v>0</v>
      </c>
      <c r="C24" s="13">
        <v>100</v>
      </c>
    </row>
    <row r="25" spans="1:3" x14ac:dyDescent="0.3">
      <c r="A25" s="13" t="s">
        <v>339</v>
      </c>
      <c r="B25" s="13">
        <v>0</v>
      </c>
      <c r="C25" s="13">
        <v>100</v>
      </c>
    </row>
    <row r="26" spans="1:3" x14ac:dyDescent="0.3">
      <c r="A26" s="13" t="s">
        <v>340</v>
      </c>
      <c r="B26" s="13">
        <v>0</v>
      </c>
      <c r="C26" s="13">
        <v>100</v>
      </c>
    </row>
    <row r="27" spans="1:3" x14ac:dyDescent="0.3">
      <c r="A27" s="13" t="s">
        <v>341</v>
      </c>
      <c r="B27" s="13">
        <v>0</v>
      </c>
      <c r="C27" s="13">
        <v>100</v>
      </c>
    </row>
    <row r="28" spans="1:3" x14ac:dyDescent="0.3">
      <c r="A28" s="13" t="s">
        <v>342</v>
      </c>
      <c r="B28" s="13">
        <v>0</v>
      </c>
      <c r="C28" s="13">
        <v>100</v>
      </c>
    </row>
    <row r="29" spans="1:3" x14ac:dyDescent="0.3">
      <c r="A29" s="13" t="s">
        <v>343</v>
      </c>
      <c r="B29" s="13">
        <v>0</v>
      </c>
      <c r="C29" s="13">
        <v>100</v>
      </c>
    </row>
    <row r="30" spans="1:3" x14ac:dyDescent="0.3">
      <c r="A30" s="13" t="s">
        <v>344</v>
      </c>
      <c r="B30" s="13">
        <v>0</v>
      </c>
      <c r="C30" s="13">
        <v>100</v>
      </c>
    </row>
    <row r="31" spans="1:3" x14ac:dyDescent="0.3">
      <c r="A31" s="13" t="s">
        <v>345</v>
      </c>
      <c r="B31" s="13">
        <v>0</v>
      </c>
      <c r="C31" s="13">
        <v>100</v>
      </c>
    </row>
    <row r="32" spans="1:3" x14ac:dyDescent="0.3">
      <c r="A32" s="13" t="s">
        <v>346</v>
      </c>
      <c r="B32" s="13">
        <v>0</v>
      </c>
      <c r="C32" s="13">
        <v>100</v>
      </c>
    </row>
    <row r="33" spans="1:3" x14ac:dyDescent="0.3">
      <c r="A33" s="13" t="s">
        <v>347</v>
      </c>
      <c r="B33" s="13">
        <v>0</v>
      </c>
      <c r="C33" s="13">
        <v>100</v>
      </c>
    </row>
    <row r="34" spans="1:3" x14ac:dyDescent="0.3">
      <c r="A34" s="13" t="s">
        <v>348</v>
      </c>
      <c r="B34" s="13">
        <v>0</v>
      </c>
      <c r="C34" s="13">
        <v>100</v>
      </c>
    </row>
    <row r="35" spans="1:3" x14ac:dyDescent="0.3">
      <c r="A35" s="13" t="s">
        <v>349</v>
      </c>
      <c r="B35" s="13">
        <v>0</v>
      </c>
      <c r="C35" s="13">
        <v>100</v>
      </c>
    </row>
    <row r="36" spans="1:3" x14ac:dyDescent="0.3">
      <c r="A36" s="13" t="s">
        <v>350</v>
      </c>
      <c r="B36" s="13">
        <v>0</v>
      </c>
      <c r="C36" s="13">
        <v>100</v>
      </c>
    </row>
    <row r="37" spans="1:3" x14ac:dyDescent="0.3">
      <c r="A37" s="13" t="s">
        <v>351</v>
      </c>
      <c r="B37" s="13">
        <v>0</v>
      </c>
      <c r="C37" s="13">
        <v>100</v>
      </c>
    </row>
    <row r="38" spans="1:3" x14ac:dyDescent="0.3">
      <c r="A38" s="13" t="s">
        <v>352</v>
      </c>
      <c r="B38" s="13">
        <v>0</v>
      </c>
      <c r="C38" s="13">
        <v>100</v>
      </c>
    </row>
    <row r="39" spans="1:3" x14ac:dyDescent="0.3">
      <c r="A39" s="13" t="s">
        <v>353</v>
      </c>
      <c r="B39" s="13">
        <v>0</v>
      </c>
      <c r="C39" s="13">
        <v>100</v>
      </c>
    </row>
    <row r="40" spans="1:3" x14ac:dyDescent="0.3">
      <c r="A40" s="13" t="s">
        <v>354</v>
      </c>
      <c r="B40" s="13">
        <v>0</v>
      </c>
      <c r="C40" s="13">
        <v>100</v>
      </c>
    </row>
    <row r="41" spans="1:3" x14ac:dyDescent="0.3">
      <c r="A41" s="13" t="s">
        <v>355</v>
      </c>
      <c r="B41" s="13">
        <v>0</v>
      </c>
      <c r="C41" s="13">
        <v>100</v>
      </c>
    </row>
    <row r="42" spans="1:3" x14ac:dyDescent="0.3">
      <c r="A42" s="13" t="s">
        <v>356</v>
      </c>
      <c r="B42" s="13">
        <v>0</v>
      </c>
      <c r="C42" s="13">
        <v>100</v>
      </c>
    </row>
    <row r="43" spans="1:3" x14ac:dyDescent="0.3">
      <c r="A43" s="13" t="s">
        <v>357</v>
      </c>
      <c r="B43" s="13">
        <v>0</v>
      </c>
      <c r="C43" s="13">
        <v>100</v>
      </c>
    </row>
    <row r="44" spans="1:3" x14ac:dyDescent="0.3">
      <c r="A44" s="13" t="s">
        <v>358</v>
      </c>
      <c r="B44" s="13">
        <v>0</v>
      </c>
      <c r="C44" s="13">
        <v>100</v>
      </c>
    </row>
    <row r="45" spans="1:3" x14ac:dyDescent="0.3">
      <c r="A45" s="13" t="s">
        <v>359</v>
      </c>
      <c r="B45" s="13">
        <v>0</v>
      </c>
      <c r="C45" s="13">
        <v>100</v>
      </c>
    </row>
    <row r="46" spans="1:3" x14ac:dyDescent="0.3">
      <c r="A46" s="13" t="s">
        <v>360</v>
      </c>
      <c r="B46" s="13">
        <v>0</v>
      </c>
      <c r="C46" s="13">
        <v>100</v>
      </c>
    </row>
    <row r="47" spans="1:3" x14ac:dyDescent="0.3">
      <c r="A47" s="13" t="s">
        <v>361</v>
      </c>
      <c r="B47" s="13">
        <v>0</v>
      </c>
      <c r="C47" s="13">
        <v>100</v>
      </c>
    </row>
    <row r="48" spans="1:3" x14ac:dyDescent="0.3">
      <c r="A48" s="13" t="s">
        <v>362</v>
      </c>
      <c r="B48" s="13">
        <v>0</v>
      </c>
      <c r="C48" s="13">
        <v>100</v>
      </c>
    </row>
    <row r="49" spans="1:3" x14ac:dyDescent="0.3">
      <c r="A49" s="13" t="s">
        <v>363</v>
      </c>
      <c r="B49" s="13">
        <v>0</v>
      </c>
      <c r="C49" s="13">
        <v>100</v>
      </c>
    </row>
    <row r="50" spans="1:3" x14ac:dyDescent="0.3">
      <c r="A50" s="13" t="s">
        <v>364</v>
      </c>
      <c r="B50" s="13">
        <v>0</v>
      </c>
      <c r="C50" s="13">
        <v>100</v>
      </c>
    </row>
    <row r="51" spans="1:3" x14ac:dyDescent="0.3">
      <c r="A51" s="13" t="s">
        <v>365</v>
      </c>
      <c r="B51" s="13">
        <v>0</v>
      </c>
      <c r="C51" s="13">
        <v>100</v>
      </c>
    </row>
    <row r="52" spans="1:3" x14ac:dyDescent="0.3">
      <c r="A52" s="13" t="s">
        <v>366</v>
      </c>
      <c r="B52" s="13">
        <v>0</v>
      </c>
      <c r="C52" s="13">
        <v>100</v>
      </c>
    </row>
    <row r="53" spans="1:3" x14ac:dyDescent="0.3">
      <c r="A53" s="13" t="s">
        <v>367</v>
      </c>
      <c r="B53" s="13">
        <v>0</v>
      </c>
      <c r="C53" s="13">
        <v>100</v>
      </c>
    </row>
    <row r="54" spans="1:3" x14ac:dyDescent="0.3">
      <c r="A54" s="13" t="s">
        <v>368</v>
      </c>
      <c r="B54" s="13">
        <v>0</v>
      </c>
      <c r="C54" s="13">
        <v>100</v>
      </c>
    </row>
    <row r="55" spans="1:3" x14ac:dyDescent="0.3">
      <c r="A55" s="13" t="s">
        <v>369</v>
      </c>
      <c r="B55" s="13">
        <v>0</v>
      </c>
      <c r="C55" s="13">
        <v>100</v>
      </c>
    </row>
    <row r="56" spans="1:3" x14ac:dyDescent="0.3">
      <c r="A56" s="13" t="s">
        <v>370</v>
      </c>
      <c r="B56" s="13">
        <v>0</v>
      </c>
      <c r="C56" s="13">
        <v>100</v>
      </c>
    </row>
    <row r="57" spans="1:3" x14ac:dyDescent="0.3">
      <c r="A57" s="13" t="s">
        <v>371</v>
      </c>
      <c r="B57" s="13">
        <v>0</v>
      </c>
      <c r="C57" s="13">
        <v>100</v>
      </c>
    </row>
    <row r="58" spans="1:3" x14ac:dyDescent="0.3">
      <c r="A58" s="13" t="s">
        <v>372</v>
      </c>
      <c r="B58" s="13">
        <v>0</v>
      </c>
      <c r="C58" s="13">
        <v>100</v>
      </c>
    </row>
    <row r="59" spans="1:3" x14ac:dyDescent="0.3">
      <c r="A59" s="13" t="s">
        <v>373</v>
      </c>
      <c r="B59" s="13">
        <v>0</v>
      </c>
      <c r="C59" s="13">
        <v>100</v>
      </c>
    </row>
    <row r="60" spans="1:3" x14ac:dyDescent="0.3">
      <c r="A60" s="13" t="s">
        <v>374</v>
      </c>
      <c r="B60" s="13">
        <v>0</v>
      </c>
      <c r="C60" s="13">
        <v>100</v>
      </c>
    </row>
    <row r="61" spans="1:3" x14ac:dyDescent="0.3">
      <c r="A61" s="13" t="s">
        <v>375</v>
      </c>
      <c r="B61" s="13">
        <v>0</v>
      </c>
      <c r="C61" s="13">
        <v>100</v>
      </c>
    </row>
    <row r="62" spans="1:3" x14ac:dyDescent="0.3">
      <c r="A62" s="13" t="s">
        <v>376</v>
      </c>
      <c r="B62" s="13">
        <v>0</v>
      </c>
      <c r="C62" s="13">
        <v>100</v>
      </c>
    </row>
    <row r="63" spans="1:3" x14ac:dyDescent="0.3">
      <c r="A63" s="13" t="s">
        <v>377</v>
      </c>
      <c r="B63" s="13">
        <v>0</v>
      </c>
      <c r="C63" s="13">
        <v>100</v>
      </c>
    </row>
    <row r="64" spans="1:3" x14ac:dyDescent="0.3">
      <c r="A64" s="13" t="s">
        <v>378</v>
      </c>
      <c r="B64" s="13">
        <v>0</v>
      </c>
      <c r="C64" s="13">
        <v>100</v>
      </c>
    </row>
    <row r="65" spans="1:3" x14ac:dyDescent="0.3">
      <c r="A65" s="13" t="s">
        <v>379</v>
      </c>
      <c r="B65" s="13">
        <v>0</v>
      </c>
      <c r="C65" s="13">
        <v>100</v>
      </c>
    </row>
    <row r="66" spans="1:3" x14ac:dyDescent="0.3">
      <c r="A66" s="13" t="s">
        <v>380</v>
      </c>
      <c r="B66" s="13">
        <v>0</v>
      </c>
      <c r="C66" s="13">
        <v>100</v>
      </c>
    </row>
    <row r="67" spans="1:3" x14ac:dyDescent="0.3">
      <c r="A67" s="13" t="s">
        <v>381</v>
      </c>
      <c r="B67" s="13">
        <v>0</v>
      </c>
      <c r="C67" s="13">
        <v>100</v>
      </c>
    </row>
    <row r="68" spans="1:3" x14ac:dyDescent="0.3">
      <c r="A68" s="13" t="s">
        <v>382</v>
      </c>
      <c r="B68" s="13">
        <v>0</v>
      </c>
      <c r="C68" s="13">
        <v>100</v>
      </c>
    </row>
    <row r="69" spans="1:3" x14ac:dyDescent="0.3">
      <c r="A69" s="13" t="s">
        <v>383</v>
      </c>
      <c r="B69" s="13">
        <v>0</v>
      </c>
      <c r="C69" s="13">
        <v>100</v>
      </c>
    </row>
    <row r="70" spans="1:3" x14ac:dyDescent="0.3">
      <c r="A70" s="13" t="s">
        <v>384</v>
      </c>
      <c r="B70" s="13">
        <v>0</v>
      </c>
      <c r="C70" s="13">
        <v>100</v>
      </c>
    </row>
    <row r="71" spans="1:3" x14ac:dyDescent="0.3">
      <c r="A71" s="13" t="s">
        <v>385</v>
      </c>
      <c r="B71" s="13">
        <v>0</v>
      </c>
      <c r="C71" s="13">
        <v>100</v>
      </c>
    </row>
    <row r="72" spans="1:3" x14ac:dyDescent="0.3">
      <c r="A72" s="13" t="s">
        <v>386</v>
      </c>
      <c r="B72" s="13">
        <v>0</v>
      </c>
      <c r="C72" s="13">
        <v>100</v>
      </c>
    </row>
    <row r="73" spans="1:3" x14ac:dyDescent="0.3">
      <c r="A73" s="13" t="s">
        <v>387</v>
      </c>
      <c r="B73" s="13">
        <v>0</v>
      </c>
      <c r="C73" s="13">
        <v>100</v>
      </c>
    </row>
    <row r="74" spans="1:3" x14ac:dyDescent="0.3">
      <c r="A74" s="13" t="s">
        <v>388</v>
      </c>
      <c r="B74" s="13">
        <v>0</v>
      </c>
      <c r="C74" s="13">
        <v>100</v>
      </c>
    </row>
    <row r="75" spans="1:3" x14ac:dyDescent="0.3">
      <c r="A75" s="13" t="s">
        <v>389</v>
      </c>
      <c r="B75" s="13">
        <v>0</v>
      </c>
      <c r="C75" s="13">
        <v>100</v>
      </c>
    </row>
    <row r="76" spans="1:3" x14ac:dyDescent="0.3">
      <c r="A76" s="13" t="s">
        <v>390</v>
      </c>
      <c r="B76" s="13">
        <v>0</v>
      </c>
      <c r="C76" s="13">
        <v>100</v>
      </c>
    </row>
    <row r="77" spans="1:3" x14ac:dyDescent="0.3">
      <c r="A77" s="13" t="s">
        <v>391</v>
      </c>
      <c r="B77" s="13">
        <v>0</v>
      </c>
      <c r="C77" s="13">
        <v>100</v>
      </c>
    </row>
    <row r="78" spans="1:3" x14ac:dyDescent="0.3">
      <c r="A78" s="13" t="s">
        <v>392</v>
      </c>
      <c r="B78" s="13">
        <v>0</v>
      </c>
      <c r="C78" s="13">
        <v>100</v>
      </c>
    </row>
    <row r="79" spans="1:3" x14ac:dyDescent="0.3">
      <c r="A79" s="13" t="s">
        <v>393</v>
      </c>
      <c r="B79" s="13">
        <v>0</v>
      </c>
      <c r="C79" s="13">
        <v>100</v>
      </c>
    </row>
    <row r="80" spans="1:3" x14ac:dyDescent="0.3">
      <c r="A80" s="13" t="s">
        <v>394</v>
      </c>
      <c r="B80" s="13">
        <v>0</v>
      </c>
      <c r="C80" s="13">
        <v>100</v>
      </c>
    </row>
    <row r="81" spans="1:3" x14ac:dyDescent="0.3">
      <c r="A81" s="13" t="s">
        <v>395</v>
      </c>
      <c r="B81" s="13">
        <v>0</v>
      </c>
      <c r="C81" s="13">
        <v>100</v>
      </c>
    </row>
    <row r="82" spans="1:3" x14ac:dyDescent="0.3">
      <c r="A82" s="13" t="s">
        <v>396</v>
      </c>
      <c r="B82" s="13">
        <v>0</v>
      </c>
      <c r="C82" s="13">
        <v>100</v>
      </c>
    </row>
    <row r="83" spans="1:3" x14ac:dyDescent="0.3">
      <c r="A83" s="13" t="s">
        <v>397</v>
      </c>
      <c r="B83" s="13">
        <v>0</v>
      </c>
      <c r="C83" s="13">
        <v>100</v>
      </c>
    </row>
    <row r="84" spans="1:3" x14ac:dyDescent="0.3">
      <c r="A84" s="13" t="s">
        <v>398</v>
      </c>
      <c r="B84" s="13">
        <v>0</v>
      </c>
      <c r="C84" s="13">
        <v>100</v>
      </c>
    </row>
    <row r="85" spans="1:3" x14ac:dyDescent="0.3">
      <c r="A85" s="13" t="s">
        <v>399</v>
      </c>
      <c r="B85" s="13">
        <v>0</v>
      </c>
      <c r="C85" s="13">
        <v>100</v>
      </c>
    </row>
    <row r="86" spans="1:3" x14ac:dyDescent="0.3">
      <c r="A86" s="13" t="s">
        <v>400</v>
      </c>
      <c r="B86" s="13">
        <v>0</v>
      </c>
      <c r="C86" s="13">
        <v>100</v>
      </c>
    </row>
    <row r="87" spans="1:3" x14ac:dyDescent="0.3">
      <c r="A87" s="13" t="s">
        <v>401</v>
      </c>
      <c r="B87" s="13">
        <v>0</v>
      </c>
      <c r="C87" s="13">
        <v>100</v>
      </c>
    </row>
    <row r="88" spans="1:3" x14ac:dyDescent="0.3">
      <c r="A88" s="13" t="s">
        <v>402</v>
      </c>
      <c r="B88" s="13">
        <v>0</v>
      </c>
      <c r="C88" s="13">
        <v>100</v>
      </c>
    </row>
    <row r="89" spans="1:3" x14ac:dyDescent="0.3">
      <c r="A89" s="13" t="s">
        <v>403</v>
      </c>
      <c r="B89" s="13">
        <v>0</v>
      </c>
      <c r="C89" s="13">
        <v>100</v>
      </c>
    </row>
    <row r="90" spans="1:3" x14ac:dyDescent="0.3">
      <c r="A90" s="13" t="s">
        <v>404</v>
      </c>
      <c r="B90" s="13">
        <v>0</v>
      </c>
      <c r="C90" s="13">
        <v>100</v>
      </c>
    </row>
    <row r="91" spans="1:3" x14ac:dyDescent="0.3">
      <c r="A91" s="13" t="s">
        <v>405</v>
      </c>
      <c r="B91" s="13">
        <v>0</v>
      </c>
      <c r="C91" s="13">
        <v>100</v>
      </c>
    </row>
    <row r="92" spans="1:3" x14ac:dyDescent="0.3">
      <c r="A92" s="13" t="s">
        <v>406</v>
      </c>
      <c r="B92" s="13">
        <v>0</v>
      </c>
      <c r="C92" s="13">
        <v>100</v>
      </c>
    </row>
    <row r="93" spans="1:3" x14ac:dyDescent="0.3">
      <c r="A93" s="13" t="s">
        <v>407</v>
      </c>
      <c r="B93" s="13">
        <v>0</v>
      </c>
      <c r="C93" s="13">
        <v>100</v>
      </c>
    </row>
    <row r="94" spans="1:3" x14ac:dyDescent="0.3">
      <c r="A94" s="13" t="s">
        <v>408</v>
      </c>
      <c r="B94" s="13">
        <v>0</v>
      </c>
      <c r="C94" s="13">
        <v>100</v>
      </c>
    </row>
    <row r="95" spans="1:3" x14ac:dyDescent="0.3">
      <c r="A95" s="13" t="s">
        <v>409</v>
      </c>
      <c r="B95" s="13">
        <v>0</v>
      </c>
      <c r="C95" s="13">
        <v>100</v>
      </c>
    </row>
    <row r="96" spans="1:3" x14ac:dyDescent="0.3">
      <c r="A96" s="13" t="s">
        <v>410</v>
      </c>
      <c r="B96" s="13">
        <v>0</v>
      </c>
      <c r="C96" s="13">
        <v>100</v>
      </c>
    </row>
    <row r="97" spans="1:3" x14ac:dyDescent="0.3">
      <c r="A97" s="13" t="s">
        <v>411</v>
      </c>
      <c r="B97" s="13">
        <v>0</v>
      </c>
      <c r="C97" s="13">
        <v>100</v>
      </c>
    </row>
    <row r="98" spans="1:3" x14ac:dyDescent="0.3">
      <c r="A98" s="13" t="s">
        <v>412</v>
      </c>
      <c r="B98" s="13">
        <v>0</v>
      </c>
      <c r="C98" s="13">
        <v>100</v>
      </c>
    </row>
    <row r="99" spans="1:3" x14ac:dyDescent="0.3">
      <c r="A99" s="13" t="s">
        <v>413</v>
      </c>
      <c r="B99" s="13">
        <v>0.2</v>
      </c>
      <c r="C99" s="13">
        <v>100</v>
      </c>
    </row>
    <row r="100" spans="1:3" x14ac:dyDescent="0.3">
      <c r="A100" s="13" t="s">
        <v>414</v>
      </c>
      <c r="B100" s="13">
        <v>0</v>
      </c>
      <c r="C100" s="13">
        <v>100</v>
      </c>
    </row>
    <row r="101" spans="1:3" x14ac:dyDescent="0.3">
      <c r="A101" s="13" t="s">
        <v>415</v>
      </c>
      <c r="B101" s="13">
        <v>0</v>
      </c>
      <c r="C101" s="13">
        <v>100</v>
      </c>
    </row>
    <row r="102" spans="1:3" x14ac:dyDescent="0.3">
      <c r="A102" s="13" t="s">
        <v>416</v>
      </c>
      <c r="B102" s="13">
        <v>0</v>
      </c>
      <c r="C102" s="13">
        <v>100</v>
      </c>
    </row>
    <row r="103" spans="1:3" x14ac:dyDescent="0.3">
      <c r="A103" s="13" t="s">
        <v>417</v>
      </c>
      <c r="B103" s="13">
        <v>0</v>
      </c>
      <c r="C103" s="13">
        <v>100</v>
      </c>
    </row>
    <row r="104" spans="1:3" x14ac:dyDescent="0.3">
      <c r="A104" s="13" t="s">
        <v>418</v>
      </c>
      <c r="B104" s="13">
        <v>0</v>
      </c>
      <c r="C104" s="13">
        <v>100</v>
      </c>
    </row>
    <row r="105" spans="1:3" x14ac:dyDescent="0.3">
      <c r="A105" s="13" t="s">
        <v>419</v>
      </c>
      <c r="B105" s="13">
        <v>0</v>
      </c>
      <c r="C105" s="13">
        <v>100</v>
      </c>
    </row>
    <row r="106" spans="1:3" x14ac:dyDescent="0.3">
      <c r="A106" s="13" t="s">
        <v>420</v>
      </c>
      <c r="B106" s="13">
        <v>0</v>
      </c>
      <c r="C106" s="13">
        <v>100</v>
      </c>
    </row>
    <row r="107" spans="1:3" x14ac:dyDescent="0.3">
      <c r="A107" s="13" t="s">
        <v>421</v>
      </c>
      <c r="B107" s="13">
        <v>0</v>
      </c>
      <c r="C107" s="13">
        <v>100</v>
      </c>
    </row>
    <row r="108" spans="1:3" x14ac:dyDescent="0.3">
      <c r="A108" s="13" t="s">
        <v>422</v>
      </c>
      <c r="B108" s="13">
        <v>0</v>
      </c>
      <c r="C108" s="13">
        <v>100</v>
      </c>
    </row>
    <row r="109" spans="1:3" x14ac:dyDescent="0.3">
      <c r="A109" s="13" t="s">
        <v>423</v>
      </c>
      <c r="B109" s="13">
        <v>0</v>
      </c>
      <c r="C109" s="13">
        <v>100</v>
      </c>
    </row>
    <row r="110" spans="1:3" x14ac:dyDescent="0.3">
      <c r="A110" s="13" t="s">
        <v>424</v>
      </c>
      <c r="B110" s="13">
        <v>0.1</v>
      </c>
      <c r="C110" s="13">
        <v>100</v>
      </c>
    </row>
    <row r="111" spans="1:3" x14ac:dyDescent="0.3">
      <c r="A111" s="13" t="s">
        <v>425</v>
      </c>
      <c r="B111" s="13">
        <v>0</v>
      </c>
      <c r="C111" s="13">
        <v>100</v>
      </c>
    </row>
    <row r="112" spans="1:3" x14ac:dyDescent="0.3">
      <c r="A112" s="13" t="s">
        <v>426</v>
      </c>
      <c r="B112" s="13">
        <v>0</v>
      </c>
      <c r="C112" s="13">
        <v>100</v>
      </c>
    </row>
    <row r="113" spans="1:3" x14ac:dyDescent="0.3">
      <c r="A113" s="13" t="s">
        <v>427</v>
      </c>
      <c r="B113" s="13">
        <v>0</v>
      </c>
      <c r="C113" s="13">
        <v>100</v>
      </c>
    </row>
    <row r="114" spans="1:3" x14ac:dyDescent="0.3">
      <c r="A114" s="13" t="s">
        <v>428</v>
      </c>
      <c r="B114" s="13">
        <v>0.1</v>
      </c>
      <c r="C114" s="13">
        <v>100</v>
      </c>
    </row>
    <row r="115" spans="1:3" x14ac:dyDescent="0.3">
      <c r="A115" s="13" t="s">
        <v>429</v>
      </c>
      <c r="B115" s="13">
        <v>0</v>
      </c>
      <c r="C115" s="13">
        <v>100</v>
      </c>
    </row>
    <row r="116" spans="1:3" x14ac:dyDescent="0.3">
      <c r="A116" s="13" t="s">
        <v>430</v>
      </c>
      <c r="B116" s="13">
        <v>0</v>
      </c>
      <c r="C116" s="13">
        <v>100</v>
      </c>
    </row>
    <row r="117" spans="1:3" x14ac:dyDescent="0.3">
      <c r="A117" s="13" t="s">
        <v>431</v>
      </c>
      <c r="B117" s="13">
        <v>0</v>
      </c>
      <c r="C117" s="13">
        <v>100</v>
      </c>
    </row>
    <row r="118" spans="1:3" x14ac:dyDescent="0.3">
      <c r="A118" s="13" t="s">
        <v>432</v>
      </c>
      <c r="B118" s="13">
        <v>0</v>
      </c>
      <c r="C118" s="13">
        <v>100</v>
      </c>
    </row>
    <row r="119" spans="1:3" x14ac:dyDescent="0.3">
      <c r="A119" s="13" t="s">
        <v>433</v>
      </c>
      <c r="B119" s="13">
        <v>0</v>
      </c>
      <c r="C119" s="13">
        <v>100</v>
      </c>
    </row>
    <row r="120" spans="1:3" x14ac:dyDescent="0.3">
      <c r="A120" s="13" t="s">
        <v>434</v>
      </c>
      <c r="B120" s="13">
        <v>0</v>
      </c>
      <c r="C120" s="13">
        <v>100</v>
      </c>
    </row>
    <row r="121" spans="1:3" x14ac:dyDescent="0.3">
      <c r="A121" s="13" t="s">
        <v>435</v>
      </c>
      <c r="B121" s="13">
        <v>0</v>
      </c>
      <c r="C121" s="13">
        <v>100</v>
      </c>
    </row>
    <row r="122" spans="1:3" x14ac:dyDescent="0.3">
      <c r="A122" s="13" t="s">
        <v>436</v>
      </c>
      <c r="B122" s="13">
        <v>0</v>
      </c>
      <c r="C122" s="13">
        <v>100</v>
      </c>
    </row>
    <row r="123" spans="1:3" x14ac:dyDescent="0.3">
      <c r="A123" s="13" t="s">
        <v>437</v>
      </c>
      <c r="B123" s="13">
        <v>0.1</v>
      </c>
      <c r="C123" s="13">
        <v>100</v>
      </c>
    </row>
    <row r="124" spans="1:3" x14ac:dyDescent="0.3">
      <c r="A124" s="13" t="s">
        <v>438</v>
      </c>
      <c r="B124" s="13">
        <v>0</v>
      </c>
      <c r="C124" s="13">
        <v>100</v>
      </c>
    </row>
    <row r="125" spans="1:3" x14ac:dyDescent="0.3">
      <c r="A125" s="13" t="s">
        <v>439</v>
      </c>
      <c r="B125" s="13">
        <v>0.1</v>
      </c>
      <c r="C125" s="13">
        <v>100</v>
      </c>
    </row>
    <row r="126" spans="1:3" x14ac:dyDescent="0.3">
      <c r="A126" s="13" t="s">
        <v>440</v>
      </c>
      <c r="B126" s="13">
        <v>0</v>
      </c>
      <c r="C126" s="13">
        <v>100</v>
      </c>
    </row>
    <row r="127" spans="1:3" x14ac:dyDescent="0.3">
      <c r="A127" s="13" t="s">
        <v>441</v>
      </c>
      <c r="B127" s="13">
        <v>0</v>
      </c>
      <c r="C127" s="13">
        <v>100</v>
      </c>
    </row>
    <row r="128" spans="1:3" x14ac:dyDescent="0.3">
      <c r="A128" s="13" t="s">
        <v>442</v>
      </c>
      <c r="B128" s="13">
        <v>0.1</v>
      </c>
      <c r="C128" s="13">
        <v>100</v>
      </c>
    </row>
    <row r="129" spans="1:3" x14ac:dyDescent="0.3">
      <c r="A129" s="13" t="s">
        <v>443</v>
      </c>
      <c r="B129" s="13">
        <v>0</v>
      </c>
      <c r="C129" s="13">
        <v>100</v>
      </c>
    </row>
    <row r="130" spans="1:3" x14ac:dyDescent="0.3">
      <c r="A130" s="13" t="s">
        <v>444</v>
      </c>
      <c r="B130" s="13">
        <v>0</v>
      </c>
      <c r="C130" s="13">
        <v>100</v>
      </c>
    </row>
    <row r="131" spans="1:3" x14ac:dyDescent="0.3">
      <c r="A131" s="13" t="s">
        <v>445</v>
      </c>
      <c r="B131" s="13">
        <v>0.1</v>
      </c>
      <c r="C131" s="13">
        <v>100</v>
      </c>
    </row>
    <row r="132" spans="1:3" x14ac:dyDescent="0.3">
      <c r="A132" s="13" t="s">
        <v>446</v>
      </c>
      <c r="B132" s="13">
        <v>0</v>
      </c>
      <c r="C132" s="13">
        <v>100</v>
      </c>
    </row>
    <row r="133" spans="1:3" x14ac:dyDescent="0.3">
      <c r="A133" s="13" t="s">
        <v>447</v>
      </c>
      <c r="B133" s="13">
        <v>0.2</v>
      </c>
      <c r="C133" s="13">
        <v>100</v>
      </c>
    </row>
    <row r="134" spans="1:3" x14ac:dyDescent="0.3">
      <c r="A134" s="13" t="s">
        <v>448</v>
      </c>
      <c r="B134" s="13">
        <v>0</v>
      </c>
      <c r="C134" s="13">
        <v>100</v>
      </c>
    </row>
    <row r="135" spans="1:3" x14ac:dyDescent="0.3">
      <c r="A135" s="13" t="s">
        <v>449</v>
      </c>
      <c r="B135" s="13">
        <v>0.1</v>
      </c>
      <c r="C135" s="13">
        <v>100</v>
      </c>
    </row>
    <row r="136" spans="1:3" x14ac:dyDescent="0.3">
      <c r="A136" s="13" t="s">
        <v>450</v>
      </c>
      <c r="B136" s="13">
        <v>0.1</v>
      </c>
      <c r="C136" s="13">
        <v>100</v>
      </c>
    </row>
    <row r="137" spans="1:3" x14ac:dyDescent="0.3">
      <c r="A137" s="13" t="s">
        <v>451</v>
      </c>
      <c r="B137" s="13">
        <v>0</v>
      </c>
      <c r="C137" s="13">
        <v>100</v>
      </c>
    </row>
    <row r="138" spans="1:3" x14ac:dyDescent="0.3">
      <c r="A138" s="13" t="s">
        <v>452</v>
      </c>
      <c r="B138" s="13">
        <v>0</v>
      </c>
      <c r="C138" s="13">
        <v>100</v>
      </c>
    </row>
    <row r="139" spans="1:3" x14ac:dyDescent="0.3">
      <c r="A139" s="13" t="s">
        <v>453</v>
      </c>
      <c r="B139" s="13">
        <v>0</v>
      </c>
      <c r="C139" s="13">
        <v>100</v>
      </c>
    </row>
    <row r="140" spans="1:3" x14ac:dyDescent="0.3">
      <c r="A140" s="13" t="s">
        <v>454</v>
      </c>
      <c r="B140" s="13">
        <v>0.1</v>
      </c>
      <c r="C140" s="13">
        <v>100</v>
      </c>
    </row>
    <row r="141" spans="1:3" x14ac:dyDescent="0.3">
      <c r="A141" s="13" t="s">
        <v>455</v>
      </c>
      <c r="B141" s="13">
        <v>0</v>
      </c>
      <c r="C141" s="13">
        <v>100</v>
      </c>
    </row>
    <row r="142" spans="1:3" x14ac:dyDescent="0.3">
      <c r="A142" s="13" t="s">
        <v>456</v>
      </c>
      <c r="B142" s="13">
        <v>0</v>
      </c>
      <c r="C142" s="13">
        <v>100</v>
      </c>
    </row>
    <row r="143" spans="1:3" x14ac:dyDescent="0.3">
      <c r="A143" s="13" t="s">
        <v>457</v>
      </c>
      <c r="B143" s="13">
        <v>0</v>
      </c>
      <c r="C143" s="13">
        <v>100</v>
      </c>
    </row>
    <row r="144" spans="1:3" x14ac:dyDescent="0.3">
      <c r="A144" s="13" t="s">
        <v>458</v>
      </c>
      <c r="B144" s="13">
        <v>0.1</v>
      </c>
      <c r="C144" s="13">
        <v>100</v>
      </c>
    </row>
    <row r="145" spans="1:3" x14ac:dyDescent="0.3">
      <c r="A145" s="13" t="s">
        <v>459</v>
      </c>
      <c r="B145" s="13">
        <v>0</v>
      </c>
      <c r="C145" s="13">
        <v>100</v>
      </c>
    </row>
    <row r="146" spans="1:3" x14ac:dyDescent="0.3">
      <c r="A146" s="13" t="s">
        <v>460</v>
      </c>
      <c r="B146" s="13">
        <v>0</v>
      </c>
      <c r="C146" s="13">
        <v>100</v>
      </c>
    </row>
    <row r="147" spans="1:3" x14ac:dyDescent="0.3">
      <c r="A147" s="13" t="s">
        <v>461</v>
      </c>
      <c r="B147" s="13">
        <v>0</v>
      </c>
      <c r="C147" s="13">
        <v>100</v>
      </c>
    </row>
    <row r="148" spans="1:3" x14ac:dyDescent="0.3">
      <c r="A148" s="13" t="s">
        <v>462</v>
      </c>
      <c r="B148" s="13">
        <v>0</v>
      </c>
      <c r="C148" s="13">
        <v>100</v>
      </c>
    </row>
    <row r="149" spans="1:3" x14ac:dyDescent="0.3">
      <c r="A149" s="13" t="s">
        <v>463</v>
      </c>
      <c r="B149" s="13">
        <v>0.1</v>
      </c>
      <c r="C149" s="13">
        <v>100</v>
      </c>
    </row>
    <row r="150" spans="1:3" x14ac:dyDescent="0.3">
      <c r="A150" s="13" t="s">
        <v>464</v>
      </c>
      <c r="B150" s="13">
        <v>0</v>
      </c>
      <c r="C150" s="13">
        <v>100</v>
      </c>
    </row>
    <row r="151" spans="1:3" x14ac:dyDescent="0.3">
      <c r="A151" s="13" t="s">
        <v>465</v>
      </c>
      <c r="B151" s="13">
        <v>0.2</v>
      </c>
      <c r="C151" s="13">
        <v>100</v>
      </c>
    </row>
    <row r="152" spans="1:3" x14ac:dyDescent="0.3">
      <c r="A152" s="13" t="s">
        <v>466</v>
      </c>
      <c r="B152" s="13">
        <v>0</v>
      </c>
      <c r="C152" s="13">
        <v>100</v>
      </c>
    </row>
    <row r="153" spans="1:3" x14ac:dyDescent="0.3">
      <c r="A153" s="13" t="s">
        <v>467</v>
      </c>
      <c r="B153" s="13">
        <v>0.1</v>
      </c>
      <c r="C153" s="13">
        <v>100</v>
      </c>
    </row>
    <row r="154" spans="1:3" x14ac:dyDescent="0.3">
      <c r="A154" s="13" t="s">
        <v>468</v>
      </c>
      <c r="B154" s="13">
        <v>0</v>
      </c>
      <c r="C154" s="13">
        <v>100</v>
      </c>
    </row>
    <row r="155" spans="1:3" x14ac:dyDescent="0.3">
      <c r="A155" s="13" t="s">
        <v>469</v>
      </c>
      <c r="B155" s="13">
        <v>0</v>
      </c>
      <c r="C155" s="13">
        <v>100</v>
      </c>
    </row>
    <row r="156" spans="1:3" x14ac:dyDescent="0.3">
      <c r="A156" s="13" t="s">
        <v>470</v>
      </c>
      <c r="B156" s="13">
        <v>0</v>
      </c>
      <c r="C156" s="13">
        <v>100</v>
      </c>
    </row>
    <row r="157" spans="1:3" x14ac:dyDescent="0.3">
      <c r="A157" s="13" t="s">
        <v>471</v>
      </c>
      <c r="B157" s="13">
        <v>0.2</v>
      </c>
      <c r="C157" s="13">
        <v>100</v>
      </c>
    </row>
    <row r="158" spans="1:3" x14ac:dyDescent="0.3">
      <c r="A158" s="13" t="s">
        <v>472</v>
      </c>
      <c r="B158" s="13">
        <v>0</v>
      </c>
      <c r="C158" s="13">
        <v>100</v>
      </c>
    </row>
    <row r="159" spans="1:3" x14ac:dyDescent="0.3">
      <c r="A159" s="13" t="s">
        <v>473</v>
      </c>
      <c r="B159" s="13">
        <v>0</v>
      </c>
      <c r="C159" s="13">
        <v>100</v>
      </c>
    </row>
    <row r="160" spans="1:3" x14ac:dyDescent="0.3">
      <c r="A160" s="13" t="s">
        <v>474</v>
      </c>
      <c r="B160" s="13">
        <v>0.1</v>
      </c>
      <c r="C160" s="13">
        <v>100</v>
      </c>
    </row>
    <row r="161" spans="1:3" x14ac:dyDescent="0.3">
      <c r="A161" s="13" t="s">
        <v>475</v>
      </c>
      <c r="B161" s="13">
        <v>0.1</v>
      </c>
      <c r="C161" s="13">
        <v>100</v>
      </c>
    </row>
    <row r="162" spans="1:3" x14ac:dyDescent="0.3">
      <c r="A162" s="13" t="s">
        <v>476</v>
      </c>
      <c r="B162" s="13">
        <v>0.2</v>
      </c>
      <c r="C162" s="13">
        <v>100</v>
      </c>
    </row>
    <row r="163" spans="1:3" x14ac:dyDescent="0.3">
      <c r="A163" s="13" t="s">
        <v>477</v>
      </c>
      <c r="B163" s="13">
        <v>0</v>
      </c>
      <c r="C163" s="13">
        <v>100</v>
      </c>
    </row>
    <row r="164" spans="1:3" x14ac:dyDescent="0.3">
      <c r="A164" s="13" t="s">
        <v>478</v>
      </c>
      <c r="B164" s="13">
        <v>0.1</v>
      </c>
      <c r="C164" s="13">
        <v>100</v>
      </c>
    </row>
    <row r="165" spans="1:3" x14ac:dyDescent="0.3">
      <c r="A165" s="13" t="s">
        <v>479</v>
      </c>
      <c r="B165" s="13">
        <v>0</v>
      </c>
      <c r="C165" s="13">
        <v>100</v>
      </c>
    </row>
    <row r="166" spans="1:3" x14ac:dyDescent="0.3">
      <c r="A166" s="13" t="s">
        <v>480</v>
      </c>
      <c r="B166" s="13">
        <v>0</v>
      </c>
      <c r="C166" s="13">
        <v>100</v>
      </c>
    </row>
    <row r="167" spans="1:3" x14ac:dyDescent="0.3">
      <c r="A167" s="13" t="s">
        <v>481</v>
      </c>
      <c r="B167" s="13">
        <v>0.1</v>
      </c>
      <c r="C167" s="13">
        <v>100</v>
      </c>
    </row>
    <row r="168" spans="1:3" x14ac:dyDescent="0.3">
      <c r="A168" s="13" t="s">
        <v>482</v>
      </c>
      <c r="B168" s="13">
        <v>0.1</v>
      </c>
      <c r="C168" s="13">
        <v>100</v>
      </c>
    </row>
    <row r="169" spans="1:3" x14ac:dyDescent="0.3">
      <c r="A169" s="13" t="s">
        <v>483</v>
      </c>
      <c r="B169" s="13">
        <v>0.1</v>
      </c>
      <c r="C169" s="13">
        <v>100</v>
      </c>
    </row>
    <row r="170" spans="1:3" x14ac:dyDescent="0.3">
      <c r="A170" s="13" t="s">
        <v>484</v>
      </c>
      <c r="B170" s="13">
        <v>0</v>
      </c>
      <c r="C170" s="13">
        <v>100</v>
      </c>
    </row>
    <row r="171" spans="1:3" x14ac:dyDescent="0.3">
      <c r="A171" s="13" t="s">
        <v>485</v>
      </c>
      <c r="B171" s="13">
        <v>3.3</v>
      </c>
      <c r="C171" s="13">
        <v>100</v>
      </c>
    </row>
    <row r="172" spans="1:3" x14ac:dyDescent="0.3">
      <c r="A172" s="13" t="s">
        <v>486</v>
      </c>
      <c r="B172" s="13">
        <v>0</v>
      </c>
      <c r="C172" s="13">
        <v>100</v>
      </c>
    </row>
    <row r="173" spans="1:3" x14ac:dyDescent="0.3">
      <c r="A173" s="13" t="s">
        <v>487</v>
      </c>
      <c r="B173" s="13">
        <v>0</v>
      </c>
      <c r="C173" s="13">
        <v>100</v>
      </c>
    </row>
    <row r="174" spans="1:3" x14ac:dyDescent="0.3">
      <c r="A174" s="13" t="s">
        <v>488</v>
      </c>
      <c r="B174" s="13">
        <v>0</v>
      </c>
      <c r="C174" s="13">
        <v>100</v>
      </c>
    </row>
    <row r="175" spans="1:3" x14ac:dyDescent="0.3">
      <c r="A175" s="13" t="s">
        <v>489</v>
      </c>
      <c r="B175" s="13">
        <v>0</v>
      </c>
      <c r="C175" s="13">
        <v>100</v>
      </c>
    </row>
    <row r="176" spans="1:3" x14ac:dyDescent="0.3">
      <c r="A176" s="13" t="s">
        <v>490</v>
      </c>
      <c r="B176" s="13">
        <v>0</v>
      </c>
      <c r="C176" s="13">
        <v>100</v>
      </c>
    </row>
    <row r="177" spans="1:3" x14ac:dyDescent="0.3">
      <c r="A177" s="13" t="s">
        <v>491</v>
      </c>
      <c r="B177" s="13">
        <v>0</v>
      </c>
      <c r="C177" s="13">
        <v>100</v>
      </c>
    </row>
    <row r="178" spans="1:3" x14ac:dyDescent="0.3">
      <c r="A178" s="13" t="s">
        <v>492</v>
      </c>
      <c r="B178" s="13">
        <v>0</v>
      </c>
      <c r="C178" s="13">
        <v>100</v>
      </c>
    </row>
    <row r="179" spans="1:3" x14ac:dyDescent="0.3">
      <c r="A179" s="13" t="s">
        <v>493</v>
      </c>
      <c r="B179" s="13">
        <v>0</v>
      </c>
      <c r="C179" s="13">
        <v>100</v>
      </c>
    </row>
    <row r="180" spans="1:3" x14ac:dyDescent="0.3">
      <c r="A180" s="13" t="s">
        <v>494</v>
      </c>
      <c r="B180" s="13">
        <v>0</v>
      </c>
      <c r="C180" s="13">
        <v>100</v>
      </c>
    </row>
    <row r="181" spans="1:3" x14ac:dyDescent="0.3">
      <c r="A181" s="13" t="s">
        <v>495</v>
      </c>
      <c r="B181" s="13">
        <v>0</v>
      </c>
      <c r="C181" s="13">
        <v>100</v>
      </c>
    </row>
    <row r="182" spans="1:3" x14ac:dyDescent="0.3">
      <c r="A182" s="13" t="s">
        <v>496</v>
      </c>
      <c r="B182" s="13">
        <v>0</v>
      </c>
      <c r="C182" s="13">
        <v>100</v>
      </c>
    </row>
    <row r="183" spans="1:3" x14ac:dyDescent="0.3">
      <c r="A183" s="13" t="s">
        <v>497</v>
      </c>
      <c r="B183" s="13">
        <v>0.2</v>
      </c>
      <c r="C183" s="13">
        <v>100</v>
      </c>
    </row>
    <row r="184" spans="1:3" x14ac:dyDescent="0.3">
      <c r="A184" s="13" t="s">
        <v>498</v>
      </c>
      <c r="B184" s="13">
        <v>0</v>
      </c>
      <c r="C184" s="13">
        <v>100</v>
      </c>
    </row>
    <row r="185" spans="1:3" x14ac:dyDescent="0.3">
      <c r="A185" s="13" t="s">
        <v>499</v>
      </c>
      <c r="B185" s="13">
        <v>0</v>
      </c>
      <c r="C185" s="13">
        <v>100</v>
      </c>
    </row>
    <row r="186" spans="1:3" x14ac:dyDescent="0.3">
      <c r="A186" s="13" t="s">
        <v>500</v>
      </c>
      <c r="B186" s="13">
        <v>0</v>
      </c>
      <c r="C186" s="13">
        <v>100</v>
      </c>
    </row>
    <row r="187" spans="1:3" x14ac:dyDescent="0.3">
      <c r="A187" s="13" t="s">
        <v>501</v>
      </c>
      <c r="B187" s="13">
        <v>0</v>
      </c>
      <c r="C187" s="13">
        <v>100</v>
      </c>
    </row>
    <row r="188" spans="1:3" x14ac:dyDescent="0.3">
      <c r="A188" s="13" t="s">
        <v>502</v>
      </c>
      <c r="B188" s="13">
        <v>0.2</v>
      </c>
      <c r="C188" s="13">
        <v>100</v>
      </c>
    </row>
    <row r="189" spans="1:3" x14ac:dyDescent="0.3">
      <c r="A189" s="13" t="s">
        <v>503</v>
      </c>
      <c r="B189" s="13">
        <v>0</v>
      </c>
      <c r="C189" s="13">
        <v>100</v>
      </c>
    </row>
    <row r="190" spans="1:3" x14ac:dyDescent="0.3">
      <c r="A190" s="13" t="s">
        <v>504</v>
      </c>
      <c r="B190" s="13">
        <v>0.1</v>
      </c>
      <c r="C190" s="13">
        <v>100</v>
      </c>
    </row>
    <row r="191" spans="1:3" x14ac:dyDescent="0.3">
      <c r="A191" s="13" t="s">
        <v>505</v>
      </c>
      <c r="B191" s="13">
        <v>0.1</v>
      </c>
      <c r="C191" s="13">
        <v>100</v>
      </c>
    </row>
    <row r="192" spans="1:3" x14ac:dyDescent="0.3">
      <c r="A192" s="13" t="s">
        <v>506</v>
      </c>
      <c r="B192" s="13">
        <v>0</v>
      </c>
      <c r="C192" s="13">
        <v>100</v>
      </c>
    </row>
    <row r="193" spans="1:3" x14ac:dyDescent="0.3">
      <c r="A193" s="13" t="s">
        <v>507</v>
      </c>
      <c r="B193" s="13">
        <v>0</v>
      </c>
      <c r="C193" s="13">
        <v>100</v>
      </c>
    </row>
    <row r="194" spans="1:3" x14ac:dyDescent="0.3">
      <c r="A194" s="13" t="s">
        <v>508</v>
      </c>
      <c r="B194" s="13">
        <v>0</v>
      </c>
      <c r="C194" s="13">
        <v>100</v>
      </c>
    </row>
    <row r="195" spans="1:3" x14ac:dyDescent="0.3">
      <c r="A195" s="13" t="s">
        <v>509</v>
      </c>
      <c r="B195" s="13">
        <v>0</v>
      </c>
      <c r="C195" s="13">
        <v>100</v>
      </c>
    </row>
    <row r="196" spans="1:3" x14ac:dyDescent="0.3">
      <c r="A196" s="13" t="s">
        <v>510</v>
      </c>
      <c r="B196" s="13">
        <v>0.1</v>
      </c>
      <c r="C196" s="13">
        <v>100</v>
      </c>
    </row>
    <row r="197" spans="1:3" x14ac:dyDescent="0.3">
      <c r="A197" s="13" t="s">
        <v>511</v>
      </c>
      <c r="B197" s="13">
        <v>0</v>
      </c>
      <c r="C197" s="13">
        <v>100</v>
      </c>
    </row>
    <row r="198" spans="1:3" x14ac:dyDescent="0.3">
      <c r="A198" s="13" t="s">
        <v>512</v>
      </c>
      <c r="B198" s="13">
        <v>13.9</v>
      </c>
      <c r="C198" s="13">
        <v>100</v>
      </c>
    </row>
    <row r="199" spans="1:3" x14ac:dyDescent="0.3">
      <c r="A199" s="13" t="s">
        <v>513</v>
      </c>
      <c r="B199" s="13">
        <v>0.4</v>
      </c>
      <c r="C199" s="13">
        <v>100</v>
      </c>
    </row>
    <row r="200" spans="1:3" x14ac:dyDescent="0.3">
      <c r="A200" s="13" t="s">
        <v>514</v>
      </c>
      <c r="B200" s="13">
        <v>0.1</v>
      </c>
      <c r="C200" s="13">
        <v>100</v>
      </c>
    </row>
    <row r="201" spans="1:3" x14ac:dyDescent="0.3">
      <c r="A201" s="13" t="s">
        <v>515</v>
      </c>
      <c r="B201" s="13">
        <v>0</v>
      </c>
      <c r="C201" s="13">
        <v>100</v>
      </c>
    </row>
    <row r="202" spans="1:3" x14ac:dyDescent="0.3">
      <c r="A202" s="13" t="s">
        <v>516</v>
      </c>
      <c r="B202" s="13">
        <v>0.3</v>
      </c>
      <c r="C202" s="13">
        <v>100</v>
      </c>
    </row>
    <row r="203" spans="1:3" x14ac:dyDescent="0.3">
      <c r="A203" s="13" t="s">
        <v>517</v>
      </c>
      <c r="B203" s="13">
        <v>0.3</v>
      </c>
      <c r="C203" s="13">
        <v>100</v>
      </c>
    </row>
    <row r="204" spans="1:3" x14ac:dyDescent="0.3">
      <c r="A204" s="13" t="s">
        <v>518</v>
      </c>
      <c r="B204" s="13">
        <v>0.1</v>
      </c>
      <c r="C204" s="13">
        <v>100</v>
      </c>
    </row>
    <row r="205" spans="1:3" x14ac:dyDescent="0.3">
      <c r="A205" s="13" t="s">
        <v>519</v>
      </c>
      <c r="B205" s="13">
        <v>0</v>
      </c>
      <c r="C205" s="13">
        <v>100</v>
      </c>
    </row>
    <row r="206" spans="1:3" x14ac:dyDescent="0.3">
      <c r="A206" s="13" t="s">
        <v>520</v>
      </c>
      <c r="B206" s="13">
        <v>0</v>
      </c>
      <c r="C206" s="13">
        <v>100</v>
      </c>
    </row>
    <row r="207" spans="1:3" x14ac:dyDescent="0.3">
      <c r="A207" s="13" t="s">
        <v>521</v>
      </c>
      <c r="B207" s="13">
        <v>0.2</v>
      </c>
      <c r="C207" s="13">
        <v>100</v>
      </c>
    </row>
    <row r="208" spans="1:3" x14ac:dyDescent="0.3">
      <c r="A208" s="13" t="s">
        <v>522</v>
      </c>
      <c r="B208" s="13">
        <v>0</v>
      </c>
      <c r="C208" s="13">
        <v>100</v>
      </c>
    </row>
    <row r="209" spans="1:3" x14ac:dyDescent="0.3">
      <c r="A209" s="13" t="s">
        <v>523</v>
      </c>
      <c r="B209" s="13">
        <v>0</v>
      </c>
      <c r="C209" s="13">
        <v>100</v>
      </c>
    </row>
    <row r="210" spans="1:3" x14ac:dyDescent="0.3">
      <c r="A210" s="13" t="s">
        <v>524</v>
      </c>
      <c r="B210" s="13">
        <v>0.2</v>
      </c>
      <c r="C210" s="13">
        <v>100</v>
      </c>
    </row>
    <row r="211" spans="1:3" x14ac:dyDescent="0.3">
      <c r="A211" s="13" t="s">
        <v>525</v>
      </c>
      <c r="B211" s="13">
        <v>0</v>
      </c>
      <c r="C211" s="13">
        <v>100</v>
      </c>
    </row>
    <row r="212" spans="1:3" x14ac:dyDescent="0.3">
      <c r="A212" s="13" t="s">
        <v>526</v>
      </c>
      <c r="B212" s="13">
        <v>0</v>
      </c>
      <c r="C212" s="13">
        <v>100</v>
      </c>
    </row>
    <row r="213" spans="1:3" x14ac:dyDescent="0.3">
      <c r="A213" s="13" t="s">
        <v>527</v>
      </c>
      <c r="B213" s="13">
        <v>0</v>
      </c>
      <c r="C213" s="13">
        <v>100</v>
      </c>
    </row>
    <row r="214" spans="1:3" x14ac:dyDescent="0.3">
      <c r="A214" s="13" t="s">
        <v>528</v>
      </c>
      <c r="B214" s="13">
        <v>0</v>
      </c>
      <c r="C214" s="13">
        <v>100</v>
      </c>
    </row>
    <row r="215" spans="1:3" x14ac:dyDescent="0.3">
      <c r="A215" s="13" t="s">
        <v>529</v>
      </c>
      <c r="B215" s="13">
        <v>0.1</v>
      </c>
      <c r="C215" s="13">
        <v>100</v>
      </c>
    </row>
    <row r="216" spans="1:3" x14ac:dyDescent="0.3">
      <c r="A216" s="13" t="s">
        <v>530</v>
      </c>
      <c r="B216" s="13">
        <v>0.1</v>
      </c>
      <c r="C216" s="13">
        <v>100</v>
      </c>
    </row>
    <row r="217" spans="1:3" x14ac:dyDescent="0.3">
      <c r="A217" s="13" t="s">
        <v>531</v>
      </c>
      <c r="B217" s="13">
        <v>0</v>
      </c>
      <c r="C217" s="13">
        <v>100</v>
      </c>
    </row>
    <row r="218" spans="1:3" x14ac:dyDescent="0.3">
      <c r="A218" s="13" t="s">
        <v>532</v>
      </c>
      <c r="B218" s="13">
        <v>0</v>
      </c>
      <c r="C218" s="13">
        <v>100</v>
      </c>
    </row>
    <row r="219" spans="1:3" x14ac:dyDescent="0.3">
      <c r="A219" s="13" t="s">
        <v>533</v>
      </c>
      <c r="B219" s="13">
        <v>0.1</v>
      </c>
      <c r="C219" s="13">
        <v>100</v>
      </c>
    </row>
    <row r="220" spans="1:3" x14ac:dyDescent="0.3">
      <c r="A220" s="13" t="s">
        <v>534</v>
      </c>
      <c r="B220" s="13">
        <v>0.1</v>
      </c>
      <c r="C220" s="13">
        <v>100</v>
      </c>
    </row>
    <row r="221" spans="1:3" x14ac:dyDescent="0.3">
      <c r="A221" s="13" t="s">
        <v>535</v>
      </c>
      <c r="B221" s="13">
        <v>0</v>
      </c>
      <c r="C221" s="13">
        <v>100</v>
      </c>
    </row>
    <row r="222" spans="1:3" x14ac:dyDescent="0.3">
      <c r="A222" s="13" t="s">
        <v>536</v>
      </c>
      <c r="B222" s="13">
        <v>0</v>
      </c>
      <c r="C222" s="13">
        <v>100</v>
      </c>
    </row>
    <row r="223" spans="1:3" x14ac:dyDescent="0.3">
      <c r="A223" s="13" t="s">
        <v>537</v>
      </c>
      <c r="B223" s="13">
        <v>0.3</v>
      </c>
      <c r="C223" s="13">
        <v>100</v>
      </c>
    </row>
    <row r="224" spans="1:3" x14ac:dyDescent="0.3">
      <c r="A224" s="13" t="s">
        <v>538</v>
      </c>
      <c r="B224" s="13">
        <v>0</v>
      </c>
      <c r="C224" s="13">
        <v>100</v>
      </c>
    </row>
    <row r="225" spans="1:3" x14ac:dyDescent="0.3">
      <c r="A225" s="13" t="s">
        <v>539</v>
      </c>
      <c r="B225" s="13">
        <v>0</v>
      </c>
      <c r="C225" s="13">
        <v>100</v>
      </c>
    </row>
    <row r="226" spans="1:3" x14ac:dyDescent="0.3">
      <c r="A226" s="13" t="s">
        <v>540</v>
      </c>
      <c r="B226" s="13">
        <v>0.1</v>
      </c>
      <c r="C226" s="13">
        <v>100</v>
      </c>
    </row>
    <row r="227" spans="1:3" x14ac:dyDescent="0.3">
      <c r="A227" s="13" t="s">
        <v>541</v>
      </c>
      <c r="B227" s="13">
        <v>0</v>
      </c>
      <c r="C227" s="13">
        <v>100</v>
      </c>
    </row>
    <row r="228" spans="1:3" x14ac:dyDescent="0.3">
      <c r="A228" s="13" t="s">
        <v>542</v>
      </c>
      <c r="B228" s="13">
        <v>0</v>
      </c>
      <c r="C228" s="13">
        <v>100</v>
      </c>
    </row>
    <row r="229" spans="1:3" x14ac:dyDescent="0.3">
      <c r="A229" s="13" t="s">
        <v>543</v>
      </c>
      <c r="B229" s="13">
        <v>0.1</v>
      </c>
      <c r="C229" s="13">
        <v>100</v>
      </c>
    </row>
    <row r="230" spans="1:3" x14ac:dyDescent="0.3">
      <c r="A230" s="13" t="s">
        <v>544</v>
      </c>
      <c r="B230" s="13">
        <v>0</v>
      </c>
      <c r="C230" s="13">
        <v>100</v>
      </c>
    </row>
    <row r="231" spans="1:3" x14ac:dyDescent="0.3">
      <c r="A231" s="13" t="s">
        <v>545</v>
      </c>
      <c r="B231" s="13">
        <v>0</v>
      </c>
      <c r="C231" s="13">
        <v>100</v>
      </c>
    </row>
    <row r="232" spans="1:3" x14ac:dyDescent="0.3">
      <c r="A232" s="13" t="s">
        <v>546</v>
      </c>
      <c r="B232" s="13">
        <v>0.1</v>
      </c>
      <c r="C232" s="13">
        <v>100</v>
      </c>
    </row>
    <row r="233" spans="1:3" x14ac:dyDescent="0.3">
      <c r="A233" s="13" t="s">
        <v>547</v>
      </c>
      <c r="B233" s="13">
        <v>0.1</v>
      </c>
      <c r="C233" s="13">
        <v>100</v>
      </c>
    </row>
    <row r="234" spans="1:3" x14ac:dyDescent="0.3">
      <c r="A234" s="13" t="s">
        <v>548</v>
      </c>
      <c r="B234" s="13">
        <v>0</v>
      </c>
      <c r="C234" s="13">
        <v>100</v>
      </c>
    </row>
    <row r="235" spans="1:3" x14ac:dyDescent="0.3">
      <c r="A235" s="13" t="s">
        <v>549</v>
      </c>
      <c r="B235" s="13">
        <v>0</v>
      </c>
      <c r="C235" s="13">
        <v>100</v>
      </c>
    </row>
    <row r="236" spans="1:3" x14ac:dyDescent="0.3">
      <c r="A236" s="13" t="s">
        <v>550</v>
      </c>
      <c r="B236" s="13">
        <v>0</v>
      </c>
      <c r="C236" s="13">
        <v>100</v>
      </c>
    </row>
    <row r="237" spans="1:3" x14ac:dyDescent="0.3">
      <c r="A237" s="13" t="s">
        <v>551</v>
      </c>
      <c r="B237" s="13">
        <v>0</v>
      </c>
      <c r="C237" s="13">
        <v>100</v>
      </c>
    </row>
    <row r="238" spans="1:3" x14ac:dyDescent="0.3">
      <c r="A238" s="13" t="s">
        <v>552</v>
      </c>
      <c r="B238" s="13">
        <v>0</v>
      </c>
      <c r="C238" s="13">
        <v>100</v>
      </c>
    </row>
    <row r="239" spans="1:3" x14ac:dyDescent="0.3">
      <c r="A239" s="13" t="s">
        <v>553</v>
      </c>
      <c r="B239" s="13">
        <v>0</v>
      </c>
      <c r="C239" s="13">
        <v>100</v>
      </c>
    </row>
    <row r="240" spans="1:3" x14ac:dyDescent="0.3">
      <c r="A240" s="13" t="s">
        <v>554</v>
      </c>
      <c r="B240" s="13">
        <v>0</v>
      </c>
      <c r="C240" s="13">
        <v>100</v>
      </c>
    </row>
    <row r="241" spans="1:3" x14ac:dyDescent="0.3">
      <c r="A241" s="13" t="s">
        <v>555</v>
      </c>
      <c r="B241" s="13">
        <v>0</v>
      </c>
      <c r="C241" s="13">
        <v>100</v>
      </c>
    </row>
    <row r="242" spans="1:3" x14ac:dyDescent="0.3">
      <c r="A242" s="13" t="s">
        <v>556</v>
      </c>
      <c r="B242" s="13">
        <v>0</v>
      </c>
      <c r="C242" s="13">
        <v>100</v>
      </c>
    </row>
    <row r="243" spans="1:3" x14ac:dyDescent="0.3">
      <c r="A243" s="13" t="s">
        <v>557</v>
      </c>
      <c r="B243" s="13">
        <v>0</v>
      </c>
      <c r="C243" s="13">
        <v>100</v>
      </c>
    </row>
    <row r="244" spans="1:3" x14ac:dyDescent="0.3">
      <c r="A244" s="13" t="s">
        <v>558</v>
      </c>
      <c r="B244" s="13">
        <v>0</v>
      </c>
      <c r="C244" s="13">
        <v>100</v>
      </c>
    </row>
    <row r="245" spans="1:3" x14ac:dyDescent="0.3">
      <c r="A245" s="13" t="s">
        <v>559</v>
      </c>
      <c r="B245" s="13">
        <v>0</v>
      </c>
      <c r="C245" s="13">
        <v>100</v>
      </c>
    </row>
    <row r="246" spans="1:3" x14ac:dyDescent="0.3">
      <c r="A246" s="13" t="s">
        <v>560</v>
      </c>
      <c r="B246" s="13">
        <v>0</v>
      </c>
      <c r="C246" s="13">
        <v>100</v>
      </c>
    </row>
    <row r="247" spans="1:3" x14ac:dyDescent="0.3">
      <c r="A247" s="13" t="s">
        <v>561</v>
      </c>
      <c r="B247" s="13">
        <v>0</v>
      </c>
      <c r="C247" s="13">
        <v>100</v>
      </c>
    </row>
    <row r="248" spans="1:3" x14ac:dyDescent="0.3">
      <c r="A248" s="13" t="s">
        <v>562</v>
      </c>
      <c r="B248" s="13">
        <v>0</v>
      </c>
      <c r="C248" s="13">
        <v>100</v>
      </c>
    </row>
    <row r="249" spans="1:3" x14ac:dyDescent="0.3">
      <c r="A249" s="13" t="s">
        <v>563</v>
      </c>
      <c r="B249" s="13">
        <v>0</v>
      </c>
      <c r="C249" s="13">
        <v>100</v>
      </c>
    </row>
    <row r="250" spans="1:3" x14ac:dyDescent="0.3">
      <c r="A250" s="13" t="s">
        <v>564</v>
      </c>
      <c r="B250" s="13">
        <v>0</v>
      </c>
      <c r="C250" s="13">
        <v>100</v>
      </c>
    </row>
    <row r="251" spans="1:3" x14ac:dyDescent="0.3">
      <c r="A251" s="13" t="s">
        <v>565</v>
      </c>
      <c r="B251" s="13">
        <v>0.1</v>
      </c>
      <c r="C251" s="13">
        <v>100</v>
      </c>
    </row>
    <row r="252" spans="1:3" x14ac:dyDescent="0.3">
      <c r="A252" s="13" t="s">
        <v>566</v>
      </c>
      <c r="B252" s="13">
        <v>0</v>
      </c>
      <c r="C252" s="13">
        <v>100</v>
      </c>
    </row>
    <row r="253" spans="1:3" x14ac:dyDescent="0.3">
      <c r="A253" s="13" t="s">
        <v>567</v>
      </c>
      <c r="B253" s="13">
        <v>0</v>
      </c>
      <c r="C253" s="13">
        <v>100</v>
      </c>
    </row>
    <row r="254" spans="1:3" x14ac:dyDescent="0.3">
      <c r="A254" s="13" t="s">
        <v>568</v>
      </c>
      <c r="B254" s="13">
        <v>0</v>
      </c>
      <c r="C254" s="13">
        <v>100</v>
      </c>
    </row>
    <row r="255" spans="1:3" x14ac:dyDescent="0.3">
      <c r="A255" s="13" t="s">
        <v>569</v>
      </c>
      <c r="B255" s="13">
        <v>0</v>
      </c>
      <c r="C255" s="13">
        <v>100</v>
      </c>
    </row>
    <row r="256" spans="1:3" x14ac:dyDescent="0.3">
      <c r="A256" s="13" t="s">
        <v>570</v>
      </c>
      <c r="B256" s="13">
        <v>0</v>
      </c>
      <c r="C256" s="13">
        <v>100</v>
      </c>
    </row>
    <row r="257" spans="1:3" x14ac:dyDescent="0.3">
      <c r="A257" s="13" t="s">
        <v>571</v>
      </c>
      <c r="B257" s="13">
        <v>0</v>
      </c>
      <c r="C257" s="13">
        <v>100</v>
      </c>
    </row>
    <row r="258" spans="1:3" x14ac:dyDescent="0.3">
      <c r="A258" s="13" t="s">
        <v>572</v>
      </c>
      <c r="B258" s="13">
        <v>0</v>
      </c>
      <c r="C258" s="13">
        <v>100</v>
      </c>
    </row>
    <row r="259" spans="1:3" x14ac:dyDescent="0.3">
      <c r="A259" s="13" t="s">
        <v>573</v>
      </c>
      <c r="B259" s="13">
        <v>0</v>
      </c>
      <c r="C259" s="13">
        <v>100</v>
      </c>
    </row>
    <row r="260" spans="1:3" x14ac:dyDescent="0.3">
      <c r="A260" s="13" t="s">
        <v>574</v>
      </c>
      <c r="B260" s="13">
        <v>0</v>
      </c>
      <c r="C260" s="13">
        <v>100</v>
      </c>
    </row>
    <row r="261" spans="1:3" x14ac:dyDescent="0.3">
      <c r="A261" s="13" t="s">
        <v>575</v>
      </c>
      <c r="B261" s="13">
        <v>0</v>
      </c>
      <c r="C261" s="13">
        <v>100</v>
      </c>
    </row>
    <row r="262" spans="1:3" x14ac:dyDescent="0.3">
      <c r="A262" s="13" t="s">
        <v>576</v>
      </c>
      <c r="B262" s="13">
        <v>0</v>
      </c>
      <c r="C262" s="13">
        <v>100</v>
      </c>
    </row>
    <row r="263" spans="1:3" x14ac:dyDescent="0.3">
      <c r="A263" s="13" t="s">
        <v>577</v>
      </c>
      <c r="B263" s="13">
        <v>0</v>
      </c>
      <c r="C263" s="13">
        <v>100</v>
      </c>
    </row>
    <row r="264" spans="1:3" x14ac:dyDescent="0.3">
      <c r="A264" s="13" t="s">
        <v>578</v>
      </c>
      <c r="B264" s="13">
        <v>0</v>
      </c>
      <c r="C264" s="13">
        <v>100</v>
      </c>
    </row>
    <row r="265" spans="1:3" x14ac:dyDescent="0.3">
      <c r="A265" s="13" t="s">
        <v>579</v>
      </c>
      <c r="B265" s="13">
        <v>0</v>
      </c>
      <c r="C265" s="13">
        <v>100</v>
      </c>
    </row>
    <row r="266" spans="1:3" x14ac:dyDescent="0.3">
      <c r="A266" s="13" t="s">
        <v>580</v>
      </c>
      <c r="B266" s="13">
        <v>0</v>
      </c>
      <c r="C266" s="13">
        <v>100</v>
      </c>
    </row>
    <row r="267" spans="1:3" x14ac:dyDescent="0.3">
      <c r="A267" s="13" t="s">
        <v>581</v>
      </c>
      <c r="B267" s="13">
        <v>0</v>
      </c>
      <c r="C267" s="13">
        <v>100</v>
      </c>
    </row>
    <row r="268" spans="1:3" x14ac:dyDescent="0.3">
      <c r="A268" s="13" t="s">
        <v>582</v>
      </c>
      <c r="B268" s="13">
        <v>0</v>
      </c>
      <c r="C268" s="13">
        <v>100</v>
      </c>
    </row>
    <row r="269" spans="1:3" x14ac:dyDescent="0.3">
      <c r="A269" s="13" t="s">
        <v>583</v>
      </c>
      <c r="B269" s="13">
        <v>0.1</v>
      </c>
      <c r="C269" s="13">
        <v>100</v>
      </c>
    </row>
    <row r="270" spans="1:3" x14ac:dyDescent="0.3">
      <c r="A270" s="13" t="s">
        <v>584</v>
      </c>
      <c r="B270" s="13">
        <v>0</v>
      </c>
      <c r="C270" s="13">
        <v>100</v>
      </c>
    </row>
    <row r="271" spans="1:3" x14ac:dyDescent="0.3">
      <c r="A271" s="13" t="s">
        <v>585</v>
      </c>
      <c r="B271" s="13">
        <v>0</v>
      </c>
      <c r="C271" s="13">
        <v>100</v>
      </c>
    </row>
    <row r="272" spans="1:3" x14ac:dyDescent="0.3">
      <c r="A272" s="13" t="s">
        <v>586</v>
      </c>
      <c r="B272" s="13">
        <v>0.1</v>
      </c>
      <c r="C272" s="13">
        <v>100</v>
      </c>
    </row>
    <row r="273" spans="1:3" x14ac:dyDescent="0.3">
      <c r="A273" s="13" t="s">
        <v>587</v>
      </c>
      <c r="B273" s="13">
        <v>0</v>
      </c>
      <c r="C273" s="13">
        <v>100</v>
      </c>
    </row>
    <row r="274" spans="1:3" x14ac:dyDescent="0.3">
      <c r="A274" s="13" t="s">
        <v>588</v>
      </c>
      <c r="B274" s="13">
        <v>0</v>
      </c>
      <c r="C274" s="13">
        <v>100</v>
      </c>
    </row>
    <row r="275" spans="1:3" x14ac:dyDescent="0.3">
      <c r="A275" s="13" t="s">
        <v>589</v>
      </c>
      <c r="B275" s="13">
        <v>0</v>
      </c>
      <c r="C275" s="13">
        <v>100</v>
      </c>
    </row>
    <row r="276" spans="1:3" x14ac:dyDescent="0.3">
      <c r="A276" s="13" t="s">
        <v>590</v>
      </c>
      <c r="B276" s="13">
        <v>0</v>
      </c>
      <c r="C276" s="13">
        <v>100</v>
      </c>
    </row>
    <row r="277" spans="1:3" x14ac:dyDescent="0.3">
      <c r="A277" s="13" t="s">
        <v>591</v>
      </c>
      <c r="B277" s="13">
        <v>0</v>
      </c>
      <c r="C277" s="13">
        <v>100</v>
      </c>
    </row>
    <row r="278" spans="1:3" x14ac:dyDescent="0.3">
      <c r="A278" s="13" t="s">
        <v>592</v>
      </c>
      <c r="B278" s="13">
        <v>0</v>
      </c>
      <c r="C278" s="13">
        <v>100</v>
      </c>
    </row>
    <row r="279" spans="1:3" x14ac:dyDescent="0.3">
      <c r="A279" s="13" t="s">
        <v>593</v>
      </c>
      <c r="B279" s="13">
        <v>0</v>
      </c>
      <c r="C279" s="13">
        <v>71</v>
      </c>
    </row>
    <row r="280" spans="1:3" x14ac:dyDescent="0.3">
      <c r="A280" s="13" t="s">
        <v>594</v>
      </c>
      <c r="B280" s="13">
        <v>0</v>
      </c>
      <c r="C280" s="13">
        <v>42</v>
      </c>
    </row>
    <row r="281" spans="1:3" x14ac:dyDescent="0.3">
      <c r="A281" s="13" t="s">
        <v>595</v>
      </c>
      <c r="B281" s="13">
        <v>0</v>
      </c>
      <c r="C281" s="13">
        <v>50</v>
      </c>
    </row>
    <row r="282" spans="1:3" x14ac:dyDescent="0.3">
      <c r="A282" s="13" t="s">
        <v>596</v>
      </c>
      <c r="B282" s="13">
        <v>0</v>
      </c>
      <c r="C282" s="13">
        <v>50</v>
      </c>
    </row>
    <row r="283" spans="1:3" x14ac:dyDescent="0.3">
      <c r="A283" s="13" t="s">
        <v>597</v>
      </c>
      <c r="B283" s="13">
        <v>0</v>
      </c>
      <c r="C283" s="13">
        <v>50</v>
      </c>
    </row>
    <row r="284" spans="1:3" x14ac:dyDescent="0.3">
      <c r="A284" s="13" t="s">
        <v>598</v>
      </c>
      <c r="B284" s="13">
        <v>0.3</v>
      </c>
      <c r="C284" s="13">
        <v>50</v>
      </c>
    </row>
    <row r="285" spans="1:3" x14ac:dyDescent="0.3">
      <c r="A285" s="13" t="s">
        <v>599</v>
      </c>
      <c r="B285" s="13">
        <v>0</v>
      </c>
      <c r="C285" s="13">
        <v>71</v>
      </c>
    </row>
    <row r="286" spans="1:3" x14ac:dyDescent="0.3">
      <c r="A286" s="13" t="s">
        <v>600</v>
      </c>
      <c r="B286" s="13">
        <v>0</v>
      </c>
      <c r="C286" s="13">
        <v>100</v>
      </c>
    </row>
    <row r="287" spans="1:3" x14ac:dyDescent="0.3">
      <c r="A287" s="13" t="s">
        <v>601</v>
      </c>
      <c r="B287" s="13">
        <v>0</v>
      </c>
      <c r="C287" s="13">
        <v>100</v>
      </c>
    </row>
    <row r="288" spans="1:3" x14ac:dyDescent="0.3">
      <c r="A288" s="13" t="s">
        <v>602</v>
      </c>
      <c r="B288" s="13">
        <v>0.1</v>
      </c>
      <c r="C288" s="13">
        <v>100</v>
      </c>
    </row>
    <row r="289" spans="1:3" x14ac:dyDescent="0.3">
      <c r="A289" s="13" t="s">
        <v>603</v>
      </c>
      <c r="B289" s="13">
        <v>0</v>
      </c>
      <c r="C289" s="13">
        <v>100</v>
      </c>
    </row>
    <row r="290" spans="1:3" x14ac:dyDescent="0.3">
      <c r="A290" s="13" t="s">
        <v>604</v>
      </c>
      <c r="B290" s="13">
        <v>0</v>
      </c>
      <c r="C290" s="13">
        <v>100</v>
      </c>
    </row>
    <row r="291" spans="1:3" x14ac:dyDescent="0.3">
      <c r="A291" s="13" t="s">
        <v>605</v>
      </c>
      <c r="B291" s="13">
        <v>0</v>
      </c>
      <c r="C291" s="13">
        <v>100</v>
      </c>
    </row>
    <row r="292" spans="1:3" x14ac:dyDescent="0.3">
      <c r="A292" s="13" t="s">
        <v>606</v>
      </c>
      <c r="B292" s="13">
        <v>0</v>
      </c>
      <c r="C292" s="13">
        <v>100</v>
      </c>
    </row>
    <row r="293" spans="1:3" x14ac:dyDescent="0.3">
      <c r="A293" s="13" t="s">
        <v>607</v>
      </c>
      <c r="B293" s="13">
        <v>0</v>
      </c>
      <c r="C293" s="13">
        <v>100</v>
      </c>
    </row>
    <row r="294" spans="1:3" x14ac:dyDescent="0.3">
      <c r="A294" s="13" t="s">
        <v>608</v>
      </c>
      <c r="B294" s="13">
        <v>0.2</v>
      </c>
      <c r="C294" s="13">
        <v>100</v>
      </c>
    </row>
    <row r="295" spans="1:3" x14ac:dyDescent="0.3">
      <c r="A295" s="13" t="s">
        <v>609</v>
      </c>
      <c r="B295" s="13">
        <v>0</v>
      </c>
      <c r="C295" s="13">
        <v>100</v>
      </c>
    </row>
    <row r="296" spans="1:3" x14ac:dyDescent="0.3">
      <c r="A296" s="13" t="s">
        <v>610</v>
      </c>
      <c r="B296" s="13">
        <v>0</v>
      </c>
      <c r="C296" s="13">
        <v>100</v>
      </c>
    </row>
    <row r="297" spans="1:3" x14ac:dyDescent="0.3">
      <c r="A297" s="13" t="s">
        <v>611</v>
      </c>
      <c r="B297" s="13">
        <v>0.4</v>
      </c>
      <c r="C297" s="13">
        <v>100</v>
      </c>
    </row>
    <row r="298" spans="1:3" x14ac:dyDescent="0.3">
      <c r="A298" s="13" t="s">
        <v>612</v>
      </c>
      <c r="B298" s="13">
        <v>0</v>
      </c>
      <c r="C298" s="13">
        <v>100</v>
      </c>
    </row>
    <row r="299" spans="1:3" x14ac:dyDescent="0.3">
      <c r="A299" s="13" t="s">
        <v>613</v>
      </c>
      <c r="B299" s="13">
        <v>0</v>
      </c>
      <c r="C299" s="13">
        <v>100</v>
      </c>
    </row>
    <row r="300" spans="1:3" x14ac:dyDescent="0.3">
      <c r="A300" s="13" t="s">
        <v>614</v>
      </c>
      <c r="B300" s="13">
        <v>0</v>
      </c>
      <c r="C300" s="13">
        <v>100</v>
      </c>
    </row>
    <row r="301" spans="1:3" x14ac:dyDescent="0.3">
      <c r="A301" s="13" t="s">
        <v>615</v>
      </c>
      <c r="B301" s="13">
        <v>0</v>
      </c>
      <c r="C301" s="13">
        <v>100</v>
      </c>
    </row>
    <row r="302" spans="1:3" x14ac:dyDescent="0.3">
      <c r="A302" s="13" t="s">
        <v>616</v>
      </c>
      <c r="B302" s="13">
        <v>0</v>
      </c>
      <c r="C302" s="13">
        <v>100</v>
      </c>
    </row>
    <row r="303" spans="1:3" x14ac:dyDescent="0.3">
      <c r="A303" s="13" t="s">
        <v>617</v>
      </c>
      <c r="B303" s="13">
        <v>0</v>
      </c>
      <c r="C303" s="13">
        <v>100</v>
      </c>
    </row>
    <row r="304" spans="1:3" x14ac:dyDescent="0.3">
      <c r="A304" s="13" t="s">
        <v>618</v>
      </c>
      <c r="B304" s="13">
        <v>0</v>
      </c>
      <c r="C304" s="13">
        <v>100</v>
      </c>
    </row>
    <row r="305" spans="1:3" x14ac:dyDescent="0.3">
      <c r="A305" s="13" t="s">
        <v>619</v>
      </c>
      <c r="B305" s="13">
        <v>0</v>
      </c>
      <c r="C305" s="13">
        <v>100</v>
      </c>
    </row>
    <row r="306" spans="1:3" x14ac:dyDescent="0.3">
      <c r="A306" s="13" t="s">
        <v>620</v>
      </c>
      <c r="B306" s="13">
        <v>0</v>
      </c>
      <c r="C306" s="13">
        <v>100</v>
      </c>
    </row>
    <row r="307" spans="1:3" x14ac:dyDescent="0.3">
      <c r="A307" s="13" t="s">
        <v>621</v>
      </c>
      <c r="B307" s="13">
        <v>0</v>
      </c>
      <c r="C307" s="13">
        <v>100</v>
      </c>
    </row>
    <row r="308" spans="1:3" x14ac:dyDescent="0.3">
      <c r="A308" s="13" t="s">
        <v>622</v>
      </c>
      <c r="B308" s="13">
        <v>0</v>
      </c>
      <c r="C308" s="13">
        <v>100</v>
      </c>
    </row>
    <row r="309" spans="1:3" x14ac:dyDescent="0.3">
      <c r="A309" s="13" t="s">
        <v>623</v>
      </c>
      <c r="B309" s="13">
        <v>0</v>
      </c>
      <c r="C309" s="13">
        <v>100</v>
      </c>
    </row>
    <row r="310" spans="1:3" x14ac:dyDescent="0.3">
      <c r="A310" s="13" t="s">
        <v>624</v>
      </c>
      <c r="B310" s="13">
        <v>0</v>
      </c>
      <c r="C310" s="13">
        <v>100</v>
      </c>
    </row>
    <row r="311" spans="1:3" x14ac:dyDescent="0.3">
      <c r="A311" s="13" t="s">
        <v>625</v>
      </c>
      <c r="B311" s="13">
        <v>0</v>
      </c>
      <c r="C311" s="13">
        <v>100</v>
      </c>
    </row>
    <row r="312" spans="1:3" x14ac:dyDescent="0.3">
      <c r="A312" s="13" t="s">
        <v>626</v>
      </c>
      <c r="B312" s="13">
        <v>0</v>
      </c>
      <c r="C312" s="13">
        <v>100</v>
      </c>
    </row>
    <row r="313" spans="1:3" x14ac:dyDescent="0.3">
      <c r="A313" s="13" t="s">
        <v>627</v>
      </c>
      <c r="B313" s="13">
        <v>0</v>
      </c>
      <c r="C313" s="13">
        <v>100</v>
      </c>
    </row>
    <row r="314" spans="1:3" x14ac:dyDescent="0.3">
      <c r="A314" s="13" t="s">
        <v>628</v>
      </c>
      <c r="B314" s="13">
        <v>0</v>
      </c>
      <c r="C314" s="13">
        <v>100</v>
      </c>
    </row>
    <row r="315" spans="1:3" x14ac:dyDescent="0.3">
      <c r="A315" s="13" t="s">
        <v>629</v>
      </c>
      <c r="B315" s="13">
        <v>0</v>
      </c>
      <c r="C315" s="13">
        <v>100</v>
      </c>
    </row>
    <row r="316" spans="1:3" x14ac:dyDescent="0.3">
      <c r="A316" s="13" t="s">
        <v>630</v>
      </c>
      <c r="B316" s="13">
        <v>0</v>
      </c>
      <c r="C316" s="13">
        <v>100</v>
      </c>
    </row>
    <row r="317" spans="1:3" x14ac:dyDescent="0.3">
      <c r="A317" s="13" t="s">
        <v>631</v>
      </c>
      <c r="B317" s="13">
        <v>0</v>
      </c>
      <c r="C317" s="13">
        <v>100</v>
      </c>
    </row>
    <row r="318" spans="1:3" x14ac:dyDescent="0.3">
      <c r="A318" s="13" t="s">
        <v>632</v>
      </c>
      <c r="B318" s="13">
        <v>0</v>
      </c>
      <c r="C318" s="13">
        <v>100</v>
      </c>
    </row>
    <row r="319" spans="1:3" x14ac:dyDescent="0.3">
      <c r="A319" s="13" t="s">
        <v>633</v>
      </c>
      <c r="B319" s="13">
        <v>0.1</v>
      </c>
      <c r="C319" s="13">
        <v>100</v>
      </c>
    </row>
    <row r="320" spans="1:3" x14ac:dyDescent="0.3">
      <c r="A320" s="13" t="s">
        <v>634</v>
      </c>
      <c r="B320" s="13">
        <v>1.4</v>
      </c>
      <c r="C320" s="13">
        <v>100</v>
      </c>
    </row>
    <row r="321" spans="1:3" x14ac:dyDescent="0.3">
      <c r="A321" s="13" t="s">
        <v>635</v>
      </c>
      <c r="B321" s="13">
        <v>0</v>
      </c>
      <c r="C321" s="13">
        <v>100</v>
      </c>
    </row>
    <row r="322" spans="1:3" x14ac:dyDescent="0.3">
      <c r="A322" s="13" t="s">
        <v>636</v>
      </c>
      <c r="B322" s="13">
        <v>0</v>
      </c>
      <c r="C322" s="13">
        <v>100</v>
      </c>
    </row>
    <row r="323" spans="1:3" x14ac:dyDescent="0.3">
      <c r="A323" s="13" t="s">
        <v>637</v>
      </c>
      <c r="B323" s="13">
        <v>0</v>
      </c>
      <c r="C323" s="13">
        <v>100</v>
      </c>
    </row>
    <row r="324" spans="1:3" x14ac:dyDescent="0.3">
      <c r="A324" s="13" t="s">
        <v>638</v>
      </c>
      <c r="B324" s="13">
        <v>0</v>
      </c>
      <c r="C324" s="13">
        <v>100</v>
      </c>
    </row>
    <row r="325" spans="1:3" x14ac:dyDescent="0.3">
      <c r="A325" s="13" t="s">
        <v>639</v>
      </c>
      <c r="B325" s="13">
        <v>0</v>
      </c>
      <c r="C325" s="13">
        <v>100</v>
      </c>
    </row>
    <row r="326" spans="1:3" x14ac:dyDescent="0.3">
      <c r="A326" s="13" t="s">
        <v>640</v>
      </c>
      <c r="B326" s="13">
        <v>0</v>
      </c>
      <c r="C326" s="13">
        <v>100</v>
      </c>
    </row>
    <row r="327" spans="1:3" x14ac:dyDescent="0.3">
      <c r="A327" s="13" t="s">
        <v>641</v>
      </c>
      <c r="B327" s="13">
        <v>0</v>
      </c>
      <c r="C327" s="13">
        <v>100</v>
      </c>
    </row>
    <row r="328" spans="1:3" x14ac:dyDescent="0.3">
      <c r="A328" s="13" t="s">
        <v>642</v>
      </c>
      <c r="B328" s="13">
        <v>0</v>
      </c>
      <c r="C328" s="13">
        <v>100</v>
      </c>
    </row>
    <row r="329" spans="1:3" x14ac:dyDescent="0.3">
      <c r="A329" s="13" t="s">
        <v>643</v>
      </c>
      <c r="B329" s="13">
        <v>0</v>
      </c>
      <c r="C329" s="13">
        <v>100</v>
      </c>
    </row>
    <row r="330" spans="1:3" x14ac:dyDescent="0.3">
      <c r="A330" s="13" t="s">
        <v>644</v>
      </c>
      <c r="B330" s="13">
        <v>0</v>
      </c>
      <c r="C330" s="13">
        <v>100</v>
      </c>
    </row>
    <row r="331" spans="1:3" x14ac:dyDescent="0.3">
      <c r="A331" s="13" t="s">
        <v>645</v>
      </c>
      <c r="B331" s="13">
        <v>0</v>
      </c>
      <c r="C331" s="13">
        <v>100</v>
      </c>
    </row>
    <row r="332" spans="1:3" x14ac:dyDescent="0.3">
      <c r="A332" s="13" t="s">
        <v>646</v>
      </c>
      <c r="B332" s="13">
        <v>0</v>
      </c>
      <c r="C332" s="13">
        <v>100</v>
      </c>
    </row>
    <row r="333" spans="1:3" x14ac:dyDescent="0.3">
      <c r="A333" s="13" t="s">
        <v>647</v>
      </c>
      <c r="B333" s="13">
        <v>0</v>
      </c>
      <c r="C333" s="13">
        <v>100</v>
      </c>
    </row>
    <row r="334" spans="1:3" x14ac:dyDescent="0.3">
      <c r="A334" s="13" t="s">
        <v>648</v>
      </c>
      <c r="B334" s="13">
        <v>0</v>
      </c>
      <c r="C334" s="13">
        <v>100</v>
      </c>
    </row>
    <row r="335" spans="1:3" x14ac:dyDescent="0.3">
      <c r="A335" s="13" t="s">
        <v>649</v>
      </c>
      <c r="B335" s="13">
        <v>0</v>
      </c>
      <c r="C335" s="13">
        <v>100</v>
      </c>
    </row>
    <row r="336" spans="1:3" x14ac:dyDescent="0.3">
      <c r="A336" s="13" t="s">
        <v>650</v>
      </c>
      <c r="B336" s="13">
        <v>0</v>
      </c>
      <c r="C336" s="13">
        <v>100</v>
      </c>
    </row>
    <row r="337" spans="1:3" x14ac:dyDescent="0.3">
      <c r="A337" s="13" t="s">
        <v>651</v>
      </c>
      <c r="B337" s="13">
        <v>0</v>
      </c>
      <c r="C337" s="13">
        <v>100</v>
      </c>
    </row>
    <row r="338" spans="1:3" x14ac:dyDescent="0.3">
      <c r="A338" s="13" t="s">
        <v>652</v>
      </c>
      <c r="B338" s="13">
        <v>0</v>
      </c>
      <c r="C338" s="13">
        <v>100</v>
      </c>
    </row>
    <row r="339" spans="1:3" x14ac:dyDescent="0.3">
      <c r="A339" s="13" t="s">
        <v>653</v>
      </c>
      <c r="B339" s="13">
        <v>0</v>
      </c>
      <c r="C339" s="13">
        <v>100</v>
      </c>
    </row>
    <row r="340" spans="1:3" x14ac:dyDescent="0.3">
      <c r="A340" s="13" t="s">
        <v>654</v>
      </c>
      <c r="B340" s="13">
        <v>0</v>
      </c>
      <c r="C340" s="13">
        <v>100</v>
      </c>
    </row>
    <row r="341" spans="1:3" x14ac:dyDescent="0.3">
      <c r="A341" s="13" t="s">
        <v>655</v>
      </c>
      <c r="B341" s="13">
        <v>0</v>
      </c>
      <c r="C341" s="13">
        <v>100</v>
      </c>
    </row>
    <row r="342" spans="1:3" x14ac:dyDescent="0.3">
      <c r="A342" s="13" t="s">
        <v>656</v>
      </c>
      <c r="B342" s="13">
        <v>0</v>
      </c>
      <c r="C342" s="13">
        <v>100</v>
      </c>
    </row>
    <row r="343" spans="1:3" x14ac:dyDescent="0.3">
      <c r="A343" s="13" t="s">
        <v>657</v>
      </c>
      <c r="B343" s="13">
        <v>0</v>
      </c>
      <c r="C343" s="13">
        <v>100</v>
      </c>
    </row>
    <row r="344" spans="1:3" x14ac:dyDescent="0.3">
      <c r="A344" s="13" t="s">
        <v>658</v>
      </c>
      <c r="B344" s="13">
        <v>0</v>
      </c>
      <c r="C344" s="13">
        <v>100</v>
      </c>
    </row>
    <row r="345" spans="1:3" x14ac:dyDescent="0.3">
      <c r="A345" s="13" t="s">
        <v>659</v>
      </c>
      <c r="B345" s="13">
        <v>0</v>
      </c>
      <c r="C345" s="13">
        <v>100</v>
      </c>
    </row>
    <row r="346" spans="1:3" x14ac:dyDescent="0.3">
      <c r="A346" s="13" t="s">
        <v>660</v>
      </c>
      <c r="B346" s="13">
        <v>0</v>
      </c>
      <c r="C346" s="13">
        <v>100</v>
      </c>
    </row>
    <row r="347" spans="1:3" x14ac:dyDescent="0.3">
      <c r="A347" s="13" t="s">
        <v>661</v>
      </c>
      <c r="B347" s="13">
        <v>0</v>
      </c>
      <c r="C347" s="13">
        <v>100</v>
      </c>
    </row>
    <row r="348" spans="1:3" x14ac:dyDescent="0.3">
      <c r="A348" s="13" t="s">
        <v>662</v>
      </c>
      <c r="B348" s="13">
        <v>0</v>
      </c>
      <c r="C348" s="13">
        <v>100</v>
      </c>
    </row>
    <row r="349" spans="1:3" x14ac:dyDescent="0.3">
      <c r="A349" s="13" t="s">
        <v>663</v>
      </c>
      <c r="B349" s="13">
        <v>0</v>
      </c>
      <c r="C349" s="13">
        <v>100</v>
      </c>
    </row>
    <row r="350" spans="1:3" x14ac:dyDescent="0.3">
      <c r="A350" s="13" t="s">
        <v>664</v>
      </c>
      <c r="B350" s="13">
        <v>0</v>
      </c>
      <c r="C350" s="13">
        <v>100</v>
      </c>
    </row>
    <row r="351" spans="1:3" x14ac:dyDescent="0.3">
      <c r="A351" s="13" t="s">
        <v>665</v>
      </c>
      <c r="B351" s="13">
        <v>0</v>
      </c>
      <c r="C351" s="13">
        <v>100</v>
      </c>
    </row>
    <row r="352" spans="1:3" x14ac:dyDescent="0.3">
      <c r="A352" s="13" t="s">
        <v>666</v>
      </c>
      <c r="B352" s="13">
        <v>0</v>
      </c>
      <c r="C352" s="13">
        <v>100</v>
      </c>
    </row>
    <row r="353" spans="1:3" x14ac:dyDescent="0.3">
      <c r="A353" s="13" t="s">
        <v>667</v>
      </c>
      <c r="B353" s="13">
        <v>0</v>
      </c>
      <c r="C353" s="13">
        <v>100</v>
      </c>
    </row>
    <row r="354" spans="1:3" x14ac:dyDescent="0.3">
      <c r="A354" s="13" t="s">
        <v>668</v>
      </c>
      <c r="B354" s="13">
        <v>0.3</v>
      </c>
      <c r="C354" s="13">
        <v>100</v>
      </c>
    </row>
    <row r="355" spans="1:3" x14ac:dyDescent="0.3">
      <c r="A355" s="13" t="s">
        <v>669</v>
      </c>
      <c r="B355" s="13">
        <v>0</v>
      </c>
      <c r="C355" s="13">
        <v>100</v>
      </c>
    </row>
    <row r="356" spans="1:3" x14ac:dyDescent="0.3">
      <c r="A356" s="13" t="s">
        <v>670</v>
      </c>
      <c r="B356" s="13">
        <v>0</v>
      </c>
      <c r="C356" s="13">
        <v>92</v>
      </c>
    </row>
    <row r="357" spans="1:3" x14ac:dyDescent="0.3">
      <c r="A357" s="13" t="s">
        <v>671</v>
      </c>
    </row>
    <row r="358" spans="1:3" x14ac:dyDescent="0.3">
      <c r="A358" s="13" t="s">
        <v>672</v>
      </c>
    </row>
    <row r="359" spans="1:3" x14ac:dyDescent="0.3">
      <c r="A359" s="13" t="s">
        <v>673</v>
      </c>
    </row>
    <row r="360" spans="1:3" x14ac:dyDescent="0.3">
      <c r="A360" s="13" t="s">
        <v>674</v>
      </c>
    </row>
    <row r="361" spans="1:3" x14ac:dyDescent="0.3">
      <c r="A361" s="13" t="s">
        <v>675</v>
      </c>
    </row>
    <row r="362" spans="1:3" x14ac:dyDescent="0.3">
      <c r="A362" s="13" t="s">
        <v>676</v>
      </c>
    </row>
    <row r="363" spans="1:3" x14ac:dyDescent="0.3">
      <c r="A363" s="13" t="s">
        <v>677</v>
      </c>
    </row>
    <row r="364" spans="1:3" x14ac:dyDescent="0.3">
      <c r="A364" s="13" t="s">
        <v>678</v>
      </c>
    </row>
    <row r="365" spans="1:3" x14ac:dyDescent="0.3">
      <c r="A365" s="13" t="s">
        <v>679</v>
      </c>
    </row>
    <row r="366" spans="1:3" x14ac:dyDescent="0.3">
      <c r="A366" s="13" t="s">
        <v>680</v>
      </c>
    </row>
    <row r="367" spans="1:3" x14ac:dyDescent="0.3">
      <c r="A367" s="13" t="s">
        <v>681</v>
      </c>
    </row>
    <row r="368" spans="1:3" x14ac:dyDescent="0.3">
      <c r="A368" s="13" t="s">
        <v>682</v>
      </c>
    </row>
    <row r="369" spans="1:1" x14ac:dyDescent="0.3">
      <c r="A369" s="13" t="s">
        <v>683</v>
      </c>
    </row>
    <row r="370" spans="1:1" x14ac:dyDescent="0.3">
      <c r="A370" s="13" t="s">
        <v>684</v>
      </c>
    </row>
    <row r="371" spans="1:1" x14ac:dyDescent="0.3">
      <c r="A371" s="13" t="s">
        <v>685</v>
      </c>
    </row>
    <row r="372" spans="1:1" x14ac:dyDescent="0.3">
      <c r="A372" s="13" t="s">
        <v>686</v>
      </c>
    </row>
    <row r="373" spans="1:1" x14ac:dyDescent="0.3">
      <c r="A373" s="13" t="s">
        <v>687</v>
      </c>
    </row>
    <row r="374" spans="1:1" x14ac:dyDescent="0.3">
      <c r="A374" s="13" t="s">
        <v>688</v>
      </c>
    </row>
    <row r="375" spans="1:1" x14ac:dyDescent="0.3">
      <c r="A375" s="13" t="s">
        <v>689</v>
      </c>
    </row>
    <row r="376" spans="1:1" x14ac:dyDescent="0.3">
      <c r="A376" s="13" t="s">
        <v>690</v>
      </c>
    </row>
    <row r="377" spans="1:1" x14ac:dyDescent="0.3">
      <c r="A377" s="13" t="s">
        <v>691</v>
      </c>
    </row>
    <row r="378" spans="1:1" x14ac:dyDescent="0.3">
      <c r="A378" s="13" t="s">
        <v>692</v>
      </c>
    </row>
    <row r="379" spans="1:1" x14ac:dyDescent="0.3">
      <c r="A379" s="13" t="s">
        <v>693</v>
      </c>
    </row>
    <row r="380" spans="1:1" x14ac:dyDescent="0.3">
      <c r="A380" s="13" t="s">
        <v>694</v>
      </c>
    </row>
    <row r="381" spans="1:1" x14ac:dyDescent="0.3">
      <c r="A381" s="13" t="s">
        <v>695</v>
      </c>
    </row>
    <row r="382" spans="1:1" x14ac:dyDescent="0.3">
      <c r="A382" s="13" t="s">
        <v>696</v>
      </c>
    </row>
    <row r="383" spans="1:1" x14ac:dyDescent="0.3">
      <c r="A383" s="13" t="s">
        <v>697</v>
      </c>
    </row>
    <row r="384" spans="1:1" x14ac:dyDescent="0.3">
      <c r="A384" s="13" t="s">
        <v>698</v>
      </c>
    </row>
    <row r="385" spans="1:1" x14ac:dyDescent="0.3">
      <c r="A385" s="13" t="s">
        <v>699</v>
      </c>
    </row>
    <row r="386" spans="1:1" x14ac:dyDescent="0.3">
      <c r="A386" s="13" t="s">
        <v>700</v>
      </c>
    </row>
    <row r="387" spans="1:1" x14ac:dyDescent="0.3">
      <c r="A387" s="13" t="s">
        <v>701</v>
      </c>
    </row>
    <row r="388" spans="1:1" x14ac:dyDescent="0.3">
      <c r="A388" s="13" t="s">
        <v>702</v>
      </c>
    </row>
    <row r="389" spans="1:1" x14ac:dyDescent="0.3">
      <c r="A389" s="13" t="s">
        <v>703</v>
      </c>
    </row>
    <row r="390" spans="1:1" x14ac:dyDescent="0.3">
      <c r="A390" s="13" t="s">
        <v>704</v>
      </c>
    </row>
    <row r="391" spans="1:1" x14ac:dyDescent="0.3">
      <c r="A391" s="13" t="s">
        <v>705</v>
      </c>
    </row>
    <row r="392" spans="1:1" x14ac:dyDescent="0.3">
      <c r="A392" s="13" t="s">
        <v>706</v>
      </c>
    </row>
    <row r="393" spans="1:1" x14ac:dyDescent="0.3">
      <c r="A393" s="13" t="s">
        <v>707</v>
      </c>
    </row>
    <row r="394" spans="1:1" x14ac:dyDescent="0.3">
      <c r="A394" s="13" t="s">
        <v>708</v>
      </c>
    </row>
    <row r="395" spans="1:1" x14ac:dyDescent="0.3">
      <c r="A395" s="13" t="s">
        <v>709</v>
      </c>
    </row>
    <row r="396" spans="1:1" x14ac:dyDescent="0.3">
      <c r="A396" s="13" t="s">
        <v>710</v>
      </c>
    </row>
    <row r="397" spans="1:1" x14ac:dyDescent="0.3">
      <c r="A397" s="13" t="s">
        <v>711</v>
      </c>
    </row>
    <row r="398" spans="1:1" x14ac:dyDescent="0.3">
      <c r="A398" s="13" t="s">
        <v>712</v>
      </c>
    </row>
    <row r="399" spans="1:1" x14ac:dyDescent="0.3">
      <c r="A399" s="13" t="s">
        <v>713</v>
      </c>
    </row>
    <row r="400" spans="1:1" x14ac:dyDescent="0.3">
      <c r="A400" s="13" t="s">
        <v>714</v>
      </c>
    </row>
    <row r="401" spans="1:1" x14ac:dyDescent="0.3">
      <c r="A401" s="13" t="s">
        <v>715</v>
      </c>
    </row>
    <row r="402" spans="1:1" x14ac:dyDescent="0.3">
      <c r="A402" s="13" t="s">
        <v>716</v>
      </c>
    </row>
    <row r="403" spans="1:1" x14ac:dyDescent="0.3">
      <c r="A403" s="13" t="s">
        <v>717</v>
      </c>
    </row>
    <row r="404" spans="1:1" x14ac:dyDescent="0.3">
      <c r="A404" s="13" t="s">
        <v>718</v>
      </c>
    </row>
    <row r="405" spans="1:1" x14ac:dyDescent="0.3">
      <c r="A405" s="13" t="s">
        <v>719</v>
      </c>
    </row>
    <row r="406" spans="1:1" x14ac:dyDescent="0.3">
      <c r="A406" s="13" t="s">
        <v>720</v>
      </c>
    </row>
    <row r="407" spans="1:1" x14ac:dyDescent="0.3">
      <c r="A407" s="13" t="s">
        <v>721</v>
      </c>
    </row>
    <row r="408" spans="1:1" x14ac:dyDescent="0.3">
      <c r="A408" s="13" t="s">
        <v>722</v>
      </c>
    </row>
    <row r="409" spans="1:1" x14ac:dyDescent="0.3">
      <c r="A409" s="13" t="s">
        <v>723</v>
      </c>
    </row>
    <row r="410" spans="1:1" x14ac:dyDescent="0.3">
      <c r="A410" s="13" t="s">
        <v>724</v>
      </c>
    </row>
    <row r="411" spans="1:1" x14ac:dyDescent="0.3">
      <c r="A411" s="13" t="s">
        <v>725</v>
      </c>
    </row>
    <row r="412" spans="1:1" x14ac:dyDescent="0.3">
      <c r="A412" s="13" t="s">
        <v>726</v>
      </c>
    </row>
    <row r="413" spans="1:1" x14ac:dyDescent="0.3">
      <c r="A413" s="13" t="s">
        <v>727</v>
      </c>
    </row>
    <row r="414" spans="1:1" x14ac:dyDescent="0.3">
      <c r="A414" s="13" t="s">
        <v>728</v>
      </c>
    </row>
    <row r="415" spans="1:1" x14ac:dyDescent="0.3">
      <c r="A415" s="13" t="s">
        <v>729</v>
      </c>
    </row>
    <row r="416" spans="1:1" x14ac:dyDescent="0.3">
      <c r="A416" s="13" t="s">
        <v>730</v>
      </c>
    </row>
    <row r="417" spans="1:1" x14ac:dyDescent="0.3">
      <c r="A417" s="13" t="s">
        <v>731</v>
      </c>
    </row>
    <row r="418" spans="1:1" x14ac:dyDescent="0.3">
      <c r="A418" s="13" t="s">
        <v>732</v>
      </c>
    </row>
    <row r="419" spans="1:1" x14ac:dyDescent="0.3">
      <c r="A419" s="13" t="s">
        <v>733</v>
      </c>
    </row>
    <row r="420" spans="1:1" x14ac:dyDescent="0.3">
      <c r="A420" s="13" t="s">
        <v>734</v>
      </c>
    </row>
    <row r="421" spans="1:1" x14ac:dyDescent="0.3">
      <c r="A421" s="13" t="s">
        <v>735</v>
      </c>
    </row>
    <row r="422" spans="1:1" x14ac:dyDescent="0.3">
      <c r="A422" s="13" t="s">
        <v>736</v>
      </c>
    </row>
    <row r="423" spans="1:1" x14ac:dyDescent="0.3">
      <c r="A423" s="13" t="s">
        <v>737</v>
      </c>
    </row>
    <row r="424" spans="1:1" x14ac:dyDescent="0.3">
      <c r="A424" s="13" t="s">
        <v>738</v>
      </c>
    </row>
    <row r="425" spans="1:1" x14ac:dyDescent="0.3">
      <c r="A425" s="13" t="s">
        <v>739</v>
      </c>
    </row>
    <row r="426" spans="1:1" x14ac:dyDescent="0.3">
      <c r="A426" s="13" t="s">
        <v>740</v>
      </c>
    </row>
    <row r="427" spans="1:1" x14ac:dyDescent="0.3">
      <c r="A427" s="13" t="s">
        <v>741</v>
      </c>
    </row>
    <row r="428" spans="1:1" x14ac:dyDescent="0.3">
      <c r="A428" s="13" t="s">
        <v>742</v>
      </c>
    </row>
    <row r="429" spans="1:1" x14ac:dyDescent="0.3">
      <c r="A429" s="13" t="s">
        <v>743</v>
      </c>
    </row>
    <row r="430" spans="1:1" x14ac:dyDescent="0.3">
      <c r="A430" s="13" t="s">
        <v>744</v>
      </c>
    </row>
    <row r="431" spans="1:1" x14ac:dyDescent="0.3">
      <c r="A431" s="13" t="s">
        <v>745</v>
      </c>
    </row>
    <row r="432" spans="1:1" x14ac:dyDescent="0.3">
      <c r="A432" s="13" t="s">
        <v>746</v>
      </c>
    </row>
    <row r="433" spans="1:1" x14ac:dyDescent="0.3">
      <c r="A433" s="13" t="s">
        <v>747</v>
      </c>
    </row>
    <row r="434" spans="1:1" x14ac:dyDescent="0.3">
      <c r="A434" s="13" t="s">
        <v>748</v>
      </c>
    </row>
    <row r="435" spans="1:1" x14ac:dyDescent="0.3">
      <c r="A435" s="13" t="s">
        <v>749</v>
      </c>
    </row>
    <row r="436" spans="1:1" x14ac:dyDescent="0.3">
      <c r="A436" s="13" t="s">
        <v>750</v>
      </c>
    </row>
    <row r="437" spans="1:1" x14ac:dyDescent="0.3">
      <c r="A437" s="13" t="s">
        <v>751</v>
      </c>
    </row>
    <row r="438" spans="1:1" x14ac:dyDescent="0.3">
      <c r="A438" s="13" t="s">
        <v>752</v>
      </c>
    </row>
    <row r="439" spans="1:1" x14ac:dyDescent="0.3">
      <c r="A439" s="13" t="s">
        <v>753</v>
      </c>
    </row>
    <row r="440" spans="1:1" x14ac:dyDescent="0.3">
      <c r="A440" s="13" t="s">
        <v>754</v>
      </c>
    </row>
    <row r="441" spans="1:1" x14ac:dyDescent="0.3">
      <c r="A441" s="13" t="s">
        <v>755</v>
      </c>
    </row>
    <row r="442" spans="1:1" x14ac:dyDescent="0.3">
      <c r="A442" s="13" t="s">
        <v>756</v>
      </c>
    </row>
    <row r="443" spans="1:1" x14ac:dyDescent="0.3">
      <c r="A443" s="13" t="s">
        <v>757</v>
      </c>
    </row>
    <row r="444" spans="1:1" x14ac:dyDescent="0.3">
      <c r="A444" s="13" t="s">
        <v>758</v>
      </c>
    </row>
    <row r="445" spans="1:1" x14ac:dyDescent="0.3">
      <c r="A445" s="13" t="s">
        <v>759</v>
      </c>
    </row>
    <row r="446" spans="1:1" x14ac:dyDescent="0.3">
      <c r="A446" s="13" t="s">
        <v>760</v>
      </c>
    </row>
    <row r="447" spans="1:1" x14ac:dyDescent="0.3">
      <c r="A447" s="13" t="s">
        <v>761</v>
      </c>
    </row>
    <row r="448" spans="1:1" x14ac:dyDescent="0.3">
      <c r="A448" s="13" t="s">
        <v>762</v>
      </c>
    </row>
    <row r="449" spans="1:3" x14ac:dyDescent="0.3">
      <c r="A449" s="13" t="s">
        <v>763</v>
      </c>
    </row>
    <row r="450" spans="1:3" x14ac:dyDescent="0.3">
      <c r="A450" s="13" t="s">
        <v>764</v>
      </c>
    </row>
    <row r="451" spans="1:3" x14ac:dyDescent="0.3">
      <c r="A451" s="13" t="s">
        <v>765</v>
      </c>
    </row>
    <row r="452" spans="1:3" x14ac:dyDescent="0.3">
      <c r="A452" s="13" t="s">
        <v>766</v>
      </c>
    </row>
    <row r="453" spans="1:3" x14ac:dyDescent="0.3">
      <c r="A453" s="13" t="s">
        <v>767</v>
      </c>
    </row>
    <row r="454" spans="1:3" x14ac:dyDescent="0.3">
      <c r="A454" s="13" t="s">
        <v>768</v>
      </c>
    </row>
    <row r="455" spans="1:3" x14ac:dyDescent="0.3">
      <c r="A455" s="13" t="s">
        <v>769</v>
      </c>
    </row>
    <row r="456" spans="1:3" x14ac:dyDescent="0.3">
      <c r="A456" s="13" t="s">
        <v>770</v>
      </c>
      <c r="B456" s="13">
        <v>0</v>
      </c>
      <c r="C456" s="13">
        <v>38</v>
      </c>
    </row>
    <row r="457" spans="1:3" x14ac:dyDescent="0.3">
      <c r="A457" s="13" t="s">
        <v>771</v>
      </c>
      <c r="B457" s="13">
        <v>0</v>
      </c>
      <c r="C457" s="13">
        <v>100</v>
      </c>
    </row>
    <row r="458" spans="1:3" x14ac:dyDescent="0.3">
      <c r="A458" s="13" t="s">
        <v>772</v>
      </c>
      <c r="B458" s="13">
        <v>0</v>
      </c>
      <c r="C458" s="13">
        <v>100</v>
      </c>
    </row>
    <row r="459" spans="1:3" x14ac:dyDescent="0.3">
      <c r="A459" s="13" t="s">
        <v>773</v>
      </c>
      <c r="B459" s="13">
        <v>0</v>
      </c>
      <c r="C459" s="13">
        <v>100</v>
      </c>
    </row>
    <row r="460" spans="1:3" x14ac:dyDescent="0.3">
      <c r="A460" s="13" t="s">
        <v>774</v>
      </c>
      <c r="B460" s="13">
        <v>0</v>
      </c>
      <c r="C460" s="13">
        <v>100</v>
      </c>
    </row>
    <row r="461" spans="1:3" x14ac:dyDescent="0.3">
      <c r="A461" s="13" t="s">
        <v>775</v>
      </c>
      <c r="B461" s="13">
        <v>0</v>
      </c>
      <c r="C461" s="13">
        <v>100</v>
      </c>
    </row>
    <row r="462" spans="1:3" x14ac:dyDescent="0.3">
      <c r="A462" s="13" t="s">
        <v>776</v>
      </c>
      <c r="B462" s="13">
        <v>0</v>
      </c>
      <c r="C462" s="13">
        <v>100</v>
      </c>
    </row>
    <row r="463" spans="1:3" x14ac:dyDescent="0.3">
      <c r="A463" s="13" t="s">
        <v>777</v>
      </c>
      <c r="B463" s="13">
        <v>0</v>
      </c>
      <c r="C463" s="13">
        <v>100</v>
      </c>
    </row>
    <row r="464" spans="1:3" x14ac:dyDescent="0.3">
      <c r="A464" s="13" t="s">
        <v>778</v>
      </c>
      <c r="B464" s="13">
        <v>0</v>
      </c>
      <c r="C464" s="13">
        <v>100</v>
      </c>
    </row>
    <row r="465" spans="1:3" x14ac:dyDescent="0.3">
      <c r="A465" s="13" t="s">
        <v>779</v>
      </c>
      <c r="B465" s="13">
        <v>0</v>
      </c>
      <c r="C465" s="13">
        <v>100</v>
      </c>
    </row>
    <row r="466" spans="1:3" x14ac:dyDescent="0.3">
      <c r="A466" s="13" t="s">
        <v>780</v>
      </c>
      <c r="B466" s="13">
        <v>0</v>
      </c>
      <c r="C466" s="13">
        <v>100</v>
      </c>
    </row>
    <row r="467" spans="1:3" x14ac:dyDescent="0.3">
      <c r="A467" s="13" t="s">
        <v>781</v>
      </c>
      <c r="B467" s="13">
        <v>0.2</v>
      </c>
      <c r="C467" s="13">
        <v>100</v>
      </c>
    </row>
    <row r="468" spans="1:3" x14ac:dyDescent="0.3">
      <c r="A468" s="13" t="s">
        <v>782</v>
      </c>
      <c r="B468" s="13">
        <v>0</v>
      </c>
      <c r="C468" s="13">
        <v>100</v>
      </c>
    </row>
    <row r="469" spans="1:3" x14ac:dyDescent="0.3">
      <c r="A469" s="13" t="s">
        <v>783</v>
      </c>
      <c r="B469" s="13">
        <v>0</v>
      </c>
      <c r="C469" s="13">
        <v>100</v>
      </c>
    </row>
    <row r="470" spans="1:3" x14ac:dyDescent="0.3">
      <c r="A470" s="13" t="s">
        <v>784</v>
      </c>
      <c r="B470" s="13">
        <v>0</v>
      </c>
      <c r="C470" s="13">
        <v>100</v>
      </c>
    </row>
    <row r="471" spans="1:3" x14ac:dyDescent="0.3">
      <c r="A471" s="13" t="s">
        <v>785</v>
      </c>
      <c r="B471" s="13">
        <v>0</v>
      </c>
      <c r="C471" s="13">
        <v>100</v>
      </c>
    </row>
    <row r="472" spans="1:3" x14ac:dyDescent="0.3">
      <c r="A472" s="13" t="s">
        <v>786</v>
      </c>
      <c r="B472" s="13">
        <v>0</v>
      </c>
      <c r="C472" s="13">
        <v>100</v>
      </c>
    </row>
    <row r="473" spans="1:3" x14ac:dyDescent="0.3">
      <c r="A473" s="13" t="s">
        <v>787</v>
      </c>
      <c r="B473" s="13">
        <v>0</v>
      </c>
      <c r="C473" s="13">
        <v>100</v>
      </c>
    </row>
    <row r="474" spans="1:3" x14ac:dyDescent="0.3">
      <c r="A474" s="13" t="s">
        <v>788</v>
      </c>
      <c r="B474" s="13">
        <v>0</v>
      </c>
      <c r="C474" s="13">
        <v>100</v>
      </c>
    </row>
    <row r="475" spans="1:3" x14ac:dyDescent="0.3">
      <c r="A475" s="13" t="s">
        <v>789</v>
      </c>
      <c r="B475" s="13">
        <v>0</v>
      </c>
      <c r="C475" s="13">
        <v>100</v>
      </c>
    </row>
    <row r="476" spans="1:3" x14ac:dyDescent="0.3">
      <c r="A476" s="13" t="s">
        <v>790</v>
      </c>
      <c r="B476" s="13">
        <v>0</v>
      </c>
      <c r="C476" s="13">
        <v>100</v>
      </c>
    </row>
    <row r="477" spans="1:3" x14ac:dyDescent="0.3">
      <c r="A477" s="13" t="s">
        <v>791</v>
      </c>
      <c r="B477" s="13">
        <v>0</v>
      </c>
      <c r="C477" s="13">
        <v>100</v>
      </c>
    </row>
    <row r="478" spans="1:3" x14ac:dyDescent="0.3">
      <c r="A478" s="13" t="s">
        <v>792</v>
      </c>
      <c r="B478" s="13">
        <v>0</v>
      </c>
      <c r="C478" s="13">
        <v>100</v>
      </c>
    </row>
    <row r="479" spans="1:3" x14ac:dyDescent="0.3">
      <c r="A479" s="13" t="s">
        <v>793</v>
      </c>
      <c r="B479" s="13">
        <v>0</v>
      </c>
      <c r="C479" s="13">
        <v>100</v>
      </c>
    </row>
    <row r="480" spans="1:3" x14ac:dyDescent="0.3">
      <c r="A480" s="13" t="s">
        <v>794</v>
      </c>
      <c r="B480" s="13">
        <v>0</v>
      </c>
      <c r="C480" s="13">
        <v>100</v>
      </c>
    </row>
    <row r="481" spans="1:3" x14ac:dyDescent="0.3">
      <c r="A481" s="13" t="s">
        <v>795</v>
      </c>
      <c r="B481" s="13">
        <v>0.2</v>
      </c>
      <c r="C481" s="13">
        <v>100</v>
      </c>
    </row>
    <row r="482" spans="1:3" x14ac:dyDescent="0.3">
      <c r="A482" s="13" t="s">
        <v>796</v>
      </c>
      <c r="B482" s="13">
        <v>0.1</v>
      </c>
      <c r="C482" s="13">
        <v>100</v>
      </c>
    </row>
    <row r="483" spans="1:3" x14ac:dyDescent="0.3">
      <c r="A483" s="13" t="s">
        <v>797</v>
      </c>
      <c r="B483" s="13">
        <v>0</v>
      </c>
      <c r="C483" s="13">
        <v>100</v>
      </c>
    </row>
    <row r="484" spans="1:3" x14ac:dyDescent="0.3">
      <c r="A484" s="13" t="s">
        <v>798</v>
      </c>
      <c r="B484" s="13">
        <v>0</v>
      </c>
      <c r="C484" s="13">
        <v>100</v>
      </c>
    </row>
    <row r="485" spans="1:3" x14ac:dyDescent="0.3">
      <c r="A485" s="13" t="s">
        <v>799</v>
      </c>
      <c r="B485" s="13">
        <v>0.2</v>
      </c>
      <c r="C485" s="13">
        <v>100</v>
      </c>
    </row>
    <row r="486" spans="1:3" x14ac:dyDescent="0.3">
      <c r="A486" s="13" t="s">
        <v>800</v>
      </c>
      <c r="B486" s="13">
        <v>0</v>
      </c>
      <c r="C486" s="13">
        <v>100</v>
      </c>
    </row>
    <row r="487" spans="1:3" x14ac:dyDescent="0.3">
      <c r="A487" s="13" t="s">
        <v>801</v>
      </c>
      <c r="B487" s="13">
        <v>0</v>
      </c>
      <c r="C487" s="13">
        <v>100</v>
      </c>
    </row>
    <row r="488" spans="1:3" x14ac:dyDescent="0.3">
      <c r="A488" s="13" t="s">
        <v>802</v>
      </c>
      <c r="B488" s="13">
        <v>0</v>
      </c>
      <c r="C488" s="13">
        <v>100</v>
      </c>
    </row>
    <row r="489" spans="1:3" x14ac:dyDescent="0.3">
      <c r="A489" s="13" t="s">
        <v>803</v>
      </c>
      <c r="B489" s="13">
        <v>0</v>
      </c>
      <c r="C489" s="13">
        <v>100</v>
      </c>
    </row>
    <row r="490" spans="1:3" x14ac:dyDescent="0.3">
      <c r="A490" s="13" t="s">
        <v>804</v>
      </c>
      <c r="B490" s="13">
        <v>0</v>
      </c>
      <c r="C490" s="13">
        <v>100</v>
      </c>
    </row>
    <row r="491" spans="1:3" x14ac:dyDescent="0.3">
      <c r="A491" s="13" t="s">
        <v>805</v>
      </c>
      <c r="B491" s="13">
        <v>0</v>
      </c>
      <c r="C491" s="13">
        <v>100</v>
      </c>
    </row>
    <row r="492" spans="1:3" x14ac:dyDescent="0.3">
      <c r="A492" s="13" t="s">
        <v>806</v>
      </c>
      <c r="B492" s="13">
        <v>0</v>
      </c>
      <c r="C492" s="13">
        <v>100</v>
      </c>
    </row>
    <row r="493" spans="1:3" x14ac:dyDescent="0.3">
      <c r="A493" s="13" t="s">
        <v>807</v>
      </c>
      <c r="B493" s="13">
        <v>0</v>
      </c>
      <c r="C493" s="13">
        <v>100</v>
      </c>
    </row>
    <row r="494" spans="1:3" x14ac:dyDescent="0.3">
      <c r="A494" s="13" t="s">
        <v>808</v>
      </c>
      <c r="B494" s="13">
        <v>0</v>
      </c>
      <c r="C494" s="13">
        <v>100</v>
      </c>
    </row>
    <row r="495" spans="1:3" x14ac:dyDescent="0.3">
      <c r="A495" s="13" t="s">
        <v>809</v>
      </c>
      <c r="B495" s="13">
        <v>0</v>
      </c>
      <c r="C495" s="13">
        <v>100</v>
      </c>
    </row>
    <row r="496" spans="1:3" x14ac:dyDescent="0.3">
      <c r="A496" s="13" t="s">
        <v>810</v>
      </c>
      <c r="B496" s="13">
        <v>0</v>
      </c>
      <c r="C496" s="13">
        <v>100</v>
      </c>
    </row>
    <row r="497" spans="1:3" x14ac:dyDescent="0.3">
      <c r="A497" s="13" t="s">
        <v>811</v>
      </c>
      <c r="B497" s="13">
        <v>0</v>
      </c>
      <c r="C497" s="13">
        <v>100</v>
      </c>
    </row>
    <row r="498" spans="1:3" x14ac:dyDescent="0.3">
      <c r="A498" s="13" t="s">
        <v>812</v>
      </c>
      <c r="B498" s="13">
        <v>0</v>
      </c>
      <c r="C498" s="13">
        <v>100</v>
      </c>
    </row>
    <row r="499" spans="1:3" x14ac:dyDescent="0.3">
      <c r="A499" s="13" t="s">
        <v>813</v>
      </c>
      <c r="B499" s="13">
        <v>8.4</v>
      </c>
      <c r="C499" s="13">
        <v>100</v>
      </c>
    </row>
    <row r="500" spans="1:3" x14ac:dyDescent="0.3">
      <c r="A500" s="13" t="s">
        <v>814</v>
      </c>
      <c r="B500" s="13">
        <v>0</v>
      </c>
      <c r="C500" s="13">
        <v>100</v>
      </c>
    </row>
    <row r="501" spans="1:3" x14ac:dyDescent="0.3">
      <c r="A501" s="13" t="s">
        <v>815</v>
      </c>
      <c r="B501" s="13">
        <v>0.2</v>
      </c>
      <c r="C501" s="13">
        <v>100</v>
      </c>
    </row>
    <row r="502" spans="1:3" x14ac:dyDescent="0.3">
      <c r="A502" s="13" t="s">
        <v>816</v>
      </c>
      <c r="B502" s="13">
        <v>0</v>
      </c>
      <c r="C502" s="13">
        <v>100</v>
      </c>
    </row>
    <row r="503" spans="1:3" x14ac:dyDescent="0.3">
      <c r="A503" s="13" t="s">
        <v>817</v>
      </c>
      <c r="B503" s="13">
        <v>0</v>
      </c>
      <c r="C503" s="13">
        <v>100</v>
      </c>
    </row>
    <row r="504" spans="1:3" x14ac:dyDescent="0.3">
      <c r="A504" s="13" t="s">
        <v>818</v>
      </c>
      <c r="B504" s="13">
        <v>0</v>
      </c>
      <c r="C504" s="13">
        <v>100</v>
      </c>
    </row>
    <row r="505" spans="1:3" x14ac:dyDescent="0.3">
      <c r="A505" s="13" t="s">
        <v>819</v>
      </c>
      <c r="B505" s="13">
        <v>0</v>
      </c>
      <c r="C505" s="13">
        <v>100</v>
      </c>
    </row>
    <row r="506" spans="1:3" x14ac:dyDescent="0.3">
      <c r="A506" s="13" t="s">
        <v>820</v>
      </c>
      <c r="B506" s="13">
        <v>0</v>
      </c>
      <c r="C506" s="13">
        <v>100</v>
      </c>
    </row>
    <row r="507" spans="1:3" x14ac:dyDescent="0.3">
      <c r="A507" s="13" t="s">
        <v>821</v>
      </c>
      <c r="B507" s="13">
        <v>0</v>
      </c>
      <c r="C507" s="13">
        <v>100</v>
      </c>
    </row>
    <row r="508" spans="1:3" x14ac:dyDescent="0.3">
      <c r="A508" s="13" t="s">
        <v>822</v>
      </c>
      <c r="B508" s="13">
        <v>0</v>
      </c>
      <c r="C508" s="13">
        <v>100</v>
      </c>
    </row>
    <row r="509" spans="1:3" x14ac:dyDescent="0.3">
      <c r="A509" s="13" t="s">
        <v>823</v>
      </c>
      <c r="B509" s="13">
        <v>0</v>
      </c>
      <c r="C509" s="13">
        <v>100</v>
      </c>
    </row>
    <row r="510" spans="1:3" x14ac:dyDescent="0.3">
      <c r="A510" s="13" t="s">
        <v>824</v>
      </c>
      <c r="B510" s="13">
        <v>0</v>
      </c>
      <c r="C510" s="13">
        <v>100</v>
      </c>
    </row>
    <row r="511" spans="1:3" x14ac:dyDescent="0.3">
      <c r="A511" s="13" t="s">
        <v>825</v>
      </c>
      <c r="B511" s="13">
        <v>0</v>
      </c>
      <c r="C511" s="13">
        <v>100</v>
      </c>
    </row>
    <row r="512" spans="1:3" x14ac:dyDescent="0.3">
      <c r="A512" s="13" t="s">
        <v>826</v>
      </c>
      <c r="B512" s="13">
        <v>0</v>
      </c>
      <c r="C512" s="13">
        <v>100</v>
      </c>
    </row>
    <row r="513" spans="1:3" x14ac:dyDescent="0.3">
      <c r="A513" s="13" t="s">
        <v>827</v>
      </c>
      <c r="B513" s="13">
        <v>0</v>
      </c>
      <c r="C513" s="13">
        <v>100</v>
      </c>
    </row>
    <row r="514" spans="1:3" x14ac:dyDescent="0.3">
      <c r="A514" s="13" t="s">
        <v>828</v>
      </c>
      <c r="B514" s="13">
        <v>1.8</v>
      </c>
      <c r="C514" s="13">
        <v>100</v>
      </c>
    </row>
    <row r="515" spans="1:3" x14ac:dyDescent="0.3">
      <c r="A515" s="13" t="s">
        <v>829</v>
      </c>
      <c r="B515" s="13">
        <v>8.6</v>
      </c>
      <c r="C515" s="13">
        <v>100</v>
      </c>
    </row>
    <row r="516" spans="1:3" x14ac:dyDescent="0.3">
      <c r="A516" s="13" t="s">
        <v>830</v>
      </c>
      <c r="B516" s="13">
        <v>0</v>
      </c>
      <c r="C516" s="13">
        <v>100</v>
      </c>
    </row>
    <row r="517" spans="1:3" x14ac:dyDescent="0.3">
      <c r="A517" s="13" t="s">
        <v>831</v>
      </c>
      <c r="B517" s="13">
        <v>0</v>
      </c>
      <c r="C517" s="13">
        <v>100</v>
      </c>
    </row>
    <row r="518" spans="1:3" x14ac:dyDescent="0.3">
      <c r="A518" s="13" t="s">
        <v>832</v>
      </c>
      <c r="B518" s="13">
        <v>0</v>
      </c>
      <c r="C518" s="13">
        <v>100</v>
      </c>
    </row>
    <row r="519" spans="1:3" x14ac:dyDescent="0.3">
      <c r="A519" s="13" t="s">
        <v>833</v>
      </c>
      <c r="B519" s="13">
        <v>0.1</v>
      </c>
      <c r="C519" s="13">
        <v>100</v>
      </c>
    </row>
    <row r="520" spans="1:3" x14ac:dyDescent="0.3">
      <c r="A520" s="13" t="s">
        <v>834</v>
      </c>
      <c r="B520" s="13">
        <v>0.1</v>
      </c>
      <c r="C520" s="13">
        <v>100</v>
      </c>
    </row>
    <row r="521" spans="1:3" x14ac:dyDescent="0.3">
      <c r="A521" s="13" t="s">
        <v>835</v>
      </c>
      <c r="B521" s="13">
        <v>0.3</v>
      </c>
      <c r="C521" s="13">
        <v>100</v>
      </c>
    </row>
    <row r="522" spans="1:3" x14ac:dyDescent="0.3">
      <c r="A522" s="13" t="s">
        <v>836</v>
      </c>
      <c r="B522" s="13">
        <v>0</v>
      </c>
      <c r="C522" s="13">
        <v>100</v>
      </c>
    </row>
    <row r="523" spans="1:3" x14ac:dyDescent="0.3">
      <c r="A523" s="13" t="s">
        <v>837</v>
      </c>
      <c r="B523" s="13">
        <v>0</v>
      </c>
      <c r="C523" s="13">
        <v>100</v>
      </c>
    </row>
    <row r="524" spans="1:3" x14ac:dyDescent="0.3">
      <c r="A524" s="13" t="s">
        <v>838</v>
      </c>
      <c r="B524" s="13">
        <v>0.1</v>
      </c>
      <c r="C524" s="13">
        <v>100</v>
      </c>
    </row>
    <row r="525" spans="1:3" x14ac:dyDescent="0.3">
      <c r="A525" s="13" t="s">
        <v>839</v>
      </c>
      <c r="B525" s="13">
        <v>0.3</v>
      </c>
      <c r="C525" s="13">
        <v>100</v>
      </c>
    </row>
    <row r="526" spans="1:3" x14ac:dyDescent="0.3">
      <c r="A526" s="13" t="s">
        <v>840</v>
      </c>
      <c r="B526" s="13">
        <v>0</v>
      </c>
      <c r="C526" s="13">
        <v>100</v>
      </c>
    </row>
    <row r="527" spans="1:3" x14ac:dyDescent="0.3">
      <c r="A527" s="13" t="s">
        <v>841</v>
      </c>
      <c r="B527" s="13">
        <v>0</v>
      </c>
      <c r="C527" s="13">
        <v>100</v>
      </c>
    </row>
    <row r="528" spans="1:3" x14ac:dyDescent="0.3">
      <c r="A528" s="13" t="s">
        <v>842</v>
      </c>
      <c r="B528" s="13">
        <v>0</v>
      </c>
      <c r="C528" s="13">
        <v>100</v>
      </c>
    </row>
    <row r="529" spans="1:3" x14ac:dyDescent="0.3">
      <c r="A529" s="13" t="s">
        <v>843</v>
      </c>
      <c r="B529" s="13">
        <v>0.2</v>
      </c>
      <c r="C529" s="13">
        <v>100</v>
      </c>
    </row>
    <row r="530" spans="1:3" x14ac:dyDescent="0.3">
      <c r="A530" s="13" t="s">
        <v>844</v>
      </c>
      <c r="B530" s="13">
        <v>0.1</v>
      </c>
      <c r="C530" s="13">
        <v>100</v>
      </c>
    </row>
    <row r="531" spans="1:3" x14ac:dyDescent="0.3">
      <c r="A531" s="13" t="s">
        <v>845</v>
      </c>
      <c r="B531" s="13">
        <v>0.7</v>
      </c>
      <c r="C531" s="13">
        <v>100</v>
      </c>
    </row>
    <row r="532" spans="1:3" x14ac:dyDescent="0.3">
      <c r="A532" s="13" t="s">
        <v>846</v>
      </c>
      <c r="B532" s="13">
        <v>0</v>
      </c>
      <c r="C532" s="13">
        <v>100</v>
      </c>
    </row>
    <row r="533" spans="1:3" x14ac:dyDescent="0.3">
      <c r="A533" s="13" t="s">
        <v>847</v>
      </c>
      <c r="B533" s="13">
        <v>0</v>
      </c>
      <c r="C533" s="13">
        <v>100</v>
      </c>
    </row>
    <row r="534" spans="1:3" x14ac:dyDescent="0.3">
      <c r="A534" s="13" t="s">
        <v>848</v>
      </c>
      <c r="B534" s="13">
        <v>0.1</v>
      </c>
      <c r="C534" s="13">
        <v>100</v>
      </c>
    </row>
    <row r="535" spans="1:3" x14ac:dyDescent="0.3">
      <c r="A535" s="13" t="s">
        <v>849</v>
      </c>
      <c r="B535" s="13">
        <v>0.2</v>
      </c>
      <c r="C535" s="13">
        <v>100</v>
      </c>
    </row>
    <row r="536" spans="1:3" x14ac:dyDescent="0.3">
      <c r="A536" s="13" t="s">
        <v>850</v>
      </c>
      <c r="B536" s="13">
        <v>56</v>
      </c>
      <c r="C536" s="13">
        <v>96</v>
      </c>
    </row>
    <row r="537" spans="1:3" x14ac:dyDescent="0.3">
      <c r="A537" s="13" t="s">
        <v>851</v>
      </c>
      <c r="B537" s="13">
        <v>14</v>
      </c>
      <c r="C537" s="13">
        <v>100</v>
      </c>
    </row>
    <row r="538" spans="1:3" x14ac:dyDescent="0.3">
      <c r="A538" s="13" t="s">
        <v>852</v>
      </c>
      <c r="B538" s="13">
        <v>0.1</v>
      </c>
      <c r="C538" s="13">
        <v>100</v>
      </c>
    </row>
    <row r="539" spans="1:3" x14ac:dyDescent="0.3">
      <c r="A539" s="13" t="s">
        <v>853</v>
      </c>
      <c r="B539" s="13">
        <v>0.1</v>
      </c>
      <c r="C539" s="13">
        <v>100</v>
      </c>
    </row>
    <row r="540" spans="1:3" x14ac:dyDescent="0.3">
      <c r="A540" s="13" t="s">
        <v>854</v>
      </c>
      <c r="B540" s="13">
        <v>0.2</v>
      </c>
      <c r="C540" s="13">
        <v>100</v>
      </c>
    </row>
    <row r="541" spans="1:3" x14ac:dyDescent="0.3">
      <c r="A541" s="13" t="s">
        <v>855</v>
      </c>
      <c r="B541" s="13">
        <v>0.1</v>
      </c>
      <c r="C541" s="13">
        <v>100</v>
      </c>
    </row>
    <row r="542" spans="1:3" x14ac:dyDescent="0.3">
      <c r="A542" s="13" t="s">
        <v>856</v>
      </c>
      <c r="B542" s="13">
        <v>0.2</v>
      </c>
      <c r="C542" s="13">
        <v>100</v>
      </c>
    </row>
    <row r="543" spans="1:3" x14ac:dyDescent="0.3">
      <c r="A543" s="13" t="s">
        <v>857</v>
      </c>
      <c r="B543" s="13">
        <v>0.1</v>
      </c>
      <c r="C543" s="13">
        <v>100</v>
      </c>
    </row>
    <row r="544" spans="1:3" x14ac:dyDescent="0.3">
      <c r="A544" s="13" t="s">
        <v>858</v>
      </c>
      <c r="B544" s="13">
        <v>0</v>
      </c>
      <c r="C544" s="13">
        <v>100</v>
      </c>
    </row>
    <row r="545" spans="1:3" x14ac:dyDescent="0.3">
      <c r="A545" s="13" t="s">
        <v>859</v>
      </c>
      <c r="B545" s="13">
        <v>1.4</v>
      </c>
      <c r="C545" s="13">
        <v>100</v>
      </c>
    </row>
    <row r="546" spans="1:3" x14ac:dyDescent="0.3">
      <c r="A546" s="13" t="s">
        <v>860</v>
      </c>
      <c r="B546" s="13">
        <v>0</v>
      </c>
      <c r="C546" s="13">
        <v>100</v>
      </c>
    </row>
    <row r="547" spans="1:3" x14ac:dyDescent="0.3">
      <c r="A547" s="13" t="s">
        <v>861</v>
      </c>
      <c r="B547" s="13">
        <v>0</v>
      </c>
      <c r="C547" s="13">
        <v>100</v>
      </c>
    </row>
    <row r="548" spans="1:3" x14ac:dyDescent="0.3">
      <c r="A548" s="13" t="s">
        <v>862</v>
      </c>
      <c r="B548" s="13">
        <v>0</v>
      </c>
      <c r="C548" s="13">
        <v>100</v>
      </c>
    </row>
    <row r="549" spans="1:3" x14ac:dyDescent="0.3">
      <c r="A549" s="13" t="s">
        <v>863</v>
      </c>
      <c r="B549" s="13">
        <v>0</v>
      </c>
      <c r="C549" s="13">
        <v>100</v>
      </c>
    </row>
    <row r="550" spans="1:3" x14ac:dyDescent="0.3">
      <c r="A550" s="13" t="s">
        <v>864</v>
      </c>
      <c r="B550" s="13">
        <v>0.1</v>
      </c>
      <c r="C550" s="13">
        <v>100</v>
      </c>
    </row>
    <row r="551" spans="1:3" x14ac:dyDescent="0.3">
      <c r="A551" s="13" t="s">
        <v>865</v>
      </c>
      <c r="B551" s="13">
        <v>0</v>
      </c>
      <c r="C551" s="13">
        <v>100</v>
      </c>
    </row>
    <row r="552" spans="1:3" x14ac:dyDescent="0.3">
      <c r="A552" s="13" t="s">
        <v>866</v>
      </c>
      <c r="B552" s="13">
        <v>0</v>
      </c>
      <c r="C552" s="13">
        <v>100</v>
      </c>
    </row>
    <row r="553" spans="1:3" x14ac:dyDescent="0.3">
      <c r="A553" s="13" t="s">
        <v>867</v>
      </c>
      <c r="B553" s="13">
        <v>0</v>
      </c>
      <c r="C553" s="13">
        <v>100</v>
      </c>
    </row>
    <row r="554" spans="1:3" x14ac:dyDescent="0.3">
      <c r="A554" s="13" t="s">
        <v>868</v>
      </c>
      <c r="B554" s="13">
        <v>0.1</v>
      </c>
      <c r="C554" s="13">
        <v>100</v>
      </c>
    </row>
    <row r="555" spans="1:3" x14ac:dyDescent="0.3">
      <c r="A555" s="13" t="s">
        <v>869</v>
      </c>
      <c r="B555" s="13">
        <v>0.1</v>
      </c>
      <c r="C555" s="13">
        <v>100</v>
      </c>
    </row>
    <row r="556" spans="1:3" x14ac:dyDescent="0.3">
      <c r="A556" s="13" t="s">
        <v>870</v>
      </c>
      <c r="B556" s="13">
        <v>0.1</v>
      </c>
      <c r="C556" s="13">
        <v>100</v>
      </c>
    </row>
    <row r="557" spans="1:3" x14ac:dyDescent="0.3">
      <c r="A557" s="13" t="s">
        <v>871</v>
      </c>
      <c r="B557" s="13">
        <v>0.2</v>
      </c>
      <c r="C557" s="13">
        <v>100</v>
      </c>
    </row>
    <row r="558" spans="1:3" x14ac:dyDescent="0.3">
      <c r="A558" s="13" t="s">
        <v>872</v>
      </c>
      <c r="B558" s="13">
        <v>0.1</v>
      </c>
      <c r="C558" s="13">
        <v>100</v>
      </c>
    </row>
    <row r="559" spans="1:3" x14ac:dyDescent="0.3">
      <c r="A559" s="13" t="s">
        <v>873</v>
      </c>
      <c r="B559" s="13">
        <v>0</v>
      </c>
      <c r="C559" s="13">
        <v>100</v>
      </c>
    </row>
    <row r="560" spans="1:3" x14ac:dyDescent="0.3">
      <c r="A560" s="13" t="s">
        <v>874</v>
      </c>
      <c r="B560" s="13">
        <v>0</v>
      </c>
      <c r="C560" s="13">
        <v>100</v>
      </c>
    </row>
    <row r="561" spans="1:3" x14ac:dyDescent="0.3">
      <c r="A561" s="13" t="s">
        <v>875</v>
      </c>
      <c r="B561" s="13">
        <v>0.2</v>
      </c>
      <c r="C561" s="13">
        <v>100</v>
      </c>
    </row>
    <row r="562" spans="1:3" x14ac:dyDescent="0.3">
      <c r="A562" s="13" t="s">
        <v>876</v>
      </c>
      <c r="B562" s="13">
        <v>0</v>
      </c>
      <c r="C562" s="13">
        <v>100</v>
      </c>
    </row>
    <row r="563" spans="1:3" x14ac:dyDescent="0.3">
      <c r="A563" s="13" t="s">
        <v>877</v>
      </c>
      <c r="B563" s="13">
        <v>0</v>
      </c>
      <c r="C563" s="13">
        <v>100</v>
      </c>
    </row>
    <row r="564" spans="1:3" x14ac:dyDescent="0.3">
      <c r="A564" s="13" t="s">
        <v>878</v>
      </c>
      <c r="B564" s="13">
        <v>0</v>
      </c>
      <c r="C564" s="13">
        <v>100</v>
      </c>
    </row>
    <row r="565" spans="1:3" x14ac:dyDescent="0.3">
      <c r="A565" s="13" t="s">
        <v>879</v>
      </c>
      <c r="B565" s="13">
        <v>0</v>
      </c>
      <c r="C565" s="13">
        <v>100</v>
      </c>
    </row>
    <row r="566" spans="1:3" x14ac:dyDescent="0.3">
      <c r="A566" s="13" t="s">
        <v>880</v>
      </c>
      <c r="B566" s="13">
        <v>0</v>
      </c>
      <c r="C566" s="13">
        <v>100</v>
      </c>
    </row>
    <row r="567" spans="1:3" x14ac:dyDescent="0.3">
      <c r="A567" s="13" t="s">
        <v>881</v>
      </c>
      <c r="B567" s="13">
        <v>0</v>
      </c>
      <c r="C567" s="13">
        <v>100</v>
      </c>
    </row>
    <row r="568" spans="1:3" x14ac:dyDescent="0.3">
      <c r="A568" s="13" t="s">
        <v>882</v>
      </c>
      <c r="B568" s="13">
        <v>0</v>
      </c>
      <c r="C568" s="13">
        <v>100</v>
      </c>
    </row>
    <row r="569" spans="1:3" x14ac:dyDescent="0.3">
      <c r="A569" s="13" t="s">
        <v>883</v>
      </c>
      <c r="B569" s="13">
        <v>0.1</v>
      </c>
      <c r="C569" s="13">
        <v>100</v>
      </c>
    </row>
    <row r="570" spans="1:3" x14ac:dyDescent="0.3">
      <c r="A570" s="13" t="s">
        <v>884</v>
      </c>
      <c r="B570" s="13">
        <v>0.1</v>
      </c>
      <c r="C570" s="13">
        <v>100</v>
      </c>
    </row>
    <row r="571" spans="1:3" x14ac:dyDescent="0.3">
      <c r="A571" s="13" t="s">
        <v>885</v>
      </c>
      <c r="B571" s="13">
        <v>0</v>
      </c>
      <c r="C571" s="13">
        <v>100</v>
      </c>
    </row>
    <row r="572" spans="1:3" x14ac:dyDescent="0.3">
      <c r="A572" s="13" t="s">
        <v>886</v>
      </c>
      <c r="B572" s="13">
        <v>0</v>
      </c>
      <c r="C572" s="13">
        <v>100</v>
      </c>
    </row>
    <row r="573" spans="1:3" x14ac:dyDescent="0.3">
      <c r="A573" s="13" t="s">
        <v>887</v>
      </c>
      <c r="B573" s="13">
        <v>0</v>
      </c>
      <c r="C573" s="13">
        <v>100</v>
      </c>
    </row>
    <row r="574" spans="1:3" x14ac:dyDescent="0.3">
      <c r="A574" s="13" t="s">
        <v>888</v>
      </c>
      <c r="B574" s="13">
        <v>1.8</v>
      </c>
      <c r="C574" s="13">
        <v>100</v>
      </c>
    </row>
    <row r="575" spans="1:3" x14ac:dyDescent="0.3">
      <c r="A575" s="13" t="s">
        <v>889</v>
      </c>
      <c r="B575" s="13">
        <v>0</v>
      </c>
      <c r="C575" s="13">
        <v>100</v>
      </c>
    </row>
    <row r="576" spans="1:3" x14ac:dyDescent="0.3">
      <c r="A576" s="13" t="s">
        <v>890</v>
      </c>
      <c r="B576" s="13">
        <v>0.1</v>
      </c>
      <c r="C576" s="13">
        <v>100</v>
      </c>
    </row>
    <row r="577" spans="1:3" x14ac:dyDescent="0.3">
      <c r="A577" s="13" t="s">
        <v>891</v>
      </c>
      <c r="B577" s="13">
        <v>0</v>
      </c>
      <c r="C577" s="13">
        <v>100</v>
      </c>
    </row>
    <row r="578" spans="1:3" x14ac:dyDescent="0.3">
      <c r="A578" s="13" t="s">
        <v>892</v>
      </c>
      <c r="B578" s="13">
        <v>0.1</v>
      </c>
      <c r="C578" s="13">
        <v>100</v>
      </c>
    </row>
    <row r="579" spans="1:3" x14ac:dyDescent="0.3">
      <c r="A579" s="13" t="s">
        <v>893</v>
      </c>
      <c r="B579" s="13">
        <v>0.1</v>
      </c>
      <c r="C579" s="13">
        <v>100</v>
      </c>
    </row>
    <row r="580" spans="1:3" x14ac:dyDescent="0.3">
      <c r="A580" s="13" t="s">
        <v>894</v>
      </c>
      <c r="B580" s="13">
        <v>0.2</v>
      </c>
      <c r="C580" s="13">
        <v>100</v>
      </c>
    </row>
    <row r="581" spans="1:3" x14ac:dyDescent="0.3">
      <c r="A581" s="13" t="s">
        <v>895</v>
      </c>
      <c r="B581" s="13">
        <v>0.2</v>
      </c>
      <c r="C581" s="13">
        <v>100</v>
      </c>
    </row>
    <row r="582" spans="1:3" x14ac:dyDescent="0.3">
      <c r="A582" s="13" t="s">
        <v>896</v>
      </c>
      <c r="B582" s="13">
        <v>0.2</v>
      </c>
      <c r="C582" s="13">
        <v>100</v>
      </c>
    </row>
    <row r="583" spans="1:3" x14ac:dyDescent="0.3">
      <c r="A583" s="13" t="s">
        <v>897</v>
      </c>
      <c r="B583" s="13">
        <v>0</v>
      </c>
      <c r="C583" s="13">
        <v>100</v>
      </c>
    </row>
    <row r="584" spans="1:3" x14ac:dyDescent="0.3">
      <c r="A584" s="13" t="s">
        <v>898</v>
      </c>
      <c r="B584" s="13">
        <v>0.2</v>
      </c>
      <c r="C584" s="13">
        <v>100</v>
      </c>
    </row>
    <row r="585" spans="1:3" x14ac:dyDescent="0.3">
      <c r="A585" s="13" t="s">
        <v>899</v>
      </c>
      <c r="B585" s="13">
        <v>0</v>
      </c>
      <c r="C585" s="13">
        <v>100</v>
      </c>
    </row>
    <row r="586" spans="1:3" x14ac:dyDescent="0.3">
      <c r="A586" s="13" t="s">
        <v>900</v>
      </c>
      <c r="B586" s="13">
        <v>59.3</v>
      </c>
      <c r="C586" s="13">
        <v>100</v>
      </c>
    </row>
    <row r="587" spans="1:3" x14ac:dyDescent="0.3">
      <c r="A587" s="13" t="s">
        <v>901</v>
      </c>
      <c r="B587" s="13">
        <v>0.1</v>
      </c>
      <c r="C587" s="13">
        <v>100</v>
      </c>
    </row>
    <row r="588" spans="1:3" x14ac:dyDescent="0.3">
      <c r="A588" s="13" t="s">
        <v>902</v>
      </c>
      <c r="B588" s="13">
        <v>0.1</v>
      </c>
      <c r="C588" s="13">
        <v>100</v>
      </c>
    </row>
    <row r="589" spans="1:3" x14ac:dyDescent="0.3">
      <c r="A589" s="13" t="s">
        <v>903</v>
      </c>
      <c r="B589" s="13">
        <v>0</v>
      </c>
      <c r="C589" s="13">
        <v>100</v>
      </c>
    </row>
    <row r="590" spans="1:3" x14ac:dyDescent="0.3">
      <c r="A590" s="13" t="s">
        <v>904</v>
      </c>
      <c r="B590" s="13">
        <v>0</v>
      </c>
      <c r="C590" s="13">
        <v>100</v>
      </c>
    </row>
    <row r="591" spans="1:3" x14ac:dyDescent="0.3">
      <c r="A591" s="13" t="s">
        <v>905</v>
      </c>
      <c r="B591" s="13">
        <v>0</v>
      </c>
      <c r="C591" s="13">
        <v>100</v>
      </c>
    </row>
    <row r="592" spans="1:3" x14ac:dyDescent="0.3">
      <c r="A592" s="13" t="s">
        <v>906</v>
      </c>
      <c r="B592" s="13">
        <v>0</v>
      </c>
      <c r="C592" s="13">
        <v>100</v>
      </c>
    </row>
    <row r="593" spans="1:3" x14ac:dyDescent="0.3">
      <c r="A593" s="13" t="s">
        <v>907</v>
      </c>
      <c r="B593" s="13">
        <v>0.2</v>
      </c>
      <c r="C593" s="13">
        <v>100</v>
      </c>
    </row>
    <row r="594" spans="1:3" x14ac:dyDescent="0.3">
      <c r="A594" s="13" t="s">
        <v>908</v>
      </c>
      <c r="B594" s="13">
        <v>0.2</v>
      </c>
      <c r="C594" s="13">
        <v>100</v>
      </c>
    </row>
    <row r="595" spans="1:3" x14ac:dyDescent="0.3">
      <c r="A595" s="13" t="s">
        <v>909</v>
      </c>
      <c r="B595" s="13">
        <v>0.1</v>
      </c>
      <c r="C595" s="13">
        <v>100</v>
      </c>
    </row>
    <row r="596" spans="1:3" x14ac:dyDescent="0.3">
      <c r="A596" s="13" t="s">
        <v>910</v>
      </c>
      <c r="B596" s="13">
        <v>0.3</v>
      </c>
      <c r="C596" s="13">
        <v>100</v>
      </c>
    </row>
    <row r="597" spans="1:3" x14ac:dyDescent="0.3">
      <c r="A597" s="13" t="s">
        <v>911</v>
      </c>
      <c r="B597" s="13">
        <v>0.5</v>
      </c>
      <c r="C597" s="13">
        <v>100</v>
      </c>
    </row>
    <row r="598" spans="1:3" x14ac:dyDescent="0.3">
      <c r="A598" s="13" t="s">
        <v>912</v>
      </c>
      <c r="B598" s="13">
        <v>0</v>
      </c>
      <c r="C598" s="13">
        <v>100</v>
      </c>
    </row>
    <row r="599" spans="1:3" x14ac:dyDescent="0.3">
      <c r="A599" s="13" t="s">
        <v>913</v>
      </c>
      <c r="B599" s="13">
        <v>0</v>
      </c>
      <c r="C599" s="13">
        <v>100</v>
      </c>
    </row>
    <row r="600" spans="1:3" x14ac:dyDescent="0.3">
      <c r="A600" s="13" t="s">
        <v>914</v>
      </c>
      <c r="B600" s="13">
        <v>0.1</v>
      </c>
      <c r="C600" s="13">
        <v>100</v>
      </c>
    </row>
    <row r="601" spans="1:3" x14ac:dyDescent="0.3">
      <c r="A601" s="13" t="s">
        <v>915</v>
      </c>
      <c r="B601" s="13">
        <v>0.1</v>
      </c>
      <c r="C601" s="13">
        <v>100</v>
      </c>
    </row>
    <row r="602" spans="1:3" x14ac:dyDescent="0.3">
      <c r="A602" s="13" t="s">
        <v>916</v>
      </c>
      <c r="B602" s="13">
        <v>0.1</v>
      </c>
      <c r="C602" s="13">
        <v>100</v>
      </c>
    </row>
    <row r="603" spans="1:3" x14ac:dyDescent="0.3">
      <c r="A603" s="13" t="s">
        <v>917</v>
      </c>
      <c r="B603" s="13">
        <v>0</v>
      </c>
      <c r="C603" s="13">
        <v>100</v>
      </c>
    </row>
    <row r="604" spans="1:3" x14ac:dyDescent="0.3">
      <c r="A604" s="13" t="s">
        <v>918</v>
      </c>
      <c r="B604" s="13">
        <v>0</v>
      </c>
      <c r="C604" s="13">
        <v>100</v>
      </c>
    </row>
    <row r="605" spans="1:3" x14ac:dyDescent="0.3">
      <c r="A605" s="13" t="s">
        <v>919</v>
      </c>
      <c r="B605" s="13">
        <v>0</v>
      </c>
      <c r="C605" s="13">
        <v>100</v>
      </c>
    </row>
    <row r="606" spans="1:3" x14ac:dyDescent="0.3">
      <c r="A606" s="13" t="s">
        <v>920</v>
      </c>
      <c r="B606" s="13">
        <v>2.7</v>
      </c>
      <c r="C606" s="13">
        <v>100</v>
      </c>
    </row>
    <row r="607" spans="1:3" x14ac:dyDescent="0.3">
      <c r="A607" s="13" t="s">
        <v>921</v>
      </c>
      <c r="B607" s="13">
        <v>0</v>
      </c>
      <c r="C607" s="13">
        <v>100</v>
      </c>
    </row>
    <row r="608" spans="1:3" x14ac:dyDescent="0.3">
      <c r="A608" s="13" t="s">
        <v>922</v>
      </c>
      <c r="B608" s="13">
        <v>0</v>
      </c>
      <c r="C608" s="13">
        <v>100</v>
      </c>
    </row>
    <row r="609" spans="1:3" x14ac:dyDescent="0.3">
      <c r="A609" s="13" t="s">
        <v>923</v>
      </c>
      <c r="B609" s="13">
        <v>0.1</v>
      </c>
      <c r="C609" s="13">
        <v>100</v>
      </c>
    </row>
    <row r="610" spans="1:3" x14ac:dyDescent="0.3">
      <c r="A610" s="13" t="s">
        <v>924</v>
      </c>
      <c r="B610" s="13">
        <v>0</v>
      </c>
      <c r="C610" s="13">
        <v>54</v>
      </c>
    </row>
    <row r="611" spans="1:3" x14ac:dyDescent="0.3">
      <c r="A611" s="13" t="s">
        <v>925</v>
      </c>
      <c r="B611" s="13">
        <v>0</v>
      </c>
      <c r="C611" s="13">
        <v>100</v>
      </c>
    </row>
    <row r="612" spans="1:3" x14ac:dyDescent="0.3">
      <c r="A612" s="13" t="s">
        <v>926</v>
      </c>
      <c r="B612" s="13">
        <v>0</v>
      </c>
      <c r="C612" s="13">
        <v>100</v>
      </c>
    </row>
    <row r="613" spans="1:3" x14ac:dyDescent="0.3">
      <c r="A613" s="13" t="s">
        <v>927</v>
      </c>
      <c r="B613" s="13">
        <v>0</v>
      </c>
      <c r="C613" s="13">
        <v>100</v>
      </c>
    </row>
    <row r="614" spans="1:3" x14ac:dyDescent="0.3">
      <c r="A614" s="13" t="s">
        <v>928</v>
      </c>
      <c r="B614" s="13">
        <v>0</v>
      </c>
      <c r="C614" s="13">
        <v>100</v>
      </c>
    </row>
    <row r="615" spans="1:3" x14ac:dyDescent="0.3">
      <c r="A615" s="13" t="s">
        <v>929</v>
      </c>
      <c r="B615" s="13">
        <v>0</v>
      </c>
      <c r="C615" s="13">
        <v>100</v>
      </c>
    </row>
    <row r="616" spans="1:3" x14ac:dyDescent="0.3">
      <c r="A616" s="13" t="s">
        <v>930</v>
      </c>
      <c r="B616" s="13">
        <v>0</v>
      </c>
      <c r="C616" s="13">
        <v>100</v>
      </c>
    </row>
    <row r="617" spans="1:3" x14ac:dyDescent="0.3">
      <c r="A617" s="13" t="s">
        <v>931</v>
      </c>
      <c r="B617" s="13">
        <v>0.1</v>
      </c>
      <c r="C617" s="13">
        <v>100</v>
      </c>
    </row>
    <row r="618" spans="1:3" x14ac:dyDescent="0.3">
      <c r="A618" s="13" t="s">
        <v>932</v>
      </c>
      <c r="B618" s="13">
        <v>0</v>
      </c>
      <c r="C618" s="13">
        <v>100</v>
      </c>
    </row>
    <row r="619" spans="1:3" x14ac:dyDescent="0.3">
      <c r="A619" s="13" t="s">
        <v>933</v>
      </c>
      <c r="B619" s="13">
        <v>0</v>
      </c>
      <c r="C619" s="13">
        <v>100</v>
      </c>
    </row>
    <row r="620" spans="1:3" x14ac:dyDescent="0.3">
      <c r="A620" s="13" t="s">
        <v>934</v>
      </c>
      <c r="B620" s="13">
        <v>0.1</v>
      </c>
      <c r="C620" s="13">
        <v>100</v>
      </c>
    </row>
    <row r="621" spans="1:3" x14ac:dyDescent="0.3">
      <c r="A621" s="13" t="s">
        <v>935</v>
      </c>
      <c r="B621" s="13">
        <v>0.2</v>
      </c>
      <c r="C621" s="13">
        <v>100</v>
      </c>
    </row>
    <row r="622" spans="1:3" x14ac:dyDescent="0.3">
      <c r="A622" s="13" t="s">
        <v>936</v>
      </c>
      <c r="B622" s="13">
        <v>0</v>
      </c>
      <c r="C622" s="13">
        <v>100</v>
      </c>
    </row>
    <row r="623" spans="1:3" x14ac:dyDescent="0.3">
      <c r="A623" s="13" t="s">
        <v>937</v>
      </c>
      <c r="B623" s="13">
        <v>0</v>
      </c>
      <c r="C623" s="13">
        <v>100</v>
      </c>
    </row>
    <row r="624" spans="1:3" x14ac:dyDescent="0.3">
      <c r="A624" s="13" t="s">
        <v>938</v>
      </c>
      <c r="B624" s="13">
        <v>0</v>
      </c>
      <c r="C624" s="13">
        <v>100</v>
      </c>
    </row>
    <row r="625" spans="1:3" x14ac:dyDescent="0.3">
      <c r="A625" s="13" t="s">
        <v>939</v>
      </c>
      <c r="B625" s="13">
        <v>0</v>
      </c>
      <c r="C625" s="13">
        <v>100</v>
      </c>
    </row>
    <row r="626" spans="1:3" x14ac:dyDescent="0.3">
      <c r="A626" s="13" t="s">
        <v>940</v>
      </c>
      <c r="B626" s="13">
        <v>0.1</v>
      </c>
      <c r="C626" s="13">
        <v>100</v>
      </c>
    </row>
    <row r="627" spans="1:3" x14ac:dyDescent="0.3">
      <c r="A627" s="13" t="s">
        <v>941</v>
      </c>
      <c r="B627" s="13">
        <v>0</v>
      </c>
      <c r="C627" s="13">
        <v>100</v>
      </c>
    </row>
    <row r="628" spans="1:3" x14ac:dyDescent="0.3">
      <c r="A628" s="13" t="s">
        <v>942</v>
      </c>
      <c r="B628" s="13">
        <v>0.1</v>
      </c>
      <c r="C628" s="13">
        <v>100</v>
      </c>
    </row>
    <row r="629" spans="1:3" x14ac:dyDescent="0.3">
      <c r="A629" s="13" t="s">
        <v>943</v>
      </c>
      <c r="B629" s="13">
        <v>0.1</v>
      </c>
      <c r="C629" s="13">
        <v>100</v>
      </c>
    </row>
    <row r="630" spans="1:3" x14ac:dyDescent="0.3">
      <c r="A630" s="13" t="s">
        <v>944</v>
      </c>
      <c r="B630" s="13">
        <v>0</v>
      </c>
      <c r="C630" s="13">
        <v>100</v>
      </c>
    </row>
    <row r="631" spans="1:3" x14ac:dyDescent="0.3">
      <c r="A631" s="13" t="s">
        <v>945</v>
      </c>
      <c r="B631" s="13">
        <v>0.1</v>
      </c>
      <c r="C631" s="13">
        <v>100</v>
      </c>
    </row>
    <row r="632" spans="1:3" x14ac:dyDescent="0.3">
      <c r="A632" s="13" t="s">
        <v>946</v>
      </c>
      <c r="B632" s="13">
        <v>0</v>
      </c>
      <c r="C632" s="13">
        <v>100</v>
      </c>
    </row>
    <row r="633" spans="1:3" x14ac:dyDescent="0.3">
      <c r="A633" s="13" t="s">
        <v>947</v>
      </c>
      <c r="B633" s="13">
        <v>0</v>
      </c>
      <c r="C633" s="13">
        <v>100</v>
      </c>
    </row>
    <row r="634" spans="1:3" x14ac:dyDescent="0.3">
      <c r="A634" s="13" t="s">
        <v>948</v>
      </c>
      <c r="B634" s="13">
        <v>0</v>
      </c>
      <c r="C634" s="13">
        <v>100</v>
      </c>
    </row>
    <row r="635" spans="1:3" x14ac:dyDescent="0.3">
      <c r="A635" s="13" t="s">
        <v>949</v>
      </c>
      <c r="B635" s="13">
        <v>0</v>
      </c>
      <c r="C635" s="13">
        <v>92</v>
      </c>
    </row>
    <row r="636" spans="1:3" x14ac:dyDescent="0.3">
      <c r="A636" s="13" t="s">
        <v>950</v>
      </c>
      <c r="B636" s="13">
        <v>0.2</v>
      </c>
      <c r="C636" s="13">
        <v>100</v>
      </c>
    </row>
    <row r="637" spans="1:3" x14ac:dyDescent="0.3">
      <c r="A637" s="13" t="s">
        <v>951</v>
      </c>
      <c r="B637" s="13">
        <v>0.1</v>
      </c>
      <c r="C637" s="13">
        <v>100</v>
      </c>
    </row>
    <row r="638" spans="1:3" x14ac:dyDescent="0.3">
      <c r="A638" s="13" t="s">
        <v>952</v>
      </c>
      <c r="B638" s="13">
        <v>0</v>
      </c>
      <c r="C638" s="13">
        <v>100</v>
      </c>
    </row>
    <row r="639" spans="1:3" x14ac:dyDescent="0.3">
      <c r="A639" s="13" t="s">
        <v>953</v>
      </c>
      <c r="B639" s="13">
        <v>0</v>
      </c>
      <c r="C639" s="13">
        <v>100</v>
      </c>
    </row>
    <row r="640" spans="1:3" x14ac:dyDescent="0.3">
      <c r="A640" s="13" t="s">
        <v>954</v>
      </c>
      <c r="B640" s="13">
        <v>0</v>
      </c>
      <c r="C640" s="13">
        <v>100</v>
      </c>
    </row>
    <row r="641" spans="1:3" x14ac:dyDescent="0.3">
      <c r="A641" s="13" t="s">
        <v>955</v>
      </c>
      <c r="B641" s="13">
        <v>0</v>
      </c>
      <c r="C641" s="13">
        <v>100</v>
      </c>
    </row>
    <row r="642" spans="1:3" x14ac:dyDescent="0.3">
      <c r="A642" s="13" t="s">
        <v>956</v>
      </c>
      <c r="B642" s="13">
        <v>0</v>
      </c>
      <c r="C642" s="13">
        <v>100</v>
      </c>
    </row>
    <row r="643" spans="1:3" x14ac:dyDescent="0.3">
      <c r="A643" s="13" t="s">
        <v>957</v>
      </c>
      <c r="B643" s="13">
        <v>0.1</v>
      </c>
      <c r="C643" s="13">
        <v>100</v>
      </c>
    </row>
    <row r="644" spans="1:3" x14ac:dyDescent="0.3">
      <c r="A644" s="13" t="s">
        <v>958</v>
      </c>
      <c r="B644" s="13">
        <v>0</v>
      </c>
      <c r="C644" s="13">
        <v>100</v>
      </c>
    </row>
    <row r="645" spans="1:3" x14ac:dyDescent="0.3">
      <c r="A645" s="13" t="s">
        <v>959</v>
      </c>
      <c r="B645" s="13">
        <v>0</v>
      </c>
      <c r="C645" s="13">
        <v>100</v>
      </c>
    </row>
    <row r="646" spans="1:3" x14ac:dyDescent="0.3">
      <c r="A646" s="13" t="s">
        <v>960</v>
      </c>
      <c r="B646" s="13">
        <v>0</v>
      </c>
      <c r="C646" s="13">
        <v>100</v>
      </c>
    </row>
    <row r="647" spans="1:3" x14ac:dyDescent="0.3">
      <c r="A647" s="13" t="s">
        <v>961</v>
      </c>
      <c r="B647" s="13">
        <v>0</v>
      </c>
      <c r="C647" s="13">
        <v>100</v>
      </c>
    </row>
    <row r="648" spans="1:3" x14ac:dyDescent="0.3">
      <c r="A648" s="13" t="s">
        <v>962</v>
      </c>
      <c r="B648" s="13">
        <v>0</v>
      </c>
      <c r="C648" s="13">
        <v>100</v>
      </c>
    </row>
    <row r="649" spans="1:3" x14ac:dyDescent="0.3">
      <c r="A649" s="13" t="s">
        <v>963</v>
      </c>
      <c r="B649" s="13">
        <v>0</v>
      </c>
      <c r="C649" s="13">
        <v>100</v>
      </c>
    </row>
    <row r="650" spans="1:3" x14ac:dyDescent="0.3">
      <c r="A650" s="13" t="s">
        <v>964</v>
      </c>
      <c r="B650" s="13">
        <v>0</v>
      </c>
      <c r="C650" s="13">
        <v>100</v>
      </c>
    </row>
    <row r="651" spans="1:3" x14ac:dyDescent="0.3">
      <c r="A651" s="13" t="s">
        <v>965</v>
      </c>
      <c r="B651" s="13">
        <v>0.5</v>
      </c>
      <c r="C651" s="13">
        <v>100</v>
      </c>
    </row>
    <row r="652" spans="1:3" x14ac:dyDescent="0.3">
      <c r="A652" s="13" t="s">
        <v>966</v>
      </c>
      <c r="B652" s="13">
        <v>0.1</v>
      </c>
      <c r="C652" s="13">
        <v>100</v>
      </c>
    </row>
    <row r="653" spans="1:3" x14ac:dyDescent="0.3">
      <c r="A653" s="13" t="s">
        <v>967</v>
      </c>
      <c r="B653" s="13">
        <v>1</v>
      </c>
      <c r="C653" s="13">
        <v>100</v>
      </c>
    </row>
    <row r="654" spans="1:3" x14ac:dyDescent="0.3">
      <c r="A654" s="13" t="s">
        <v>968</v>
      </c>
      <c r="B654" s="13">
        <v>0</v>
      </c>
      <c r="C654" s="13">
        <v>100</v>
      </c>
    </row>
    <row r="655" spans="1:3" x14ac:dyDescent="0.3">
      <c r="A655" s="13" t="s">
        <v>969</v>
      </c>
      <c r="B655" s="13">
        <v>0</v>
      </c>
      <c r="C655" s="13">
        <v>100</v>
      </c>
    </row>
    <row r="656" spans="1:3" x14ac:dyDescent="0.3">
      <c r="A656" s="13" t="s">
        <v>970</v>
      </c>
      <c r="B656" s="13">
        <v>0</v>
      </c>
      <c r="C656" s="13">
        <v>100</v>
      </c>
    </row>
    <row r="657" spans="1:3" x14ac:dyDescent="0.3">
      <c r="A657" s="13" t="s">
        <v>971</v>
      </c>
      <c r="B657" s="13">
        <v>0</v>
      </c>
      <c r="C657" s="13">
        <v>100</v>
      </c>
    </row>
    <row r="658" spans="1:3" x14ac:dyDescent="0.3">
      <c r="A658" s="13" t="s">
        <v>972</v>
      </c>
      <c r="B658" s="13">
        <v>0</v>
      </c>
      <c r="C658" s="13">
        <v>100</v>
      </c>
    </row>
    <row r="659" spans="1:3" x14ac:dyDescent="0.3">
      <c r="A659" s="13" t="s">
        <v>973</v>
      </c>
      <c r="B659" s="13">
        <v>0.1</v>
      </c>
      <c r="C659" s="13">
        <v>100</v>
      </c>
    </row>
    <row r="660" spans="1:3" x14ac:dyDescent="0.3">
      <c r="A660" s="13" t="s">
        <v>974</v>
      </c>
      <c r="B660" s="13">
        <v>0.1</v>
      </c>
      <c r="C660" s="13">
        <v>100</v>
      </c>
    </row>
    <row r="661" spans="1:3" x14ac:dyDescent="0.3">
      <c r="A661" s="13" t="s">
        <v>975</v>
      </c>
      <c r="B661" s="13">
        <v>0.3</v>
      </c>
      <c r="C661" s="13">
        <v>100</v>
      </c>
    </row>
    <row r="662" spans="1:3" x14ac:dyDescent="0.3">
      <c r="A662" s="13" t="s">
        <v>976</v>
      </c>
      <c r="B662" s="13">
        <v>0</v>
      </c>
      <c r="C662" s="13">
        <v>100</v>
      </c>
    </row>
    <row r="663" spans="1:3" x14ac:dyDescent="0.3">
      <c r="A663" s="13" t="s">
        <v>977</v>
      </c>
      <c r="B663" s="13">
        <v>0.1</v>
      </c>
      <c r="C663" s="13">
        <v>100</v>
      </c>
    </row>
    <row r="664" spans="1:3" x14ac:dyDescent="0.3">
      <c r="A664" s="13" t="s">
        <v>978</v>
      </c>
      <c r="B664" s="13">
        <v>0</v>
      </c>
      <c r="C664" s="13">
        <v>100</v>
      </c>
    </row>
    <row r="665" spans="1:3" x14ac:dyDescent="0.3">
      <c r="A665" s="13" t="s">
        <v>979</v>
      </c>
      <c r="B665" s="13">
        <v>0.5</v>
      </c>
      <c r="C665" s="13">
        <v>100</v>
      </c>
    </row>
    <row r="666" spans="1:3" x14ac:dyDescent="0.3">
      <c r="A666" s="13" t="s">
        <v>980</v>
      </c>
      <c r="B666" s="13">
        <v>0</v>
      </c>
      <c r="C666" s="13">
        <v>100</v>
      </c>
    </row>
    <row r="667" spans="1:3" x14ac:dyDescent="0.3">
      <c r="A667" s="13" t="s">
        <v>981</v>
      </c>
      <c r="B667" s="13">
        <v>0</v>
      </c>
      <c r="C667" s="13">
        <v>100</v>
      </c>
    </row>
    <row r="668" spans="1:3" x14ac:dyDescent="0.3">
      <c r="A668" s="13" t="s">
        <v>982</v>
      </c>
      <c r="B668" s="13">
        <v>0</v>
      </c>
      <c r="C668" s="13">
        <v>100</v>
      </c>
    </row>
    <row r="669" spans="1:3" x14ac:dyDescent="0.3">
      <c r="A669" s="13" t="s">
        <v>983</v>
      </c>
      <c r="B669" s="13">
        <v>0</v>
      </c>
      <c r="C669" s="13">
        <v>100</v>
      </c>
    </row>
    <row r="670" spans="1:3" x14ac:dyDescent="0.3">
      <c r="A670" s="13" t="s">
        <v>984</v>
      </c>
      <c r="B670" s="13">
        <v>0</v>
      </c>
      <c r="C670" s="13">
        <v>100</v>
      </c>
    </row>
    <row r="671" spans="1:3" x14ac:dyDescent="0.3">
      <c r="A671" s="13" t="s">
        <v>985</v>
      </c>
      <c r="B671" s="13">
        <v>0</v>
      </c>
      <c r="C671" s="13">
        <v>100</v>
      </c>
    </row>
    <row r="672" spans="1:3" x14ac:dyDescent="0.3">
      <c r="A672" s="13" t="s">
        <v>986</v>
      </c>
      <c r="B672" s="13">
        <v>0</v>
      </c>
      <c r="C672" s="13">
        <v>100</v>
      </c>
    </row>
    <row r="673" spans="1:3" x14ac:dyDescent="0.3">
      <c r="A673" s="13" t="s">
        <v>987</v>
      </c>
      <c r="B673" s="13">
        <v>0</v>
      </c>
      <c r="C673" s="13">
        <v>100</v>
      </c>
    </row>
    <row r="674" spans="1:3" x14ac:dyDescent="0.3">
      <c r="A674" s="13" t="s">
        <v>988</v>
      </c>
      <c r="B674" s="13">
        <v>0.1</v>
      </c>
      <c r="C674" s="13">
        <v>100</v>
      </c>
    </row>
    <row r="675" spans="1:3" x14ac:dyDescent="0.3">
      <c r="A675" s="13" t="s">
        <v>989</v>
      </c>
      <c r="B675" s="13">
        <v>0</v>
      </c>
      <c r="C675" s="13">
        <v>100</v>
      </c>
    </row>
    <row r="676" spans="1:3" x14ac:dyDescent="0.3">
      <c r="A676" s="13" t="s">
        <v>990</v>
      </c>
      <c r="B676" s="13">
        <v>0</v>
      </c>
      <c r="C676" s="13">
        <v>100</v>
      </c>
    </row>
    <row r="677" spans="1:3" x14ac:dyDescent="0.3">
      <c r="A677" s="13" t="s">
        <v>991</v>
      </c>
      <c r="B677" s="13">
        <v>0.1</v>
      </c>
      <c r="C677" s="13">
        <v>100</v>
      </c>
    </row>
    <row r="678" spans="1:3" x14ac:dyDescent="0.3">
      <c r="A678" s="13" t="s">
        <v>992</v>
      </c>
      <c r="B678" s="13">
        <v>0</v>
      </c>
      <c r="C678" s="13">
        <v>100</v>
      </c>
    </row>
    <row r="679" spans="1:3" x14ac:dyDescent="0.3">
      <c r="A679" s="13" t="s">
        <v>993</v>
      </c>
      <c r="B679" s="13">
        <v>0</v>
      </c>
      <c r="C679" s="13">
        <v>88</v>
      </c>
    </row>
    <row r="680" spans="1:3" x14ac:dyDescent="0.3">
      <c r="A680" s="13" t="s">
        <v>994</v>
      </c>
      <c r="B680" s="13">
        <v>0</v>
      </c>
      <c r="C680" s="13">
        <v>100</v>
      </c>
    </row>
    <row r="681" spans="1:3" x14ac:dyDescent="0.3">
      <c r="A681" s="13" t="s">
        <v>995</v>
      </c>
      <c r="B681" s="13">
        <v>0</v>
      </c>
      <c r="C681" s="13">
        <v>100</v>
      </c>
    </row>
    <row r="682" spans="1:3" x14ac:dyDescent="0.3">
      <c r="A682" s="13" t="s">
        <v>996</v>
      </c>
      <c r="B682" s="13">
        <v>0</v>
      </c>
      <c r="C682" s="13">
        <v>100</v>
      </c>
    </row>
    <row r="683" spans="1:3" x14ac:dyDescent="0.3">
      <c r="A683" s="13" t="s">
        <v>997</v>
      </c>
      <c r="B683" s="13">
        <v>0</v>
      </c>
      <c r="C683" s="13">
        <v>100</v>
      </c>
    </row>
    <row r="684" spans="1:3" x14ac:dyDescent="0.3">
      <c r="A684" s="13" t="s">
        <v>998</v>
      </c>
      <c r="B684" s="13">
        <v>0</v>
      </c>
      <c r="C684" s="13">
        <v>100</v>
      </c>
    </row>
    <row r="685" spans="1:3" x14ac:dyDescent="0.3">
      <c r="A685" s="13" t="s">
        <v>999</v>
      </c>
      <c r="B685" s="13">
        <v>0</v>
      </c>
      <c r="C685" s="13">
        <v>100</v>
      </c>
    </row>
    <row r="686" spans="1:3" x14ac:dyDescent="0.3">
      <c r="A686" s="13" t="s">
        <v>1000</v>
      </c>
      <c r="B686" s="13">
        <v>0</v>
      </c>
      <c r="C686" s="13">
        <v>100</v>
      </c>
    </row>
    <row r="687" spans="1:3" x14ac:dyDescent="0.3">
      <c r="A687" s="13" t="s">
        <v>1001</v>
      </c>
      <c r="B687" s="13">
        <v>0</v>
      </c>
      <c r="C687" s="13">
        <v>100</v>
      </c>
    </row>
    <row r="688" spans="1:3" x14ac:dyDescent="0.3">
      <c r="A688" s="13" t="s">
        <v>1002</v>
      </c>
      <c r="B688" s="13">
        <v>0</v>
      </c>
      <c r="C688" s="13">
        <v>100</v>
      </c>
    </row>
    <row r="689" spans="1:3" x14ac:dyDescent="0.3">
      <c r="A689" s="13" t="s">
        <v>1003</v>
      </c>
      <c r="B689" s="13">
        <v>0</v>
      </c>
      <c r="C689" s="13">
        <v>100</v>
      </c>
    </row>
    <row r="690" spans="1:3" x14ac:dyDescent="0.3">
      <c r="A690" s="13" t="s">
        <v>1004</v>
      </c>
      <c r="B690" s="13">
        <v>0</v>
      </c>
      <c r="C690" s="13">
        <v>100</v>
      </c>
    </row>
    <row r="691" spans="1:3" x14ac:dyDescent="0.3">
      <c r="A691" s="13" t="s">
        <v>1005</v>
      </c>
      <c r="B691" s="13">
        <v>0</v>
      </c>
      <c r="C691" s="13">
        <v>100</v>
      </c>
    </row>
    <row r="692" spans="1:3" x14ac:dyDescent="0.3">
      <c r="A692" s="13" t="s">
        <v>1006</v>
      </c>
      <c r="B692" s="13">
        <v>0</v>
      </c>
      <c r="C692" s="13">
        <v>100</v>
      </c>
    </row>
    <row r="693" spans="1:3" x14ac:dyDescent="0.3">
      <c r="A693" s="13" t="s">
        <v>1007</v>
      </c>
      <c r="B693" s="13">
        <v>0</v>
      </c>
      <c r="C693" s="13">
        <v>100</v>
      </c>
    </row>
    <row r="694" spans="1:3" x14ac:dyDescent="0.3">
      <c r="A694" s="13" t="s">
        <v>1008</v>
      </c>
      <c r="B694" s="13">
        <v>0</v>
      </c>
      <c r="C694" s="13">
        <v>100</v>
      </c>
    </row>
    <row r="695" spans="1:3" x14ac:dyDescent="0.3">
      <c r="A695" s="13" t="s">
        <v>1009</v>
      </c>
      <c r="B695" s="13">
        <v>0</v>
      </c>
      <c r="C695" s="13">
        <v>100</v>
      </c>
    </row>
    <row r="696" spans="1:3" x14ac:dyDescent="0.3">
      <c r="A696" s="13" t="s">
        <v>1010</v>
      </c>
      <c r="B696" s="13">
        <v>0</v>
      </c>
      <c r="C696" s="13">
        <v>100</v>
      </c>
    </row>
    <row r="697" spans="1:3" x14ac:dyDescent="0.3">
      <c r="A697" s="13" t="s">
        <v>1011</v>
      </c>
      <c r="B697" s="13">
        <v>0</v>
      </c>
      <c r="C697" s="13">
        <v>100</v>
      </c>
    </row>
    <row r="698" spans="1:3" x14ac:dyDescent="0.3">
      <c r="A698" s="13" t="s">
        <v>1012</v>
      </c>
      <c r="B698" s="13">
        <v>0</v>
      </c>
      <c r="C698" s="13">
        <v>100</v>
      </c>
    </row>
    <row r="699" spans="1:3" x14ac:dyDescent="0.3">
      <c r="A699" s="13" t="s">
        <v>1013</v>
      </c>
      <c r="B699" s="13">
        <v>0</v>
      </c>
      <c r="C699" s="13">
        <v>100</v>
      </c>
    </row>
    <row r="700" spans="1:3" x14ac:dyDescent="0.3">
      <c r="A700" s="13" t="s">
        <v>1014</v>
      </c>
      <c r="B700" s="13">
        <v>0</v>
      </c>
      <c r="C700" s="13">
        <v>100</v>
      </c>
    </row>
    <row r="701" spans="1:3" x14ac:dyDescent="0.3">
      <c r="A701" s="13" t="s">
        <v>1015</v>
      </c>
      <c r="B701" s="13">
        <v>0</v>
      </c>
      <c r="C701" s="13">
        <v>100</v>
      </c>
    </row>
    <row r="702" spans="1:3" x14ac:dyDescent="0.3">
      <c r="A702" s="13" t="s">
        <v>1016</v>
      </c>
      <c r="B702" s="13">
        <v>0</v>
      </c>
      <c r="C702" s="13">
        <v>100</v>
      </c>
    </row>
    <row r="703" spans="1:3" x14ac:dyDescent="0.3">
      <c r="A703" s="13" t="s">
        <v>1017</v>
      </c>
      <c r="B703" s="13">
        <v>0</v>
      </c>
      <c r="C703" s="13">
        <v>100</v>
      </c>
    </row>
    <row r="704" spans="1:3" x14ac:dyDescent="0.3">
      <c r="A704" s="13" t="s">
        <v>1018</v>
      </c>
      <c r="B704" s="13">
        <v>0</v>
      </c>
      <c r="C704" s="13">
        <v>100</v>
      </c>
    </row>
    <row r="705" spans="1:3" x14ac:dyDescent="0.3">
      <c r="A705" s="13" t="s">
        <v>1019</v>
      </c>
      <c r="B705" s="13">
        <v>0</v>
      </c>
      <c r="C705" s="13">
        <v>100</v>
      </c>
    </row>
    <row r="706" spans="1:3" x14ac:dyDescent="0.3">
      <c r="A706" s="13" t="s">
        <v>1020</v>
      </c>
      <c r="B706" s="13">
        <v>0</v>
      </c>
      <c r="C706" s="13">
        <v>100</v>
      </c>
    </row>
    <row r="707" spans="1:3" x14ac:dyDescent="0.3">
      <c r="A707" s="13" t="s">
        <v>1021</v>
      </c>
      <c r="B707" s="13">
        <v>0</v>
      </c>
      <c r="C707" s="13">
        <v>100</v>
      </c>
    </row>
    <row r="708" spans="1:3" x14ac:dyDescent="0.3">
      <c r="A708" s="13" t="s">
        <v>1022</v>
      </c>
      <c r="B708" s="13">
        <v>0</v>
      </c>
      <c r="C708" s="13">
        <v>100</v>
      </c>
    </row>
    <row r="709" spans="1:3" x14ac:dyDescent="0.3">
      <c r="A709" s="13" t="s">
        <v>1023</v>
      </c>
      <c r="B709" s="13">
        <v>0</v>
      </c>
      <c r="C709" s="13">
        <v>100</v>
      </c>
    </row>
    <row r="710" spans="1:3" x14ac:dyDescent="0.3">
      <c r="A710" s="13" t="s">
        <v>1024</v>
      </c>
      <c r="B710" s="13">
        <v>0</v>
      </c>
      <c r="C710" s="13">
        <v>100</v>
      </c>
    </row>
    <row r="711" spans="1:3" x14ac:dyDescent="0.3">
      <c r="A711" s="13" t="s">
        <v>1025</v>
      </c>
      <c r="B711" s="13">
        <v>0</v>
      </c>
      <c r="C711" s="13">
        <v>100</v>
      </c>
    </row>
    <row r="712" spans="1:3" x14ac:dyDescent="0.3">
      <c r="A712" s="13" t="s">
        <v>1026</v>
      </c>
      <c r="B712" s="13">
        <v>0</v>
      </c>
      <c r="C712" s="13">
        <v>100</v>
      </c>
    </row>
    <row r="713" spans="1:3" x14ac:dyDescent="0.3">
      <c r="A713" s="13" t="s">
        <v>1027</v>
      </c>
      <c r="B713" s="13">
        <v>0</v>
      </c>
      <c r="C713" s="13">
        <v>100</v>
      </c>
    </row>
    <row r="714" spans="1:3" x14ac:dyDescent="0.3">
      <c r="A714" s="13" t="s">
        <v>1028</v>
      </c>
      <c r="B714" s="13">
        <v>0</v>
      </c>
      <c r="C714" s="13">
        <v>100</v>
      </c>
    </row>
    <row r="715" spans="1:3" x14ac:dyDescent="0.3">
      <c r="A715" s="13" t="s">
        <v>1029</v>
      </c>
      <c r="B715" s="13">
        <v>0</v>
      </c>
      <c r="C715" s="13">
        <v>100</v>
      </c>
    </row>
    <row r="716" spans="1:3" x14ac:dyDescent="0.3">
      <c r="A716" s="13" t="s">
        <v>1030</v>
      </c>
      <c r="B716" s="13">
        <v>0</v>
      </c>
      <c r="C716" s="13">
        <v>100</v>
      </c>
    </row>
    <row r="717" spans="1:3" x14ac:dyDescent="0.3">
      <c r="A717" s="13" t="s">
        <v>1031</v>
      </c>
      <c r="B717" s="13">
        <v>0</v>
      </c>
      <c r="C717" s="13">
        <v>100</v>
      </c>
    </row>
    <row r="718" spans="1:3" x14ac:dyDescent="0.3">
      <c r="A718" s="13" t="s">
        <v>1032</v>
      </c>
      <c r="B718" s="13">
        <v>0</v>
      </c>
      <c r="C718" s="13">
        <v>100</v>
      </c>
    </row>
    <row r="719" spans="1:3" x14ac:dyDescent="0.3">
      <c r="A719" s="13" t="s">
        <v>1033</v>
      </c>
      <c r="B719" s="13">
        <v>0</v>
      </c>
      <c r="C719" s="13">
        <v>100</v>
      </c>
    </row>
    <row r="720" spans="1:3" x14ac:dyDescent="0.3">
      <c r="A720" s="13" t="s">
        <v>1034</v>
      </c>
      <c r="B720" s="13">
        <v>0</v>
      </c>
      <c r="C720" s="13">
        <v>100</v>
      </c>
    </row>
    <row r="721" spans="1:3" x14ac:dyDescent="0.3">
      <c r="A721" s="13" t="s">
        <v>1035</v>
      </c>
      <c r="B721" s="13">
        <v>0</v>
      </c>
      <c r="C721" s="13">
        <v>100</v>
      </c>
    </row>
    <row r="722" spans="1:3" x14ac:dyDescent="0.3">
      <c r="A722" s="13" t="s">
        <v>1036</v>
      </c>
      <c r="B722" s="13">
        <v>0</v>
      </c>
      <c r="C722" s="13">
        <v>100</v>
      </c>
    </row>
    <row r="723" spans="1:3" x14ac:dyDescent="0.3">
      <c r="A723" s="13" t="s">
        <v>1037</v>
      </c>
      <c r="B723" s="13">
        <v>0</v>
      </c>
      <c r="C723" s="13">
        <v>100</v>
      </c>
    </row>
    <row r="724" spans="1:3" x14ac:dyDescent="0.3">
      <c r="A724" s="13" t="s">
        <v>1038</v>
      </c>
      <c r="B724" s="13">
        <v>0</v>
      </c>
      <c r="C724" s="13">
        <v>100</v>
      </c>
    </row>
    <row r="725" spans="1:3" x14ac:dyDescent="0.3">
      <c r="A725" s="13" t="s">
        <v>1039</v>
      </c>
      <c r="B725" s="13">
        <v>0</v>
      </c>
      <c r="C725" s="13">
        <v>100</v>
      </c>
    </row>
    <row r="726" spans="1:3" x14ac:dyDescent="0.3">
      <c r="A726" s="13" t="s">
        <v>1040</v>
      </c>
      <c r="B726" s="13">
        <v>0</v>
      </c>
      <c r="C726" s="13">
        <v>100</v>
      </c>
    </row>
    <row r="727" spans="1:3" x14ac:dyDescent="0.3">
      <c r="A727" s="13" t="s">
        <v>1041</v>
      </c>
      <c r="B727" s="13">
        <v>0</v>
      </c>
      <c r="C727" s="13">
        <v>100</v>
      </c>
    </row>
    <row r="728" spans="1:3" x14ac:dyDescent="0.3">
      <c r="A728" s="13" t="s">
        <v>1042</v>
      </c>
      <c r="B728" s="13">
        <v>0</v>
      </c>
      <c r="C728" s="13">
        <v>100</v>
      </c>
    </row>
    <row r="729" spans="1:3" x14ac:dyDescent="0.3">
      <c r="A729" s="13" t="s">
        <v>1043</v>
      </c>
      <c r="B729" s="13">
        <v>0</v>
      </c>
      <c r="C729" s="13">
        <v>100</v>
      </c>
    </row>
    <row r="730" spans="1:3" x14ac:dyDescent="0.3">
      <c r="A730" s="13" t="s">
        <v>1044</v>
      </c>
      <c r="B730" s="13">
        <v>0</v>
      </c>
      <c r="C730" s="13">
        <v>100</v>
      </c>
    </row>
    <row r="731" spans="1:3" x14ac:dyDescent="0.3">
      <c r="A731" s="13" t="s">
        <v>1045</v>
      </c>
      <c r="B731" s="13">
        <v>0</v>
      </c>
      <c r="C731" s="13">
        <v>100</v>
      </c>
    </row>
    <row r="732" spans="1:3" x14ac:dyDescent="0.3">
      <c r="A732" s="13" t="s">
        <v>1046</v>
      </c>
      <c r="B732" s="13">
        <v>0</v>
      </c>
      <c r="C732" s="13">
        <v>100</v>
      </c>
    </row>
    <row r="733" spans="1:3" x14ac:dyDescent="0.3">
      <c r="A733" s="13" t="s">
        <v>1047</v>
      </c>
      <c r="B733" s="13">
        <v>0</v>
      </c>
      <c r="C733" s="13">
        <v>100</v>
      </c>
    </row>
    <row r="734" spans="1:3" x14ac:dyDescent="0.3">
      <c r="A734" s="13" t="s">
        <v>1048</v>
      </c>
      <c r="B734" s="13">
        <v>0</v>
      </c>
      <c r="C734" s="13">
        <v>100</v>
      </c>
    </row>
    <row r="735" spans="1:3" x14ac:dyDescent="0.3">
      <c r="A735" s="13" t="s">
        <v>1049</v>
      </c>
      <c r="B735" s="13">
        <v>0</v>
      </c>
      <c r="C735" s="13">
        <v>100</v>
      </c>
    </row>
    <row r="736" spans="1:3" x14ac:dyDescent="0.3">
      <c r="A736" s="13" t="s">
        <v>1050</v>
      </c>
      <c r="B736" s="13">
        <v>0</v>
      </c>
      <c r="C736" s="13">
        <v>100</v>
      </c>
    </row>
    <row r="737" spans="1:3" x14ac:dyDescent="0.3">
      <c r="A737" s="13" t="s">
        <v>1051</v>
      </c>
      <c r="B737" s="13">
        <v>0</v>
      </c>
      <c r="C737" s="13">
        <v>75</v>
      </c>
    </row>
    <row r="738" spans="1:3" x14ac:dyDescent="0.3">
      <c r="A738" s="13" t="s">
        <v>1052</v>
      </c>
      <c r="B738" s="13">
        <v>0</v>
      </c>
      <c r="C738" s="13">
        <v>100</v>
      </c>
    </row>
    <row r="739" spans="1:3" x14ac:dyDescent="0.3">
      <c r="A739" s="13" t="s">
        <v>1053</v>
      </c>
      <c r="B739" s="13">
        <v>0</v>
      </c>
      <c r="C739" s="13">
        <v>100</v>
      </c>
    </row>
    <row r="740" spans="1:3" x14ac:dyDescent="0.3">
      <c r="A740" s="13" t="s">
        <v>1054</v>
      </c>
      <c r="B740" s="13">
        <v>0</v>
      </c>
      <c r="C740" s="13">
        <v>100</v>
      </c>
    </row>
    <row r="741" spans="1:3" x14ac:dyDescent="0.3">
      <c r="A741" s="13" t="s">
        <v>1055</v>
      </c>
      <c r="B741" s="13">
        <v>0</v>
      </c>
      <c r="C741" s="13">
        <v>100</v>
      </c>
    </row>
    <row r="742" spans="1:3" x14ac:dyDescent="0.3">
      <c r="A742" s="13" t="s">
        <v>1056</v>
      </c>
      <c r="B742" s="13">
        <v>0</v>
      </c>
      <c r="C742" s="13">
        <v>100</v>
      </c>
    </row>
    <row r="743" spans="1:3" x14ac:dyDescent="0.3">
      <c r="A743" s="13" t="s">
        <v>1057</v>
      </c>
      <c r="B743" s="13">
        <v>0</v>
      </c>
      <c r="C743" s="13">
        <v>100</v>
      </c>
    </row>
    <row r="744" spans="1:3" x14ac:dyDescent="0.3">
      <c r="A744" s="13" t="s">
        <v>1058</v>
      </c>
      <c r="B744" s="13">
        <v>0.1</v>
      </c>
      <c r="C744" s="13">
        <v>100</v>
      </c>
    </row>
    <row r="745" spans="1:3" x14ac:dyDescent="0.3">
      <c r="A745" s="13" t="s">
        <v>1059</v>
      </c>
      <c r="B745" s="13">
        <v>0</v>
      </c>
      <c r="C745" s="13">
        <v>100</v>
      </c>
    </row>
    <row r="746" spans="1:3" x14ac:dyDescent="0.3">
      <c r="A746" s="13" t="s">
        <v>1060</v>
      </c>
      <c r="B746" s="13">
        <v>0</v>
      </c>
      <c r="C746" s="13">
        <v>100</v>
      </c>
    </row>
    <row r="747" spans="1:3" x14ac:dyDescent="0.3">
      <c r="A747" s="13" t="s">
        <v>1061</v>
      </c>
      <c r="B747" s="13">
        <v>0</v>
      </c>
      <c r="C747" s="13">
        <v>100</v>
      </c>
    </row>
    <row r="748" spans="1:3" x14ac:dyDescent="0.3">
      <c r="A748" s="13" t="s">
        <v>1062</v>
      </c>
      <c r="B748" s="13">
        <v>0</v>
      </c>
      <c r="C748" s="13">
        <v>100</v>
      </c>
    </row>
    <row r="749" spans="1:3" x14ac:dyDescent="0.3">
      <c r="A749" s="13" t="s">
        <v>1063</v>
      </c>
      <c r="B749" s="13">
        <v>0</v>
      </c>
      <c r="C749" s="13">
        <v>100</v>
      </c>
    </row>
    <row r="750" spans="1:3" x14ac:dyDescent="0.3">
      <c r="A750" s="13" t="s">
        <v>1064</v>
      </c>
      <c r="B750" s="13">
        <v>0</v>
      </c>
      <c r="C750" s="13">
        <v>100</v>
      </c>
    </row>
    <row r="751" spans="1:3" x14ac:dyDescent="0.3">
      <c r="A751" s="13" t="s">
        <v>1065</v>
      </c>
      <c r="B751" s="13">
        <v>0</v>
      </c>
      <c r="C751" s="13">
        <v>100</v>
      </c>
    </row>
    <row r="752" spans="1:3" x14ac:dyDescent="0.3">
      <c r="A752" s="13" t="s">
        <v>1066</v>
      </c>
      <c r="B752" s="13">
        <v>0</v>
      </c>
      <c r="C752" s="13">
        <v>100</v>
      </c>
    </row>
    <row r="753" spans="1:3" x14ac:dyDescent="0.3">
      <c r="A753" s="13" t="s">
        <v>1067</v>
      </c>
      <c r="B753" s="13">
        <v>0</v>
      </c>
      <c r="C753" s="13">
        <v>100</v>
      </c>
    </row>
    <row r="754" spans="1:3" x14ac:dyDescent="0.3">
      <c r="A754" s="13" t="s">
        <v>1068</v>
      </c>
      <c r="B754" s="13">
        <v>0</v>
      </c>
      <c r="C754" s="13">
        <v>100</v>
      </c>
    </row>
    <row r="755" spans="1:3" x14ac:dyDescent="0.3">
      <c r="A755" s="13" t="s">
        <v>1069</v>
      </c>
      <c r="B755" s="13">
        <v>0</v>
      </c>
      <c r="C755" s="13">
        <v>100</v>
      </c>
    </row>
    <row r="756" spans="1:3" x14ac:dyDescent="0.3">
      <c r="A756" s="13" t="s">
        <v>1070</v>
      </c>
      <c r="B756" s="13">
        <v>0</v>
      </c>
      <c r="C756" s="13">
        <v>100</v>
      </c>
    </row>
    <row r="757" spans="1:3" x14ac:dyDescent="0.3">
      <c r="A757" s="13" t="s">
        <v>1071</v>
      </c>
      <c r="B757" s="13">
        <v>0</v>
      </c>
      <c r="C757" s="13">
        <v>100</v>
      </c>
    </row>
    <row r="758" spans="1:3" x14ac:dyDescent="0.3">
      <c r="A758" s="13" t="s">
        <v>1072</v>
      </c>
      <c r="B758" s="13">
        <v>0</v>
      </c>
      <c r="C758" s="13">
        <v>100</v>
      </c>
    </row>
    <row r="759" spans="1:3" x14ac:dyDescent="0.3">
      <c r="A759" s="13" t="s">
        <v>1073</v>
      </c>
      <c r="B759" s="13">
        <v>0</v>
      </c>
      <c r="C759" s="13">
        <v>100</v>
      </c>
    </row>
    <row r="760" spans="1:3" x14ac:dyDescent="0.3">
      <c r="A760" s="13" t="s">
        <v>1074</v>
      </c>
      <c r="B760" s="13">
        <v>0</v>
      </c>
      <c r="C760" s="13">
        <v>100</v>
      </c>
    </row>
    <row r="761" spans="1:3" x14ac:dyDescent="0.3">
      <c r="A761" s="13" t="s">
        <v>1075</v>
      </c>
      <c r="B761" s="13">
        <v>0</v>
      </c>
      <c r="C761" s="13">
        <v>100</v>
      </c>
    </row>
    <row r="762" spans="1:3" x14ac:dyDescent="0.3">
      <c r="A762" s="13" t="s">
        <v>1076</v>
      </c>
      <c r="B762" s="13">
        <v>0</v>
      </c>
      <c r="C762" s="13">
        <v>100</v>
      </c>
    </row>
    <row r="763" spans="1:3" x14ac:dyDescent="0.3">
      <c r="A763" s="13" t="s">
        <v>1077</v>
      </c>
      <c r="B763" s="13">
        <v>0</v>
      </c>
      <c r="C763" s="13">
        <v>100</v>
      </c>
    </row>
    <row r="764" spans="1:3" x14ac:dyDescent="0.3">
      <c r="A764" s="13" t="s">
        <v>1078</v>
      </c>
      <c r="B764" s="13">
        <v>0</v>
      </c>
      <c r="C764" s="13">
        <v>100</v>
      </c>
    </row>
    <row r="765" spans="1:3" x14ac:dyDescent="0.3">
      <c r="A765" s="13" t="s">
        <v>1079</v>
      </c>
      <c r="B765" s="13">
        <v>0</v>
      </c>
      <c r="C765" s="13">
        <v>100</v>
      </c>
    </row>
    <row r="766" spans="1:3" x14ac:dyDescent="0.3">
      <c r="A766" s="13" t="s">
        <v>1080</v>
      </c>
      <c r="B766" s="13">
        <v>0.1</v>
      </c>
      <c r="C766" s="13">
        <v>100</v>
      </c>
    </row>
    <row r="767" spans="1:3" x14ac:dyDescent="0.3">
      <c r="A767" s="13" t="s">
        <v>1081</v>
      </c>
      <c r="B767" s="13">
        <v>0</v>
      </c>
      <c r="C767" s="13">
        <v>100</v>
      </c>
    </row>
    <row r="768" spans="1:3" x14ac:dyDescent="0.3">
      <c r="A768" s="13" t="s">
        <v>1082</v>
      </c>
      <c r="B768" s="13">
        <v>0</v>
      </c>
      <c r="C768" s="13">
        <v>100</v>
      </c>
    </row>
    <row r="769" spans="1:3" x14ac:dyDescent="0.3">
      <c r="A769" s="13" t="s">
        <v>1083</v>
      </c>
      <c r="B769" s="13">
        <v>0</v>
      </c>
      <c r="C769" s="13">
        <v>100</v>
      </c>
    </row>
    <row r="770" spans="1:3" x14ac:dyDescent="0.3">
      <c r="A770" s="13" t="s">
        <v>1084</v>
      </c>
      <c r="B770" s="13">
        <v>0</v>
      </c>
      <c r="C770" s="13">
        <v>100</v>
      </c>
    </row>
    <row r="771" spans="1:3" x14ac:dyDescent="0.3">
      <c r="A771" s="13" t="s">
        <v>1085</v>
      </c>
      <c r="B771" s="13">
        <v>0</v>
      </c>
      <c r="C771" s="13">
        <v>100</v>
      </c>
    </row>
    <row r="772" spans="1:3" x14ac:dyDescent="0.3">
      <c r="A772" s="13" t="s">
        <v>1086</v>
      </c>
      <c r="B772" s="13">
        <v>0</v>
      </c>
      <c r="C772" s="13">
        <v>100</v>
      </c>
    </row>
    <row r="773" spans="1:3" x14ac:dyDescent="0.3">
      <c r="A773" s="13" t="s">
        <v>1087</v>
      </c>
      <c r="B773" s="13">
        <v>0</v>
      </c>
      <c r="C773" s="13">
        <v>100</v>
      </c>
    </row>
    <row r="774" spans="1:3" x14ac:dyDescent="0.3">
      <c r="A774" s="13" t="s">
        <v>1088</v>
      </c>
      <c r="B774" s="13">
        <v>0</v>
      </c>
      <c r="C774" s="13">
        <v>100</v>
      </c>
    </row>
    <row r="775" spans="1:3" x14ac:dyDescent="0.3">
      <c r="A775" s="13" t="s">
        <v>1089</v>
      </c>
      <c r="B775" s="13">
        <v>0</v>
      </c>
      <c r="C775" s="13">
        <v>100</v>
      </c>
    </row>
    <row r="776" spans="1:3" x14ac:dyDescent="0.3">
      <c r="A776" s="13" t="s">
        <v>1090</v>
      </c>
      <c r="B776" s="13">
        <v>0</v>
      </c>
      <c r="C776" s="13">
        <v>100</v>
      </c>
    </row>
    <row r="777" spans="1:3" x14ac:dyDescent="0.3">
      <c r="A777" s="13" t="s">
        <v>1091</v>
      </c>
      <c r="B777" s="13">
        <v>0.1</v>
      </c>
      <c r="C777" s="13">
        <v>100</v>
      </c>
    </row>
    <row r="778" spans="1:3" x14ac:dyDescent="0.3">
      <c r="A778" s="13" t="s">
        <v>1092</v>
      </c>
      <c r="B778" s="13">
        <v>0</v>
      </c>
      <c r="C778" s="13">
        <v>100</v>
      </c>
    </row>
    <row r="779" spans="1:3" x14ac:dyDescent="0.3">
      <c r="A779" s="13" t="s">
        <v>1093</v>
      </c>
      <c r="B779" s="13">
        <v>0</v>
      </c>
      <c r="C779" s="13">
        <v>100</v>
      </c>
    </row>
    <row r="780" spans="1:3" x14ac:dyDescent="0.3">
      <c r="A780" s="13" t="s">
        <v>1094</v>
      </c>
      <c r="B780" s="13">
        <v>0</v>
      </c>
      <c r="C780" s="13">
        <v>100</v>
      </c>
    </row>
    <row r="781" spans="1:3" x14ac:dyDescent="0.3">
      <c r="A781" s="13" t="s">
        <v>1095</v>
      </c>
      <c r="B781" s="13">
        <v>0</v>
      </c>
      <c r="C781" s="13">
        <v>100</v>
      </c>
    </row>
    <row r="782" spans="1:3" x14ac:dyDescent="0.3">
      <c r="A782" s="13" t="s">
        <v>1096</v>
      </c>
      <c r="B782" s="13">
        <v>0</v>
      </c>
      <c r="C782" s="13">
        <v>100</v>
      </c>
    </row>
    <row r="783" spans="1:3" x14ac:dyDescent="0.3">
      <c r="A783" s="13" t="s">
        <v>1097</v>
      </c>
      <c r="B783" s="13">
        <v>0</v>
      </c>
      <c r="C783" s="13">
        <v>100</v>
      </c>
    </row>
    <row r="784" spans="1:3" x14ac:dyDescent="0.3">
      <c r="A784" s="13" t="s">
        <v>1098</v>
      </c>
      <c r="B784" s="13">
        <v>0</v>
      </c>
      <c r="C784" s="13">
        <v>100</v>
      </c>
    </row>
    <row r="785" spans="1:3" x14ac:dyDescent="0.3">
      <c r="A785" s="13" t="s">
        <v>1099</v>
      </c>
      <c r="B785" s="13">
        <v>0</v>
      </c>
      <c r="C785" s="13">
        <v>100</v>
      </c>
    </row>
    <row r="786" spans="1:3" x14ac:dyDescent="0.3">
      <c r="A786" s="13" t="s">
        <v>1100</v>
      </c>
      <c r="B786" s="13">
        <v>0</v>
      </c>
      <c r="C786" s="13">
        <v>100</v>
      </c>
    </row>
    <row r="787" spans="1:3" x14ac:dyDescent="0.3">
      <c r="A787" s="13" t="s">
        <v>1101</v>
      </c>
      <c r="B787" s="13">
        <v>0</v>
      </c>
      <c r="C787" s="13">
        <v>100</v>
      </c>
    </row>
    <row r="788" spans="1:3" x14ac:dyDescent="0.3">
      <c r="A788" s="13" t="s">
        <v>1102</v>
      </c>
      <c r="B788" s="13">
        <v>0</v>
      </c>
      <c r="C788" s="13">
        <v>100</v>
      </c>
    </row>
    <row r="789" spans="1:3" x14ac:dyDescent="0.3">
      <c r="A789" s="13" t="s">
        <v>1103</v>
      </c>
      <c r="B789" s="13">
        <v>0</v>
      </c>
      <c r="C789" s="13">
        <v>100</v>
      </c>
    </row>
    <row r="790" spans="1:3" x14ac:dyDescent="0.3">
      <c r="A790" s="13" t="s">
        <v>1104</v>
      </c>
      <c r="B790" s="13">
        <v>0</v>
      </c>
      <c r="C790" s="13">
        <v>100</v>
      </c>
    </row>
    <row r="791" spans="1:3" x14ac:dyDescent="0.3">
      <c r="A791" s="13" t="s">
        <v>1105</v>
      </c>
      <c r="B791" s="13">
        <v>0</v>
      </c>
      <c r="C791" s="13">
        <v>100</v>
      </c>
    </row>
    <row r="792" spans="1:3" x14ac:dyDescent="0.3">
      <c r="A792" s="13" t="s">
        <v>1106</v>
      </c>
      <c r="B792" s="13">
        <v>0</v>
      </c>
      <c r="C792" s="13">
        <v>100</v>
      </c>
    </row>
    <row r="793" spans="1:3" x14ac:dyDescent="0.3">
      <c r="A793" s="13" t="s">
        <v>1107</v>
      </c>
      <c r="B793" s="13">
        <v>0</v>
      </c>
      <c r="C793" s="13">
        <v>67</v>
      </c>
    </row>
    <row r="794" spans="1:3" x14ac:dyDescent="0.3">
      <c r="A794" s="13" t="s">
        <v>1108</v>
      </c>
      <c r="B794" s="13">
        <v>0</v>
      </c>
      <c r="C794" s="13">
        <v>100</v>
      </c>
    </row>
    <row r="795" spans="1:3" x14ac:dyDescent="0.3">
      <c r="A795" s="13" t="s">
        <v>1109</v>
      </c>
      <c r="B795" s="13">
        <v>0</v>
      </c>
      <c r="C795" s="13">
        <v>100</v>
      </c>
    </row>
    <row r="796" spans="1:3" x14ac:dyDescent="0.3">
      <c r="A796" s="13" t="s">
        <v>1110</v>
      </c>
      <c r="B796" s="13">
        <v>0</v>
      </c>
      <c r="C796" s="13">
        <v>100</v>
      </c>
    </row>
    <row r="797" spans="1:3" x14ac:dyDescent="0.3">
      <c r="A797" s="13" t="s">
        <v>1111</v>
      </c>
      <c r="B797" s="13">
        <v>0</v>
      </c>
      <c r="C797" s="13">
        <v>100</v>
      </c>
    </row>
    <row r="798" spans="1:3" x14ac:dyDescent="0.3">
      <c r="A798" s="13" t="s">
        <v>1112</v>
      </c>
      <c r="B798" s="13">
        <v>0</v>
      </c>
      <c r="C798" s="13">
        <v>100</v>
      </c>
    </row>
    <row r="799" spans="1:3" x14ac:dyDescent="0.3">
      <c r="A799" s="13" t="s">
        <v>1113</v>
      </c>
      <c r="B799" s="13">
        <v>0</v>
      </c>
      <c r="C799" s="13">
        <v>100</v>
      </c>
    </row>
    <row r="800" spans="1:3" x14ac:dyDescent="0.3">
      <c r="A800" s="13" t="s">
        <v>1114</v>
      </c>
      <c r="B800" s="13">
        <v>0</v>
      </c>
      <c r="C800" s="13">
        <v>100</v>
      </c>
    </row>
    <row r="801" spans="1:3" x14ac:dyDescent="0.3">
      <c r="A801" s="13" t="s">
        <v>1115</v>
      </c>
      <c r="B801" s="13">
        <v>0</v>
      </c>
      <c r="C801" s="13">
        <v>100</v>
      </c>
    </row>
    <row r="802" spans="1:3" x14ac:dyDescent="0.3">
      <c r="A802" s="13" t="s">
        <v>1116</v>
      </c>
      <c r="B802" s="13">
        <v>0</v>
      </c>
      <c r="C802" s="13">
        <v>100</v>
      </c>
    </row>
    <row r="803" spans="1:3" x14ac:dyDescent="0.3">
      <c r="A803" s="13" t="s">
        <v>1117</v>
      </c>
      <c r="B803" s="13">
        <v>0</v>
      </c>
      <c r="C803" s="13">
        <v>100</v>
      </c>
    </row>
    <row r="804" spans="1:3" x14ac:dyDescent="0.3">
      <c r="A804" s="13" t="s">
        <v>1118</v>
      </c>
      <c r="B804" s="13">
        <v>0</v>
      </c>
      <c r="C804" s="13">
        <v>100</v>
      </c>
    </row>
    <row r="805" spans="1:3" x14ac:dyDescent="0.3">
      <c r="A805" s="13" t="s">
        <v>1119</v>
      </c>
      <c r="B805" s="13">
        <v>0</v>
      </c>
      <c r="C805" s="13">
        <v>100</v>
      </c>
    </row>
    <row r="806" spans="1:3" x14ac:dyDescent="0.3">
      <c r="A806" s="13" t="s">
        <v>1120</v>
      </c>
      <c r="B806" s="13">
        <v>0</v>
      </c>
      <c r="C806" s="13">
        <v>100</v>
      </c>
    </row>
    <row r="807" spans="1:3" x14ac:dyDescent="0.3">
      <c r="A807" s="13" t="s">
        <v>1121</v>
      </c>
      <c r="B807" s="13">
        <v>0</v>
      </c>
      <c r="C807" s="13">
        <v>100</v>
      </c>
    </row>
    <row r="808" spans="1:3" x14ac:dyDescent="0.3">
      <c r="A808" s="13" t="s">
        <v>1122</v>
      </c>
      <c r="B808" s="13">
        <v>0</v>
      </c>
      <c r="C808" s="13">
        <v>100</v>
      </c>
    </row>
    <row r="809" spans="1:3" x14ac:dyDescent="0.3">
      <c r="A809" s="13" t="s">
        <v>1123</v>
      </c>
      <c r="B809" s="13">
        <v>0</v>
      </c>
      <c r="C809" s="13">
        <v>100</v>
      </c>
    </row>
    <row r="810" spans="1:3" x14ac:dyDescent="0.3">
      <c r="A810" s="13" t="s">
        <v>1124</v>
      </c>
      <c r="B810" s="13">
        <v>0</v>
      </c>
      <c r="C810" s="13">
        <v>100</v>
      </c>
    </row>
    <row r="811" spans="1:3" x14ac:dyDescent="0.3">
      <c r="A811" s="13" t="s">
        <v>1125</v>
      </c>
      <c r="B811" s="13">
        <v>0</v>
      </c>
      <c r="C811" s="13">
        <v>100</v>
      </c>
    </row>
    <row r="812" spans="1:3" x14ac:dyDescent="0.3">
      <c r="A812" s="13" t="s">
        <v>1126</v>
      </c>
      <c r="B812" s="13">
        <v>0</v>
      </c>
      <c r="C812" s="13">
        <v>100</v>
      </c>
    </row>
    <row r="813" spans="1:3" x14ac:dyDescent="0.3">
      <c r="A813" s="13" t="s">
        <v>1127</v>
      </c>
      <c r="B813" s="13">
        <v>0</v>
      </c>
      <c r="C813" s="13">
        <v>100</v>
      </c>
    </row>
    <row r="814" spans="1:3" x14ac:dyDescent="0.3">
      <c r="A814" s="13" t="s">
        <v>1128</v>
      </c>
      <c r="B814" s="13">
        <v>0</v>
      </c>
      <c r="C814" s="13">
        <v>100</v>
      </c>
    </row>
    <row r="815" spans="1:3" x14ac:dyDescent="0.3">
      <c r="A815" s="13" t="s">
        <v>1129</v>
      </c>
      <c r="B815" s="13">
        <v>0.1</v>
      </c>
      <c r="C815" s="13">
        <v>100</v>
      </c>
    </row>
    <row r="816" spans="1:3" x14ac:dyDescent="0.3">
      <c r="A816" s="13" t="s">
        <v>1130</v>
      </c>
      <c r="B816" s="13">
        <v>0</v>
      </c>
      <c r="C816" s="13">
        <v>100</v>
      </c>
    </row>
    <row r="817" spans="1:3" x14ac:dyDescent="0.3">
      <c r="A817" s="13" t="s">
        <v>1131</v>
      </c>
      <c r="B817" s="13">
        <v>0</v>
      </c>
      <c r="C817" s="13">
        <v>100</v>
      </c>
    </row>
    <row r="818" spans="1:3" x14ac:dyDescent="0.3">
      <c r="A818" s="13" t="s">
        <v>1132</v>
      </c>
      <c r="B818" s="13">
        <v>0</v>
      </c>
      <c r="C818" s="13">
        <v>100</v>
      </c>
    </row>
    <row r="819" spans="1:3" x14ac:dyDescent="0.3">
      <c r="A819" s="13" t="s">
        <v>1133</v>
      </c>
      <c r="B819" s="13">
        <v>0</v>
      </c>
      <c r="C819" s="13">
        <v>100</v>
      </c>
    </row>
    <row r="820" spans="1:3" x14ac:dyDescent="0.3">
      <c r="A820" s="13" t="s">
        <v>1134</v>
      </c>
      <c r="B820" s="13">
        <v>0.1</v>
      </c>
      <c r="C820" s="13">
        <v>100</v>
      </c>
    </row>
    <row r="821" spans="1:3" x14ac:dyDescent="0.3">
      <c r="A821" s="13" t="s">
        <v>1135</v>
      </c>
      <c r="B821" s="13">
        <v>0</v>
      </c>
      <c r="C821" s="13">
        <v>100</v>
      </c>
    </row>
    <row r="822" spans="1:3" x14ac:dyDescent="0.3">
      <c r="A822" s="13" t="s">
        <v>1136</v>
      </c>
      <c r="B822" s="13">
        <v>0</v>
      </c>
      <c r="C822" s="13">
        <v>100</v>
      </c>
    </row>
    <row r="823" spans="1:3" x14ac:dyDescent="0.3">
      <c r="A823" s="13" t="s">
        <v>1137</v>
      </c>
      <c r="B823" s="13">
        <v>0</v>
      </c>
      <c r="C823" s="13">
        <v>100</v>
      </c>
    </row>
    <row r="824" spans="1:3" x14ac:dyDescent="0.3">
      <c r="A824" s="13" t="s">
        <v>1138</v>
      </c>
      <c r="B824" s="13">
        <v>0</v>
      </c>
      <c r="C824" s="13">
        <v>100</v>
      </c>
    </row>
    <row r="825" spans="1:3" x14ac:dyDescent="0.3">
      <c r="A825" s="13" t="s">
        <v>1139</v>
      </c>
      <c r="B825" s="13">
        <v>0</v>
      </c>
      <c r="C825" s="13">
        <v>100</v>
      </c>
    </row>
    <row r="826" spans="1:3" x14ac:dyDescent="0.3">
      <c r="A826" s="13" t="s">
        <v>1140</v>
      </c>
      <c r="B826" s="13">
        <v>0</v>
      </c>
      <c r="C826" s="13">
        <v>100</v>
      </c>
    </row>
    <row r="827" spans="1:3" x14ac:dyDescent="0.3">
      <c r="A827" s="13" t="s">
        <v>1141</v>
      </c>
      <c r="B827" s="13">
        <v>0</v>
      </c>
      <c r="C827" s="13">
        <v>100</v>
      </c>
    </row>
    <row r="828" spans="1:3" x14ac:dyDescent="0.3">
      <c r="A828" s="13" t="s">
        <v>1142</v>
      </c>
      <c r="B828" s="13">
        <v>0</v>
      </c>
      <c r="C828" s="13">
        <v>100</v>
      </c>
    </row>
    <row r="829" spans="1:3" x14ac:dyDescent="0.3">
      <c r="A829" s="13" t="s">
        <v>1143</v>
      </c>
      <c r="B829" s="13">
        <v>0</v>
      </c>
      <c r="C829" s="13">
        <v>100</v>
      </c>
    </row>
    <row r="830" spans="1:3" x14ac:dyDescent="0.3">
      <c r="A830" s="13" t="s">
        <v>1144</v>
      </c>
      <c r="B830" s="13">
        <v>0.2</v>
      </c>
      <c r="C830" s="13">
        <v>100</v>
      </c>
    </row>
    <row r="831" spans="1:3" x14ac:dyDescent="0.3">
      <c r="A831" s="13" t="s">
        <v>1145</v>
      </c>
      <c r="B831" s="13">
        <v>0</v>
      </c>
      <c r="C831" s="13">
        <v>100</v>
      </c>
    </row>
    <row r="832" spans="1:3" x14ac:dyDescent="0.3">
      <c r="A832" s="13" t="s">
        <v>1146</v>
      </c>
      <c r="B832" s="13">
        <v>0</v>
      </c>
      <c r="C832" s="13">
        <v>100</v>
      </c>
    </row>
    <row r="833" spans="1:3" x14ac:dyDescent="0.3">
      <c r="A833" s="13" t="s">
        <v>1147</v>
      </c>
      <c r="B833" s="13">
        <v>0</v>
      </c>
      <c r="C833" s="13">
        <v>100</v>
      </c>
    </row>
    <row r="834" spans="1:3" x14ac:dyDescent="0.3">
      <c r="A834" s="13" t="s">
        <v>1148</v>
      </c>
      <c r="B834" s="13">
        <v>0</v>
      </c>
      <c r="C834" s="13">
        <v>100</v>
      </c>
    </row>
    <row r="835" spans="1:3" x14ac:dyDescent="0.3">
      <c r="A835" s="13" t="s">
        <v>1149</v>
      </c>
      <c r="B835" s="13">
        <v>0</v>
      </c>
      <c r="C835" s="13">
        <v>100</v>
      </c>
    </row>
    <row r="836" spans="1:3" x14ac:dyDescent="0.3">
      <c r="A836" s="13" t="s">
        <v>1150</v>
      </c>
      <c r="B836" s="13">
        <v>0</v>
      </c>
      <c r="C836" s="13">
        <v>100</v>
      </c>
    </row>
    <row r="837" spans="1:3" x14ac:dyDescent="0.3">
      <c r="A837" s="13" t="s">
        <v>1151</v>
      </c>
      <c r="B837" s="13">
        <v>0</v>
      </c>
      <c r="C837" s="13">
        <v>100</v>
      </c>
    </row>
    <row r="838" spans="1:3" x14ac:dyDescent="0.3">
      <c r="A838" s="13" t="s">
        <v>1152</v>
      </c>
      <c r="B838" s="13">
        <v>0</v>
      </c>
      <c r="C838" s="13">
        <v>100</v>
      </c>
    </row>
    <row r="839" spans="1:3" x14ac:dyDescent="0.3">
      <c r="A839" s="13" t="s">
        <v>1153</v>
      </c>
      <c r="B839" s="13">
        <v>0</v>
      </c>
      <c r="C839" s="13">
        <v>100</v>
      </c>
    </row>
    <row r="840" spans="1:3" x14ac:dyDescent="0.3">
      <c r="A840" s="13" t="s">
        <v>1154</v>
      </c>
      <c r="B840" s="13">
        <v>0</v>
      </c>
      <c r="C840" s="13">
        <v>100</v>
      </c>
    </row>
    <row r="841" spans="1:3" x14ac:dyDescent="0.3">
      <c r="A841" s="13" t="s">
        <v>1155</v>
      </c>
      <c r="B841" s="13">
        <v>0</v>
      </c>
      <c r="C841" s="13">
        <v>100</v>
      </c>
    </row>
    <row r="842" spans="1:3" x14ac:dyDescent="0.3">
      <c r="A842" s="13" t="s">
        <v>1156</v>
      </c>
      <c r="B842" s="13">
        <v>0</v>
      </c>
      <c r="C842" s="13">
        <v>100</v>
      </c>
    </row>
    <row r="843" spans="1:3" x14ac:dyDescent="0.3">
      <c r="A843" s="13" t="s">
        <v>1157</v>
      </c>
      <c r="B843" s="13">
        <v>0.1</v>
      </c>
      <c r="C843" s="13">
        <v>100</v>
      </c>
    </row>
    <row r="844" spans="1:3" x14ac:dyDescent="0.3">
      <c r="A844" s="13" t="s">
        <v>1158</v>
      </c>
      <c r="B844" s="13">
        <v>0</v>
      </c>
      <c r="C844" s="13">
        <v>100</v>
      </c>
    </row>
    <row r="845" spans="1:3" x14ac:dyDescent="0.3">
      <c r="A845" s="13" t="s">
        <v>1159</v>
      </c>
      <c r="B845" s="13">
        <v>0.1</v>
      </c>
      <c r="C845" s="13">
        <v>100</v>
      </c>
    </row>
    <row r="846" spans="1:3" x14ac:dyDescent="0.3">
      <c r="A846" s="13" t="s">
        <v>1160</v>
      </c>
      <c r="B846" s="13">
        <v>0</v>
      </c>
      <c r="C846" s="13">
        <v>100</v>
      </c>
    </row>
    <row r="847" spans="1:3" x14ac:dyDescent="0.3">
      <c r="A847" s="13" t="s">
        <v>1161</v>
      </c>
      <c r="B847" s="13">
        <v>0</v>
      </c>
      <c r="C847" s="13">
        <v>100</v>
      </c>
    </row>
    <row r="848" spans="1:3" x14ac:dyDescent="0.3">
      <c r="A848" s="13" t="s">
        <v>1162</v>
      </c>
      <c r="B848" s="13">
        <v>0</v>
      </c>
      <c r="C848" s="13">
        <v>100</v>
      </c>
    </row>
    <row r="849" spans="1:3" x14ac:dyDescent="0.3">
      <c r="A849" s="13" t="s">
        <v>1163</v>
      </c>
      <c r="B849" s="13">
        <v>0</v>
      </c>
      <c r="C849" s="13">
        <v>100</v>
      </c>
    </row>
    <row r="850" spans="1:3" x14ac:dyDescent="0.3">
      <c r="A850" s="13" t="s">
        <v>1164</v>
      </c>
      <c r="B850" s="13">
        <v>0</v>
      </c>
      <c r="C850" s="13">
        <v>100</v>
      </c>
    </row>
    <row r="851" spans="1:3" x14ac:dyDescent="0.3">
      <c r="A851" s="13" t="s">
        <v>1165</v>
      </c>
      <c r="B851" s="13">
        <v>0.2</v>
      </c>
      <c r="C851" s="13">
        <v>100</v>
      </c>
    </row>
    <row r="852" spans="1:3" x14ac:dyDescent="0.3">
      <c r="A852" s="13" t="s">
        <v>1166</v>
      </c>
      <c r="B852" s="13">
        <v>0</v>
      </c>
      <c r="C852" s="13">
        <v>100</v>
      </c>
    </row>
    <row r="853" spans="1:3" x14ac:dyDescent="0.3">
      <c r="A853" s="13" t="s">
        <v>1167</v>
      </c>
      <c r="B853" s="13">
        <v>0</v>
      </c>
      <c r="C853" s="13">
        <v>88</v>
      </c>
    </row>
    <row r="854" spans="1:3" x14ac:dyDescent="0.3">
      <c r="A854" s="13" t="s">
        <v>1168</v>
      </c>
      <c r="B854" s="13">
        <v>0.1</v>
      </c>
      <c r="C854" s="13">
        <v>100</v>
      </c>
    </row>
    <row r="855" spans="1:3" x14ac:dyDescent="0.3">
      <c r="A855" s="13" t="s">
        <v>1169</v>
      </c>
      <c r="B855" s="13">
        <v>0.1</v>
      </c>
      <c r="C855" s="13">
        <v>100</v>
      </c>
    </row>
    <row r="856" spans="1:3" x14ac:dyDescent="0.3">
      <c r="A856" s="13" t="s">
        <v>1170</v>
      </c>
      <c r="B856" s="13">
        <v>0</v>
      </c>
      <c r="C856" s="13">
        <v>100</v>
      </c>
    </row>
    <row r="857" spans="1:3" x14ac:dyDescent="0.3">
      <c r="A857" s="13" t="s">
        <v>1171</v>
      </c>
      <c r="B857" s="13">
        <v>0</v>
      </c>
      <c r="C857" s="13">
        <v>100</v>
      </c>
    </row>
    <row r="858" spans="1:3" x14ac:dyDescent="0.3">
      <c r="A858" s="13" t="s">
        <v>1172</v>
      </c>
      <c r="B858" s="13">
        <v>0</v>
      </c>
      <c r="C858" s="13">
        <v>83</v>
      </c>
    </row>
    <row r="859" spans="1:3" x14ac:dyDescent="0.3">
      <c r="A859" s="13" t="s">
        <v>1173</v>
      </c>
      <c r="B859" s="13">
        <v>0</v>
      </c>
      <c r="C859" s="13">
        <v>100</v>
      </c>
    </row>
    <row r="860" spans="1:3" x14ac:dyDescent="0.3">
      <c r="A860" s="13" t="s">
        <v>1174</v>
      </c>
      <c r="B860" s="13">
        <v>0.1</v>
      </c>
      <c r="C860" s="13">
        <v>100</v>
      </c>
    </row>
    <row r="861" spans="1:3" x14ac:dyDescent="0.3">
      <c r="A861" s="13" t="s">
        <v>1175</v>
      </c>
      <c r="B861" s="13">
        <v>0.2</v>
      </c>
      <c r="C861" s="13">
        <v>100</v>
      </c>
    </row>
    <row r="862" spans="1:3" x14ac:dyDescent="0.3">
      <c r="A862" s="13" t="s">
        <v>1176</v>
      </c>
      <c r="B862" s="13">
        <v>0.2</v>
      </c>
      <c r="C862" s="13">
        <v>100</v>
      </c>
    </row>
    <row r="863" spans="1:3" x14ac:dyDescent="0.3">
      <c r="A863" s="13" t="s">
        <v>1177</v>
      </c>
      <c r="B863" s="13">
        <v>0.1</v>
      </c>
      <c r="C863" s="13">
        <v>100</v>
      </c>
    </row>
    <row r="864" spans="1:3" x14ac:dyDescent="0.3">
      <c r="A864" s="13" t="s">
        <v>1178</v>
      </c>
      <c r="B864" s="13">
        <v>0</v>
      </c>
      <c r="C864" s="13">
        <v>100</v>
      </c>
    </row>
    <row r="865" spans="1:3" x14ac:dyDescent="0.3">
      <c r="A865" s="13" t="s">
        <v>1179</v>
      </c>
      <c r="B865" s="13">
        <v>0.1</v>
      </c>
      <c r="C865" s="13">
        <v>100</v>
      </c>
    </row>
    <row r="866" spans="1:3" x14ac:dyDescent="0.3">
      <c r="A866" s="13" t="s">
        <v>1180</v>
      </c>
      <c r="B866" s="13">
        <v>0.1</v>
      </c>
      <c r="C866" s="13">
        <v>100</v>
      </c>
    </row>
    <row r="867" spans="1:3" x14ac:dyDescent="0.3">
      <c r="A867" s="13" t="s">
        <v>1181</v>
      </c>
      <c r="B867" s="13">
        <v>0</v>
      </c>
      <c r="C867" s="13">
        <v>100</v>
      </c>
    </row>
    <row r="868" spans="1:3" x14ac:dyDescent="0.3">
      <c r="A868" s="13" t="s">
        <v>1182</v>
      </c>
      <c r="B868" s="13">
        <v>0.1</v>
      </c>
      <c r="C868" s="13">
        <v>100</v>
      </c>
    </row>
    <row r="869" spans="1:3" x14ac:dyDescent="0.3">
      <c r="A869" s="13" t="s">
        <v>1183</v>
      </c>
      <c r="B869" s="13">
        <v>0.1</v>
      </c>
      <c r="C869" s="13">
        <v>100</v>
      </c>
    </row>
    <row r="870" spans="1:3" x14ac:dyDescent="0.3">
      <c r="A870" s="13" t="s">
        <v>1184</v>
      </c>
      <c r="B870" s="13">
        <v>0</v>
      </c>
      <c r="C870" s="13">
        <v>100</v>
      </c>
    </row>
    <row r="871" spans="1:3" x14ac:dyDescent="0.3">
      <c r="A871" s="13" t="s">
        <v>1185</v>
      </c>
      <c r="B871" s="13">
        <v>0</v>
      </c>
      <c r="C871" s="13">
        <v>100</v>
      </c>
    </row>
    <row r="872" spans="1:3" x14ac:dyDescent="0.3">
      <c r="A872" s="13" t="s">
        <v>1186</v>
      </c>
      <c r="B872" s="13">
        <v>0</v>
      </c>
      <c r="C872" s="13">
        <v>100</v>
      </c>
    </row>
    <row r="873" spans="1:3" x14ac:dyDescent="0.3">
      <c r="A873" s="13" t="s">
        <v>1187</v>
      </c>
      <c r="B873" s="13">
        <v>0</v>
      </c>
      <c r="C873" s="13">
        <v>100</v>
      </c>
    </row>
    <row r="874" spans="1:3" x14ac:dyDescent="0.3">
      <c r="A874" s="13" t="s">
        <v>1188</v>
      </c>
      <c r="B874" s="13">
        <v>0.1</v>
      </c>
      <c r="C874" s="13">
        <v>100</v>
      </c>
    </row>
    <row r="875" spans="1:3" x14ac:dyDescent="0.3">
      <c r="A875" s="13" t="s">
        <v>1189</v>
      </c>
      <c r="B875" s="13">
        <v>0</v>
      </c>
      <c r="C875" s="13">
        <v>100</v>
      </c>
    </row>
    <row r="876" spans="1:3" x14ac:dyDescent="0.3">
      <c r="A876" s="13" t="s">
        <v>1190</v>
      </c>
      <c r="B876" s="13">
        <v>0.1</v>
      </c>
      <c r="C876" s="13">
        <v>100</v>
      </c>
    </row>
    <row r="877" spans="1:3" x14ac:dyDescent="0.3">
      <c r="A877" s="13" t="s">
        <v>1191</v>
      </c>
      <c r="B877" s="13">
        <v>0</v>
      </c>
      <c r="C877" s="13">
        <v>100</v>
      </c>
    </row>
    <row r="878" spans="1:3" x14ac:dyDescent="0.3">
      <c r="A878" s="13" t="s">
        <v>1192</v>
      </c>
      <c r="B878" s="13">
        <v>0.1</v>
      </c>
      <c r="C878" s="13">
        <v>100</v>
      </c>
    </row>
    <row r="879" spans="1:3" x14ac:dyDescent="0.3">
      <c r="A879" s="13" t="s">
        <v>1193</v>
      </c>
      <c r="B879" s="13">
        <v>0.1</v>
      </c>
      <c r="C879" s="13">
        <v>100</v>
      </c>
    </row>
    <row r="880" spans="1:3" x14ac:dyDescent="0.3">
      <c r="A880" s="13" t="s">
        <v>1194</v>
      </c>
      <c r="B880" s="13">
        <v>0</v>
      </c>
      <c r="C880" s="13">
        <v>100</v>
      </c>
    </row>
    <row r="881" spans="1:3" x14ac:dyDescent="0.3">
      <c r="A881" s="13" t="s">
        <v>1195</v>
      </c>
      <c r="B881" s="13">
        <v>0</v>
      </c>
      <c r="C881" s="13">
        <v>100</v>
      </c>
    </row>
    <row r="882" spans="1:3" x14ac:dyDescent="0.3">
      <c r="A882" s="13" t="s">
        <v>1196</v>
      </c>
      <c r="B882" s="13">
        <v>0.2</v>
      </c>
      <c r="C882" s="13">
        <v>100</v>
      </c>
    </row>
    <row r="883" spans="1:3" x14ac:dyDescent="0.3">
      <c r="A883" s="13" t="s">
        <v>1197</v>
      </c>
      <c r="B883" s="13">
        <v>0</v>
      </c>
      <c r="C883" s="13">
        <v>100</v>
      </c>
    </row>
    <row r="884" spans="1:3" x14ac:dyDescent="0.3">
      <c r="A884" s="13" t="s">
        <v>1198</v>
      </c>
      <c r="B884" s="13">
        <v>0</v>
      </c>
      <c r="C884" s="13">
        <v>100</v>
      </c>
    </row>
    <row r="885" spans="1:3" x14ac:dyDescent="0.3">
      <c r="A885" s="13" t="s">
        <v>1199</v>
      </c>
      <c r="B885" s="13">
        <v>0</v>
      </c>
      <c r="C885" s="13">
        <v>100</v>
      </c>
    </row>
    <row r="886" spans="1:3" x14ac:dyDescent="0.3">
      <c r="A886" s="13" t="s">
        <v>1200</v>
      </c>
      <c r="B886" s="13">
        <v>0</v>
      </c>
      <c r="C886" s="13">
        <v>100</v>
      </c>
    </row>
    <row r="887" spans="1:3" x14ac:dyDescent="0.3">
      <c r="A887" s="13" t="s">
        <v>1201</v>
      </c>
      <c r="B887" s="13">
        <v>0.2</v>
      </c>
      <c r="C887" s="13">
        <v>100</v>
      </c>
    </row>
    <row r="888" spans="1:3" x14ac:dyDescent="0.3">
      <c r="A888" s="13" t="s">
        <v>1202</v>
      </c>
      <c r="B888" s="13">
        <v>0.1</v>
      </c>
      <c r="C888" s="13">
        <v>100</v>
      </c>
    </row>
    <row r="889" spans="1:3" x14ac:dyDescent="0.3">
      <c r="A889" s="13" t="s">
        <v>1203</v>
      </c>
      <c r="B889" s="13">
        <v>0.1</v>
      </c>
      <c r="C889" s="13">
        <v>100</v>
      </c>
    </row>
    <row r="890" spans="1:3" x14ac:dyDescent="0.3">
      <c r="A890" s="13" t="s">
        <v>1204</v>
      </c>
      <c r="B890" s="13">
        <v>0</v>
      </c>
      <c r="C890" s="13">
        <v>100</v>
      </c>
    </row>
    <row r="891" spans="1:3" x14ac:dyDescent="0.3">
      <c r="A891" s="13" t="s">
        <v>1205</v>
      </c>
      <c r="B891" s="13">
        <v>0.1</v>
      </c>
      <c r="C891" s="13">
        <v>100</v>
      </c>
    </row>
    <row r="892" spans="1:3" x14ac:dyDescent="0.3">
      <c r="A892" s="13" t="s">
        <v>1206</v>
      </c>
      <c r="B892" s="13">
        <v>0</v>
      </c>
      <c r="C892" s="13">
        <v>100</v>
      </c>
    </row>
    <row r="893" spans="1:3" x14ac:dyDescent="0.3">
      <c r="A893" s="13" t="s">
        <v>1207</v>
      </c>
      <c r="B893" s="13">
        <v>0.1</v>
      </c>
      <c r="C893" s="13">
        <v>100</v>
      </c>
    </row>
    <row r="894" spans="1:3" x14ac:dyDescent="0.3">
      <c r="A894" s="13" t="s">
        <v>1208</v>
      </c>
      <c r="B894" s="13">
        <v>0</v>
      </c>
      <c r="C894" s="13">
        <v>100</v>
      </c>
    </row>
    <row r="895" spans="1:3" x14ac:dyDescent="0.3">
      <c r="A895" s="13" t="s">
        <v>1209</v>
      </c>
      <c r="B895" s="13">
        <v>0.1</v>
      </c>
      <c r="C895" s="13">
        <v>100</v>
      </c>
    </row>
    <row r="896" spans="1:3" x14ac:dyDescent="0.3">
      <c r="A896" s="13" t="s">
        <v>1210</v>
      </c>
      <c r="B896" s="13">
        <v>0</v>
      </c>
      <c r="C896" s="13">
        <v>100</v>
      </c>
    </row>
    <row r="897" spans="1:3" x14ac:dyDescent="0.3">
      <c r="A897" s="13" t="s">
        <v>1211</v>
      </c>
      <c r="B897" s="13">
        <v>0</v>
      </c>
      <c r="C897" s="13">
        <v>100</v>
      </c>
    </row>
    <row r="898" spans="1:3" x14ac:dyDescent="0.3">
      <c r="A898" s="13" t="s">
        <v>1212</v>
      </c>
      <c r="B898" s="13">
        <v>0</v>
      </c>
      <c r="C898" s="13">
        <v>100</v>
      </c>
    </row>
    <row r="899" spans="1:3" x14ac:dyDescent="0.3">
      <c r="A899" s="13" t="s">
        <v>1213</v>
      </c>
      <c r="B899" s="13">
        <v>0</v>
      </c>
      <c r="C899" s="13">
        <v>100</v>
      </c>
    </row>
    <row r="900" spans="1:3" x14ac:dyDescent="0.3">
      <c r="A900" s="13" t="s">
        <v>1214</v>
      </c>
      <c r="B900" s="13">
        <v>24.6</v>
      </c>
      <c r="C900" s="13">
        <v>100</v>
      </c>
    </row>
    <row r="901" spans="1:3" x14ac:dyDescent="0.3">
      <c r="A901" s="13" t="s">
        <v>1215</v>
      </c>
      <c r="B901" s="13">
        <v>0</v>
      </c>
      <c r="C901" s="13">
        <v>100</v>
      </c>
    </row>
    <row r="902" spans="1:3" x14ac:dyDescent="0.3">
      <c r="A902" s="13" t="s">
        <v>1216</v>
      </c>
      <c r="B902" s="13">
        <v>0.1</v>
      </c>
      <c r="C902" s="13">
        <v>100</v>
      </c>
    </row>
    <row r="903" spans="1:3" x14ac:dyDescent="0.3">
      <c r="A903" s="13" t="s">
        <v>1217</v>
      </c>
      <c r="B903" s="13">
        <v>0.1</v>
      </c>
      <c r="C903" s="13">
        <v>100</v>
      </c>
    </row>
    <row r="904" spans="1:3" x14ac:dyDescent="0.3">
      <c r="A904" s="13" t="s">
        <v>1218</v>
      </c>
      <c r="B904" s="13">
        <v>17.399999999999999</v>
      </c>
      <c r="C904" s="13">
        <v>100</v>
      </c>
    </row>
    <row r="905" spans="1:3" x14ac:dyDescent="0.3">
      <c r="A905" s="13" t="s">
        <v>1219</v>
      </c>
      <c r="B905" s="13">
        <v>0.1</v>
      </c>
      <c r="C905" s="13">
        <v>100</v>
      </c>
    </row>
    <row r="906" spans="1:3" x14ac:dyDescent="0.3">
      <c r="A906" s="13" t="s">
        <v>1220</v>
      </c>
      <c r="B906" s="13">
        <v>0.1</v>
      </c>
      <c r="C906" s="13">
        <v>100</v>
      </c>
    </row>
    <row r="907" spans="1:3" x14ac:dyDescent="0.3">
      <c r="A907" s="13" t="s">
        <v>1221</v>
      </c>
      <c r="B907" s="13">
        <v>0.1</v>
      </c>
      <c r="C907" s="13">
        <v>100</v>
      </c>
    </row>
    <row r="908" spans="1:3" x14ac:dyDescent="0.3">
      <c r="A908" s="13" t="s">
        <v>1222</v>
      </c>
      <c r="B908" s="13">
        <v>0.2</v>
      </c>
      <c r="C908" s="13">
        <v>100</v>
      </c>
    </row>
    <row r="909" spans="1:3" x14ac:dyDescent="0.3">
      <c r="A909" s="13" t="s">
        <v>1223</v>
      </c>
      <c r="B909" s="13">
        <v>0.2</v>
      </c>
      <c r="C909" s="13">
        <v>100</v>
      </c>
    </row>
    <row r="910" spans="1:3" x14ac:dyDescent="0.3">
      <c r="A910" s="13" t="s">
        <v>1224</v>
      </c>
      <c r="B910" s="13">
        <v>0.2</v>
      </c>
      <c r="C910" s="13">
        <v>100</v>
      </c>
    </row>
    <row r="911" spans="1:3" x14ac:dyDescent="0.3">
      <c r="A911" s="13" t="s">
        <v>1225</v>
      </c>
      <c r="B911" s="13">
        <v>0.1</v>
      </c>
      <c r="C911" s="13">
        <v>100</v>
      </c>
    </row>
    <row r="912" spans="1:3" x14ac:dyDescent="0.3">
      <c r="A912" s="13" t="s">
        <v>1226</v>
      </c>
      <c r="B912" s="13">
        <v>0</v>
      </c>
      <c r="C912" s="13">
        <v>100</v>
      </c>
    </row>
    <row r="913" spans="1:3" x14ac:dyDescent="0.3">
      <c r="A913" s="13" t="s">
        <v>1227</v>
      </c>
      <c r="B913" s="13">
        <v>0</v>
      </c>
      <c r="C913" s="13">
        <v>100</v>
      </c>
    </row>
    <row r="914" spans="1:3" x14ac:dyDescent="0.3">
      <c r="A914" s="13" t="s">
        <v>1228</v>
      </c>
      <c r="B914" s="13">
        <v>0</v>
      </c>
      <c r="C914" s="13">
        <v>100</v>
      </c>
    </row>
    <row r="915" spans="1:3" x14ac:dyDescent="0.3">
      <c r="A915" s="13" t="s">
        <v>1229</v>
      </c>
      <c r="B915" s="13">
        <v>0.1</v>
      </c>
      <c r="C915" s="13">
        <v>100</v>
      </c>
    </row>
    <row r="916" spans="1:3" x14ac:dyDescent="0.3">
      <c r="A916" s="13" t="s">
        <v>1230</v>
      </c>
      <c r="B916" s="13">
        <v>0</v>
      </c>
      <c r="C916" s="13">
        <v>100</v>
      </c>
    </row>
    <row r="917" spans="1:3" x14ac:dyDescent="0.3">
      <c r="A917" s="13" t="s">
        <v>1231</v>
      </c>
      <c r="B917" s="13">
        <v>0.1</v>
      </c>
      <c r="C917" s="13">
        <v>100</v>
      </c>
    </row>
    <row r="918" spans="1:3" x14ac:dyDescent="0.3">
      <c r="A918" s="13" t="s">
        <v>1232</v>
      </c>
      <c r="B918" s="13">
        <v>0.1</v>
      </c>
      <c r="C918" s="13">
        <v>100</v>
      </c>
    </row>
    <row r="919" spans="1:3" x14ac:dyDescent="0.3">
      <c r="A919" s="13" t="s">
        <v>1233</v>
      </c>
      <c r="B919" s="13">
        <v>0.1</v>
      </c>
      <c r="C919" s="13">
        <v>100</v>
      </c>
    </row>
    <row r="920" spans="1:3" x14ac:dyDescent="0.3">
      <c r="A920" s="13" t="s">
        <v>1234</v>
      </c>
      <c r="B920" s="13">
        <v>0</v>
      </c>
      <c r="C920" s="13">
        <v>100</v>
      </c>
    </row>
    <row r="921" spans="1:3" x14ac:dyDescent="0.3">
      <c r="A921" s="13" t="s">
        <v>1235</v>
      </c>
      <c r="B921" s="13">
        <v>4.9000000000000004</v>
      </c>
      <c r="C921" s="13">
        <v>100</v>
      </c>
    </row>
    <row r="922" spans="1:3" x14ac:dyDescent="0.3">
      <c r="A922" s="13" t="s">
        <v>1236</v>
      </c>
      <c r="B922" s="13">
        <v>0</v>
      </c>
      <c r="C922" s="13">
        <v>100</v>
      </c>
    </row>
    <row r="923" spans="1:3" x14ac:dyDescent="0.3">
      <c r="A923" s="13" t="s">
        <v>1237</v>
      </c>
      <c r="B923" s="13">
        <v>0</v>
      </c>
      <c r="C923" s="13">
        <v>100</v>
      </c>
    </row>
    <row r="924" spans="1:3" x14ac:dyDescent="0.3">
      <c r="A924" s="13" t="s">
        <v>1238</v>
      </c>
      <c r="B924" s="13">
        <v>0</v>
      </c>
      <c r="C924" s="13">
        <v>100</v>
      </c>
    </row>
    <row r="925" spans="1:3" x14ac:dyDescent="0.3">
      <c r="A925" s="13" t="s">
        <v>1239</v>
      </c>
      <c r="B925" s="13">
        <v>0</v>
      </c>
      <c r="C925" s="13">
        <v>100</v>
      </c>
    </row>
    <row r="926" spans="1:3" x14ac:dyDescent="0.3">
      <c r="A926" s="13" t="s">
        <v>1240</v>
      </c>
      <c r="B926" s="13">
        <v>0</v>
      </c>
      <c r="C926" s="13">
        <v>100</v>
      </c>
    </row>
    <row r="927" spans="1:3" x14ac:dyDescent="0.3">
      <c r="A927" s="13" t="s">
        <v>1241</v>
      </c>
      <c r="B927" s="13">
        <v>0</v>
      </c>
      <c r="C927" s="13">
        <v>100</v>
      </c>
    </row>
    <row r="928" spans="1:3" x14ac:dyDescent="0.3">
      <c r="A928" s="13" t="s">
        <v>1242</v>
      </c>
      <c r="B928" s="13">
        <v>0</v>
      </c>
      <c r="C928" s="13">
        <v>100</v>
      </c>
    </row>
    <row r="929" spans="1:3" x14ac:dyDescent="0.3">
      <c r="A929" s="13" t="s">
        <v>1243</v>
      </c>
      <c r="B929" s="13">
        <v>0</v>
      </c>
      <c r="C929" s="13">
        <v>100</v>
      </c>
    </row>
    <row r="930" spans="1:3" x14ac:dyDescent="0.3">
      <c r="A930" s="13" t="s">
        <v>1244</v>
      </c>
      <c r="B930" s="13">
        <v>0</v>
      </c>
      <c r="C930" s="13">
        <v>100</v>
      </c>
    </row>
    <row r="931" spans="1:3" x14ac:dyDescent="0.3">
      <c r="A931" s="13" t="s">
        <v>1245</v>
      </c>
      <c r="B931" s="13">
        <v>0</v>
      </c>
      <c r="C931" s="13">
        <v>100</v>
      </c>
    </row>
    <row r="932" spans="1:3" x14ac:dyDescent="0.3">
      <c r="A932" s="13" t="s">
        <v>1246</v>
      </c>
      <c r="B932" s="13">
        <v>0</v>
      </c>
      <c r="C932" s="13">
        <v>100</v>
      </c>
    </row>
    <row r="933" spans="1:3" x14ac:dyDescent="0.3">
      <c r="A933" s="13" t="s">
        <v>1247</v>
      </c>
      <c r="B933" s="13">
        <v>0</v>
      </c>
      <c r="C933" s="13">
        <v>100</v>
      </c>
    </row>
    <row r="934" spans="1:3" x14ac:dyDescent="0.3">
      <c r="A934" s="13" t="s">
        <v>1248</v>
      </c>
      <c r="B934" s="13">
        <v>0</v>
      </c>
      <c r="C934" s="13">
        <v>100</v>
      </c>
    </row>
    <row r="935" spans="1:3" x14ac:dyDescent="0.3">
      <c r="A935" s="13" t="s">
        <v>1249</v>
      </c>
      <c r="B935" s="13">
        <v>0</v>
      </c>
      <c r="C935" s="13">
        <v>100</v>
      </c>
    </row>
    <row r="936" spans="1:3" x14ac:dyDescent="0.3">
      <c r="A936" s="13" t="s">
        <v>1250</v>
      </c>
      <c r="B936" s="13">
        <v>0.1</v>
      </c>
      <c r="C936" s="13">
        <v>100</v>
      </c>
    </row>
    <row r="937" spans="1:3" x14ac:dyDescent="0.3">
      <c r="A937" s="13" t="s">
        <v>1251</v>
      </c>
      <c r="B937" s="13">
        <v>0.1</v>
      </c>
      <c r="C937" s="13">
        <v>100</v>
      </c>
    </row>
    <row r="938" spans="1:3" x14ac:dyDescent="0.3">
      <c r="A938" s="13" t="s">
        <v>1252</v>
      </c>
      <c r="B938" s="13">
        <v>0</v>
      </c>
      <c r="C938" s="13">
        <v>100</v>
      </c>
    </row>
    <row r="939" spans="1:3" x14ac:dyDescent="0.3">
      <c r="A939" s="13" t="s">
        <v>1253</v>
      </c>
      <c r="B939" s="13">
        <v>0</v>
      </c>
      <c r="C939" s="13">
        <v>100</v>
      </c>
    </row>
    <row r="940" spans="1:3" x14ac:dyDescent="0.3">
      <c r="A940" s="13" t="s">
        <v>1254</v>
      </c>
      <c r="B940" s="13">
        <v>0.3</v>
      </c>
      <c r="C940" s="13">
        <v>100</v>
      </c>
    </row>
    <row r="941" spans="1:3" x14ac:dyDescent="0.3">
      <c r="A941" s="13" t="s">
        <v>1255</v>
      </c>
      <c r="B941" s="13">
        <v>0</v>
      </c>
      <c r="C941" s="13">
        <v>100</v>
      </c>
    </row>
    <row r="942" spans="1:3" x14ac:dyDescent="0.3">
      <c r="A942" s="13" t="s">
        <v>1256</v>
      </c>
      <c r="B942" s="13">
        <v>0</v>
      </c>
      <c r="C942" s="13">
        <v>100</v>
      </c>
    </row>
    <row r="943" spans="1:3" x14ac:dyDescent="0.3">
      <c r="A943" s="13" t="s">
        <v>1257</v>
      </c>
      <c r="B943" s="13">
        <v>0</v>
      </c>
      <c r="C943" s="13">
        <v>100</v>
      </c>
    </row>
    <row r="944" spans="1:3" x14ac:dyDescent="0.3">
      <c r="A944" s="13" t="s">
        <v>1258</v>
      </c>
      <c r="B944" s="13">
        <v>0</v>
      </c>
      <c r="C944" s="13">
        <v>100</v>
      </c>
    </row>
    <row r="945" spans="1:3" x14ac:dyDescent="0.3">
      <c r="A945" s="13" t="s">
        <v>1259</v>
      </c>
      <c r="B945" s="13">
        <v>0</v>
      </c>
      <c r="C945" s="13">
        <v>100</v>
      </c>
    </row>
    <row r="946" spans="1:3" x14ac:dyDescent="0.3">
      <c r="A946" s="13" t="s">
        <v>1260</v>
      </c>
      <c r="B946" s="13">
        <v>0</v>
      </c>
      <c r="C946" s="13">
        <v>100</v>
      </c>
    </row>
    <row r="947" spans="1:3" x14ac:dyDescent="0.3">
      <c r="A947" s="13" t="s">
        <v>1261</v>
      </c>
      <c r="B947" s="13">
        <v>0</v>
      </c>
      <c r="C947" s="13">
        <v>100</v>
      </c>
    </row>
    <row r="948" spans="1:3" x14ac:dyDescent="0.3">
      <c r="A948" s="13" t="s">
        <v>1262</v>
      </c>
      <c r="B948" s="13">
        <v>0.9</v>
      </c>
      <c r="C948" s="13">
        <v>100</v>
      </c>
    </row>
    <row r="949" spans="1:3" x14ac:dyDescent="0.3">
      <c r="A949" s="13" t="s">
        <v>1263</v>
      </c>
      <c r="B949" s="13">
        <v>0.9</v>
      </c>
      <c r="C949" s="13">
        <v>100</v>
      </c>
    </row>
    <row r="950" spans="1:3" x14ac:dyDescent="0.3">
      <c r="A950" s="13" t="s">
        <v>1264</v>
      </c>
      <c r="B950" s="13">
        <v>60.2</v>
      </c>
      <c r="C950" s="13">
        <v>100</v>
      </c>
    </row>
    <row r="951" spans="1:3" x14ac:dyDescent="0.3">
      <c r="A951" s="13" t="s">
        <v>1265</v>
      </c>
      <c r="B951" s="13">
        <v>0.1</v>
      </c>
      <c r="C951" s="13">
        <v>100</v>
      </c>
    </row>
    <row r="952" spans="1:3" x14ac:dyDescent="0.3">
      <c r="A952" s="13" t="s">
        <v>1266</v>
      </c>
      <c r="B952" s="13">
        <v>0</v>
      </c>
      <c r="C952" s="13">
        <v>100</v>
      </c>
    </row>
    <row r="953" spans="1:3" x14ac:dyDescent="0.3">
      <c r="A953" s="13" t="s">
        <v>1267</v>
      </c>
      <c r="B953" s="13">
        <v>0</v>
      </c>
      <c r="C953" s="13">
        <v>100</v>
      </c>
    </row>
    <row r="954" spans="1:3" x14ac:dyDescent="0.3">
      <c r="A954" s="13" t="s">
        <v>1268</v>
      </c>
      <c r="B954" s="13">
        <v>0.2</v>
      </c>
      <c r="C954" s="13">
        <v>100</v>
      </c>
    </row>
    <row r="955" spans="1:3" x14ac:dyDescent="0.3">
      <c r="A955" s="13" t="s">
        <v>1269</v>
      </c>
      <c r="B955" s="13">
        <v>0.1</v>
      </c>
      <c r="C955" s="13">
        <v>100</v>
      </c>
    </row>
    <row r="956" spans="1:3" x14ac:dyDescent="0.3">
      <c r="A956" s="13" t="s">
        <v>1270</v>
      </c>
      <c r="B956" s="13">
        <v>0.3</v>
      </c>
      <c r="C956" s="13">
        <v>100</v>
      </c>
    </row>
    <row r="957" spans="1:3" x14ac:dyDescent="0.3">
      <c r="A957" s="13" t="s">
        <v>1271</v>
      </c>
      <c r="B957" s="13">
        <v>0</v>
      </c>
      <c r="C957" s="13">
        <v>100</v>
      </c>
    </row>
    <row r="958" spans="1:3" x14ac:dyDescent="0.3">
      <c r="A958" s="13" t="s">
        <v>1272</v>
      </c>
      <c r="B958" s="13">
        <v>0</v>
      </c>
      <c r="C958" s="13">
        <v>100</v>
      </c>
    </row>
    <row r="959" spans="1:3" x14ac:dyDescent="0.3">
      <c r="A959" s="13" t="s">
        <v>1273</v>
      </c>
      <c r="B959" s="13">
        <v>0</v>
      </c>
      <c r="C959" s="13">
        <v>100</v>
      </c>
    </row>
    <row r="960" spans="1:3" x14ac:dyDescent="0.3">
      <c r="A960" s="13" t="s">
        <v>1274</v>
      </c>
      <c r="B960" s="13">
        <v>0.1</v>
      </c>
      <c r="C960" s="13">
        <v>100</v>
      </c>
    </row>
    <row r="961" spans="1:3" x14ac:dyDescent="0.3">
      <c r="A961" s="13" t="s">
        <v>1275</v>
      </c>
      <c r="B961" s="13">
        <v>0.1</v>
      </c>
      <c r="C961" s="13">
        <v>100</v>
      </c>
    </row>
    <row r="962" spans="1:3" x14ac:dyDescent="0.3">
      <c r="A962" s="13" t="s">
        <v>1276</v>
      </c>
      <c r="B962" s="13">
        <v>0.2</v>
      </c>
      <c r="C962" s="13">
        <v>100</v>
      </c>
    </row>
    <row r="963" spans="1:3" x14ac:dyDescent="0.3">
      <c r="A963" s="13" t="s">
        <v>1277</v>
      </c>
      <c r="B963" s="13">
        <v>1.4</v>
      </c>
      <c r="C963" s="13">
        <v>100</v>
      </c>
    </row>
    <row r="964" spans="1:3" x14ac:dyDescent="0.3">
      <c r="A964" s="13" t="s">
        <v>1278</v>
      </c>
      <c r="B964" s="13">
        <v>0</v>
      </c>
      <c r="C964" s="13">
        <v>100</v>
      </c>
    </row>
    <row r="965" spans="1:3" x14ac:dyDescent="0.3">
      <c r="A965" s="13" t="s">
        <v>1279</v>
      </c>
      <c r="B965" s="13">
        <v>0.1</v>
      </c>
      <c r="C965" s="13">
        <v>100</v>
      </c>
    </row>
    <row r="966" spans="1:3" x14ac:dyDescent="0.3">
      <c r="A966" s="13" t="s">
        <v>1280</v>
      </c>
      <c r="B966" s="13">
        <v>0</v>
      </c>
      <c r="C966" s="13">
        <v>100</v>
      </c>
    </row>
    <row r="967" spans="1:3" x14ac:dyDescent="0.3">
      <c r="A967" s="13" t="s">
        <v>1281</v>
      </c>
      <c r="B967" s="13">
        <v>13.6</v>
      </c>
      <c r="C967" s="13">
        <v>100</v>
      </c>
    </row>
    <row r="968" spans="1:3" x14ac:dyDescent="0.3">
      <c r="A968" s="13" t="s">
        <v>1282</v>
      </c>
      <c r="B968" s="13">
        <v>0</v>
      </c>
      <c r="C968" s="13">
        <v>100</v>
      </c>
    </row>
    <row r="969" spans="1:3" x14ac:dyDescent="0.3">
      <c r="A969" s="13" t="s">
        <v>1283</v>
      </c>
      <c r="B969" s="13">
        <v>0</v>
      </c>
      <c r="C969" s="13">
        <v>100</v>
      </c>
    </row>
    <row r="970" spans="1:3" x14ac:dyDescent="0.3">
      <c r="A970" s="13" t="s">
        <v>1284</v>
      </c>
      <c r="B970" s="13">
        <v>2.5</v>
      </c>
      <c r="C970" s="13">
        <v>100</v>
      </c>
    </row>
    <row r="971" spans="1:3" x14ac:dyDescent="0.3">
      <c r="A971" s="13" t="s">
        <v>1285</v>
      </c>
      <c r="B971" s="13">
        <v>6.7</v>
      </c>
      <c r="C971" s="13">
        <v>100</v>
      </c>
    </row>
    <row r="972" spans="1:3" x14ac:dyDescent="0.3">
      <c r="A972" s="13" t="s">
        <v>1286</v>
      </c>
      <c r="B972" s="13">
        <v>0</v>
      </c>
      <c r="C972" s="13">
        <v>100</v>
      </c>
    </row>
    <row r="973" spans="1:3" x14ac:dyDescent="0.3">
      <c r="A973" s="13" t="s">
        <v>1287</v>
      </c>
      <c r="B973" s="13">
        <v>0.1</v>
      </c>
      <c r="C973" s="13">
        <v>100</v>
      </c>
    </row>
    <row r="974" spans="1:3" x14ac:dyDescent="0.3">
      <c r="A974" s="13" t="s">
        <v>1288</v>
      </c>
      <c r="B974" s="13">
        <v>0</v>
      </c>
      <c r="C974" s="13">
        <v>100</v>
      </c>
    </row>
    <row r="975" spans="1:3" x14ac:dyDescent="0.3">
      <c r="A975" s="13" t="s">
        <v>1289</v>
      </c>
      <c r="B975" s="13">
        <v>0.1</v>
      </c>
      <c r="C975" s="13">
        <v>100</v>
      </c>
    </row>
    <row r="976" spans="1:3" x14ac:dyDescent="0.3">
      <c r="A976" s="13" t="s">
        <v>1290</v>
      </c>
      <c r="B976" s="13">
        <v>0.1</v>
      </c>
      <c r="C976" s="13">
        <v>100</v>
      </c>
    </row>
    <row r="977" spans="1:3" x14ac:dyDescent="0.3">
      <c r="A977" s="13" t="s">
        <v>1291</v>
      </c>
      <c r="B977" s="13">
        <v>0</v>
      </c>
      <c r="C977" s="13">
        <v>100</v>
      </c>
    </row>
    <row r="978" spans="1:3" x14ac:dyDescent="0.3">
      <c r="A978" s="13" t="s">
        <v>1292</v>
      </c>
      <c r="B978" s="13">
        <v>0</v>
      </c>
      <c r="C978" s="13">
        <v>100</v>
      </c>
    </row>
    <row r="979" spans="1:3" x14ac:dyDescent="0.3">
      <c r="A979" s="13" t="s">
        <v>1293</v>
      </c>
      <c r="B979" s="13">
        <v>0.1</v>
      </c>
      <c r="C979" s="13">
        <v>100</v>
      </c>
    </row>
    <row r="980" spans="1:3" x14ac:dyDescent="0.3">
      <c r="A980" s="13" t="s">
        <v>1294</v>
      </c>
      <c r="B980" s="13">
        <v>0</v>
      </c>
      <c r="C980" s="13">
        <v>100</v>
      </c>
    </row>
    <row r="981" spans="1:3" x14ac:dyDescent="0.3">
      <c r="A981" s="13" t="s">
        <v>1295</v>
      </c>
      <c r="B981" s="13">
        <v>0.1</v>
      </c>
      <c r="C981" s="13">
        <v>100</v>
      </c>
    </row>
    <row r="982" spans="1:3" x14ac:dyDescent="0.3">
      <c r="A982" s="13" t="s">
        <v>1296</v>
      </c>
      <c r="B982" s="13">
        <v>0</v>
      </c>
      <c r="C982" s="13">
        <v>100</v>
      </c>
    </row>
    <row r="983" spans="1:3" x14ac:dyDescent="0.3">
      <c r="A983" s="13" t="s">
        <v>1297</v>
      </c>
      <c r="B983" s="13">
        <v>0</v>
      </c>
      <c r="C983" s="13">
        <v>100</v>
      </c>
    </row>
    <row r="984" spans="1:3" x14ac:dyDescent="0.3">
      <c r="A984" s="13" t="s">
        <v>1298</v>
      </c>
      <c r="B984" s="13">
        <v>0</v>
      </c>
      <c r="C984" s="13">
        <v>100</v>
      </c>
    </row>
    <row r="985" spans="1:3" x14ac:dyDescent="0.3">
      <c r="A985" s="13" t="s">
        <v>1299</v>
      </c>
      <c r="B985" s="13">
        <v>0</v>
      </c>
      <c r="C985" s="13">
        <v>100</v>
      </c>
    </row>
    <row r="986" spans="1:3" x14ac:dyDescent="0.3">
      <c r="A986" s="13" t="s">
        <v>1300</v>
      </c>
      <c r="B986" s="13">
        <v>0</v>
      </c>
      <c r="C986" s="13">
        <v>100</v>
      </c>
    </row>
    <row r="987" spans="1:3" x14ac:dyDescent="0.3">
      <c r="A987" s="13" t="s">
        <v>1301</v>
      </c>
      <c r="B987" s="13">
        <v>0.5</v>
      </c>
      <c r="C987" s="13">
        <v>100</v>
      </c>
    </row>
    <row r="988" spans="1:3" x14ac:dyDescent="0.3">
      <c r="A988" s="13" t="s">
        <v>1302</v>
      </c>
      <c r="B988" s="13">
        <v>0</v>
      </c>
      <c r="C988" s="13">
        <v>100</v>
      </c>
    </row>
    <row r="989" spans="1:3" x14ac:dyDescent="0.3">
      <c r="A989" s="13" t="s">
        <v>1303</v>
      </c>
      <c r="B989" s="13">
        <v>0</v>
      </c>
      <c r="C989" s="13">
        <v>100</v>
      </c>
    </row>
    <row r="990" spans="1:3" x14ac:dyDescent="0.3">
      <c r="A990" s="13" t="s">
        <v>1304</v>
      </c>
      <c r="B990" s="13">
        <v>0.1</v>
      </c>
      <c r="C990" s="13">
        <v>100</v>
      </c>
    </row>
    <row r="991" spans="1:3" x14ac:dyDescent="0.3">
      <c r="A991" s="13" t="s">
        <v>1305</v>
      </c>
      <c r="B991" s="13">
        <v>0.1</v>
      </c>
      <c r="C991" s="13">
        <v>100</v>
      </c>
    </row>
    <row r="992" spans="1:3" x14ac:dyDescent="0.3">
      <c r="A992" s="13" t="s">
        <v>1306</v>
      </c>
      <c r="B992" s="13">
        <v>0</v>
      </c>
      <c r="C992" s="13">
        <v>100</v>
      </c>
    </row>
    <row r="993" spans="1:3" x14ac:dyDescent="0.3">
      <c r="A993" s="13" t="s">
        <v>1307</v>
      </c>
      <c r="B993" s="13">
        <v>0</v>
      </c>
      <c r="C993" s="13">
        <v>100</v>
      </c>
    </row>
    <row r="994" spans="1:3" x14ac:dyDescent="0.3">
      <c r="A994" s="13" t="s">
        <v>1308</v>
      </c>
      <c r="B994" s="13">
        <v>0.1</v>
      </c>
      <c r="C994" s="13">
        <v>100</v>
      </c>
    </row>
    <row r="995" spans="1:3" x14ac:dyDescent="0.3">
      <c r="A995" s="13" t="s">
        <v>1309</v>
      </c>
      <c r="B995" s="13">
        <v>0.2</v>
      </c>
      <c r="C995" s="13">
        <v>100</v>
      </c>
    </row>
    <row r="996" spans="1:3" x14ac:dyDescent="0.3">
      <c r="A996" s="13" t="s">
        <v>1310</v>
      </c>
      <c r="B996" s="13">
        <v>0.2</v>
      </c>
      <c r="C996" s="13">
        <v>100</v>
      </c>
    </row>
    <row r="997" spans="1:3" x14ac:dyDescent="0.3">
      <c r="A997" s="13" t="s">
        <v>1311</v>
      </c>
      <c r="B997" s="13">
        <v>0</v>
      </c>
      <c r="C997" s="13">
        <v>100</v>
      </c>
    </row>
    <row r="998" spans="1:3" x14ac:dyDescent="0.3">
      <c r="A998" s="13" t="s">
        <v>1312</v>
      </c>
      <c r="B998" s="13">
        <v>0.1</v>
      </c>
      <c r="C998" s="13">
        <v>100</v>
      </c>
    </row>
    <row r="999" spans="1:3" x14ac:dyDescent="0.3">
      <c r="A999" s="13" t="s">
        <v>1313</v>
      </c>
      <c r="B999" s="13">
        <v>0</v>
      </c>
      <c r="C999" s="13">
        <v>100</v>
      </c>
    </row>
    <row r="1000" spans="1:3" x14ac:dyDescent="0.3">
      <c r="A1000" s="13" t="s">
        <v>1314</v>
      </c>
      <c r="B1000" s="13">
        <v>0</v>
      </c>
      <c r="C1000" s="13">
        <v>100</v>
      </c>
    </row>
    <row r="1001" spans="1:3" x14ac:dyDescent="0.3">
      <c r="A1001" s="13" t="s">
        <v>1315</v>
      </c>
      <c r="B1001" s="13">
        <v>0</v>
      </c>
      <c r="C1001" s="13">
        <v>100</v>
      </c>
    </row>
    <row r="1002" spans="1:3" x14ac:dyDescent="0.3">
      <c r="A1002" s="13" t="s">
        <v>1316</v>
      </c>
      <c r="B1002" s="13">
        <v>0</v>
      </c>
      <c r="C1002" s="13">
        <v>100</v>
      </c>
    </row>
    <row r="1003" spans="1:3" x14ac:dyDescent="0.3">
      <c r="A1003" s="13" t="s">
        <v>1317</v>
      </c>
      <c r="B1003" s="13">
        <v>0</v>
      </c>
      <c r="C1003" s="13">
        <v>100</v>
      </c>
    </row>
    <row r="1004" spans="1:3" x14ac:dyDescent="0.3">
      <c r="A1004" s="13" t="s">
        <v>1318</v>
      </c>
      <c r="B1004" s="13">
        <v>0.1</v>
      </c>
      <c r="C1004" s="13">
        <v>100</v>
      </c>
    </row>
    <row r="1005" spans="1:3" x14ac:dyDescent="0.3">
      <c r="A1005" s="13" t="s">
        <v>1319</v>
      </c>
      <c r="B1005" s="13">
        <v>0</v>
      </c>
      <c r="C1005" s="13">
        <v>100</v>
      </c>
    </row>
    <row r="1006" spans="1:3" x14ac:dyDescent="0.3">
      <c r="A1006" s="13" t="s">
        <v>1320</v>
      </c>
      <c r="B1006" s="13">
        <v>0</v>
      </c>
      <c r="C1006" s="13">
        <v>100</v>
      </c>
    </row>
    <row r="1007" spans="1:3" x14ac:dyDescent="0.3">
      <c r="A1007" s="13" t="s">
        <v>1321</v>
      </c>
      <c r="B1007" s="13">
        <v>0</v>
      </c>
      <c r="C1007" s="13">
        <v>100</v>
      </c>
    </row>
    <row r="1008" spans="1:3" x14ac:dyDescent="0.3">
      <c r="A1008" s="13" t="s">
        <v>1322</v>
      </c>
      <c r="B1008" s="13">
        <v>0</v>
      </c>
      <c r="C1008" s="13">
        <v>100</v>
      </c>
    </row>
    <row r="1009" spans="1:3" x14ac:dyDescent="0.3">
      <c r="A1009" s="13" t="s">
        <v>1323</v>
      </c>
      <c r="B1009" s="13">
        <v>0</v>
      </c>
      <c r="C1009" s="13">
        <v>100</v>
      </c>
    </row>
    <row r="1010" spans="1:3" x14ac:dyDescent="0.3">
      <c r="A1010" s="13" t="s">
        <v>1324</v>
      </c>
      <c r="B1010" s="13">
        <v>0</v>
      </c>
      <c r="C1010" s="13">
        <v>100</v>
      </c>
    </row>
    <row r="1011" spans="1:3" x14ac:dyDescent="0.3">
      <c r="A1011" s="13" t="s">
        <v>1325</v>
      </c>
      <c r="B1011" s="13">
        <v>0.2</v>
      </c>
      <c r="C1011" s="13">
        <v>100</v>
      </c>
    </row>
    <row r="1012" spans="1:3" x14ac:dyDescent="0.3">
      <c r="A1012" s="13" t="s">
        <v>1326</v>
      </c>
      <c r="B1012" s="13">
        <v>0</v>
      </c>
      <c r="C1012" s="13">
        <v>100</v>
      </c>
    </row>
    <row r="1013" spans="1:3" x14ac:dyDescent="0.3">
      <c r="A1013" s="13" t="s">
        <v>1327</v>
      </c>
      <c r="B1013" s="13">
        <v>0.5</v>
      </c>
      <c r="C1013" s="13">
        <v>100</v>
      </c>
    </row>
    <row r="1014" spans="1:3" x14ac:dyDescent="0.3">
      <c r="A1014" s="13" t="s">
        <v>1328</v>
      </c>
      <c r="B1014" s="13">
        <v>1.3</v>
      </c>
      <c r="C1014" s="13">
        <v>100</v>
      </c>
    </row>
    <row r="1015" spans="1:3" x14ac:dyDescent="0.3">
      <c r="A1015" s="13" t="s">
        <v>1329</v>
      </c>
      <c r="B1015" s="13">
        <v>0</v>
      </c>
      <c r="C1015" s="13">
        <v>100</v>
      </c>
    </row>
    <row r="1016" spans="1:3" x14ac:dyDescent="0.3">
      <c r="A1016" s="13" t="s">
        <v>1330</v>
      </c>
      <c r="B1016" s="13">
        <v>0</v>
      </c>
      <c r="C1016" s="13">
        <v>100</v>
      </c>
    </row>
    <row r="1017" spans="1:3" x14ac:dyDescent="0.3">
      <c r="A1017" s="13" t="s">
        <v>1331</v>
      </c>
      <c r="B1017" s="13">
        <v>0</v>
      </c>
      <c r="C1017" s="13">
        <v>100</v>
      </c>
    </row>
    <row r="1018" spans="1:3" x14ac:dyDescent="0.3">
      <c r="A1018" s="13" t="s">
        <v>1332</v>
      </c>
      <c r="B1018" s="13">
        <v>0</v>
      </c>
      <c r="C1018" s="13">
        <v>100</v>
      </c>
    </row>
    <row r="1019" spans="1:3" x14ac:dyDescent="0.3">
      <c r="A1019" s="13" t="s">
        <v>1333</v>
      </c>
      <c r="B1019" s="13">
        <v>0.2</v>
      </c>
      <c r="C1019" s="13">
        <v>100</v>
      </c>
    </row>
    <row r="1020" spans="1:3" x14ac:dyDescent="0.3">
      <c r="A1020" s="13" t="s">
        <v>1334</v>
      </c>
      <c r="B1020" s="13">
        <v>0</v>
      </c>
      <c r="C1020" s="13">
        <v>100</v>
      </c>
    </row>
    <row r="1021" spans="1:3" x14ac:dyDescent="0.3">
      <c r="A1021" s="13" t="s">
        <v>1335</v>
      </c>
      <c r="B1021" s="13">
        <v>0</v>
      </c>
      <c r="C1021" s="13">
        <v>100</v>
      </c>
    </row>
    <row r="1022" spans="1:3" x14ac:dyDescent="0.3">
      <c r="A1022" s="13" t="s">
        <v>1336</v>
      </c>
      <c r="B1022" s="13">
        <v>0</v>
      </c>
      <c r="C1022" s="13">
        <v>100</v>
      </c>
    </row>
    <row r="1023" spans="1:3" x14ac:dyDescent="0.3">
      <c r="A1023" s="13" t="s">
        <v>1337</v>
      </c>
      <c r="B1023" s="13">
        <v>0</v>
      </c>
      <c r="C1023" s="13">
        <v>100</v>
      </c>
    </row>
    <row r="1024" spans="1:3" x14ac:dyDescent="0.3">
      <c r="A1024" s="13" t="s">
        <v>1338</v>
      </c>
      <c r="B1024" s="13">
        <v>0</v>
      </c>
      <c r="C1024" s="13">
        <v>100</v>
      </c>
    </row>
    <row r="1025" spans="1:3" x14ac:dyDescent="0.3">
      <c r="A1025" s="13" t="s">
        <v>1339</v>
      </c>
      <c r="B1025" s="13">
        <v>0</v>
      </c>
      <c r="C1025" s="13">
        <v>100</v>
      </c>
    </row>
    <row r="1026" spans="1:3" x14ac:dyDescent="0.3">
      <c r="A1026" s="13" t="s">
        <v>1340</v>
      </c>
      <c r="B1026" s="13">
        <v>0</v>
      </c>
      <c r="C1026" s="13">
        <v>100</v>
      </c>
    </row>
    <row r="1027" spans="1:3" x14ac:dyDescent="0.3">
      <c r="A1027" s="13" t="s">
        <v>1341</v>
      </c>
      <c r="B1027" s="13">
        <v>0</v>
      </c>
      <c r="C1027" s="13">
        <v>100</v>
      </c>
    </row>
    <row r="1028" spans="1:3" x14ac:dyDescent="0.3">
      <c r="A1028" s="13" t="s">
        <v>1342</v>
      </c>
      <c r="B1028" s="13">
        <v>0</v>
      </c>
      <c r="C1028" s="13">
        <v>100</v>
      </c>
    </row>
    <row r="1029" spans="1:3" x14ac:dyDescent="0.3">
      <c r="A1029" s="13" t="s">
        <v>1343</v>
      </c>
      <c r="B1029" s="13">
        <v>0</v>
      </c>
      <c r="C1029" s="13">
        <v>100</v>
      </c>
    </row>
    <row r="1030" spans="1:3" x14ac:dyDescent="0.3">
      <c r="A1030" s="13" t="s">
        <v>1344</v>
      </c>
      <c r="B1030" s="13">
        <v>0</v>
      </c>
      <c r="C1030" s="13">
        <v>100</v>
      </c>
    </row>
    <row r="1031" spans="1:3" x14ac:dyDescent="0.3">
      <c r="A1031" s="13" t="s">
        <v>1345</v>
      </c>
      <c r="B1031" s="13">
        <v>0</v>
      </c>
      <c r="C1031" s="13">
        <v>100</v>
      </c>
    </row>
    <row r="1032" spans="1:3" x14ac:dyDescent="0.3">
      <c r="A1032" s="13" t="s">
        <v>1346</v>
      </c>
      <c r="B1032" s="13">
        <v>0</v>
      </c>
      <c r="C1032" s="13">
        <v>100</v>
      </c>
    </row>
    <row r="1033" spans="1:3" x14ac:dyDescent="0.3">
      <c r="A1033" s="13" t="s">
        <v>1347</v>
      </c>
      <c r="B1033" s="13">
        <v>0</v>
      </c>
      <c r="C1033" s="13">
        <v>100</v>
      </c>
    </row>
    <row r="1034" spans="1:3" x14ac:dyDescent="0.3">
      <c r="A1034" s="13" t="s">
        <v>1348</v>
      </c>
      <c r="B1034" s="13">
        <v>0</v>
      </c>
      <c r="C1034" s="13">
        <v>100</v>
      </c>
    </row>
    <row r="1035" spans="1:3" x14ac:dyDescent="0.3">
      <c r="A1035" s="13" t="s">
        <v>1349</v>
      </c>
      <c r="B1035" s="13">
        <v>0</v>
      </c>
      <c r="C1035" s="13">
        <v>100</v>
      </c>
    </row>
    <row r="1036" spans="1:3" x14ac:dyDescent="0.3">
      <c r="A1036" s="13" t="s">
        <v>1350</v>
      </c>
      <c r="B1036" s="13">
        <v>0</v>
      </c>
      <c r="C1036" s="13">
        <v>100</v>
      </c>
    </row>
    <row r="1037" spans="1:3" x14ac:dyDescent="0.3">
      <c r="A1037" s="13" t="s">
        <v>1351</v>
      </c>
      <c r="B1037" s="13">
        <v>0</v>
      </c>
      <c r="C1037" s="13">
        <v>100</v>
      </c>
    </row>
    <row r="1038" spans="1:3" x14ac:dyDescent="0.3">
      <c r="A1038" s="13" t="s">
        <v>1352</v>
      </c>
      <c r="B1038" s="13">
        <v>0</v>
      </c>
      <c r="C1038" s="13">
        <v>100</v>
      </c>
    </row>
    <row r="1039" spans="1:3" x14ac:dyDescent="0.3">
      <c r="A1039" s="13" t="s">
        <v>1353</v>
      </c>
      <c r="B1039" s="13">
        <v>0</v>
      </c>
      <c r="C1039" s="13">
        <v>100</v>
      </c>
    </row>
    <row r="1040" spans="1:3" x14ac:dyDescent="0.3">
      <c r="A1040" s="13" t="s">
        <v>1354</v>
      </c>
      <c r="B1040" s="13">
        <v>0.1</v>
      </c>
      <c r="C1040" s="13">
        <v>100</v>
      </c>
    </row>
    <row r="1041" spans="1:3" x14ac:dyDescent="0.3">
      <c r="A1041" s="13" t="s">
        <v>1355</v>
      </c>
      <c r="B1041" s="13">
        <v>0</v>
      </c>
      <c r="C1041" s="13">
        <v>100</v>
      </c>
    </row>
    <row r="1042" spans="1:3" x14ac:dyDescent="0.3">
      <c r="A1042" s="13" t="s">
        <v>1356</v>
      </c>
      <c r="B1042" s="13">
        <v>0.1</v>
      </c>
      <c r="C1042" s="13">
        <v>100</v>
      </c>
    </row>
    <row r="1043" spans="1:3" x14ac:dyDescent="0.3">
      <c r="A1043" s="13" t="s">
        <v>1357</v>
      </c>
      <c r="B1043" s="13">
        <v>0.1</v>
      </c>
      <c r="C1043" s="13">
        <v>100</v>
      </c>
    </row>
    <row r="1044" spans="1:3" x14ac:dyDescent="0.3">
      <c r="A1044" s="13" t="s">
        <v>1358</v>
      </c>
      <c r="B1044" s="13">
        <v>0</v>
      </c>
      <c r="C1044" s="13">
        <v>100</v>
      </c>
    </row>
    <row r="1045" spans="1:3" x14ac:dyDescent="0.3">
      <c r="A1045" s="13" t="s">
        <v>1359</v>
      </c>
      <c r="B1045" s="13">
        <v>0</v>
      </c>
      <c r="C1045" s="13">
        <v>100</v>
      </c>
    </row>
    <row r="1046" spans="1:3" x14ac:dyDescent="0.3">
      <c r="A1046" s="13" t="s">
        <v>1360</v>
      </c>
      <c r="B1046" s="13">
        <v>0</v>
      </c>
      <c r="C1046" s="13">
        <v>100</v>
      </c>
    </row>
    <row r="1047" spans="1:3" x14ac:dyDescent="0.3">
      <c r="A1047" s="13" t="s">
        <v>1361</v>
      </c>
      <c r="B1047" s="13">
        <v>0</v>
      </c>
      <c r="C1047" s="13">
        <v>100</v>
      </c>
    </row>
    <row r="1048" spans="1:3" x14ac:dyDescent="0.3">
      <c r="A1048" s="13" t="s">
        <v>1362</v>
      </c>
      <c r="B1048" s="13">
        <v>0</v>
      </c>
      <c r="C1048" s="13">
        <v>100</v>
      </c>
    </row>
    <row r="1049" spans="1:3" x14ac:dyDescent="0.3">
      <c r="A1049" s="13" t="s">
        <v>1363</v>
      </c>
      <c r="B1049" s="13">
        <v>0</v>
      </c>
      <c r="C1049" s="13">
        <v>100</v>
      </c>
    </row>
    <row r="1050" spans="1:3" x14ac:dyDescent="0.3">
      <c r="A1050" s="13" t="s">
        <v>1364</v>
      </c>
      <c r="B1050" s="13">
        <v>0</v>
      </c>
      <c r="C1050" s="13">
        <v>100</v>
      </c>
    </row>
    <row r="1051" spans="1:3" x14ac:dyDescent="0.3">
      <c r="A1051" s="13" t="s">
        <v>1365</v>
      </c>
      <c r="B1051" s="13">
        <v>0</v>
      </c>
      <c r="C1051" s="13">
        <v>100</v>
      </c>
    </row>
    <row r="1052" spans="1:3" x14ac:dyDescent="0.3">
      <c r="A1052" s="13" t="s">
        <v>1366</v>
      </c>
      <c r="B1052" s="13">
        <v>0</v>
      </c>
      <c r="C1052" s="13">
        <v>100</v>
      </c>
    </row>
    <row r="1053" spans="1:3" x14ac:dyDescent="0.3">
      <c r="A1053" s="13" t="s">
        <v>1367</v>
      </c>
      <c r="B1053" s="13">
        <v>0</v>
      </c>
      <c r="C1053" s="13">
        <v>100</v>
      </c>
    </row>
    <row r="1054" spans="1:3" x14ac:dyDescent="0.3">
      <c r="A1054" s="13" t="s">
        <v>1368</v>
      </c>
      <c r="B1054" s="13">
        <v>0</v>
      </c>
      <c r="C1054" s="13">
        <v>100</v>
      </c>
    </row>
    <row r="1055" spans="1:3" x14ac:dyDescent="0.3">
      <c r="A1055" s="13" t="s">
        <v>1369</v>
      </c>
      <c r="B1055" s="13">
        <v>0</v>
      </c>
      <c r="C1055" s="13">
        <v>100</v>
      </c>
    </row>
    <row r="1056" spans="1:3" x14ac:dyDescent="0.3">
      <c r="A1056" s="13" t="s">
        <v>1370</v>
      </c>
      <c r="B1056" s="13">
        <v>0</v>
      </c>
      <c r="C1056" s="13">
        <v>100</v>
      </c>
    </row>
    <row r="1057" spans="1:3" x14ac:dyDescent="0.3">
      <c r="A1057" s="13" t="s">
        <v>1371</v>
      </c>
      <c r="B1057" s="13">
        <v>0</v>
      </c>
      <c r="C1057" s="13">
        <v>100</v>
      </c>
    </row>
    <row r="1058" spans="1:3" x14ac:dyDescent="0.3">
      <c r="A1058" s="13" t="s">
        <v>1372</v>
      </c>
      <c r="B1058" s="13">
        <v>0.1</v>
      </c>
      <c r="C1058" s="13">
        <v>100</v>
      </c>
    </row>
    <row r="1059" spans="1:3" x14ac:dyDescent="0.3">
      <c r="A1059" s="13" t="s">
        <v>1373</v>
      </c>
      <c r="B1059" s="13">
        <v>0</v>
      </c>
      <c r="C1059" s="13">
        <v>100</v>
      </c>
    </row>
    <row r="1060" spans="1:3" x14ac:dyDescent="0.3">
      <c r="A1060" s="13" t="s">
        <v>1374</v>
      </c>
      <c r="B1060" s="13">
        <v>0</v>
      </c>
      <c r="C1060" s="13">
        <v>100</v>
      </c>
    </row>
    <row r="1061" spans="1:3" x14ac:dyDescent="0.3">
      <c r="A1061" s="13" t="s">
        <v>1375</v>
      </c>
      <c r="B1061" s="13">
        <v>0</v>
      </c>
      <c r="C1061" s="13">
        <v>100</v>
      </c>
    </row>
    <row r="1062" spans="1:3" x14ac:dyDescent="0.3">
      <c r="A1062" s="13" t="s">
        <v>1376</v>
      </c>
      <c r="B1062" s="13">
        <v>0</v>
      </c>
      <c r="C1062" s="13">
        <v>100</v>
      </c>
    </row>
    <row r="1063" spans="1:3" x14ac:dyDescent="0.3">
      <c r="A1063" s="13" t="s">
        <v>1377</v>
      </c>
      <c r="B1063" s="13">
        <v>0</v>
      </c>
      <c r="C1063" s="13">
        <v>100</v>
      </c>
    </row>
    <row r="1064" spans="1:3" x14ac:dyDescent="0.3">
      <c r="A1064" s="13" t="s">
        <v>1378</v>
      </c>
      <c r="B1064" s="13">
        <v>0</v>
      </c>
      <c r="C1064" s="13">
        <v>100</v>
      </c>
    </row>
    <row r="1065" spans="1:3" x14ac:dyDescent="0.3">
      <c r="A1065" s="13" t="s">
        <v>1379</v>
      </c>
      <c r="B1065" s="13">
        <v>0</v>
      </c>
      <c r="C1065" s="13">
        <v>100</v>
      </c>
    </row>
    <row r="1066" spans="1:3" x14ac:dyDescent="0.3">
      <c r="A1066" s="13" t="s">
        <v>1380</v>
      </c>
      <c r="B1066" s="13">
        <v>0</v>
      </c>
      <c r="C1066" s="13">
        <v>100</v>
      </c>
    </row>
    <row r="1067" spans="1:3" x14ac:dyDescent="0.3">
      <c r="A1067" s="13" t="s">
        <v>1381</v>
      </c>
      <c r="B1067" s="13">
        <v>0</v>
      </c>
      <c r="C1067" s="13">
        <v>100</v>
      </c>
    </row>
    <row r="1068" spans="1:3" x14ac:dyDescent="0.3">
      <c r="A1068" s="13" t="s">
        <v>1382</v>
      </c>
      <c r="B1068" s="13">
        <v>0</v>
      </c>
      <c r="C1068" s="13">
        <v>100</v>
      </c>
    </row>
    <row r="1069" spans="1:3" x14ac:dyDescent="0.3">
      <c r="A1069" s="13" t="s">
        <v>1383</v>
      </c>
      <c r="B1069" s="13">
        <v>0</v>
      </c>
      <c r="C1069" s="13">
        <v>100</v>
      </c>
    </row>
    <row r="1070" spans="1:3" x14ac:dyDescent="0.3">
      <c r="A1070" s="13" t="s">
        <v>1384</v>
      </c>
      <c r="B1070" s="13">
        <v>0</v>
      </c>
      <c r="C1070" s="13">
        <v>100</v>
      </c>
    </row>
    <row r="1071" spans="1:3" x14ac:dyDescent="0.3">
      <c r="A1071" s="13" t="s">
        <v>1385</v>
      </c>
      <c r="B1071" s="13">
        <v>0</v>
      </c>
      <c r="C1071" s="13">
        <v>100</v>
      </c>
    </row>
    <row r="1072" spans="1:3" x14ac:dyDescent="0.3">
      <c r="A1072" s="13" t="s">
        <v>1386</v>
      </c>
      <c r="B1072" s="13">
        <v>0</v>
      </c>
      <c r="C1072" s="13">
        <v>100</v>
      </c>
    </row>
    <row r="1073" spans="1:3" x14ac:dyDescent="0.3">
      <c r="A1073" s="13" t="s">
        <v>1387</v>
      </c>
      <c r="B1073" s="13">
        <v>0</v>
      </c>
      <c r="C1073" s="13">
        <v>100</v>
      </c>
    </row>
    <row r="1074" spans="1:3" x14ac:dyDescent="0.3">
      <c r="A1074" s="13" t="s">
        <v>1388</v>
      </c>
      <c r="B1074" s="13">
        <v>0</v>
      </c>
      <c r="C1074" s="13">
        <v>100</v>
      </c>
    </row>
    <row r="1075" spans="1:3" x14ac:dyDescent="0.3">
      <c r="A1075" s="13" t="s">
        <v>1389</v>
      </c>
      <c r="B1075" s="13">
        <v>0</v>
      </c>
      <c r="C1075" s="13">
        <v>100</v>
      </c>
    </row>
    <row r="1076" spans="1:3" x14ac:dyDescent="0.3">
      <c r="A1076" s="13" t="s">
        <v>1390</v>
      </c>
      <c r="B1076" s="13">
        <v>0</v>
      </c>
      <c r="C1076" s="13">
        <v>100</v>
      </c>
    </row>
    <row r="1077" spans="1:3" x14ac:dyDescent="0.3">
      <c r="A1077" s="13" t="s">
        <v>1391</v>
      </c>
      <c r="B1077" s="13">
        <v>0</v>
      </c>
      <c r="C1077" s="13">
        <v>100</v>
      </c>
    </row>
    <row r="1078" spans="1:3" x14ac:dyDescent="0.3">
      <c r="A1078" s="13" t="s">
        <v>1392</v>
      </c>
      <c r="B1078" s="13">
        <v>0</v>
      </c>
      <c r="C1078" s="13">
        <v>100</v>
      </c>
    </row>
    <row r="1079" spans="1:3" x14ac:dyDescent="0.3">
      <c r="A1079" s="13" t="s">
        <v>1393</v>
      </c>
      <c r="B1079" s="13">
        <v>0</v>
      </c>
      <c r="C1079" s="13">
        <v>100</v>
      </c>
    </row>
    <row r="1080" spans="1:3" x14ac:dyDescent="0.3">
      <c r="A1080" s="13" t="s">
        <v>1394</v>
      </c>
      <c r="B1080" s="13">
        <v>0</v>
      </c>
      <c r="C1080" s="13">
        <v>100</v>
      </c>
    </row>
    <row r="1081" spans="1:3" x14ac:dyDescent="0.3">
      <c r="A1081" s="13" t="s">
        <v>1395</v>
      </c>
      <c r="B1081" s="13">
        <v>0</v>
      </c>
      <c r="C1081" s="13">
        <v>100</v>
      </c>
    </row>
    <row r="1082" spans="1:3" x14ac:dyDescent="0.3">
      <c r="A1082" s="13" t="s">
        <v>1396</v>
      </c>
      <c r="B1082" s="13">
        <v>0</v>
      </c>
      <c r="C1082" s="13">
        <v>100</v>
      </c>
    </row>
    <row r="1083" spans="1:3" x14ac:dyDescent="0.3">
      <c r="A1083" s="13" t="s">
        <v>1397</v>
      </c>
      <c r="B1083" s="13">
        <v>0</v>
      </c>
      <c r="C1083" s="13">
        <v>100</v>
      </c>
    </row>
    <row r="1084" spans="1:3" x14ac:dyDescent="0.3">
      <c r="A1084" s="13" t="s">
        <v>1398</v>
      </c>
      <c r="B1084" s="13">
        <v>0</v>
      </c>
      <c r="C1084" s="13">
        <v>100</v>
      </c>
    </row>
    <row r="1085" spans="1:3" x14ac:dyDescent="0.3">
      <c r="A1085" s="13" t="s">
        <v>1399</v>
      </c>
      <c r="B1085" s="13">
        <v>0</v>
      </c>
      <c r="C1085" s="13">
        <v>100</v>
      </c>
    </row>
    <row r="1086" spans="1:3" x14ac:dyDescent="0.3">
      <c r="A1086" s="13" t="s">
        <v>1400</v>
      </c>
      <c r="B1086" s="13">
        <v>0</v>
      </c>
      <c r="C1086" s="13">
        <v>100</v>
      </c>
    </row>
    <row r="1087" spans="1:3" x14ac:dyDescent="0.3">
      <c r="A1087" s="13" t="s">
        <v>1401</v>
      </c>
      <c r="B1087" s="13">
        <v>0</v>
      </c>
      <c r="C1087" s="13">
        <v>100</v>
      </c>
    </row>
    <row r="1088" spans="1:3" x14ac:dyDescent="0.3">
      <c r="A1088" s="13" t="s">
        <v>1402</v>
      </c>
      <c r="B1088" s="13">
        <v>0</v>
      </c>
      <c r="C1088" s="13">
        <v>100</v>
      </c>
    </row>
    <row r="1089" spans="1:3" x14ac:dyDescent="0.3">
      <c r="A1089" s="13" t="s">
        <v>1403</v>
      </c>
      <c r="B1089" s="13">
        <v>0</v>
      </c>
      <c r="C1089" s="13">
        <v>100</v>
      </c>
    </row>
    <row r="1090" spans="1:3" x14ac:dyDescent="0.3">
      <c r="A1090" s="13" t="s">
        <v>1404</v>
      </c>
      <c r="B1090" s="13">
        <v>0</v>
      </c>
      <c r="C1090" s="13">
        <v>100</v>
      </c>
    </row>
    <row r="1091" spans="1:3" x14ac:dyDescent="0.3">
      <c r="A1091" s="13" t="s">
        <v>1405</v>
      </c>
      <c r="B1091" s="13">
        <v>0</v>
      </c>
      <c r="C1091" s="13">
        <v>100</v>
      </c>
    </row>
    <row r="1092" spans="1:3" x14ac:dyDescent="0.3">
      <c r="A1092" s="13" t="s">
        <v>1406</v>
      </c>
      <c r="B1092" s="13">
        <v>0</v>
      </c>
      <c r="C1092" s="13">
        <v>100</v>
      </c>
    </row>
    <row r="1093" spans="1:3" x14ac:dyDescent="0.3">
      <c r="A1093" s="13" t="s">
        <v>1407</v>
      </c>
      <c r="B1093" s="13">
        <v>0</v>
      </c>
      <c r="C1093" s="13">
        <v>100</v>
      </c>
    </row>
    <row r="1094" spans="1:3" x14ac:dyDescent="0.3">
      <c r="A1094" s="13" t="s">
        <v>1408</v>
      </c>
      <c r="B1094" s="13">
        <v>0</v>
      </c>
      <c r="C1094" s="13">
        <v>100</v>
      </c>
    </row>
    <row r="1095" spans="1:3" x14ac:dyDescent="0.3">
      <c r="A1095" s="13" t="s">
        <v>1409</v>
      </c>
      <c r="B1095" s="13">
        <v>0</v>
      </c>
      <c r="C1095" s="13">
        <v>100</v>
      </c>
    </row>
    <row r="1096" spans="1:3" x14ac:dyDescent="0.3">
      <c r="A1096" s="13" t="s">
        <v>1410</v>
      </c>
      <c r="B1096" s="13">
        <v>0</v>
      </c>
      <c r="C1096" s="13">
        <v>100</v>
      </c>
    </row>
    <row r="1097" spans="1:3" x14ac:dyDescent="0.3">
      <c r="A1097" s="13" t="s">
        <v>1411</v>
      </c>
      <c r="B1097" s="13">
        <v>0</v>
      </c>
      <c r="C1097" s="13">
        <v>100</v>
      </c>
    </row>
    <row r="1098" spans="1:3" x14ac:dyDescent="0.3">
      <c r="A1098" s="13" t="s">
        <v>1412</v>
      </c>
      <c r="B1098" s="13">
        <v>0</v>
      </c>
      <c r="C1098" s="13">
        <v>100</v>
      </c>
    </row>
    <row r="1099" spans="1:3" x14ac:dyDescent="0.3">
      <c r="A1099" s="13" t="s">
        <v>1413</v>
      </c>
      <c r="B1099" s="13">
        <v>0</v>
      </c>
      <c r="C1099" s="13">
        <v>100</v>
      </c>
    </row>
    <row r="1100" spans="1:3" x14ac:dyDescent="0.3">
      <c r="A1100" s="13" t="s">
        <v>1414</v>
      </c>
      <c r="B1100" s="13">
        <v>0</v>
      </c>
      <c r="C1100" s="13">
        <v>100</v>
      </c>
    </row>
    <row r="1101" spans="1:3" x14ac:dyDescent="0.3">
      <c r="A1101" s="13" t="s">
        <v>1415</v>
      </c>
      <c r="B1101" s="13">
        <v>0</v>
      </c>
      <c r="C1101" s="13">
        <v>100</v>
      </c>
    </row>
    <row r="1102" spans="1:3" x14ac:dyDescent="0.3">
      <c r="A1102" s="13" t="s">
        <v>1416</v>
      </c>
      <c r="B1102" s="13">
        <v>0</v>
      </c>
      <c r="C1102" s="13">
        <v>100</v>
      </c>
    </row>
    <row r="1105" spans="1:1" x14ac:dyDescent="0.3">
      <c r="A1105" s="13" t="s">
        <v>1417</v>
      </c>
    </row>
    <row r="1106" spans="1:1" x14ac:dyDescent="0.3">
      <c r="A1106" s="13" t="s">
        <v>1418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9B208-CF10-452A-A3F3-FFCB0BD21948}">
  <dimension ref="A1:K1106"/>
  <sheetViews>
    <sheetView topLeftCell="C1" workbookViewId="0">
      <selection activeCell="J6" sqref="J6:K9"/>
    </sheetView>
  </sheetViews>
  <sheetFormatPr baseColWidth="10" defaultColWidth="8.88671875" defaultRowHeight="14.4" x14ac:dyDescent="0.3"/>
  <cols>
    <col min="1" max="9" width="8.88671875" style="13"/>
    <col min="10" max="10" width="5" style="13" bestFit="1" customWidth="1"/>
    <col min="11" max="11" width="20.44140625" style="13" bestFit="1" customWidth="1"/>
    <col min="12" max="16384" width="8.88671875" style="13"/>
  </cols>
  <sheetData>
    <row r="1" spans="1:11" x14ac:dyDescent="0.3">
      <c r="A1" s="13" t="s">
        <v>314</v>
      </c>
    </row>
    <row r="2" spans="1:11" x14ac:dyDescent="0.3">
      <c r="A2" s="13" t="s">
        <v>315</v>
      </c>
    </row>
    <row r="3" spans="1:11" x14ac:dyDescent="0.3">
      <c r="A3" s="13" t="s">
        <v>1425</v>
      </c>
    </row>
    <row r="4" spans="1:11" x14ac:dyDescent="0.3">
      <c r="A4" s="13" t="s">
        <v>1426</v>
      </c>
    </row>
    <row r="6" spans="1:11" x14ac:dyDescent="0.3">
      <c r="A6" s="13" t="s">
        <v>316</v>
      </c>
      <c r="B6" s="13" t="s">
        <v>317</v>
      </c>
      <c r="C6" s="13" t="s">
        <v>318</v>
      </c>
      <c r="J6" s="11" t="s">
        <v>319</v>
      </c>
      <c r="K6" s="12" t="s">
        <v>320</v>
      </c>
    </row>
    <row r="7" spans="1:11" x14ac:dyDescent="0.3">
      <c r="A7" s="13" t="s">
        <v>321</v>
      </c>
      <c r="B7" s="13">
        <v>0</v>
      </c>
      <c r="C7" s="13">
        <v>100</v>
      </c>
      <c r="J7" s="11">
        <v>2023</v>
      </c>
      <c r="K7" s="11">
        <f>COUNTIF(B7:B371, "&gt;0,254")</f>
        <v>26</v>
      </c>
    </row>
    <row r="8" spans="1:11" x14ac:dyDescent="0.3">
      <c r="A8" s="13" t="s">
        <v>322</v>
      </c>
      <c r="B8" s="13">
        <v>0</v>
      </c>
      <c r="C8" s="13">
        <v>100</v>
      </c>
      <c r="J8" s="11">
        <v>2024</v>
      </c>
      <c r="K8" s="11">
        <f>COUNTIF(B372:B737, "&gt;0,254")</f>
        <v>22</v>
      </c>
    </row>
    <row r="9" spans="1:11" x14ac:dyDescent="0.3">
      <c r="A9" s="13" t="s">
        <v>323</v>
      </c>
      <c r="B9" s="13">
        <v>0</v>
      </c>
      <c r="C9" s="13">
        <v>100</v>
      </c>
      <c r="J9" s="11">
        <v>2025</v>
      </c>
      <c r="K9" s="11">
        <f>COUNTIF(B738:B1102, "&gt;0,254")</f>
        <v>27</v>
      </c>
    </row>
    <row r="10" spans="1:11" x14ac:dyDescent="0.3">
      <c r="A10" s="13" t="s">
        <v>324</v>
      </c>
      <c r="B10" s="13">
        <v>0</v>
      </c>
      <c r="C10" s="13">
        <v>100</v>
      </c>
    </row>
    <row r="11" spans="1:11" x14ac:dyDescent="0.3">
      <c r="A11" s="13" t="s">
        <v>325</v>
      </c>
      <c r="B11" s="13">
        <v>0</v>
      </c>
      <c r="C11" s="13">
        <v>100</v>
      </c>
    </row>
    <row r="12" spans="1:11" x14ac:dyDescent="0.3">
      <c r="A12" s="13" t="s">
        <v>326</v>
      </c>
      <c r="B12" s="13">
        <v>0</v>
      </c>
      <c r="C12" s="13">
        <v>100</v>
      </c>
    </row>
    <row r="13" spans="1:11" x14ac:dyDescent="0.3">
      <c r="A13" s="13" t="s">
        <v>327</v>
      </c>
      <c r="B13" s="13">
        <v>0</v>
      </c>
      <c r="C13" s="13">
        <v>100</v>
      </c>
    </row>
    <row r="14" spans="1:11" x14ac:dyDescent="0.3">
      <c r="A14" s="13" t="s">
        <v>328</v>
      </c>
      <c r="B14" s="13">
        <v>0</v>
      </c>
      <c r="C14" s="13">
        <v>100</v>
      </c>
    </row>
    <row r="15" spans="1:11" x14ac:dyDescent="0.3">
      <c r="A15" s="13" t="s">
        <v>329</v>
      </c>
      <c r="B15" s="13">
        <v>0</v>
      </c>
      <c r="C15" s="13">
        <v>100</v>
      </c>
    </row>
    <row r="16" spans="1:11" x14ac:dyDescent="0.3">
      <c r="A16" s="13" t="s">
        <v>330</v>
      </c>
      <c r="B16" s="13">
        <v>0</v>
      </c>
      <c r="C16" s="13">
        <v>100</v>
      </c>
    </row>
    <row r="17" spans="1:3" x14ac:dyDescent="0.3">
      <c r="A17" s="13" t="s">
        <v>331</v>
      </c>
      <c r="B17" s="13">
        <v>0</v>
      </c>
      <c r="C17" s="13">
        <v>100</v>
      </c>
    </row>
    <row r="18" spans="1:3" x14ac:dyDescent="0.3">
      <c r="A18" s="13" t="s">
        <v>332</v>
      </c>
      <c r="B18" s="13">
        <v>0</v>
      </c>
      <c r="C18" s="13">
        <v>100</v>
      </c>
    </row>
    <row r="19" spans="1:3" x14ac:dyDescent="0.3">
      <c r="A19" s="13" t="s">
        <v>333</v>
      </c>
      <c r="B19" s="13">
        <v>0</v>
      </c>
      <c r="C19" s="13">
        <v>100</v>
      </c>
    </row>
    <row r="20" spans="1:3" x14ac:dyDescent="0.3">
      <c r="A20" s="13" t="s">
        <v>334</v>
      </c>
      <c r="B20" s="13">
        <v>0</v>
      </c>
      <c r="C20" s="13">
        <v>100</v>
      </c>
    </row>
    <row r="21" spans="1:3" x14ac:dyDescent="0.3">
      <c r="A21" s="13" t="s">
        <v>335</v>
      </c>
      <c r="B21" s="13">
        <v>0</v>
      </c>
      <c r="C21" s="13">
        <v>100</v>
      </c>
    </row>
    <row r="22" spans="1:3" x14ac:dyDescent="0.3">
      <c r="A22" s="13" t="s">
        <v>336</v>
      </c>
      <c r="B22" s="13">
        <v>0</v>
      </c>
      <c r="C22" s="13">
        <v>100</v>
      </c>
    </row>
    <row r="23" spans="1:3" x14ac:dyDescent="0.3">
      <c r="A23" s="13" t="s">
        <v>337</v>
      </c>
      <c r="B23" s="13">
        <v>0</v>
      </c>
      <c r="C23" s="13">
        <v>100</v>
      </c>
    </row>
    <row r="24" spans="1:3" x14ac:dyDescent="0.3">
      <c r="A24" s="13" t="s">
        <v>338</v>
      </c>
      <c r="B24" s="13">
        <v>0</v>
      </c>
      <c r="C24" s="13">
        <v>100</v>
      </c>
    </row>
    <row r="25" spans="1:3" x14ac:dyDescent="0.3">
      <c r="A25" s="13" t="s">
        <v>339</v>
      </c>
      <c r="B25" s="13">
        <v>0</v>
      </c>
      <c r="C25" s="13">
        <v>100</v>
      </c>
    </row>
    <row r="26" spans="1:3" x14ac:dyDescent="0.3">
      <c r="A26" s="13" t="s">
        <v>340</v>
      </c>
      <c r="B26" s="13">
        <v>0</v>
      </c>
      <c r="C26" s="13">
        <v>100</v>
      </c>
    </row>
    <row r="27" spans="1:3" x14ac:dyDescent="0.3">
      <c r="A27" s="13" t="s">
        <v>341</v>
      </c>
      <c r="B27" s="13">
        <v>0</v>
      </c>
      <c r="C27" s="13">
        <v>100</v>
      </c>
    </row>
    <row r="28" spans="1:3" x14ac:dyDescent="0.3">
      <c r="A28" s="13" t="s">
        <v>342</v>
      </c>
      <c r="B28" s="13">
        <v>0</v>
      </c>
      <c r="C28" s="13">
        <v>100</v>
      </c>
    </row>
    <row r="29" spans="1:3" x14ac:dyDescent="0.3">
      <c r="A29" s="13" t="s">
        <v>343</v>
      </c>
      <c r="B29" s="13">
        <v>0</v>
      </c>
      <c r="C29" s="13">
        <v>100</v>
      </c>
    </row>
    <row r="30" spans="1:3" x14ac:dyDescent="0.3">
      <c r="A30" s="13" t="s">
        <v>344</v>
      </c>
      <c r="B30" s="13">
        <v>0</v>
      </c>
      <c r="C30" s="13">
        <v>100</v>
      </c>
    </row>
    <row r="31" spans="1:3" x14ac:dyDescent="0.3">
      <c r="A31" s="13" t="s">
        <v>345</v>
      </c>
      <c r="B31" s="13">
        <v>0</v>
      </c>
      <c r="C31" s="13">
        <v>100</v>
      </c>
    </row>
    <row r="32" spans="1:3" x14ac:dyDescent="0.3">
      <c r="A32" s="13" t="s">
        <v>346</v>
      </c>
      <c r="B32" s="13">
        <v>0</v>
      </c>
      <c r="C32" s="13">
        <v>100</v>
      </c>
    </row>
    <row r="33" spans="1:3" x14ac:dyDescent="0.3">
      <c r="A33" s="13" t="s">
        <v>347</v>
      </c>
      <c r="B33" s="13">
        <v>0</v>
      </c>
      <c r="C33" s="13">
        <v>100</v>
      </c>
    </row>
    <row r="34" spans="1:3" x14ac:dyDescent="0.3">
      <c r="A34" s="13" t="s">
        <v>348</v>
      </c>
      <c r="B34" s="13">
        <v>0</v>
      </c>
      <c r="C34" s="13">
        <v>100</v>
      </c>
    </row>
    <row r="35" spans="1:3" x14ac:dyDescent="0.3">
      <c r="A35" s="13" t="s">
        <v>349</v>
      </c>
      <c r="B35" s="13">
        <v>0</v>
      </c>
      <c r="C35" s="13">
        <v>100</v>
      </c>
    </row>
    <row r="36" spans="1:3" x14ac:dyDescent="0.3">
      <c r="A36" s="13" t="s">
        <v>350</v>
      </c>
      <c r="B36" s="13">
        <v>0</v>
      </c>
      <c r="C36" s="13">
        <v>100</v>
      </c>
    </row>
    <row r="37" spans="1:3" x14ac:dyDescent="0.3">
      <c r="A37" s="13" t="s">
        <v>351</v>
      </c>
      <c r="B37" s="13">
        <v>0</v>
      </c>
      <c r="C37" s="13">
        <v>100</v>
      </c>
    </row>
    <row r="38" spans="1:3" x14ac:dyDescent="0.3">
      <c r="A38" s="13" t="s">
        <v>352</v>
      </c>
      <c r="B38" s="13">
        <v>0</v>
      </c>
      <c r="C38" s="13">
        <v>100</v>
      </c>
    </row>
    <row r="39" spans="1:3" x14ac:dyDescent="0.3">
      <c r="A39" s="13" t="s">
        <v>353</v>
      </c>
      <c r="B39" s="13">
        <v>0</v>
      </c>
      <c r="C39" s="13">
        <v>100</v>
      </c>
    </row>
    <row r="40" spans="1:3" x14ac:dyDescent="0.3">
      <c r="A40" s="13" t="s">
        <v>354</v>
      </c>
      <c r="B40" s="13">
        <v>0</v>
      </c>
      <c r="C40" s="13">
        <v>100</v>
      </c>
    </row>
    <row r="41" spans="1:3" x14ac:dyDescent="0.3">
      <c r="A41" s="13" t="s">
        <v>355</v>
      </c>
      <c r="B41" s="13">
        <v>0</v>
      </c>
      <c r="C41" s="13">
        <v>100</v>
      </c>
    </row>
    <row r="42" spans="1:3" x14ac:dyDescent="0.3">
      <c r="A42" s="13" t="s">
        <v>356</v>
      </c>
      <c r="B42" s="13">
        <v>0</v>
      </c>
      <c r="C42" s="13">
        <v>100</v>
      </c>
    </row>
    <row r="43" spans="1:3" x14ac:dyDescent="0.3">
      <c r="A43" s="13" t="s">
        <v>357</v>
      </c>
      <c r="B43" s="13">
        <v>0</v>
      </c>
      <c r="C43" s="13">
        <v>100</v>
      </c>
    </row>
    <row r="44" spans="1:3" x14ac:dyDescent="0.3">
      <c r="A44" s="13" t="s">
        <v>358</v>
      </c>
      <c r="B44" s="13">
        <v>0</v>
      </c>
      <c r="C44" s="13">
        <v>100</v>
      </c>
    </row>
    <row r="45" spans="1:3" x14ac:dyDescent="0.3">
      <c r="A45" s="13" t="s">
        <v>359</v>
      </c>
      <c r="B45" s="13">
        <v>0</v>
      </c>
      <c r="C45" s="13">
        <v>100</v>
      </c>
    </row>
    <row r="46" spans="1:3" x14ac:dyDescent="0.3">
      <c r="A46" s="13" t="s">
        <v>360</v>
      </c>
      <c r="B46" s="13">
        <v>0</v>
      </c>
      <c r="C46" s="13">
        <v>100</v>
      </c>
    </row>
    <row r="47" spans="1:3" x14ac:dyDescent="0.3">
      <c r="A47" s="13" t="s">
        <v>361</v>
      </c>
      <c r="B47" s="13">
        <v>0</v>
      </c>
      <c r="C47" s="13">
        <v>100</v>
      </c>
    </row>
    <row r="48" spans="1:3" x14ac:dyDescent="0.3">
      <c r="A48" s="13" t="s">
        <v>362</v>
      </c>
      <c r="B48" s="13">
        <v>0</v>
      </c>
      <c r="C48" s="13">
        <v>100</v>
      </c>
    </row>
    <row r="49" spans="1:3" x14ac:dyDescent="0.3">
      <c r="A49" s="13" t="s">
        <v>363</v>
      </c>
      <c r="B49" s="13">
        <v>0</v>
      </c>
      <c r="C49" s="13">
        <v>100</v>
      </c>
    </row>
    <row r="50" spans="1:3" x14ac:dyDescent="0.3">
      <c r="A50" s="13" t="s">
        <v>364</v>
      </c>
      <c r="B50" s="13">
        <v>0</v>
      </c>
      <c r="C50" s="13">
        <v>100</v>
      </c>
    </row>
    <row r="51" spans="1:3" x14ac:dyDescent="0.3">
      <c r="A51" s="13" t="s">
        <v>365</v>
      </c>
      <c r="B51" s="13">
        <v>0</v>
      </c>
      <c r="C51" s="13">
        <v>100</v>
      </c>
    </row>
    <row r="52" spans="1:3" x14ac:dyDescent="0.3">
      <c r="A52" s="13" t="s">
        <v>366</v>
      </c>
      <c r="B52" s="13">
        <v>0</v>
      </c>
      <c r="C52" s="13">
        <v>100</v>
      </c>
    </row>
    <row r="53" spans="1:3" x14ac:dyDescent="0.3">
      <c r="A53" s="13" t="s">
        <v>367</v>
      </c>
      <c r="B53" s="13">
        <v>0</v>
      </c>
      <c r="C53" s="13">
        <v>100</v>
      </c>
    </row>
    <row r="54" spans="1:3" x14ac:dyDescent="0.3">
      <c r="A54" s="13" t="s">
        <v>368</v>
      </c>
      <c r="B54" s="13">
        <v>0</v>
      </c>
      <c r="C54" s="13">
        <v>100</v>
      </c>
    </row>
    <row r="55" spans="1:3" x14ac:dyDescent="0.3">
      <c r="A55" s="13" t="s">
        <v>369</v>
      </c>
      <c r="B55" s="13">
        <v>0</v>
      </c>
      <c r="C55" s="13">
        <v>100</v>
      </c>
    </row>
    <row r="56" spans="1:3" x14ac:dyDescent="0.3">
      <c r="A56" s="13" t="s">
        <v>370</v>
      </c>
      <c r="B56" s="13">
        <v>0</v>
      </c>
      <c r="C56" s="13">
        <v>100</v>
      </c>
    </row>
    <row r="57" spans="1:3" x14ac:dyDescent="0.3">
      <c r="A57" s="13" t="s">
        <v>371</v>
      </c>
      <c r="B57" s="13">
        <v>0</v>
      </c>
      <c r="C57" s="13">
        <v>100</v>
      </c>
    </row>
    <row r="58" spans="1:3" x14ac:dyDescent="0.3">
      <c r="A58" s="13" t="s">
        <v>372</v>
      </c>
      <c r="B58" s="13">
        <v>0</v>
      </c>
      <c r="C58" s="13">
        <v>100</v>
      </c>
    </row>
    <row r="59" spans="1:3" x14ac:dyDescent="0.3">
      <c r="A59" s="13" t="s">
        <v>373</v>
      </c>
      <c r="B59" s="13">
        <v>0</v>
      </c>
      <c r="C59" s="13">
        <v>100</v>
      </c>
    </row>
    <row r="60" spans="1:3" x14ac:dyDescent="0.3">
      <c r="A60" s="13" t="s">
        <v>374</v>
      </c>
      <c r="B60" s="13">
        <v>0</v>
      </c>
      <c r="C60" s="13">
        <v>100</v>
      </c>
    </row>
    <row r="61" spans="1:3" x14ac:dyDescent="0.3">
      <c r="A61" s="13" t="s">
        <v>375</v>
      </c>
      <c r="B61" s="13">
        <v>0</v>
      </c>
      <c r="C61" s="13">
        <v>100</v>
      </c>
    </row>
    <row r="62" spans="1:3" x14ac:dyDescent="0.3">
      <c r="A62" s="13" t="s">
        <v>376</v>
      </c>
      <c r="B62" s="13">
        <v>0</v>
      </c>
      <c r="C62" s="13">
        <v>100</v>
      </c>
    </row>
    <row r="63" spans="1:3" x14ac:dyDescent="0.3">
      <c r="A63" s="13" t="s">
        <v>377</v>
      </c>
      <c r="B63" s="13">
        <v>0</v>
      </c>
      <c r="C63" s="13">
        <v>100</v>
      </c>
    </row>
    <row r="64" spans="1:3" x14ac:dyDescent="0.3">
      <c r="A64" s="13" t="s">
        <v>378</v>
      </c>
      <c r="B64" s="13">
        <v>0</v>
      </c>
      <c r="C64" s="13">
        <v>100</v>
      </c>
    </row>
    <row r="65" spans="1:3" x14ac:dyDescent="0.3">
      <c r="A65" s="13" t="s">
        <v>379</v>
      </c>
      <c r="B65" s="13">
        <v>0</v>
      </c>
      <c r="C65" s="13">
        <v>100</v>
      </c>
    </row>
    <row r="66" spans="1:3" x14ac:dyDescent="0.3">
      <c r="A66" s="13" t="s">
        <v>380</v>
      </c>
      <c r="B66" s="13">
        <v>0</v>
      </c>
      <c r="C66" s="13">
        <v>100</v>
      </c>
    </row>
    <row r="67" spans="1:3" x14ac:dyDescent="0.3">
      <c r="A67" s="13" t="s">
        <v>381</v>
      </c>
      <c r="B67" s="13">
        <v>0</v>
      </c>
      <c r="C67" s="13">
        <v>100</v>
      </c>
    </row>
    <row r="68" spans="1:3" x14ac:dyDescent="0.3">
      <c r="A68" s="13" t="s">
        <v>382</v>
      </c>
      <c r="B68" s="13">
        <v>0</v>
      </c>
      <c r="C68" s="13">
        <v>100</v>
      </c>
    </row>
    <row r="69" spans="1:3" x14ac:dyDescent="0.3">
      <c r="A69" s="13" t="s">
        <v>383</v>
      </c>
      <c r="B69" s="13">
        <v>0</v>
      </c>
      <c r="C69" s="13">
        <v>100</v>
      </c>
    </row>
    <row r="70" spans="1:3" x14ac:dyDescent="0.3">
      <c r="A70" s="13" t="s">
        <v>384</v>
      </c>
      <c r="B70" s="13">
        <v>0</v>
      </c>
      <c r="C70" s="13">
        <v>100</v>
      </c>
    </row>
    <row r="71" spans="1:3" x14ac:dyDescent="0.3">
      <c r="A71" s="13" t="s">
        <v>385</v>
      </c>
      <c r="B71" s="13">
        <v>0</v>
      </c>
      <c r="C71" s="13">
        <v>100</v>
      </c>
    </row>
    <row r="72" spans="1:3" x14ac:dyDescent="0.3">
      <c r="A72" s="13" t="s">
        <v>386</v>
      </c>
      <c r="B72" s="13">
        <v>0</v>
      </c>
      <c r="C72" s="13">
        <v>100</v>
      </c>
    </row>
    <row r="73" spans="1:3" x14ac:dyDescent="0.3">
      <c r="A73" s="13" t="s">
        <v>387</v>
      </c>
      <c r="B73" s="13">
        <v>0</v>
      </c>
      <c r="C73" s="13">
        <v>100</v>
      </c>
    </row>
    <row r="74" spans="1:3" x14ac:dyDescent="0.3">
      <c r="A74" s="13" t="s">
        <v>388</v>
      </c>
      <c r="B74" s="13">
        <v>0</v>
      </c>
      <c r="C74" s="13">
        <v>100</v>
      </c>
    </row>
    <row r="75" spans="1:3" x14ac:dyDescent="0.3">
      <c r="A75" s="13" t="s">
        <v>389</v>
      </c>
      <c r="B75" s="13">
        <v>0</v>
      </c>
      <c r="C75" s="13">
        <v>100</v>
      </c>
    </row>
    <row r="76" spans="1:3" x14ac:dyDescent="0.3">
      <c r="A76" s="13" t="s">
        <v>390</v>
      </c>
      <c r="B76" s="13">
        <v>0</v>
      </c>
      <c r="C76" s="13">
        <v>100</v>
      </c>
    </row>
    <row r="77" spans="1:3" x14ac:dyDescent="0.3">
      <c r="A77" s="13" t="s">
        <v>391</v>
      </c>
      <c r="B77" s="13">
        <v>0</v>
      </c>
      <c r="C77" s="13">
        <v>100</v>
      </c>
    </row>
    <row r="78" spans="1:3" x14ac:dyDescent="0.3">
      <c r="A78" s="13" t="s">
        <v>392</v>
      </c>
      <c r="B78" s="13">
        <v>0</v>
      </c>
      <c r="C78" s="13">
        <v>100</v>
      </c>
    </row>
    <row r="79" spans="1:3" x14ac:dyDescent="0.3">
      <c r="A79" s="13" t="s">
        <v>393</v>
      </c>
      <c r="B79" s="13">
        <v>0</v>
      </c>
      <c r="C79" s="13">
        <v>100</v>
      </c>
    </row>
    <row r="80" spans="1:3" x14ac:dyDescent="0.3">
      <c r="A80" s="13" t="s">
        <v>394</v>
      </c>
      <c r="B80" s="13">
        <v>0</v>
      </c>
      <c r="C80" s="13">
        <v>100</v>
      </c>
    </row>
    <row r="81" spans="1:3" x14ac:dyDescent="0.3">
      <c r="A81" s="13" t="s">
        <v>395</v>
      </c>
      <c r="B81" s="13">
        <v>0</v>
      </c>
      <c r="C81" s="13">
        <v>100</v>
      </c>
    </row>
    <row r="82" spans="1:3" x14ac:dyDescent="0.3">
      <c r="A82" s="13" t="s">
        <v>396</v>
      </c>
      <c r="B82" s="13">
        <v>0</v>
      </c>
      <c r="C82" s="13">
        <v>100</v>
      </c>
    </row>
    <row r="83" spans="1:3" x14ac:dyDescent="0.3">
      <c r="A83" s="13" t="s">
        <v>397</v>
      </c>
      <c r="B83" s="13">
        <v>0</v>
      </c>
      <c r="C83" s="13">
        <v>100</v>
      </c>
    </row>
    <row r="84" spans="1:3" x14ac:dyDescent="0.3">
      <c r="A84" s="13" t="s">
        <v>398</v>
      </c>
      <c r="B84" s="13">
        <v>0</v>
      </c>
      <c r="C84" s="13">
        <v>100</v>
      </c>
    </row>
    <row r="85" spans="1:3" x14ac:dyDescent="0.3">
      <c r="A85" s="13" t="s">
        <v>399</v>
      </c>
      <c r="B85" s="13">
        <v>0</v>
      </c>
      <c r="C85" s="13">
        <v>100</v>
      </c>
    </row>
    <row r="86" spans="1:3" x14ac:dyDescent="0.3">
      <c r="A86" s="13" t="s">
        <v>400</v>
      </c>
      <c r="B86" s="13">
        <v>0</v>
      </c>
      <c r="C86" s="13">
        <v>100</v>
      </c>
    </row>
    <row r="87" spans="1:3" x14ac:dyDescent="0.3">
      <c r="A87" s="13" t="s">
        <v>401</v>
      </c>
      <c r="B87" s="13">
        <v>0</v>
      </c>
      <c r="C87" s="13">
        <v>100</v>
      </c>
    </row>
    <row r="88" spans="1:3" x14ac:dyDescent="0.3">
      <c r="A88" s="13" t="s">
        <v>402</v>
      </c>
      <c r="B88" s="13">
        <v>0.1</v>
      </c>
      <c r="C88" s="13">
        <v>100</v>
      </c>
    </row>
    <row r="89" spans="1:3" x14ac:dyDescent="0.3">
      <c r="A89" s="13" t="s">
        <v>403</v>
      </c>
      <c r="B89" s="13">
        <v>0</v>
      </c>
      <c r="C89" s="13">
        <v>100</v>
      </c>
    </row>
    <row r="90" spans="1:3" x14ac:dyDescent="0.3">
      <c r="A90" s="13" t="s">
        <v>404</v>
      </c>
      <c r="B90" s="13">
        <v>0</v>
      </c>
      <c r="C90" s="13">
        <v>100</v>
      </c>
    </row>
    <row r="91" spans="1:3" x14ac:dyDescent="0.3">
      <c r="A91" s="13" t="s">
        <v>405</v>
      </c>
      <c r="B91" s="13">
        <v>0</v>
      </c>
      <c r="C91" s="13">
        <v>100</v>
      </c>
    </row>
    <row r="92" spans="1:3" x14ac:dyDescent="0.3">
      <c r="A92" s="13" t="s">
        <v>406</v>
      </c>
      <c r="B92" s="13">
        <v>0</v>
      </c>
      <c r="C92" s="13">
        <v>100</v>
      </c>
    </row>
    <row r="93" spans="1:3" x14ac:dyDescent="0.3">
      <c r="A93" s="13" t="s">
        <v>407</v>
      </c>
      <c r="B93" s="13">
        <v>0</v>
      </c>
      <c r="C93" s="13">
        <v>100</v>
      </c>
    </row>
    <row r="94" spans="1:3" x14ac:dyDescent="0.3">
      <c r="A94" s="13" t="s">
        <v>408</v>
      </c>
      <c r="B94" s="13">
        <v>0</v>
      </c>
      <c r="C94" s="13">
        <v>100</v>
      </c>
    </row>
    <row r="95" spans="1:3" x14ac:dyDescent="0.3">
      <c r="A95" s="13" t="s">
        <v>409</v>
      </c>
      <c r="B95" s="13">
        <v>0</v>
      </c>
      <c r="C95" s="13">
        <v>100</v>
      </c>
    </row>
    <row r="96" spans="1:3" x14ac:dyDescent="0.3">
      <c r="A96" s="13" t="s">
        <v>410</v>
      </c>
      <c r="B96" s="13">
        <v>0</v>
      </c>
      <c r="C96" s="13">
        <v>100</v>
      </c>
    </row>
    <row r="97" spans="1:3" x14ac:dyDescent="0.3">
      <c r="A97" s="13" t="s">
        <v>411</v>
      </c>
      <c r="B97" s="13">
        <v>0</v>
      </c>
      <c r="C97" s="13">
        <v>100</v>
      </c>
    </row>
    <row r="98" spans="1:3" x14ac:dyDescent="0.3">
      <c r="A98" s="13" t="s">
        <v>412</v>
      </c>
      <c r="B98" s="13">
        <v>0</v>
      </c>
      <c r="C98" s="13">
        <v>100</v>
      </c>
    </row>
    <row r="99" spans="1:3" x14ac:dyDescent="0.3">
      <c r="A99" s="13" t="s">
        <v>413</v>
      </c>
      <c r="B99" s="13">
        <v>0.1</v>
      </c>
      <c r="C99" s="13">
        <v>100</v>
      </c>
    </row>
    <row r="100" spans="1:3" x14ac:dyDescent="0.3">
      <c r="A100" s="13" t="s">
        <v>414</v>
      </c>
      <c r="B100" s="13">
        <v>0</v>
      </c>
      <c r="C100" s="13">
        <v>100</v>
      </c>
    </row>
    <row r="101" spans="1:3" x14ac:dyDescent="0.3">
      <c r="A101" s="13" t="s">
        <v>415</v>
      </c>
      <c r="B101" s="13">
        <v>0</v>
      </c>
      <c r="C101" s="13">
        <v>100</v>
      </c>
    </row>
    <row r="102" spans="1:3" x14ac:dyDescent="0.3">
      <c r="A102" s="13" t="s">
        <v>416</v>
      </c>
      <c r="B102" s="13">
        <v>0</v>
      </c>
      <c r="C102" s="13">
        <v>100</v>
      </c>
    </row>
    <row r="103" spans="1:3" x14ac:dyDescent="0.3">
      <c r="A103" s="13" t="s">
        <v>417</v>
      </c>
      <c r="B103" s="13">
        <v>0</v>
      </c>
      <c r="C103" s="13">
        <v>100</v>
      </c>
    </row>
    <row r="104" spans="1:3" x14ac:dyDescent="0.3">
      <c r="A104" s="13" t="s">
        <v>418</v>
      </c>
      <c r="B104" s="13">
        <v>0</v>
      </c>
      <c r="C104" s="13">
        <v>100</v>
      </c>
    </row>
    <row r="105" spans="1:3" x14ac:dyDescent="0.3">
      <c r="A105" s="13" t="s">
        <v>419</v>
      </c>
      <c r="B105" s="13">
        <v>0</v>
      </c>
      <c r="C105" s="13">
        <v>100</v>
      </c>
    </row>
    <row r="106" spans="1:3" x14ac:dyDescent="0.3">
      <c r="A106" s="13" t="s">
        <v>420</v>
      </c>
      <c r="B106" s="13">
        <v>0</v>
      </c>
      <c r="C106" s="13">
        <v>100</v>
      </c>
    </row>
    <row r="107" spans="1:3" x14ac:dyDescent="0.3">
      <c r="A107" s="13" t="s">
        <v>421</v>
      </c>
      <c r="B107" s="13">
        <v>0</v>
      </c>
      <c r="C107" s="13">
        <v>100</v>
      </c>
    </row>
    <row r="108" spans="1:3" x14ac:dyDescent="0.3">
      <c r="A108" s="13" t="s">
        <v>422</v>
      </c>
      <c r="B108" s="13">
        <v>0</v>
      </c>
      <c r="C108" s="13">
        <v>100</v>
      </c>
    </row>
    <row r="109" spans="1:3" x14ac:dyDescent="0.3">
      <c r="A109" s="13" t="s">
        <v>423</v>
      </c>
      <c r="B109" s="13">
        <v>0</v>
      </c>
      <c r="C109" s="13">
        <v>100</v>
      </c>
    </row>
    <row r="110" spans="1:3" x14ac:dyDescent="0.3">
      <c r="A110" s="13" t="s">
        <v>424</v>
      </c>
      <c r="B110" s="13">
        <v>0.1</v>
      </c>
      <c r="C110" s="13">
        <v>100</v>
      </c>
    </row>
    <row r="111" spans="1:3" x14ac:dyDescent="0.3">
      <c r="A111" s="13" t="s">
        <v>425</v>
      </c>
      <c r="B111" s="13">
        <v>0</v>
      </c>
      <c r="C111" s="13">
        <v>100</v>
      </c>
    </row>
    <row r="112" spans="1:3" x14ac:dyDescent="0.3">
      <c r="A112" s="13" t="s">
        <v>426</v>
      </c>
      <c r="B112" s="13">
        <v>0</v>
      </c>
      <c r="C112" s="13">
        <v>100</v>
      </c>
    </row>
    <row r="113" spans="1:3" x14ac:dyDescent="0.3">
      <c r="A113" s="13" t="s">
        <v>427</v>
      </c>
      <c r="B113" s="13">
        <v>0</v>
      </c>
      <c r="C113" s="13">
        <v>100</v>
      </c>
    </row>
    <row r="114" spans="1:3" x14ac:dyDescent="0.3">
      <c r="A114" s="13" t="s">
        <v>428</v>
      </c>
      <c r="B114" s="13">
        <v>0</v>
      </c>
      <c r="C114" s="13">
        <v>100</v>
      </c>
    </row>
    <row r="115" spans="1:3" x14ac:dyDescent="0.3">
      <c r="A115" s="13" t="s">
        <v>429</v>
      </c>
      <c r="B115" s="13">
        <v>0</v>
      </c>
      <c r="C115" s="13">
        <v>100</v>
      </c>
    </row>
    <row r="116" spans="1:3" x14ac:dyDescent="0.3">
      <c r="A116" s="13" t="s">
        <v>430</v>
      </c>
      <c r="B116" s="13">
        <v>0</v>
      </c>
      <c r="C116" s="13">
        <v>100</v>
      </c>
    </row>
    <row r="117" spans="1:3" x14ac:dyDescent="0.3">
      <c r="A117" s="13" t="s">
        <v>431</v>
      </c>
      <c r="B117" s="13">
        <v>0</v>
      </c>
      <c r="C117" s="13">
        <v>100</v>
      </c>
    </row>
    <row r="118" spans="1:3" x14ac:dyDescent="0.3">
      <c r="A118" s="13" t="s">
        <v>432</v>
      </c>
      <c r="B118" s="13">
        <v>0</v>
      </c>
      <c r="C118" s="13">
        <v>100</v>
      </c>
    </row>
    <row r="119" spans="1:3" x14ac:dyDescent="0.3">
      <c r="A119" s="13" t="s">
        <v>433</v>
      </c>
      <c r="B119" s="13">
        <v>0.1</v>
      </c>
      <c r="C119" s="13">
        <v>100</v>
      </c>
    </row>
    <row r="120" spans="1:3" x14ac:dyDescent="0.3">
      <c r="A120" s="13" t="s">
        <v>434</v>
      </c>
      <c r="B120" s="13">
        <v>0.1</v>
      </c>
      <c r="C120" s="13">
        <v>100</v>
      </c>
    </row>
    <row r="121" spans="1:3" x14ac:dyDescent="0.3">
      <c r="A121" s="13" t="s">
        <v>435</v>
      </c>
      <c r="B121" s="13">
        <v>0</v>
      </c>
      <c r="C121" s="13">
        <v>100</v>
      </c>
    </row>
    <row r="122" spans="1:3" x14ac:dyDescent="0.3">
      <c r="A122" s="13" t="s">
        <v>436</v>
      </c>
      <c r="B122" s="13">
        <v>0</v>
      </c>
      <c r="C122" s="13">
        <v>100</v>
      </c>
    </row>
    <row r="123" spans="1:3" x14ac:dyDescent="0.3">
      <c r="A123" s="13" t="s">
        <v>437</v>
      </c>
      <c r="B123" s="13">
        <v>0</v>
      </c>
      <c r="C123" s="13">
        <v>100</v>
      </c>
    </row>
    <row r="124" spans="1:3" x14ac:dyDescent="0.3">
      <c r="A124" s="13" t="s">
        <v>438</v>
      </c>
      <c r="B124" s="13">
        <v>0</v>
      </c>
      <c r="C124" s="13">
        <v>100</v>
      </c>
    </row>
    <row r="125" spans="1:3" x14ac:dyDescent="0.3">
      <c r="A125" s="13" t="s">
        <v>439</v>
      </c>
      <c r="B125" s="13">
        <v>9.9</v>
      </c>
      <c r="C125" s="13">
        <v>100</v>
      </c>
    </row>
    <row r="126" spans="1:3" x14ac:dyDescent="0.3">
      <c r="A126" s="13" t="s">
        <v>440</v>
      </c>
      <c r="B126" s="13">
        <v>1.2</v>
      </c>
      <c r="C126" s="13">
        <v>100</v>
      </c>
    </row>
    <row r="127" spans="1:3" x14ac:dyDescent="0.3">
      <c r="A127" s="13" t="s">
        <v>441</v>
      </c>
      <c r="B127" s="13">
        <v>0</v>
      </c>
      <c r="C127" s="13">
        <v>100</v>
      </c>
    </row>
    <row r="128" spans="1:3" x14ac:dyDescent="0.3">
      <c r="A128" s="13" t="s">
        <v>442</v>
      </c>
      <c r="B128" s="13">
        <v>0</v>
      </c>
      <c r="C128" s="13">
        <v>100</v>
      </c>
    </row>
    <row r="129" spans="1:3" x14ac:dyDescent="0.3">
      <c r="A129" s="13" t="s">
        <v>443</v>
      </c>
      <c r="B129" s="13">
        <v>0</v>
      </c>
      <c r="C129" s="13">
        <v>100</v>
      </c>
    </row>
    <row r="130" spans="1:3" x14ac:dyDescent="0.3">
      <c r="A130" s="13" t="s">
        <v>444</v>
      </c>
      <c r="B130" s="13">
        <v>0</v>
      </c>
      <c r="C130" s="13">
        <v>100</v>
      </c>
    </row>
    <row r="131" spans="1:3" x14ac:dyDescent="0.3">
      <c r="A131" s="13" t="s">
        <v>445</v>
      </c>
      <c r="B131" s="13">
        <v>0</v>
      </c>
      <c r="C131" s="13">
        <v>100</v>
      </c>
    </row>
    <row r="132" spans="1:3" x14ac:dyDescent="0.3">
      <c r="A132" s="13" t="s">
        <v>446</v>
      </c>
      <c r="B132" s="13">
        <v>0</v>
      </c>
      <c r="C132" s="13">
        <v>100</v>
      </c>
    </row>
    <row r="133" spans="1:3" x14ac:dyDescent="0.3">
      <c r="A133" s="13" t="s">
        <v>447</v>
      </c>
      <c r="B133" s="13">
        <v>0</v>
      </c>
      <c r="C133" s="13">
        <v>100</v>
      </c>
    </row>
    <row r="134" spans="1:3" x14ac:dyDescent="0.3">
      <c r="A134" s="13" t="s">
        <v>448</v>
      </c>
      <c r="B134" s="13">
        <v>0.2</v>
      </c>
      <c r="C134" s="13">
        <v>100</v>
      </c>
    </row>
    <row r="135" spans="1:3" x14ac:dyDescent="0.3">
      <c r="A135" s="13" t="s">
        <v>449</v>
      </c>
      <c r="B135" s="13">
        <v>0</v>
      </c>
      <c r="C135" s="13">
        <v>100</v>
      </c>
    </row>
    <row r="136" spans="1:3" x14ac:dyDescent="0.3">
      <c r="A136" s="13" t="s">
        <v>450</v>
      </c>
      <c r="B136" s="13">
        <v>0.1</v>
      </c>
      <c r="C136" s="13">
        <v>100</v>
      </c>
    </row>
    <row r="137" spans="1:3" x14ac:dyDescent="0.3">
      <c r="A137" s="13" t="s">
        <v>451</v>
      </c>
      <c r="B137" s="13">
        <v>0.3</v>
      </c>
      <c r="C137" s="13">
        <v>100</v>
      </c>
    </row>
    <row r="138" spans="1:3" x14ac:dyDescent="0.3">
      <c r="A138" s="13" t="s">
        <v>452</v>
      </c>
      <c r="B138" s="13">
        <v>0</v>
      </c>
      <c r="C138" s="13">
        <v>100</v>
      </c>
    </row>
    <row r="139" spans="1:3" x14ac:dyDescent="0.3">
      <c r="A139" s="13" t="s">
        <v>453</v>
      </c>
      <c r="B139" s="13">
        <v>0</v>
      </c>
      <c r="C139" s="13">
        <v>100</v>
      </c>
    </row>
    <row r="140" spans="1:3" x14ac:dyDescent="0.3">
      <c r="A140" s="13" t="s">
        <v>454</v>
      </c>
      <c r="B140" s="13">
        <v>0.3</v>
      </c>
      <c r="C140" s="13">
        <v>100</v>
      </c>
    </row>
    <row r="141" spans="1:3" x14ac:dyDescent="0.3">
      <c r="A141" s="13" t="s">
        <v>455</v>
      </c>
      <c r="B141" s="13">
        <v>0</v>
      </c>
      <c r="C141" s="13">
        <v>100</v>
      </c>
    </row>
    <row r="142" spans="1:3" x14ac:dyDescent="0.3">
      <c r="A142" s="13" t="s">
        <v>456</v>
      </c>
      <c r="B142" s="13">
        <v>0</v>
      </c>
      <c r="C142" s="13">
        <v>100</v>
      </c>
    </row>
    <row r="143" spans="1:3" x14ac:dyDescent="0.3">
      <c r="A143" s="13" t="s">
        <v>457</v>
      </c>
      <c r="B143" s="13">
        <v>0</v>
      </c>
      <c r="C143" s="13">
        <v>100</v>
      </c>
    </row>
    <row r="144" spans="1:3" x14ac:dyDescent="0.3">
      <c r="A144" s="13" t="s">
        <v>458</v>
      </c>
      <c r="B144" s="13">
        <v>0</v>
      </c>
      <c r="C144" s="13">
        <v>100</v>
      </c>
    </row>
    <row r="145" spans="1:3" x14ac:dyDescent="0.3">
      <c r="A145" s="13" t="s">
        <v>459</v>
      </c>
      <c r="B145" s="13">
        <v>0.1</v>
      </c>
      <c r="C145" s="13">
        <v>100</v>
      </c>
    </row>
    <row r="146" spans="1:3" x14ac:dyDescent="0.3">
      <c r="A146" s="13" t="s">
        <v>460</v>
      </c>
      <c r="B146" s="13">
        <v>0</v>
      </c>
      <c r="C146" s="13">
        <v>100</v>
      </c>
    </row>
    <row r="147" spans="1:3" x14ac:dyDescent="0.3">
      <c r="A147" s="13" t="s">
        <v>461</v>
      </c>
      <c r="B147" s="13">
        <v>5</v>
      </c>
      <c r="C147" s="13">
        <v>100</v>
      </c>
    </row>
    <row r="148" spans="1:3" x14ac:dyDescent="0.3">
      <c r="A148" s="13" t="s">
        <v>462</v>
      </c>
      <c r="B148" s="13">
        <v>17.3</v>
      </c>
      <c r="C148" s="13">
        <v>100</v>
      </c>
    </row>
    <row r="149" spans="1:3" x14ac:dyDescent="0.3">
      <c r="A149" s="13" t="s">
        <v>463</v>
      </c>
      <c r="B149" s="13">
        <v>0</v>
      </c>
      <c r="C149" s="13">
        <v>100</v>
      </c>
    </row>
    <row r="150" spans="1:3" x14ac:dyDescent="0.3">
      <c r="A150" s="13" t="s">
        <v>464</v>
      </c>
      <c r="B150" s="13">
        <v>0</v>
      </c>
      <c r="C150" s="13">
        <v>100</v>
      </c>
    </row>
    <row r="151" spans="1:3" x14ac:dyDescent="0.3">
      <c r="A151" s="13" t="s">
        <v>465</v>
      </c>
      <c r="B151" s="13">
        <v>0</v>
      </c>
      <c r="C151" s="13">
        <v>100</v>
      </c>
    </row>
    <row r="152" spans="1:3" x14ac:dyDescent="0.3">
      <c r="A152" s="13" t="s">
        <v>466</v>
      </c>
      <c r="B152" s="13">
        <v>0</v>
      </c>
      <c r="C152" s="13">
        <v>100</v>
      </c>
    </row>
    <row r="153" spans="1:3" x14ac:dyDescent="0.3">
      <c r="A153" s="13" t="s">
        <v>467</v>
      </c>
      <c r="B153" s="13">
        <v>0</v>
      </c>
      <c r="C153" s="13">
        <v>100</v>
      </c>
    </row>
    <row r="154" spans="1:3" x14ac:dyDescent="0.3">
      <c r="A154" s="13" t="s">
        <v>468</v>
      </c>
      <c r="B154" s="13">
        <v>0</v>
      </c>
      <c r="C154" s="13">
        <v>100</v>
      </c>
    </row>
    <row r="155" spans="1:3" x14ac:dyDescent="0.3">
      <c r="A155" s="13" t="s">
        <v>469</v>
      </c>
      <c r="B155" s="13">
        <v>0</v>
      </c>
      <c r="C155" s="13">
        <v>100</v>
      </c>
    </row>
    <row r="156" spans="1:3" x14ac:dyDescent="0.3">
      <c r="A156" s="13" t="s">
        <v>470</v>
      </c>
      <c r="B156" s="13">
        <v>0</v>
      </c>
      <c r="C156" s="13">
        <v>100</v>
      </c>
    </row>
    <row r="157" spans="1:3" x14ac:dyDescent="0.3">
      <c r="A157" s="13" t="s">
        <v>471</v>
      </c>
      <c r="B157" s="13">
        <v>0.1</v>
      </c>
      <c r="C157" s="13">
        <v>100</v>
      </c>
    </row>
    <row r="158" spans="1:3" x14ac:dyDescent="0.3">
      <c r="A158" s="13" t="s">
        <v>472</v>
      </c>
      <c r="B158" s="13">
        <v>0</v>
      </c>
      <c r="C158" s="13">
        <v>100</v>
      </c>
    </row>
    <row r="159" spans="1:3" x14ac:dyDescent="0.3">
      <c r="A159" s="13" t="s">
        <v>473</v>
      </c>
      <c r="B159" s="13">
        <v>0.1</v>
      </c>
      <c r="C159" s="13">
        <v>100</v>
      </c>
    </row>
    <row r="160" spans="1:3" x14ac:dyDescent="0.3">
      <c r="A160" s="13" t="s">
        <v>474</v>
      </c>
      <c r="B160" s="13">
        <v>0</v>
      </c>
      <c r="C160" s="13">
        <v>100</v>
      </c>
    </row>
    <row r="161" spans="1:3" x14ac:dyDescent="0.3">
      <c r="A161" s="13" t="s">
        <v>475</v>
      </c>
      <c r="B161" s="13">
        <v>0</v>
      </c>
      <c r="C161" s="13">
        <v>100</v>
      </c>
    </row>
    <row r="162" spans="1:3" x14ac:dyDescent="0.3">
      <c r="A162" s="13" t="s">
        <v>476</v>
      </c>
      <c r="B162" s="13">
        <v>0</v>
      </c>
      <c r="C162" s="13">
        <v>100</v>
      </c>
    </row>
    <row r="163" spans="1:3" x14ac:dyDescent="0.3">
      <c r="A163" s="13" t="s">
        <v>477</v>
      </c>
      <c r="B163" s="13">
        <v>0</v>
      </c>
      <c r="C163" s="13">
        <v>100</v>
      </c>
    </row>
    <row r="164" spans="1:3" x14ac:dyDescent="0.3">
      <c r="A164" s="13" t="s">
        <v>478</v>
      </c>
      <c r="B164" s="13">
        <v>0</v>
      </c>
      <c r="C164" s="13">
        <v>100</v>
      </c>
    </row>
    <row r="165" spans="1:3" x14ac:dyDescent="0.3">
      <c r="A165" s="13" t="s">
        <v>479</v>
      </c>
      <c r="B165" s="13">
        <v>0</v>
      </c>
      <c r="C165" s="13">
        <v>100</v>
      </c>
    </row>
    <row r="166" spans="1:3" x14ac:dyDescent="0.3">
      <c r="A166" s="13" t="s">
        <v>480</v>
      </c>
      <c r="B166" s="13">
        <v>4.5</v>
      </c>
      <c r="C166" s="13">
        <v>100</v>
      </c>
    </row>
    <row r="167" spans="1:3" x14ac:dyDescent="0.3">
      <c r="A167" s="13" t="s">
        <v>481</v>
      </c>
      <c r="B167" s="13">
        <v>0</v>
      </c>
      <c r="C167" s="13">
        <v>100</v>
      </c>
    </row>
    <row r="168" spans="1:3" x14ac:dyDescent="0.3">
      <c r="A168" s="13" t="s">
        <v>482</v>
      </c>
      <c r="B168" s="13">
        <v>0</v>
      </c>
      <c r="C168" s="13">
        <v>100</v>
      </c>
    </row>
    <row r="169" spans="1:3" x14ac:dyDescent="0.3">
      <c r="A169" s="13" t="s">
        <v>483</v>
      </c>
      <c r="B169" s="13">
        <v>0</v>
      </c>
      <c r="C169" s="13">
        <v>100</v>
      </c>
    </row>
    <row r="170" spans="1:3" x14ac:dyDescent="0.3">
      <c r="A170" s="13" t="s">
        <v>484</v>
      </c>
      <c r="B170" s="13">
        <v>0</v>
      </c>
      <c r="C170" s="13">
        <v>100</v>
      </c>
    </row>
    <row r="171" spans="1:3" x14ac:dyDescent="0.3">
      <c r="A171" s="13" t="s">
        <v>485</v>
      </c>
      <c r="B171" s="13">
        <v>0.2</v>
      </c>
      <c r="C171" s="13">
        <v>100</v>
      </c>
    </row>
    <row r="172" spans="1:3" x14ac:dyDescent="0.3">
      <c r="A172" s="13" t="s">
        <v>486</v>
      </c>
      <c r="B172" s="13">
        <v>0</v>
      </c>
      <c r="C172" s="13">
        <v>100</v>
      </c>
    </row>
    <row r="173" spans="1:3" x14ac:dyDescent="0.3">
      <c r="A173" s="13" t="s">
        <v>487</v>
      </c>
      <c r="B173" s="13">
        <v>0</v>
      </c>
      <c r="C173" s="13">
        <v>100</v>
      </c>
    </row>
    <row r="174" spans="1:3" x14ac:dyDescent="0.3">
      <c r="A174" s="13" t="s">
        <v>488</v>
      </c>
      <c r="B174" s="13">
        <v>0.3</v>
      </c>
      <c r="C174" s="13">
        <v>100</v>
      </c>
    </row>
    <row r="175" spans="1:3" x14ac:dyDescent="0.3">
      <c r="A175" s="13" t="s">
        <v>489</v>
      </c>
      <c r="B175" s="13">
        <v>0</v>
      </c>
      <c r="C175" s="13">
        <v>100</v>
      </c>
    </row>
    <row r="176" spans="1:3" x14ac:dyDescent="0.3">
      <c r="A176" s="13" t="s">
        <v>490</v>
      </c>
      <c r="B176" s="13">
        <v>0.1</v>
      </c>
      <c r="C176" s="13">
        <v>100</v>
      </c>
    </row>
    <row r="177" spans="1:3" x14ac:dyDescent="0.3">
      <c r="A177" s="13" t="s">
        <v>491</v>
      </c>
      <c r="B177" s="13">
        <v>0</v>
      </c>
      <c r="C177" s="13">
        <v>100</v>
      </c>
    </row>
    <row r="178" spans="1:3" x14ac:dyDescent="0.3">
      <c r="A178" s="13" t="s">
        <v>492</v>
      </c>
      <c r="B178" s="13">
        <v>0</v>
      </c>
      <c r="C178" s="13">
        <v>100</v>
      </c>
    </row>
    <row r="179" spans="1:3" x14ac:dyDescent="0.3">
      <c r="A179" s="13" t="s">
        <v>493</v>
      </c>
      <c r="B179" s="13">
        <v>16.600000000000001</v>
      </c>
      <c r="C179" s="13">
        <v>100</v>
      </c>
    </row>
    <row r="180" spans="1:3" x14ac:dyDescent="0.3">
      <c r="A180" s="13" t="s">
        <v>494</v>
      </c>
      <c r="B180" s="13">
        <v>2.4</v>
      </c>
      <c r="C180" s="13">
        <v>100</v>
      </c>
    </row>
    <row r="181" spans="1:3" x14ac:dyDescent="0.3">
      <c r="A181" s="13" t="s">
        <v>495</v>
      </c>
      <c r="B181" s="13">
        <v>0.2</v>
      </c>
      <c r="C181" s="13">
        <v>83</v>
      </c>
    </row>
    <row r="182" spans="1:3" x14ac:dyDescent="0.3">
      <c r="A182" s="13" t="s">
        <v>496</v>
      </c>
      <c r="B182" s="13">
        <v>0.3</v>
      </c>
      <c r="C182" s="13">
        <v>100</v>
      </c>
    </row>
    <row r="183" spans="1:3" x14ac:dyDescent="0.3">
      <c r="A183" s="13" t="s">
        <v>497</v>
      </c>
      <c r="B183" s="13">
        <v>0.1</v>
      </c>
      <c r="C183" s="13">
        <v>100</v>
      </c>
    </row>
    <row r="184" spans="1:3" x14ac:dyDescent="0.3">
      <c r="A184" s="13" t="s">
        <v>498</v>
      </c>
      <c r="B184" s="13">
        <v>0.1</v>
      </c>
      <c r="C184" s="13">
        <v>100</v>
      </c>
    </row>
    <row r="185" spans="1:3" x14ac:dyDescent="0.3">
      <c r="A185" s="13" t="s">
        <v>499</v>
      </c>
      <c r="B185" s="13">
        <v>0</v>
      </c>
      <c r="C185" s="13">
        <v>100</v>
      </c>
    </row>
    <row r="186" spans="1:3" x14ac:dyDescent="0.3">
      <c r="A186" s="13" t="s">
        <v>500</v>
      </c>
      <c r="B186" s="13">
        <v>0.1</v>
      </c>
      <c r="C186" s="13">
        <v>100</v>
      </c>
    </row>
    <row r="187" spans="1:3" x14ac:dyDescent="0.3">
      <c r="A187" s="13" t="s">
        <v>501</v>
      </c>
      <c r="B187" s="13">
        <v>0</v>
      </c>
      <c r="C187" s="13">
        <v>100</v>
      </c>
    </row>
    <row r="188" spans="1:3" x14ac:dyDescent="0.3">
      <c r="A188" s="13" t="s">
        <v>502</v>
      </c>
      <c r="B188" s="13">
        <v>0</v>
      </c>
      <c r="C188" s="13">
        <v>100</v>
      </c>
    </row>
    <row r="189" spans="1:3" x14ac:dyDescent="0.3">
      <c r="A189" s="13" t="s">
        <v>503</v>
      </c>
      <c r="B189" s="13">
        <v>0</v>
      </c>
      <c r="C189" s="13">
        <v>100</v>
      </c>
    </row>
    <row r="190" spans="1:3" x14ac:dyDescent="0.3">
      <c r="A190" s="13" t="s">
        <v>504</v>
      </c>
      <c r="B190" s="13">
        <v>0</v>
      </c>
      <c r="C190" s="13">
        <v>100</v>
      </c>
    </row>
    <row r="191" spans="1:3" x14ac:dyDescent="0.3">
      <c r="A191" s="13" t="s">
        <v>505</v>
      </c>
      <c r="B191" s="13">
        <v>0</v>
      </c>
      <c r="C191" s="13">
        <v>100</v>
      </c>
    </row>
    <row r="192" spans="1:3" x14ac:dyDescent="0.3">
      <c r="A192" s="13" t="s">
        <v>506</v>
      </c>
      <c r="B192" s="13">
        <v>0</v>
      </c>
      <c r="C192" s="13">
        <v>100</v>
      </c>
    </row>
    <row r="193" spans="1:3" x14ac:dyDescent="0.3">
      <c r="A193" s="13" t="s">
        <v>507</v>
      </c>
      <c r="B193" s="13">
        <v>0.1</v>
      </c>
      <c r="C193" s="13">
        <v>100</v>
      </c>
    </row>
    <row r="194" spans="1:3" x14ac:dyDescent="0.3">
      <c r="A194" s="13" t="s">
        <v>508</v>
      </c>
      <c r="B194" s="13">
        <v>0</v>
      </c>
      <c r="C194" s="13">
        <v>100</v>
      </c>
    </row>
    <row r="195" spans="1:3" x14ac:dyDescent="0.3">
      <c r="A195" s="13" t="s">
        <v>509</v>
      </c>
      <c r="B195" s="13">
        <v>0</v>
      </c>
      <c r="C195" s="13">
        <v>100</v>
      </c>
    </row>
    <row r="196" spans="1:3" x14ac:dyDescent="0.3">
      <c r="A196" s="13" t="s">
        <v>510</v>
      </c>
      <c r="B196" s="13">
        <v>0</v>
      </c>
      <c r="C196" s="13">
        <v>100</v>
      </c>
    </row>
    <row r="197" spans="1:3" x14ac:dyDescent="0.3">
      <c r="A197" s="13" t="s">
        <v>511</v>
      </c>
      <c r="B197" s="13">
        <v>0</v>
      </c>
      <c r="C197" s="13">
        <v>100</v>
      </c>
    </row>
    <row r="198" spans="1:3" x14ac:dyDescent="0.3">
      <c r="A198" s="13" t="s">
        <v>512</v>
      </c>
      <c r="B198" s="13">
        <v>28.2</v>
      </c>
      <c r="C198" s="13">
        <v>100</v>
      </c>
    </row>
    <row r="199" spans="1:3" x14ac:dyDescent="0.3">
      <c r="A199" s="13" t="s">
        <v>513</v>
      </c>
      <c r="B199" s="13">
        <v>10.3</v>
      </c>
      <c r="C199" s="13">
        <v>100</v>
      </c>
    </row>
    <row r="200" spans="1:3" x14ac:dyDescent="0.3">
      <c r="A200" s="13" t="s">
        <v>514</v>
      </c>
      <c r="B200" s="13">
        <v>0.1</v>
      </c>
      <c r="C200" s="13">
        <v>100</v>
      </c>
    </row>
    <row r="201" spans="1:3" x14ac:dyDescent="0.3">
      <c r="A201" s="13" t="s">
        <v>515</v>
      </c>
      <c r="B201" s="13">
        <v>0.1</v>
      </c>
      <c r="C201" s="13">
        <v>100</v>
      </c>
    </row>
    <row r="202" spans="1:3" x14ac:dyDescent="0.3">
      <c r="A202" s="13" t="s">
        <v>516</v>
      </c>
      <c r="B202" s="13">
        <v>0</v>
      </c>
      <c r="C202" s="13">
        <v>100</v>
      </c>
    </row>
    <row r="203" spans="1:3" x14ac:dyDescent="0.3">
      <c r="A203" s="13" t="s">
        <v>517</v>
      </c>
      <c r="B203" s="13">
        <v>0</v>
      </c>
      <c r="C203" s="13">
        <v>100</v>
      </c>
    </row>
    <row r="204" spans="1:3" x14ac:dyDescent="0.3">
      <c r="A204" s="13" t="s">
        <v>518</v>
      </c>
      <c r="B204" s="13">
        <v>0</v>
      </c>
      <c r="C204" s="13">
        <v>100</v>
      </c>
    </row>
    <row r="205" spans="1:3" x14ac:dyDescent="0.3">
      <c r="A205" s="13" t="s">
        <v>519</v>
      </c>
      <c r="B205" s="13">
        <v>0</v>
      </c>
      <c r="C205" s="13">
        <v>100</v>
      </c>
    </row>
    <row r="206" spans="1:3" x14ac:dyDescent="0.3">
      <c r="A206" s="13" t="s">
        <v>520</v>
      </c>
      <c r="B206" s="13">
        <v>0</v>
      </c>
      <c r="C206" s="13">
        <v>100</v>
      </c>
    </row>
    <row r="207" spans="1:3" x14ac:dyDescent="0.3">
      <c r="A207" s="13" t="s">
        <v>521</v>
      </c>
      <c r="B207" s="13">
        <v>0</v>
      </c>
      <c r="C207" s="13">
        <v>100</v>
      </c>
    </row>
    <row r="208" spans="1:3" x14ac:dyDescent="0.3">
      <c r="A208" s="13" t="s">
        <v>522</v>
      </c>
      <c r="B208" s="13">
        <v>5.7</v>
      </c>
      <c r="C208" s="13">
        <v>100</v>
      </c>
    </row>
    <row r="209" spans="1:3" x14ac:dyDescent="0.3">
      <c r="A209" s="13" t="s">
        <v>523</v>
      </c>
      <c r="B209" s="13">
        <v>7.1</v>
      </c>
      <c r="C209" s="13">
        <v>100</v>
      </c>
    </row>
    <row r="210" spans="1:3" x14ac:dyDescent="0.3">
      <c r="A210" s="13" t="s">
        <v>524</v>
      </c>
      <c r="B210" s="13">
        <v>0</v>
      </c>
      <c r="C210" s="13">
        <v>100</v>
      </c>
    </row>
    <row r="211" spans="1:3" x14ac:dyDescent="0.3">
      <c r="A211" s="13" t="s">
        <v>525</v>
      </c>
      <c r="B211" s="13">
        <v>0</v>
      </c>
      <c r="C211" s="13">
        <v>100</v>
      </c>
    </row>
    <row r="212" spans="1:3" x14ac:dyDescent="0.3">
      <c r="A212" s="13" t="s">
        <v>526</v>
      </c>
      <c r="B212" s="13">
        <v>0</v>
      </c>
      <c r="C212" s="13">
        <v>100</v>
      </c>
    </row>
    <row r="213" spans="1:3" x14ac:dyDescent="0.3">
      <c r="A213" s="13" t="s">
        <v>527</v>
      </c>
      <c r="B213" s="13">
        <v>0</v>
      </c>
      <c r="C213" s="13">
        <v>100</v>
      </c>
    </row>
    <row r="214" spans="1:3" x14ac:dyDescent="0.3">
      <c r="A214" s="13" t="s">
        <v>528</v>
      </c>
      <c r="B214" s="13">
        <v>0</v>
      </c>
      <c r="C214" s="13">
        <v>100</v>
      </c>
    </row>
    <row r="215" spans="1:3" x14ac:dyDescent="0.3">
      <c r="A215" s="13" t="s">
        <v>529</v>
      </c>
      <c r="B215" s="13">
        <v>0</v>
      </c>
      <c r="C215" s="13">
        <v>100</v>
      </c>
    </row>
    <row r="216" spans="1:3" x14ac:dyDescent="0.3">
      <c r="A216" s="13" t="s">
        <v>530</v>
      </c>
      <c r="B216" s="13">
        <v>0.1</v>
      </c>
      <c r="C216" s="13">
        <v>100</v>
      </c>
    </row>
    <row r="217" spans="1:3" x14ac:dyDescent="0.3">
      <c r="A217" s="13" t="s">
        <v>531</v>
      </c>
      <c r="B217" s="13">
        <v>0</v>
      </c>
      <c r="C217" s="13">
        <v>100</v>
      </c>
    </row>
    <row r="218" spans="1:3" x14ac:dyDescent="0.3">
      <c r="A218" s="13" t="s">
        <v>532</v>
      </c>
      <c r="B218" s="13">
        <v>0.1</v>
      </c>
      <c r="C218" s="13">
        <v>100</v>
      </c>
    </row>
    <row r="219" spans="1:3" x14ac:dyDescent="0.3">
      <c r="A219" s="13" t="s">
        <v>533</v>
      </c>
      <c r="B219" s="13">
        <v>0</v>
      </c>
      <c r="C219" s="13">
        <v>100</v>
      </c>
    </row>
    <row r="220" spans="1:3" x14ac:dyDescent="0.3">
      <c r="A220" s="13" t="s">
        <v>534</v>
      </c>
      <c r="B220" s="13">
        <v>0.1</v>
      </c>
      <c r="C220" s="13">
        <v>100</v>
      </c>
    </row>
    <row r="221" spans="1:3" x14ac:dyDescent="0.3">
      <c r="A221" s="13" t="s">
        <v>535</v>
      </c>
      <c r="B221" s="13">
        <v>0</v>
      </c>
      <c r="C221" s="13">
        <v>100</v>
      </c>
    </row>
    <row r="222" spans="1:3" x14ac:dyDescent="0.3">
      <c r="A222" s="13" t="s">
        <v>536</v>
      </c>
      <c r="B222" s="13">
        <v>0</v>
      </c>
      <c r="C222" s="13">
        <v>100</v>
      </c>
    </row>
    <row r="223" spans="1:3" x14ac:dyDescent="0.3">
      <c r="A223" s="13" t="s">
        <v>537</v>
      </c>
      <c r="B223" s="13">
        <v>0.7</v>
      </c>
      <c r="C223" s="13">
        <v>100</v>
      </c>
    </row>
    <row r="224" spans="1:3" x14ac:dyDescent="0.3">
      <c r="A224" s="13" t="s">
        <v>538</v>
      </c>
      <c r="B224" s="13">
        <v>0</v>
      </c>
      <c r="C224" s="13">
        <v>100</v>
      </c>
    </row>
    <row r="225" spans="1:3" x14ac:dyDescent="0.3">
      <c r="A225" s="13" t="s">
        <v>539</v>
      </c>
      <c r="B225" s="13">
        <v>0</v>
      </c>
      <c r="C225" s="13">
        <v>100</v>
      </c>
    </row>
    <row r="226" spans="1:3" x14ac:dyDescent="0.3">
      <c r="A226" s="13" t="s">
        <v>540</v>
      </c>
      <c r="B226" s="13">
        <v>0</v>
      </c>
      <c r="C226" s="13">
        <v>100</v>
      </c>
    </row>
    <row r="227" spans="1:3" x14ac:dyDescent="0.3">
      <c r="A227" s="13" t="s">
        <v>541</v>
      </c>
      <c r="B227" s="13">
        <v>0</v>
      </c>
      <c r="C227" s="13">
        <v>100</v>
      </c>
    </row>
    <row r="228" spans="1:3" x14ac:dyDescent="0.3">
      <c r="A228" s="13" t="s">
        <v>542</v>
      </c>
      <c r="B228" s="13">
        <v>24</v>
      </c>
      <c r="C228" s="13">
        <v>100</v>
      </c>
    </row>
    <row r="229" spans="1:3" x14ac:dyDescent="0.3">
      <c r="A229" s="13" t="s">
        <v>543</v>
      </c>
      <c r="B229" s="13">
        <v>0</v>
      </c>
      <c r="C229" s="13">
        <v>100</v>
      </c>
    </row>
    <row r="230" spans="1:3" x14ac:dyDescent="0.3">
      <c r="A230" s="13" t="s">
        <v>544</v>
      </c>
      <c r="B230" s="13">
        <v>0</v>
      </c>
      <c r="C230" s="13">
        <v>100</v>
      </c>
    </row>
    <row r="231" spans="1:3" x14ac:dyDescent="0.3">
      <c r="A231" s="13" t="s">
        <v>545</v>
      </c>
      <c r="B231" s="13">
        <v>0</v>
      </c>
      <c r="C231" s="13">
        <v>100</v>
      </c>
    </row>
    <row r="232" spans="1:3" x14ac:dyDescent="0.3">
      <c r="A232" s="13" t="s">
        <v>546</v>
      </c>
      <c r="B232" s="13">
        <v>0</v>
      </c>
      <c r="C232" s="13">
        <v>100</v>
      </c>
    </row>
    <row r="233" spans="1:3" x14ac:dyDescent="0.3">
      <c r="A233" s="13" t="s">
        <v>547</v>
      </c>
      <c r="B233" s="13">
        <v>0</v>
      </c>
      <c r="C233" s="13">
        <v>100</v>
      </c>
    </row>
    <row r="234" spans="1:3" x14ac:dyDescent="0.3">
      <c r="A234" s="13" t="s">
        <v>548</v>
      </c>
      <c r="B234" s="13">
        <v>0</v>
      </c>
      <c r="C234" s="13">
        <v>100</v>
      </c>
    </row>
    <row r="235" spans="1:3" x14ac:dyDescent="0.3">
      <c r="A235" s="13" t="s">
        <v>549</v>
      </c>
      <c r="B235" s="13">
        <v>0</v>
      </c>
      <c r="C235" s="13">
        <v>100</v>
      </c>
    </row>
    <row r="236" spans="1:3" x14ac:dyDescent="0.3">
      <c r="A236" s="13" t="s">
        <v>550</v>
      </c>
      <c r="B236" s="13">
        <v>0</v>
      </c>
      <c r="C236" s="13">
        <v>100</v>
      </c>
    </row>
    <row r="237" spans="1:3" x14ac:dyDescent="0.3">
      <c r="A237" s="13" t="s">
        <v>551</v>
      </c>
      <c r="B237" s="13">
        <v>4</v>
      </c>
      <c r="C237" s="13">
        <v>100</v>
      </c>
    </row>
    <row r="238" spans="1:3" x14ac:dyDescent="0.3">
      <c r="A238" s="13" t="s">
        <v>552</v>
      </c>
      <c r="B238" s="13">
        <v>0</v>
      </c>
      <c r="C238" s="13">
        <v>100</v>
      </c>
    </row>
    <row r="239" spans="1:3" x14ac:dyDescent="0.3">
      <c r="A239" s="13" t="s">
        <v>553</v>
      </c>
      <c r="B239" s="13">
        <v>0</v>
      </c>
      <c r="C239" s="13">
        <v>100</v>
      </c>
    </row>
    <row r="240" spans="1:3" x14ac:dyDescent="0.3">
      <c r="A240" s="13" t="s">
        <v>554</v>
      </c>
      <c r="B240" s="13">
        <v>49.1</v>
      </c>
      <c r="C240" s="13">
        <v>100</v>
      </c>
    </row>
    <row r="241" spans="1:3" x14ac:dyDescent="0.3">
      <c r="A241" s="13" t="s">
        <v>555</v>
      </c>
      <c r="B241" s="13">
        <v>11.1</v>
      </c>
      <c r="C241" s="13">
        <v>100</v>
      </c>
    </row>
    <row r="242" spans="1:3" x14ac:dyDescent="0.3">
      <c r="A242" s="13" t="s">
        <v>556</v>
      </c>
      <c r="B242" s="13">
        <v>0.1</v>
      </c>
      <c r="C242" s="13">
        <v>100</v>
      </c>
    </row>
    <row r="243" spans="1:3" x14ac:dyDescent="0.3">
      <c r="A243" s="13" t="s">
        <v>557</v>
      </c>
      <c r="B243" s="13">
        <v>0</v>
      </c>
      <c r="C243" s="13">
        <v>100</v>
      </c>
    </row>
    <row r="244" spans="1:3" x14ac:dyDescent="0.3">
      <c r="A244" s="13" t="s">
        <v>558</v>
      </c>
      <c r="B244" s="13">
        <v>0</v>
      </c>
      <c r="C244" s="13">
        <v>100</v>
      </c>
    </row>
    <row r="245" spans="1:3" x14ac:dyDescent="0.3">
      <c r="A245" s="13" t="s">
        <v>559</v>
      </c>
      <c r="B245" s="13">
        <v>0</v>
      </c>
      <c r="C245" s="13">
        <v>100</v>
      </c>
    </row>
    <row r="246" spans="1:3" x14ac:dyDescent="0.3">
      <c r="A246" s="13" t="s">
        <v>560</v>
      </c>
      <c r="B246" s="13">
        <v>0</v>
      </c>
      <c r="C246" s="13">
        <v>100</v>
      </c>
    </row>
    <row r="247" spans="1:3" x14ac:dyDescent="0.3">
      <c r="A247" s="13" t="s">
        <v>561</v>
      </c>
      <c r="B247" s="13">
        <v>0</v>
      </c>
      <c r="C247" s="13">
        <v>100</v>
      </c>
    </row>
    <row r="248" spans="1:3" x14ac:dyDescent="0.3">
      <c r="A248" s="13" t="s">
        <v>562</v>
      </c>
      <c r="B248" s="13">
        <v>0</v>
      </c>
      <c r="C248" s="13">
        <v>100</v>
      </c>
    </row>
    <row r="249" spans="1:3" x14ac:dyDescent="0.3">
      <c r="A249" s="13" t="s">
        <v>563</v>
      </c>
      <c r="B249" s="13">
        <v>0</v>
      </c>
      <c r="C249" s="13">
        <v>100</v>
      </c>
    </row>
    <row r="250" spans="1:3" x14ac:dyDescent="0.3">
      <c r="A250" s="13" t="s">
        <v>564</v>
      </c>
      <c r="B250" s="13">
        <v>0</v>
      </c>
      <c r="C250" s="13">
        <v>100</v>
      </c>
    </row>
    <row r="251" spans="1:3" x14ac:dyDescent="0.3">
      <c r="A251" s="13" t="s">
        <v>565</v>
      </c>
      <c r="B251" s="13">
        <v>0</v>
      </c>
      <c r="C251" s="13">
        <v>100</v>
      </c>
    </row>
    <row r="252" spans="1:3" x14ac:dyDescent="0.3">
      <c r="A252" s="13" t="s">
        <v>566</v>
      </c>
      <c r="B252" s="13">
        <v>0</v>
      </c>
      <c r="C252" s="13">
        <v>100</v>
      </c>
    </row>
    <row r="253" spans="1:3" x14ac:dyDescent="0.3">
      <c r="A253" s="13" t="s">
        <v>567</v>
      </c>
      <c r="B253" s="13">
        <v>0</v>
      </c>
      <c r="C253" s="13">
        <v>100</v>
      </c>
    </row>
    <row r="254" spans="1:3" x14ac:dyDescent="0.3">
      <c r="A254" s="13" t="s">
        <v>568</v>
      </c>
      <c r="B254" s="13">
        <v>0.1</v>
      </c>
      <c r="C254" s="13">
        <v>100</v>
      </c>
    </row>
    <row r="255" spans="1:3" x14ac:dyDescent="0.3">
      <c r="A255" s="13" t="s">
        <v>569</v>
      </c>
      <c r="B255" s="13">
        <v>13.8</v>
      </c>
      <c r="C255" s="13">
        <v>100</v>
      </c>
    </row>
    <row r="256" spans="1:3" x14ac:dyDescent="0.3">
      <c r="A256" s="13" t="s">
        <v>570</v>
      </c>
      <c r="B256" s="13">
        <v>0.1</v>
      </c>
      <c r="C256" s="13">
        <v>100</v>
      </c>
    </row>
    <row r="257" spans="1:3" x14ac:dyDescent="0.3">
      <c r="A257" s="13" t="s">
        <v>571</v>
      </c>
      <c r="B257" s="13">
        <v>0</v>
      </c>
      <c r="C257" s="13">
        <v>100</v>
      </c>
    </row>
    <row r="258" spans="1:3" x14ac:dyDescent="0.3">
      <c r="A258" s="13" t="s">
        <v>572</v>
      </c>
      <c r="B258" s="13">
        <v>0</v>
      </c>
      <c r="C258" s="13">
        <v>100</v>
      </c>
    </row>
    <row r="259" spans="1:3" x14ac:dyDescent="0.3">
      <c r="A259" s="13" t="s">
        <v>573</v>
      </c>
      <c r="B259" s="13">
        <v>19.399999999999999</v>
      </c>
      <c r="C259" s="13">
        <v>100</v>
      </c>
    </row>
    <row r="260" spans="1:3" x14ac:dyDescent="0.3">
      <c r="A260" s="13" t="s">
        <v>574</v>
      </c>
      <c r="B260" s="13">
        <v>15.1</v>
      </c>
      <c r="C260" s="13">
        <v>100</v>
      </c>
    </row>
    <row r="261" spans="1:3" x14ac:dyDescent="0.3">
      <c r="A261" s="13" t="s">
        <v>575</v>
      </c>
      <c r="B261" s="13">
        <v>0</v>
      </c>
      <c r="C261" s="13">
        <v>100</v>
      </c>
    </row>
    <row r="262" spans="1:3" x14ac:dyDescent="0.3">
      <c r="A262" s="13" t="s">
        <v>576</v>
      </c>
      <c r="B262" s="13">
        <v>0</v>
      </c>
      <c r="C262" s="13">
        <v>100</v>
      </c>
    </row>
    <row r="263" spans="1:3" x14ac:dyDescent="0.3">
      <c r="A263" s="13" t="s">
        <v>577</v>
      </c>
      <c r="B263" s="13">
        <v>0</v>
      </c>
      <c r="C263" s="13">
        <v>100</v>
      </c>
    </row>
    <row r="264" spans="1:3" x14ac:dyDescent="0.3">
      <c r="A264" s="13" t="s">
        <v>578</v>
      </c>
      <c r="B264" s="13">
        <v>0</v>
      </c>
      <c r="C264" s="13">
        <v>100</v>
      </c>
    </row>
    <row r="265" spans="1:3" x14ac:dyDescent="0.3">
      <c r="A265" s="13" t="s">
        <v>579</v>
      </c>
      <c r="B265" s="13">
        <v>0</v>
      </c>
      <c r="C265" s="13">
        <v>100</v>
      </c>
    </row>
    <row r="266" spans="1:3" x14ac:dyDescent="0.3">
      <c r="A266" s="13" t="s">
        <v>580</v>
      </c>
      <c r="B266" s="13">
        <v>0.1</v>
      </c>
      <c r="C266" s="13">
        <v>100</v>
      </c>
    </row>
    <row r="267" spans="1:3" x14ac:dyDescent="0.3">
      <c r="A267" s="13" t="s">
        <v>581</v>
      </c>
      <c r="B267" s="13">
        <v>0</v>
      </c>
      <c r="C267" s="13">
        <v>100</v>
      </c>
    </row>
    <row r="268" spans="1:3" x14ac:dyDescent="0.3">
      <c r="A268" s="13" t="s">
        <v>582</v>
      </c>
      <c r="B268" s="13">
        <v>0</v>
      </c>
      <c r="C268" s="13">
        <v>100</v>
      </c>
    </row>
    <row r="269" spans="1:3" x14ac:dyDescent="0.3">
      <c r="A269" s="13" t="s">
        <v>583</v>
      </c>
      <c r="B269" s="13">
        <v>0.1</v>
      </c>
      <c r="C269" s="13">
        <v>100</v>
      </c>
    </row>
    <row r="270" spans="1:3" x14ac:dyDescent="0.3">
      <c r="A270" s="13" t="s">
        <v>584</v>
      </c>
      <c r="B270" s="13">
        <v>0</v>
      </c>
      <c r="C270" s="13">
        <v>100</v>
      </c>
    </row>
    <row r="271" spans="1:3" x14ac:dyDescent="0.3">
      <c r="A271" s="13" t="s">
        <v>585</v>
      </c>
      <c r="B271" s="13">
        <v>0</v>
      </c>
      <c r="C271" s="13">
        <v>100</v>
      </c>
    </row>
    <row r="272" spans="1:3" x14ac:dyDescent="0.3">
      <c r="A272" s="13" t="s">
        <v>586</v>
      </c>
      <c r="B272" s="13">
        <v>0</v>
      </c>
      <c r="C272" s="13">
        <v>100</v>
      </c>
    </row>
    <row r="273" spans="1:3" x14ac:dyDescent="0.3">
      <c r="A273" s="13" t="s">
        <v>587</v>
      </c>
      <c r="B273" s="13">
        <v>0</v>
      </c>
      <c r="C273" s="13">
        <v>100</v>
      </c>
    </row>
    <row r="274" spans="1:3" x14ac:dyDescent="0.3">
      <c r="A274" s="13" t="s">
        <v>588</v>
      </c>
      <c r="B274" s="13">
        <v>0</v>
      </c>
      <c r="C274" s="13">
        <v>100</v>
      </c>
    </row>
    <row r="275" spans="1:3" x14ac:dyDescent="0.3">
      <c r="A275" s="13" t="s">
        <v>589</v>
      </c>
      <c r="B275" s="13">
        <v>0</v>
      </c>
      <c r="C275" s="13">
        <v>100</v>
      </c>
    </row>
    <row r="276" spans="1:3" x14ac:dyDescent="0.3">
      <c r="A276" s="13" t="s">
        <v>590</v>
      </c>
      <c r="B276" s="13">
        <v>0</v>
      </c>
      <c r="C276" s="13">
        <v>100</v>
      </c>
    </row>
    <row r="277" spans="1:3" x14ac:dyDescent="0.3">
      <c r="A277" s="13" t="s">
        <v>591</v>
      </c>
      <c r="B277" s="13">
        <v>0</v>
      </c>
      <c r="C277" s="13">
        <v>100</v>
      </c>
    </row>
    <row r="278" spans="1:3" x14ac:dyDescent="0.3">
      <c r="A278" s="13" t="s">
        <v>592</v>
      </c>
      <c r="B278" s="13">
        <v>0</v>
      </c>
      <c r="C278" s="13">
        <v>100</v>
      </c>
    </row>
    <row r="279" spans="1:3" x14ac:dyDescent="0.3">
      <c r="A279" s="13" t="s">
        <v>593</v>
      </c>
      <c r="B279" s="13">
        <v>0</v>
      </c>
      <c r="C279" s="13">
        <v>100</v>
      </c>
    </row>
    <row r="280" spans="1:3" x14ac:dyDescent="0.3">
      <c r="A280" s="13" t="s">
        <v>594</v>
      </c>
      <c r="B280" s="13">
        <v>0.1</v>
      </c>
      <c r="C280" s="13">
        <v>100</v>
      </c>
    </row>
    <row r="281" spans="1:3" x14ac:dyDescent="0.3">
      <c r="A281" s="13" t="s">
        <v>595</v>
      </c>
      <c r="B281" s="13">
        <v>0</v>
      </c>
      <c r="C281" s="13">
        <v>100</v>
      </c>
    </row>
    <row r="282" spans="1:3" x14ac:dyDescent="0.3">
      <c r="A282" s="13" t="s">
        <v>596</v>
      </c>
      <c r="B282" s="13">
        <v>0</v>
      </c>
      <c r="C282" s="13">
        <v>100</v>
      </c>
    </row>
    <row r="283" spans="1:3" x14ac:dyDescent="0.3">
      <c r="A283" s="13" t="s">
        <v>597</v>
      </c>
      <c r="B283" s="13">
        <v>0</v>
      </c>
      <c r="C283" s="13">
        <v>100</v>
      </c>
    </row>
    <row r="284" spans="1:3" x14ac:dyDescent="0.3">
      <c r="A284" s="13" t="s">
        <v>598</v>
      </c>
      <c r="B284" s="13">
        <v>0</v>
      </c>
      <c r="C284" s="13">
        <v>100</v>
      </c>
    </row>
    <row r="285" spans="1:3" x14ac:dyDescent="0.3">
      <c r="A285" s="13" t="s">
        <v>599</v>
      </c>
      <c r="B285" s="13">
        <v>0</v>
      </c>
      <c r="C285" s="13">
        <v>100</v>
      </c>
    </row>
    <row r="286" spans="1:3" x14ac:dyDescent="0.3">
      <c r="A286" s="13" t="s">
        <v>600</v>
      </c>
      <c r="B286" s="13">
        <v>0</v>
      </c>
      <c r="C286" s="13">
        <v>100</v>
      </c>
    </row>
    <row r="287" spans="1:3" x14ac:dyDescent="0.3">
      <c r="A287" s="13" t="s">
        <v>601</v>
      </c>
      <c r="B287" s="13">
        <v>0</v>
      </c>
      <c r="C287" s="13">
        <v>100</v>
      </c>
    </row>
    <row r="288" spans="1:3" x14ac:dyDescent="0.3">
      <c r="A288" s="13" t="s">
        <v>602</v>
      </c>
      <c r="B288" s="13">
        <v>0</v>
      </c>
      <c r="C288" s="13">
        <v>100</v>
      </c>
    </row>
    <row r="289" spans="1:3" x14ac:dyDescent="0.3">
      <c r="A289" s="13" t="s">
        <v>603</v>
      </c>
      <c r="B289" s="13">
        <v>0</v>
      </c>
      <c r="C289" s="13">
        <v>100</v>
      </c>
    </row>
    <row r="290" spans="1:3" x14ac:dyDescent="0.3">
      <c r="A290" s="13" t="s">
        <v>604</v>
      </c>
      <c r="B290" s="13">
        <v>0</v>
      </c>
      <c r="C290" s="13">
        <v>100</v>
      </c>
    </row>
    <row r="291" spans="1:3" x14ac:dyDescent="0.3">
      <c r="A291" s="13" t="s">
        <v>605</v>
      </c>
      <c r="B291" s="13">
        <v>0</v>
      </c>
      <c r="C291" s="13">
        <v>100</v>
      </c>
    </row>
    <row r="292" spans="1:3" x14ac:dyDescent="0.3">
      <c r="A292" s="13" t="s">
        <v>606</v>
      </c>
      <c r="B292" s="13">
        <v>0</v>
      </c>
      <c r="C292" s="13">
        <v>100</v>
      </c>
    </row>
    <row r="293" spans="1:3" x14ac:dyDescent="0.3">
      <c r="A293" s="13" t="s">
        <v>607</v>
      </c>
      <c r="B293" s="13">
        <v>0</v>
      </c>
      <c r="C293" s="13">
        <v>100</v>
      </c>
    </row>
    <row r="294" spans="1:3" x14ac:dyDescent="0.3">
      <c r="A294" s="13" t="s">
        <v>608</v>
      </c>
      <c r="B294" s="13">
        <v>0.1</v>
      </c>
      <c r="C294" s="13">
        <v>96</v>
      </c>
    </row>
    <row r="295" spans="1:3" x14ac:dyDescent="0.3">
      <c r="A295" s="13" t="s">
        <v>609</v>
      </c>
      <c r="B295" s="13">
        <v>0</v>
      </c>
      <c r="C295" s="13">
        <v>100</v>
      </c>
    </row>
    <row r="296" spans="1:3" x14ac:dyDescent="0.3">
      <c r="A296" s="13" t="s">
        <v>610</v>
      </c>
      <c r="B296" s="13">
        <v>0</v>
      </c>
      <c r="C296" s="13">
        <v>100</v>
      </c>
    </row>
    <row r="297" spans="1:3" x14ac:dyDescent="0.3">
      <c r="A297" s="13" t="s">
        <v>611</v>
      </c>
      <c r="B297" s="13">
        <v>0</v>
      </c>
      <c r="C297" s="13">
        <v>100</v>
      </c>
    </row>
    <row r="298" spans="1:3" x14ac:dyDescent="0.3">
      <c r="A298" s="13" t="s">
        <v>612</v>
      </c>
      <c r="B298" s="13">
        <v>0</v>
      </c>
      <c r="C298" s="13">
        <v>100</v>
      </c>
    </row>
    <row r="299" spans="1:3" x14ac:dyDescent="0.3">
      <c r="A299" s="13" t="s">
        <v>613</v>
      </c>
      <c r="B299" s="13">
        <v>0</v>
      </c>
      <c r="C299" s="13">
        <v>100</v>
      </c>
    </row>
    <row r="300" spans="1:3" x14ac:dyDescent="0.3">
      <c r="A300" s="13" t="s">
        <v>614</v>
      </c>
      <c r="B300" s="13">
        <v>0</v>
      </c>
      <c r="C300" s="13">
        <v>100</v>
      </c>
    </row>
    <row r="301" spans="1:3" x14ac:dyDescent="0.3">
      <c r="A301" s="13" t="s">
        <v>615</v>
      </c>
      <c r="B301" s="13">
        <v>0</v>
      </c>
      <c r="C301" s="13">
        <v>100</v>
      </c>
    </row>
    <row r="302" spans="1:3" x14ac:dyDescent="0.3">
      <c r="A302" s="13" t="s">
        <v>616</v>
      </c>
      <c r="B302" s="13">
        <v>0</v>
      </c>
      <c r="C302" s="13">
        <v>100</v>
      </c>
    </row>
    <row r="303" spans="1:3" x14ac:dyDescent="0.3">
      <c r="A303" s="13" t="s">
        <v>617</v>
      </c>
      <c r="B303" s="13">
        <v>0</v>
      </c>
      <c r="C303" s="13">
        <v>100</v>
      </c>
    </row>
    <row r="304" spans="1:3" x14ac:dyDescent="0.3">
      <c r="A304" s="13" t="s">
        <v>618</v>
      </c>
      <c r="B304" s="13">
        <v>0</v>
      </c>
      <c r="C304" s="13">
        <v>100</v>
      </c>
    </row>
    <row r="305" spans="1:3" x14ac:dyDescent="0.3">
      <c r="A305" s="13" t="s">
        <v>619</v>
      </c>
      <c r="B305" s="13">
        <v>0</v>
      </c>
      <c r="C305" s="13">
        <v>100</v>
      </c>
    </row>
    <row r="306" spans="1:3" x14ac:dyDescent="0.3">
      <c r="A306" s="13" t="s">
        <v>620</v>
      </c>
      <c r="B306" s="13">
        <v>0</v>
      </c>
      <c r="C306" s="13">
        <v>100</v>
      </c>
    </row>
    <row r="307" spans="1:3" x14ac:dyDescent="0.3">
      <c r="A307" s="13" t="s">
        <v>621</v>
      </c>
      <c r="B307" s="13">
        <v>0</v>
      </c>
      <c r="C307" s="13">
        <v>100</v>
      </c>
    </row>
    <row r="308" spans="1:3" x14ac:dyDescent="0.3">
      <c r="A308" s="13" t="s">
        <v>622</v>
      </c>
      <c r="B308" s="13">
        <v>4.8</v>
      </c>
      <c r="C308" s="13">
        <v>100</v>
      </c>
    </row>
    <row r="309" spans="1:3" x14ac:dyDescent="0.3">
      <c r="A309" s="13" t="s">
        <v>623</v>
      </c>
      <c r="B309" s="13">
        <v>0</v>
      </c>
      <c r="C309" s="13">
        <v>100</v>
      </c>
    </row>
    <row r="310" spans="1:3" x14ac:dyDescent="0.3">
      <c r="A310" s="13" t="s">
        <v>624</v>
      </c>
      <c r="B310" s="13">
        <v>0</v>
      </c>
      <c r="C310" s="13">
        <v>100</v>
      </c>
    </row>
    <row r="311" spans="1:3" x14ac:dyDescent="0.3">
      <c r="A311" s="13" t="s">
        <v>625</v>
      </c>
      <c r="B311" s="13">
        <v>0.2</v>
      </c>
      <c r="C311" s="13">
        <v>79</v>
      </c>
    </row>
    <row r="312" spans="1:3" x14ac:dyDescent="0.3">
      <c r="A312" s="13" t="s">
        <v>626</v>
      </c>
      <c r="B312" s="13">
        <v>0.1</v>
      </c>
      <c r="C312" s="13">
        <v>100</v>
      </c>
    </row>
    <row r="313" spans="1:3" x14ac:dyDescent="0.3">
      <c r="A313" s="13" t="s">
        <v>627</v>
      </c>
      <c r="B313" s="13">
        <v>0</v>
      </c>
      <c r="C313" s="13">
        <v>100</v>
      </c>
    </row>
    <row r="314" spans="1:3" x14ac:dyDescent="0.3">
      <c r="A314" s="13" t="s">
        <v>628</v>
      </c>
      <c r="B314" s="13">
        <v>0</v>
      </c>
      <c r="C314" s="13">
        <v>100</v>
      </c>
    </row>
    <row r="315" spans="1:3" x14ac:dyDescent="0.3">
      <c r="A315" s="13" t="s">
        <v>629</v>
      </c>
      <c r="B315" s="13">
        <v>0</v>
      </c>
      <c r="C315" s="13">
        <v>100</v>
      </c>
    </row>
    <row r="316" spans="1:3" x14ac:dyDescent="0.3">
      <c r="A316" s="13" t="s">
        <v>630</v>
      </c>
      <c r="B316" s="13">
        <v>0</v>
      </c>
      <c r="C316" s="13">
        <v>100</v>
      </c>
    </row>
    <row r="317" spans="1:3" x14ac:dyDescent="0.3">
      <c r="A317" s="13" t="s">
        <v>631</v>
      </c>
      <c r="B317" s="13">
        <v>0</v>
      </c>
      <c r="C317" s="13">
        <v>100</v>
      </c>
    </row>
    <row r="318" spans="1:3" x14ac:dyDescent="0.3">
      <c r="A318" s="13" t="s">
        <v>632</v>
      </c>
      <c r="B318" s="13">
        <v>0</v>
      </c>
      <c r="C318" s="13">
        <v>100</v>
      </c>
    </row>
    <row r="319" spans="1:3" x14ac:dyDescent="0.3">
      <c r="A319" s="13" t="s">
        <v>633</v>
      </c>
      <c r="B319" s="13">
        <v>0</v>
      </c>
      <c r="C319" s="13">
        <v>100</v>
      </c>
    </row>
    <row r="320" spans="1:3" x14ac:dyDescent="0.3">
      <c r="A320" s="13" t="s">
        <v>634</v>
      </c>
      <c r="B320" s="13">
        <v>15.8</v>
      </c>
      <c r="C320" s="13">
        <v>100</v>
      </c>
    </row>
    <row r="321" spans="1:3" x14ac:dyDescent="0.3">
      <c r="A321" s="13" t="s">
        <v>635</v>
      </c>
      <c r="B321" s="13">
        <v>0.1</v>
      </c>
      <c r="C321" s="13">
        <v>100</v>
      </c>
    </row>
    <row r="322" spans="1:3" x14ac:dyDescent="0.3">
      <c r="A322" s="13" t="s">
        <v>636</v>
      </c>
      <c r="B322" s="13">
        <v>0</v>
      </c>
      <c r="C322" s="13">
        <v>100</v>
      </c>
    </row>
    <row r="323" spans="1:3" x14ac:dyDescent="0.3">
      <c r="A323" s="13" t="s">
        <v>637</v>
      </c>
      <c r="B323" s="13">
        <v>0</v>
      </c>
      <c r="C323" s="13">
        <v>100</v>
      </c>
    </row>
    <row r="324" spans="1:3" x14ac:dyDescent="0.3">
      <c r="A324" s="13" t="s">
        <v>638</v>
      </c>
      <c r="B324" s="13">
        <v>0</v>
      </c>
      <c r="C324" s="13">
        <v>100</v>
      </c>
    </row>
    <row r="325" spans="1:3" x14ac:dyDescent="0.3">
      <c r="A325" s="13" t="s">
        <v>639</v>
      </c>
      <c r="B325" s="13">
        <v>0</v>
      </c>
      <c r="C325" s="13">
        <v>100</v>
      </c>
    </row>
    <row r="326" spans="1:3" x14ac:dyDescent="0.3">
      <c r="A326" s="13" t="s">
        <v>640</v>
      </c>
      <c r="B326" s="13">
        <v>0</v>
      </c>
      <c r="C326" s="13">
        <v>100</v>
      </c>
    </row>
    <row r="327" spans="1:3" x14ac:dyDescent="0.3">
      <c r="A327" s="13" t="s">
        <v>641</v>
      </c>
      <c r="B327" s="13">
        <v>0</v>
      </c>
      <c r="C327" s="13">
        <v>100</v>
      </c>
    </row>
    <row r="328" spans="1:3" x14ac:dyDescent="0.3">
      <c r="A328" s="13" t="s">
        <v>642</v>
      </c>
      <c r="B328" s="13">
        <v>0</v>
      </c>
      <c r="C328" s="13">
        <v>88</v>
      </c>
    </row>
    <row r="329" spans="1:3" x14ac:dyDescent="0.3">
      <c r="A329" s="13" t="s">
        <v>643</v>
      </c>
    </row>
    <row r="330" spans="1:3" x14ac:dyDescent="0.3">
      <c r="A330" s="13" t="s">
        <v>644</v>
      </c>
      <c r="B330" s="13">
        <v>0</v>
      </c>
      <c r="C330" s="13">
        <v>42</v>
      </c>
    </row>
    <row r="331" spans="1:3" x14ac:dyDescent="0.3">
      <c r="A331" s="13" t="s">
        <v>645</v>
      </c>
      <c r="B331" s="13">
        <v>0</v>
      </c>
      <c r="C331" s="13">
        <v>100</v>
      </c>
    </row>
    <row r="332" spans="1:3" x14ac:dyDescent="0.3">
      <c r="A332" s="13" t="s">
        <v>646</v>
      </c>
      <c r="B332" s="13">
        <v>0</v>
      </c>
      <c r="C332" s="13">
        <v>100</v>
      </c>
    </row>
    <row r="333" spans="1:3" x14ac:dyDescent="0.3">
      <c r="A333" s="13" t="s">
        <v>647</v>
      </c>
      <c r="B333" s="13">
        <v>0</v>
      </c>
      <c r="C333" s="13">
        <v>100</v>
      </c>
    </row>
    <row r="334" spans="1:3" x14ac:dyDescent="0.3">
      <c r="A334" s="13" t="s">
        <v>648</v>
      </c>
      <c r="B334" s="13">
        <v>0</v>
      </c>
      <c r="C334" s="13">
        <v>100</v>
      </c>
    </row>
    <row r="335" spans="1:3" x14ac:dyDescent="0.3">
      <c r="A335" s="13" t="s">
        <v>649</v>
      </c>
      <c r="B335" s="13">
        <v>0</v>
      </c>
      <c r="C335" s="13">
        <v>100</v>
      </c>
    </row>
    <row r="336" spans="1:3" x14ac:dyDescent="0.3">
      <c r="A336" s="13" t="s">
        <v>650</v>
      </c>
      <c r="B336" s="13">
        <v>0</v>
      </c>
      <c r="C336" s="13">
        <v>100</v>
      </c>
    </row>
    <row r="337" spans="1:3" x14ac:dyDescent="0.3">
      <c r="A337" s="13" t="s">
        <v>651</v>
      </c>
      <c r="B337" s="13">
        <v>0</v>
      </c>
      <c r="C337" s="13">
        <v>100</v>
      </c>
    </row>
    <row r="338" spans="1:3" x14ac:dyDescent="0.3">
      <c r="A338" s="13" t="s">
        <v>652</v>
      </c>
      <c r="B338" s="13">
        <v>0</v>
      </c>
      <c r="C338" s="13">
        <v>100</v>
      </c>
    </row>
    <row r="339" spans="1:3" x14ac:dyDescent="0.3">
      <c r="A339" s="13" t="s">
        <v>653</v>
      </c>
      <c r="B339" s="13">
        <v>0</v>
      </c>
      <c r="C339" s="13">
        <v>100</v>
      </c>
    </row>
    <row r="340" spans="1:3" x14ac:dyDescent="0.3">
      <c r="A340" s="13" t="s">
        <v>654</v>
      </c>
      <c r="B340" s="13">
        <v>0</v>
      </c>
      <c r="C340" s="13">
        <v>100</v>
      </c>
    </row>
    <row r="341" spans="1:3" x14ac:dyDescent="0.3">
      <c r="A341" s="13" t="s">
        <v>655</v>
      </c>
      <c r="B341" s="13">
        <v>0</v>
      </c>
      <c r="C341" s="13">
        <v>100</v>
      </c>
    </row>
    <row r="342" spans="1:3" x14ac:dyDescent="0.3">
      <c r="A342" s="13" t="s">
        <v>656</v>
      </c>
      <c r="B342" s="13">
        <v>0</v>
      </c>
      <c r="C342" s="13">
        <v>100</v>
      </c>
    </row>
    <row r="343" spans="1:3" x14ac:dyDescent="0.3">
      <c r="A343" s="13" t="s">
        <v>657</v>
      </c>
      <c r="B343" s="13">
        <v>0</v>
      </c>
      <c r="C343" s="13">
        <v>100</v>
      </c>
    </row>
    <row r="344" spans="1:3" x14ac:dyDescent="0.3">
      <c r="A344" s="13" t="s">
        <v>658</v>
      </c>
      <c r="B344" s="13">
        <v>0</v>
      </c>
      <c r="C344" s="13">
        <v>100</v>
      </c>
    </row>
    <row r="345" spans="1:3" x14ac:dyDescent="0.3">
      <c r="A345" s="13" t="s">
        <v>659</v>
      </c>
      <c r="B345" s="13">
        <v>0</v>
      </c>
      <c r="C345" s="13">
        <v>100</v>
      </c>
    </row>
    <row r="346" spans="1:3" x14ac:dyDescent="0.3">
      <c r="A346" s="13" t="s">
        <v>660</v>
      </c>
      <c r="B346" s="13">
        <v>0</v>
      </c>
      <c r="C346" s="13">
        <v>100</v>
      </c>
    </row>
    <row r="347" spans="1:3" x14ac:dyDescent="0.3">
      <c r="A347" s="13" t="s">
        <v>661</v>
      </c>
      <c r="B347" s="13">
        <v>0</v>
      </c>
      <c r="C347" s="13">
        <v>100</v>
      </c>
    </row>
    <row r="348" spans="1:3" x14ac:dyDescent="0.3">
      <c r="A348" s="13" t="s">
        <v>662</v>
      </c>
      <c r="B348" s="13">
        <v>0</v>
      </c>
      <c r="C348" s="13">
        <v>100</v>
      </c>
    </row>
    <row r="349" spans="1:3" x14ac:dyDescent="0.3">
      <c r="A349" s="13" t="s">
        <v>663</v>
      </c>
      <c r="B349" s="13">
        <v>0</v>
      </c>
      <c r="C349" s="13">
        <v>100</v>
      </c>
    </row>
    <row r="350" spans="1:3" x14ac:dyDescent="0.3">
      <c r="A350" s="13" t="s">
        <v>664</v>
      </c>
      <c r="B350" s="13">
        <v>0</v>
      </c>
      <c r="C350" s="13">
        <v>100</v>
      </c>
    </row>
    <row r="351" spans="1:3" x14ac:dyDescent="0.3">
      <c r="A351" s="13" t="s">
        <v>665</v>
      </c>
      <c r="B351" s="13">
        <v>0</v>
      </c>
      <c r="C351" s="13">
        <v>100</v>
      </c>
    </row>
    <row r="352" spans="1:3" x14ac:dyDescent="0.3">
      <c r="A352" s="13" t="s">
        <v>666</v>
      </c>
      <c r="B352" s="13">
        <v>0</v>
      </c>
      <c r="C352" s="13">
        <v>100</v>
      </c>
    </row>
    <row r="353" spans="1:3" x14ac:dyDescent="0.3">
      <c r="A353" s="13" t="s">
        <v>667</v>
      </c>
      <c r="B353" s="13">
        <v>0</v>
      </c>
      <c r="C353" s="13">
        <v>100</v>
      </c>
    </row>
    <row r="354" spans="1:3" x14ac:dyDescent="0.3">
      <c r="A354" s="13" t="s">
        <v>668</v>
      </c>
      <c r="B354" s="13">
        <v>0.1</v>
      </c>
      <c r="C354" s="13">
        <v>100</v>
      </c>
    </row>
    <row r="355" spans="1:3" x14ac:dyDescent="0.3">
      <c r="A355" s="13" t="s">
        <v>669</v>
      </c>
      <c r="B355" s="13">
        <v>0</v>
      </c>
      <c r="C355" s="13">
        <v>100</v>
      </c>
    </row>
    <row r="356" spans="1:3" x14ac:dyDescent="0.3">
      <c r="A356" s="13" t="s">
        <v>670</v>
      </c>
      <c r="B356" s="13">
        <v>0</v>
      </c>
      <c r="C356" s="13">
        <v>100</v>
      </c>
    </row>
    <row r="357" spans="1:3" x14ac:dyDescent="0.3">
      <c r="A357" s="13" t="s">
        <v>671</v>
      </c>
      <c r="B357" s="13">
        <v>0</v>
      </c>
      <c r="C357" s="13">
        <v>100</v>
      </c>
    </row>
    <row r="358" spans="1:3" x14ac:dyDescent="0.3">
      <c r="A358" s="13" t="s">
        <v>672</v>
      </c>
      <c r="B358" s="13">
        <v>0</v>
      </c>
      <c r="C358" s="13">
        <v>100</v>
      </c>
    </row>
    <row r="359" spans="1:3" x14ac:dyDescent="0.3">
      <c r="A359" s="13" t="s">
        <v>673</v>
      </c>
      <c r="B359" s="13">
        <v>0</v>
      </c>
      <c r="C359" s="13">
        <v>100</v>
      </c>
    </row>
    <row r="360" spans="1:3" x14ac:dyDescent="0.3">
      <c r="A360" s="13" t="s">
        <v>674</v>
      </c>
      <c r="B360" s="13">
        <v>0</v>
      </c>
      <c r="C360" s="13">
        <v>100</v>
      </c>
    </row>
    <row r="361" spans="1:3" x14ac:dyDescent="0.3">
      <c r="A361" s="13" t="s">
        <v>675</v>
      </c>
      <c r="B361" s="13">
        <v>0</v>
      </c>
      <c r="C361" s="13">
        <v>100</v>
      </c>
    </row>
    <row r="362" spans="1:3" x14ac:dyDescent="0.3">
      <c r="A362" s="13" t="s">
        <v>676</v>
      </c>
      <c r="B362" s="13">
        <v>0</v>
      </c>
      <c r="C362" s="13">
        <v>100</v>
      </c>
    </row>
    <row r="363" spans="1:3" x14ac:dyDescent="0.3">
      <c r="A363" s="13" t="s">
        <v>677</v>
      </c>
      <c r="B363" s="13">
        <v>0</v>
      </c>
      <c r="C363" s="13">
        <v>100</v>
      </c>
    </row>
    <row r="364" spans="1:3" x14ac:dyDescent="0.3">
      <c r="A364" s="13" t="s">
        <v>678</v>
      </c>
      <c r="B364" s="13">
        <v>0</v>
      </c>
      <c r="C364" s="13">
        <v>100</v>
      </c>
    </row>
    <row r="365" spans="1:3" x14ac:dyDescent="0.3">
      <c r="A365" s="13" t="s">
        <v>679</v>
      </c>
      <c r="B365" s="13">
        <v>0</v>
      </c>
      <c r="C365" s="13">
        <v>100</v>
      </c>
    </row>
    <row r="366" spans="1:3" x14ac:dyDescent="0.3">
      <c r="A366" s="13" t="s">
        <v>680</v>
      </c>
      <c r="B366" s="13">
        <v>0.1</v>
      </c>
      <c r="C366" s="13">
        <v>100</v>
      </c>
    </row>
    <row r="367" spans="1:3" x14ac:dyDescent="0.3">
      <c r="A367" s="13" t="s">
        <v>681</v>
      </c>
      <c r="B367" s="13">
        <v>0</v>
      </c>
      <c r="C367" s="13">
        <v>100</v>
      </c>
    </row>
    <row r="368" spans="1:3" x14ac:dyDescent="0.3">
      <c r="A368" s="13" t="s">
        <v>682</v>
      </c>
      <c r="B368" s="13">
        <v>1.1000000000000001</v>
      </c>
      <c r="C368" s="13">
        <v>100</v>
      </c>
    </row>
    <row r="369" spans="1:3" x14ac:dyDescent="0.3">
      <c r="A369" s="13" t="s">
        <v>683</v>
      </c>
      <c r="B369" s="13">
        <v>0</v>
      </c>
      <c r="C369" s="13">
        <v>100</v>
      </c>
    </row>
    <row r="370" spans="1:3" x14ac:dyDescent="0.3">
      <c r="A370" s="13" t="s">
        <v>684</v>
      </c>
      <c r="B370" s="13">
        <v>0</v>
      </c>
      <c r="C370" s="13">
        <v>100</v>
      </c>
    </row>
    <row r="371" spans="1:3" x14ac:dyDescent="0.3">
      <c r="A371" s="13" t="s">
        <v>685</v>
      </c>
      <c r="B371" s="13">
        <v>0</v>
      </c>
      <c r="C371" s="13">
        <v>100</v>
      </c>
    </row>
    <row r="372" spans="1:3" x14ac:dyDescent="0.3">
      <c r="A372" s="13" t="s">
        <v>686</v>
      </c>
      <c r="B372" s="13">
        <v>0</v>
      </c>
      <c r="C372" s="13">
        <v>100</v>
      </c>
    </row>
    <row r="373" spans="1:3" x14ac:dyDescent="0.3">
      <c r="A373" s="13" t="s">
        <v>687</v>
      </c>
      <c r="B373" s="13">
        <v>0</v>
      </c>
      <c r="C373" s="13">
        <v>100</v>
      </c>
    </row>
    <row r="374" spans="1:3" x14ac:dyDescent="0.3">
      <c r="A374" s="13" t="s">
        <v>688</v>
      </c>
      <c r="B374" s="13">
        <v>0</v>
      </c>
      <c r="C374" s="13">
        <v>100</v>
      </c>
    </row>
    <row r="375" spans="1:3" x14ac:dyDescent="0.3">
      <c r="A375" s="13" t="s">
        <v>689</v>
      </c>
      <c r="B375" s="13">
        <v>0</v>
      </c>
      <c r="C375" s="13">
        <v>100</v>
      </c>
    </row>
    <row r="376" spans="1:3" x14ac:dyDescent="0.3">
      <c r="A376" s="13" t="s">
        <v>690</v>
      </c>
      <c r="B376" s="13">
        <v>0.1</v>
      </c>
      <c r="C376" s="13">
        <v>100</v>
      </c>
    </row>
    <row r="377" spans="1:3" x14ac:dyDescent="0.3">
      <c r="A377" s="13" t="s">
        <v>691</v>
      </c>
      <c r="B377" s="13">
        <v>0</v>
      </c>
      <c r="C377" s="13">
        <v>100</v>
      </c>
    </row>
    <row r="378" spans="1:3" x14ac:dyDescent="0.3">
      <c r="A378" s="13" t="s">
        <v>692</v>
      </c>
      <c r="B378" s="13">
        <v>0</v>
      </c>
      <c r="C378" s="13">
        <v>100</v>
      </c>
    </row>
    <row r="379" spans="1:3" x14ac:dyDescent="0.3">
      <c r="A379" s="13" t="s">
        <v>693</v>
      </c>
      <c r="B379" s="13">
        <v>0</v>
      </c>
      <c r="C379" s="13">
        <v>100</v>
      </c>
    </row>
    <row r="380" spans="1:3" x14ac:dyDescent="0.3">
      <c r="A380" s="13" t="s">
        <v>694</v>
      </c>
      <c r="B380" s="13">
        <v>0</v>
      </c>
      <c r="C380" s="13">
        <v>100</v>
      </c>
    </row>
    <row r="381" spans="1:3" x14ac:dyDescent="0.3">
      <c r="A381" s="13" t="s">
        <v>695</v>
      </c>
      <c r="B381" s="13">
        <v>0</v>
      </c>
      <c r="C381" s="13">
        <v>100</v>
      </c>
    </row>
    <row r="382" spans="1:3" x14ac:dyDescent="0.3">
      <c r="A382" s="13" t="s">
        <v>696</v>
      </c>
      <c r="B382" s="13">
        <v>0</v>
      </c>
      <c r="C382" s="13">
        <v>100</v>
      </c>
    </row>
    <row r="383" spans="1:3" x14ac:dyDescent="0.3">
      <c r="A383" s="13" t="s">
        <v>697</v>
      </c>
      <c r="B383" s="13">
        <v>0</v>
      </c>
      <c r="C383" s="13">
        <v>100</v>
      </c>
    </row>
    <row r="384" spans="1:3" x14ac:dyDescent="0.3">
      <c r="A384" s="13" t="s">
        <v>698</v>
      </c>
      <c r="B384" s="13">
        <v>0</v>
      </c>
      <c r="C384" s="13">
        <v>100</v>
      </c>
    </row>
    <row r="385" spans="1:3" x14ac:dyDescent="0.3">
      <c r="A385" s="13" t="s">
        <v>699</v>
      </c>
      <c r="B385" s="13">
        <v>0</v>
      </c>
      <c r="C385" s="13">
        <v>100</v>
      </c>
    </row>
    <row r="386" spans="1:3" x14ac:dyDescent="0.3">
      <c r="A386" s="13" t="s">
        <v>700</v>
      </c>
      <c r="B386" s="13">
        <v>0</v>
      </c>
      <c r="C386" s="13">
        <v>100</v>
      </c>
    </row>
    <row r="387" spans="1:3" x14ac:dyDescent="0.3">
      <c r="A387" s="13" t="s">
        <v>701</v>
      </c>
      <c r="B387" s="13">
        <v>0</v>
      </c>
      <c r="C387" s="13">
        <v>100</v>
      </c>
    </row>
    <row r="388" spans="1:3" x14ac:dyDescent="0.3">
      <c r="A388" s="13" t="s">
        <v>702</v>
      </c>
      <c r="B388" s="13">
        <v>0</v>
      </c>
      <c r="C388" s="13">
        <v>100</v>
      </c>
    </row>
    <row r="389" spans="1:3" x14ac:dyDescent="0.3">
      <c r="A389" s="13" t="s">
        <v>703</v>
      </c>
      <c r="B389" s="13">
        <v>0</v>
      </c>
      <c r="C389" s="13">
        <v>100</v>
      </c>
    </row>
    <row r="390" spans="1:3" x14ac:dyDescent="0.3">
      <c r="A390" s="13" t="s">
        <v>704</v>
      </c>
      <c r="B390" s="13">
        <v>0</v>
      </c>
      <c r="C390" s="13">
        <v>100</v>
      </c>
    </row>
    <row r="391" spans="1:3" x14ac:dyDescent="0.3">
      <c r="A391" s="13" t="s">
        <v>705</v>
      </c>
      <c r="B391" s="13">
        <v>0</v>
      </c>
      <c r="C391" s="13">
        <v>100</v>
      </c>
    </row>
    <row r="392" spans="1:3" x14ac:dyDescent="0.3">
      <c r="A392" s="13" t="s">
        <v>706</v>
      </c>
      <c r="B392" s="13">
        <v>0</v>
      </c>
      <c r="C392" s="13">
        <v>100</v>
      </c>
    </row>
    <row r="393" spans="1:3" x14ac:dyDescent="0.3">
      <c r="A393" s="13" t="s">
        <v>707</v>
      </c>
      <c r="B393" s="13">
        <v>0</v>
      </c>
      <c r="C393" s="13">
        <v>100</v>
      </c>
    </row>
    <row r="394" spans="1:3" x14ac:dyDescent="0.3">
      <c r="A394" s="13" t="s">
        <v>708</v>
      </c>
      <c r="B394" s="13">
        <v>0.1</v>
      </c>
      <c r="C394" s="13">
        <v>100</v>
      </c>
    </row>
    <row r="395" spans="1:3" x14ac:dyDescent="0.3">
      <c r="A395" s="13" t="s">
        <v>709</v>
      </c>
      <c r="B395" s="13">
        <v>0</v>
      </c>
      <c r="C395" s="13">
        <v>100</v>
      </c>
    </row>
    <row r="396" spans="1:3" x14ac:dyDescent="0.3">
      <c r="A396" s="13" t="s">
        <v>710</v>
      </c>
      <c r="B396" s="13">
        <v>0.2</v>
      </c>
      <c r="C396" s="13">
        <v>100</v>
      </c>
    </row>
    <row r="397" spans="1:3" x14ac:dyDescent="0.3">
      <c r="A397" s="13" t="s">
        <v>711</v>
      </c>
      <c r="B397" s="13">
        <v>0</v>
      </c>
      <c r="C397" s="13">
        <v>100</v>
      </c>
    </row>
    <row r="398" spans="1:3" x14ac:dyDescent="0.3">
      <c r="A398" s="13" t="s">
        <v>712</v>
      </c>
      <c r="B398" s="13">
        <v>0</v>
      </c>
      <c r="C398" s="13">
        <v>100</v>
      </c>
    </row>
    <row r="399" spans="1:3" x14ac:dyDescent="0.3">
      <c r="A399" s="13" t="s">
        <v>713</v>
      </c>
      <c r="B399" s="13">
        <v>0.1</v>
      </c>
      <c r="C399" s="13">
        <v>100</v>
      </c>
    </row>
    <row r="400" spans="1:3" x14ac:dyDescent="0.3">
      <c r="A400" s="13" t="s">
        <v>714</v>
      </c>
      <c r="B400" s="13">
        <v>0</v>
      </c>
      <c r="C400" s="13">
        <v>100</v>
      </c>
    </row>
    <row r="401" spans="1:3" x14ac:dyDescent="0.3">
      <c r="A401" s="13" t="s">
        <v>715</v>
      </c>
      <c r="B401" s="13">
        <v>0</v>
      </c>
      <c r="C401" s="13">
        <v>100</v>
      </c>
    </row>
    <row r="402" spans="1:3" x14ac:dyDescent="0.3">
      <c r="A402" s="13" t="s">
        <v>716</v>
      </c>
      <c r="B402" s="13">
        <v>0</v>
      </c>
      <c r="C402" s="13">
        <v>100</v>
      </c>
    </row>
    <row r="403" spans="1:3" x14ac:dyDescent="0.3">
      <c r="A403" s="13" t="s">
        <v>717</v>
      </c>
      <c r="B403" s="13">
        <v>0</v>
      </c>
      <c r="C403" s="13">
        <v>100</v>
      </c>
    </row>
    <row r="404" spans="1:3" x14ac:dyDescent="0.3">
      <c r="A404" s="13" t="s">
        <v>718</v>
      </c>
      <c r="B404" s="13">
        <v>0</v>
      </c>
      <c r="C404" s="13">
        <v>100</v>
      </c>
    </row>
    <row r="405" spans="1:3" x14ac:dyDescent="0.3">
      <c r="A405" s="13" t="s">
        <v>719</v>
      </c>
      <c r="B405" s="13">
        <v>0</v>
      </c>
      <c r="C405" s="13">
        <v>100</v>
      </c>
    </row>
    <row r="406" spans="1:3" x14ac:dyDescent="0.3">
      <c r="A406" s="13" t="s">
        <v>720</v>
      </c>
      <c r="B406" s="13">
        <v>0</v>
      </c>
      <c r="C406" s="13">
        <v>100</v>
      </c>
    </row>
    <row r="407" spans="1:3" x14ac:dyDescent="0.3">
      <c r="A407" s="13" t="s">
        <v>721</v>
      </c>
      <c r="B407" s="13">
        <v>0</v>
      </c>
      <c r="C407" s="13">
        <v>100</v>
      </c>
    </row>
    <row r="408" spans="1:3" x14ac:dyDescent="0.3">
      <c r="A408" s="13" t="s">
        <v>722</v>
      </c>
      <c r="B408" s="13">
        <v>0</v>
      </c>
      <c r="C408" s="13">
        <v>100</v>
      </c>
    </row>
    <row r="409" spans="1:3" x14ac:dyDescent="0.3">
      <c r="A409" s="13" t="s">
        <v>723</v>
      </c>
      <c r="B409" s="13">
        <v>0</v>
      </c>
      <c r="C409" s="13">
        <v>100</v>
      </c>
    </row>
    <row r="410" spans="1:3" x14ac:dyDescent="0.3">
      <c r="A410" s="13" t="s">
        <v>724</v>
      </c>
      <c r="B410" s="13">
        <v>0</v>
      </c>
      <c r="C410" s="13">
        <v>100</v>
      </c>
    </row>
    <row r="411" spans="1:3" x14ac:dyDescent="0.3">
      <c r="A411" s="13" t="s">
        <v>725</v>
      </c>
      <c r="B411" s="13">
        <v>0</v>
      </c>
      <c r="C411" s="13">
        <v>100</v>
      </c>
    </row>
    <row r="412" spans="1:3" x14ac:dyDescent="0.3">
      <c r="A412" s="13" t="s">
        <v>726</v>
      </c>
      <c r="B412" s="13">
        <v>0</v>
      </c>
      <c r="C412" s="13">
        <v>100</v>
      </c>
    </row>
    <row r="413" spans="1:3" x14ac:dyDescent="0.3">
      <c r="A413" s="13" t="s">
        <v>727</v>
      </c>
      <c r="B413" s="13">
        <v>0</v>
      </c>
      <c r="C413" s="13">
        <v>100</v>
      </c>
    </row>
    <row r="414" spans="1:3" x14ac:dyDescent="0.3">
      <c r="A414" s="13" t="s">
        <v>728</v>
      </c>
      <c r="B414" s="13">
        <v>0</v>
      </c>
      <c r="C414" s="13">
        <v>100</v>
      </c>
    </row>
    <row r="415" spans="1:3" x14ac:dyDescent="0.3">
      <c r="A415" s="13" t="s">
        <v>729</v>
      </c>
      <c r="B415" s="13">
        <v>0</v>
      </c>
      <c r="C415" s="13">
        <v>100</v>
      </c>
    </row>
    <row r="416" spans="1:3" x14ac:dyDescent="0.3">
      <c r="A416" s="13" t="s">
        <v>730</v>
      </c>
      <c r="B416" s="13">
        <v>0</v>
      </c>
      <c r="C416" s="13">
        <v>100</v>
      </c>
    </row>
    <row r="417" spans="1:3" x14ac:dyDescent="0.3">
      <c r="A417" s="13" t="s">
        <v>731</v>
      </c>
      <c r="B417" s="13">
        <v>0</v>
      </c>
      <c r="C417" s="13">
        <v>100</v>
      </c>
    </row>
    <row r="418" spans="1:3" x14ac:dyDescent="0.3">
      <c r="A418" s="13" t="s">
        <v>732</v>
      </c>
      <c r="B418" s="13">
        <v>0</v>
      </c>
      <c r="C418" s="13">
        <v>100</v>
      </c>
    </row>
    <row r="419" spans="1:3" x14ac:dyDescent="0.3">
      <c r="A419" s="13" t="s">
        <v>733</v>
      </c>
      <c r="B419" s="13">
        <v>0</v>
      </c>
      <c r="C419" s="13">
        <v>100</v>
      </c>
    </row>
    <row r="420" spans="1:3" x14ac:dyDescent="0.3">
      <c r="A420" s="13" t="s">
        <v>734</v>
      </c>
      <c r="B420" s="13">
        <v>0</v>
      </c>
      <c r="C420" s="13">
        <v>100</v>
      </c>
    </row>
    <row r="421" spans="1:3" x14ac:dyDescent="0.3">
      <c r="A421" s="13" t="s">
        <v>735</v>
      </c>
      <c r="B421" s="13">
        <v>0</v>
      </c>
      <c r="C421" s="13">
        <v>100</v>
      </c>
    </row>
    <row r="422" spans="1:3" x14ac:dyDescent="0.3">
      <c r="A422" s="13" t="s">
        <v>736</v>
      </c>
      <c r="B422" s="13">
        <v>0</v>
      </c>
      <c r="C422" s="13">
        <v>100</v>
      </c>
    </row>
    <row r="423" spans="1:3" x14ac:dyDescent="0.3">
      <c r="A423" s="13" t="s">
        <v>737</v>
      </c>
      <c r="B423" s="13">
        <v>0</v>
      </c>
      <c r="C423" s="13">
        <v>100</v>
      </c>
    </row>
    <row r="424" spans="1:3" x14ac:dyDescent="0.3">
      <c r="A424" s="13" t="s">
        <v>738</v>
      </c>
      <c r="B424" s="13">
        <v>0.2</v>
      </c>
      <c r="C424" s="13">
        <v>100</v>
      </c>
    </row>
    <row r="425" spans="1:3" x14ac:dyDescent="0.3">
      <c r="A425" s="13" t="s">
        <v>739</v>
      </c>
      <c r="B425" s="13">
        <v>0</v>
      </c>
      <c r="C425" s="13">
        <v>100</v>
      </c>
    </row>
    <row r="426" spans="1:3" x14ac:dyDescent="0.3">
      <c r="A426" s="13" t="s">
        <v>740</v>
      </c>
      <c r="B426" s="13">
        <v>0</v>
      </c>
      <c r="C426" s="13">
        <v>100</v>
      </c>
    </row>
    <row r="427" spans="1:3" x14ac:dyDescent="0.3">
      <c r="A427" s="13" t="s">
        <v>741</v>
      </c>
      <c r="B427" s="13">
        <v>0</v>
      </c>
      <c r="C427" s="13">
        <v>100</v>
      </c>
    </row>
    <row r="428" spans="1:3" x14ac:dyDescent="0.3">
      <c r="A428" s="13" t="s">
        <v>742</v>
      </c>
      <c r="B428" s="13">
        <v>0</v>
      </c>
      <c r="C428" s="13">
        <v>100</v>
      </c>
    </row>
    <row r="429" spans="1:3" x14ac:dyDescent="0.3">
      <c r="A429" s="13" t="s">
        <v>743</v>
      </c>
      <c r="B429" s="13">
        <v>0</v>
      </c>
      <c r="C429" s="13">
        <v>100</v>
      </c>
    </row>
    <row r="430" spans="1:3" x14ac:dyDescent="0.3">
      <c r="A430" s="13" t="s">
        <v>744</v>
      </c>
      <c r="B430" s="13">
        <v>0</v>
      </c>
      <c r="C430" s="13">
        <v>100</v>
      </c>
    </row>
    <row r="431" spans="1:3" x14ac:dyDescent="0.3">
      <c r="A431" s="13" t="s">
        <v>745</v>
      </c>
      <c r="B431" s="13">
        <v>0</v>
      </c>
      <c r="C431" s="13">
        <v>100</v>
      </c>
    </row>
    <row r="432" spans="1:3" x14ac:dyDescent="0.3">
      <c r="A432" s="13" t="s">
        <v>746</v>
      </c>
      <c r="B432" s="13">
        <v>0</v>
      </c>
      <c r="C432" s="13">
        <v>100</v>
      </c>
    </row>
    <row r="433" spans="1:3" x14ac:dyDescent="0.3">
      <c r="A433" s="13" t="s">
        <v>747</v>
      </c>
      <c r="B433" s="13">
        <v>0</v>
      </c>
      <c r="C433" s="13">
        <v>100</v>
      </c>
    </row>
    <row r="434" spans="1:3" x14ac:dyDescent="0.3">
      <c r="A434" s="13" t="s">
        <v>748</v>
      </c>
      <c r="B434" s="13">
        <v>0</v>
      </c>
      <c r="C434" s="13">
        <v>100</v>
      </c>
    </row>
    <row r="435" spans="1:3" x14ac:dyDescent="0.3">
      <c r="A435" s="13" t="s">
        <v>749</v>
      </c>
      <c r="B435" s="13">
        <v>0</v>
      </c>
      <c r="C435" s="13">
        <v>100</v>
      </c>
    </row>
    <row r="436" spans="1:3" x14ac:dyDescent="0.3">
      <c r="A436" s="13" t="s">
        <v>750</v>
      </c>
      <c r="B436" s="13">
        <v>0</v>
      </c>
      <c r="C436" s="13">
        <v>100</v>
      </c>
    </row>
    <row r="437" spans="1:3" x14ac:dyDescent="0.3">
      <c r="A437" s="13" t="s">
        <v>751</v>
      </c>
      <c r="B437" s="13">
        <v>0</v>
      </c>
      <c r="C437" s="13">
        <v>100</v>
      </c>
    </row>
    <row r="438" spans="1:3" x14ac:dyDescent="0.3">
      <c r="A438" s="13" t="s">
        <v>752</v>
      </c>
      <c r="B438" s="13">
        <v>0</v>
      </c>
      <c r="C438" s="13">
        <v>100</v>
      </c>
    </row>
    <row r="439" spans="1:3" x14ac:dyDescent="0.3">
      <c r="A439" s="13" t="s">
        <v>753</v>
      </c>
      <c r="B439" s="13">
        <v>0</v>
      </c>
      <c r="C439" s="13">
        <v>100</v>
      </c>
    </row>
    <row r="440" spans="1:3" x14ac:dyDescent="0.3">
      <c r="A440" s="13" t="s">
        <v>754</v>
      </c>
      <c r="B440" s="13">
        <v>0</v>
      </c>
      <c r="C440" s="13">
        <v>100</v>
      </c>
    </row>
    <row r="441" spans="1:3" x14ac:dyDescent="0.3">
      <c r="A441" s="13" t="s">
        <v>755</v>
      </c>
      <c r="B441" s="13">
        <v>0</v>
      </c>
      <c r="C441" s="13">
        <v>100</v>
      </c>
    </row>
    <row r="442" spans="1:3" x14ac:dyDescent="0.3">
      <c r="A442" s="13" t="s">
        <v>756</v>
      </c>
      <c r="B442" s="13">
        <v>0</v>
      </c>
      <c r="C442" s="13">
        <v>100</v>
      </c>
    </row>
    <row r="443" spans="1:3" x14ac:dyDescent="0.3">
      <c r="A443" s="13" t="s">
        <v>757</v>
      </c>
      <c r="B443" s="13">
        <v>0</v>
      </c>
      <c r="C443" s="13">
        <v>100</v>
      </c>
    </row>
    <row r="444" spans="1:3" x14ac:dyDescent="0.3">
      <c r="A444" s="13" t="s">
        <v>758</v>
      </c>
      <c r="B444" s="13">
        <v>0</v>
      </c>
      <c r="C444" s="13">
        <v>100</v>
      </c>
    </row>
    <row r="445" spans="1:3" x14ac:dyDescent="0.3">
      <c r="A445" s="13" t="s">
        <v>759</v>
      </c>
      <c r="B445" s="13">
        <v>0</v>
      </c>
      <c r="C445" s="13">
        <v>100</v>
      </c>
    </row>
    <row r="446" spans="1:3" x14ac:dyDescent="0.3">
      <c r="A446" s="13" t="s">
        <v>760</v>
      </c>
      <c r="B446" s="13">
        <v>0</v>
      </c>
      <c r="C446" s="13">
        <v>100</v>
      </c>
    </row>
    <row r="447" spans="1:3" x14ac:dyDescent="0.3">
      <c r="A447" s="13" t="s">
        <v>761</v>
      </c>
      <c r="B447" s="13">
        <v>0</v>
      </c>
      <c r="C447" s="13">
        <v>100</v>
      </c>
    </row>
    <row r="448" spans="1:3" x14ac:dyDescent="0.3">
      <c r="A448" s="13" t="s">
        <v>762</v>
      </c>
      <c r="B448" s="13">
        <v>0</v>
      </c>
      <c r="C448" s="13">
        <v>100</v>
      </c>
    </row>
    <row r="449" spans="1:3" x14ac:dyDescent="0.3">
      <c r="A449" s="13" t="s">
        <v>763</v>
      </c>
      <c r="B449" s="13">
        <v>0</v>
      </c>
      <c r="C449" s="13">
        <v>100</v>
      </c>
    </row>
    <row r="450" spans="1:3" x14ac:dyDescent="0.3">
      <c r="A450" s="13" t="s">
        <v>764</v>
      </c>
      <c r="B450" s="13">
        <v>0</v>
      </c>
      <c r="C450" s="13">
        <v>100</v>
      </c>
    </row>
    <row r="451" spans="1:3" x14ac:dyDescent="0.3">
      <c r="A451" s="13" t="s">
        <v>765</v>
      </c>
      <c r="B451" s="13">
        <v>0</v>
      </c>
      <c r="C451" s="13">
        <v>100</v>
      </c>
    </row>
    <row r="452" spans="1:3" x14ac:dyDescent="0.3">
      <c r="A452" s="13" t="s">
        <v>766</v>
      </c>
      <c r="B452" s="13">
        <v>0</v>
      </c>
      <c r="C452" s="13">
        <v>100</v>
      </c>
    </row>
    <row r="453" spans="1:3" x14ac:dyDescent="0.3">
      <c r="A453" s="13" t="s">
        <v>767</v>
      </c>
      <c r="B453" s="13">
        <v>0</v>
      </c>
      <c r="C453" s="13">
        <v>100</v>
      </c>
    </row>
    <row r="454" spans="1:3" x14ac:dyDescent="0.3">
      <c r="A454" s="13" t="s">
        <v>768</v>
      </c>
      <c r="B454" s="13">
        <v>0.1</v>
      </c>
      <c r="C454" s="13">
        <v>100</v>
      </c>
    </row>
    <row r="455" spans="1:3" x14ac:dyDescent="0.3">
      <c r="A455" s="13" t="s">
        <v>769</v>
      </c>
      <c r="B455" s="13">
        <v>0.2</v>
      </c>
      <c r="C455" s="13">
        <v>100</v>
      </c>
    </row>
    <row r="456" spans="1:3" x14ac:dyDescent="0.3">
      <c r="A456" s="13" t="s">
        <v>770</v>
      </c>
      <c r="B456" s="13">
        <v>0</v>
      </c>
      <c r="C456" s="13">
        <v>100</v>
      </c>
    </row>
    <row r="457" spans="1:3" x14ac:dyDescent="0.3">
      <c r="A457" s="13" t="s">
        <v>771</v>
      </c>
      <c r="B457" s="13">
        <v>0</v>
      </c>
      <c r="C457" s="13">
        <v>100</v>
      </c>
    </row>
    <row r="458" spans="1:3" x14ac:dyDescent="0.3">
      <c r="A458" s="13" t="s">
        <v>772</v>
      </c>
      <c r="B458" s="13">
        <v>0</v>
      </c>
      <c r="C458" s="13">
        <v>100</v>
      </c>
    </row>
    <row r="459" spans="1:3" x14ac:dyDescent="0.3">
      <c r="A459" s="13" t="s">
        <v>773</v>
      </c>
      <c r="B459" s="13">
        <v>0</v>
      </c>
      <c r="C459" s="13">
        <v>100</v>
      </c>
    </row>
    <row r="460" spans="1:3" x14ac:dyDescent="0.3">
      <c r="A460" s="13" t="s">
        <v>774</v>
      </c>
      <c r="B460" s="13">
        <v>0</v>
      </c>
      <c r="C460" s="13">
        <v>100</v>
      </c>
    </row>
    <row r="461" spans="1:3" x14ac:dyDescent="0.3">
      <c r="A461" s="13" t="s">
        <v>775</v>
      </c>
      <c r="B461" s="13">
        <v>0</v>
      </c>
      <c r="C461" s="13">
        <v>100</v>
      </c>
    </row>
    <row r="462" spans="1:3" x14ac:dyDescent="0.3">
      <c r="A462" s="13" t="s">
        <v>776</v>
      </c>
      <c r="B462" s="13">
        <v>0</v>
      </c>
      <c r="C462" s="13">
        <v>100</v>
      </c>
    </row>
    <row r="463" spans="1:3" x14ac:dyDescent="0.3">
      <c r="A463" s="13" t="s">
        <v>777</v>
      </c>
      <c r="B463" s="13">
        <v>0</v>
      </c>
      <c r="C463" s="13">
        <v>100</v>
      </c>
    </row>
    <row r="464" spans="1:3" x14ac:dyDescent="0.3">
      <c r="A464" s="13" t="s">
        <v>778</v>
      </c>
      <c r="B464" s="13">
        <v>0</v>
      </c>
      <c r="C464" s="13">
        <v>100</v>
      </c>
    </row>
    <row r="465" spans="1:3" x14ac:dyDescent="0.3">
      <c r="A465" s="13" t="s">
        <v>779</v>
      </c>
      <c r="B465" s="13">
        <v>0</v>
      </c>
      <c r="C465" s="13">
        <v>100</v>
      </c>
    </row>
    <row r="466" spans="1:3" x14ac:dyDescent="0.3">
      <c r="A466" s="13" t="s">
        <v>780</v>
      </c>
      <c r="B466" s="13">
        <v>0</v>
      </c>
      <c r="C466" s="13">
        <v>100</v>
      </c>
    </row>
    <row r="467" spans="1:3" x14ac:dyDescent="0.3">
      <c r="A467" s="13" t="s">
        <v>781</v>
      </c>
      <c r="B467" s="13">
        <v>0</v>
      </c>
      <c r="C467" s="13">
        <v>100</v>
      </c>
    </row>
    <row r="468" spans="1:3" x14ac:dyDescent="0.3">
      <c r="A468" s="13" t="s">
        <v>782</v>
      </c>
      <c r="B468" s="13">
        <v>0</v>
      </c>
      <c r="C468" s="13">
        <v>100</v>
      </c>
    </row>
    <row r="469" spans="1:3" x14ac:dyDescent="0.3">
      <c r="A469" s="13" t="s">
        <v>783</v>
      </c>
      <c r="B469" s="13">
        <v>0</v>
      </c>
      <c r="C469" s="13">
        <v>100</v>
      </c>
    </row>
    <row r="470" spans="1:3" x14ac:dyDescent="0.3">
      <c r="A470" s="13" t="s">
        <v>784</v>
      </c>
      <c r="B470" s="13">
        <v>0</v>
      </c>
      <c r="C470" s="13">
        <v>100</v>
      </c>
    </row>
    <row r="471" spans="1:3" x14ac:dyDescent="0.3">
      <c r="A471" s="13" t="s">
        <v>785</v>
      </c>
      <c r="B471" s="13">
        <v>0.2</v>
      </c>
      <c r="C471" s="13">
        <v>100</v>
      </c>
    </row>
    <row r="472" spans="1:3" x14ac:dyDescent="0.3">
      <c r="A472" s="13" t="s">
        <v>786</v>
      </c>
      <c r="B472" s="13">
        <v>0.2</v>
      </c>
      <c r="C472" s="13">
        <v>100</v>
      </c>
    </row>
    <row r="473" spans="1:3" x14ac:dyDescent="0.3">
      <c r="A473" s="13" t="s">
        <v>787</v>
      </c>
      <c r="B473" s="13">
        <v>0</v>
      </c>
      <c r="C473" s="13">
        <v>100</v>
      </c>
    </row>
    <row r="474" spans="1:3" x14ac:dyDescent="0.3">
      <c r="A474" s="13" t="s">
        <v>788</v>
      </c>
      <c r="B474" s="13">
        <v>0</v>
      </c>
      <c r="C474" s="13">
        <v>100</v>
      </c>
    </row>
    <row r="475" spans="1:3" x14ac:dyDescent="0.3">
      <c r="A475" s="13" t="s">
        <v>789</v>
      </c>
      <c r="B475" s="13">
        <v>0</v>
      </c>
      <c r="C475" s="13">
        <v>100</v>
      </c>
    </row>
    <row r="476" spans="1:3" x14ac:dyDescent="0.3">
      <c r="A476" s="13" t="s">
        <v>790</v>
      </c>
      <c r="B476" s="13">
        <v>0</v>
      </c>
      <c r="C476" s="13">
        <v>100</v>
      </c>
    </row>
    <row r="477" spans="1:3" x14ac:dyDescent="0.3">
      <c r="A477" s="13" t="s">
        <v>791</v>
      </c>
      <c r="B477" s="13">
        <v>0</v>
      </c>
      <c r="C477" s="13">
        <v>100</v>
      </c>
    </row>
    <row r="478" spans="1:3" x14ac:dyDescent="0.3">
      <c r="A478" s="13" t="s">
        <v>792</v>
      </c>
      <c r="B478" s="13">
        <v>0</v>
      </c>
      <c r="C478" s="13">
        <v>100</v>
      </c>
    </row>
    <row r="479" spans="1:3" x14ac:dyDescent="0.3">
      <c r="A479" s="13" t="s">
        <v>793</v>
      </c>
      <c r="B479" s="13">
        <v>0</v>
      </c>
      <c r="C479" s="13">
        <v>100</v>
      </c>
    </row>
    <row r="480" spans="1:3" x14ac:dyDescent="0.3">
      <c r="A480" s="13" t="s">
        <v>794</v>
      </c>
      <c r="B480" s="13">
        <v>0</v>
      </c>
      <c r="C480" s="13">
        <v>100</v>
      </c>
    </row>
    <row r="481" spans="1:3" x14ac:dyDescent="0.3">
      <c r="A481" s="13" t="s">
        <v>795</v>
      </c>
      <c r="B481" s="13">
        <v>0</v>
      </c>
      <c r="C481" s="13">
        <v>100</v>
      </c>
    </row>
    <row r="482" spans="1:3" x14ac:dyDescent="0.3">
      <c r="A482" s="13" t="s">
        <v>796</v>
      </c>
      <c r="B482" s="13">
        <v>0</v>
      </c>
      <c r="C482" s="13">
        <v>100</v>
      </c>
    </row>
    <row r="483" spans="1:3" x14ac:dyDescent="0.3">
      <c r="A483" s="13" t="s">
        <v>797</v>
      </c>
      <c r="B483" s="13">
        <v>0</v>
      </c>
      <c r="C483" s="13">
        <v>100</v>
      </c>
    </row>
    <row r="484" spans="1:3" x14ac:dyDescent="0.3">
      <c r="A484" s="13" t="s">
        <v>798</v>
      </c>
      <c r="B484" s="13">
        <v>0</v>
      </c>
      <c r="C484" s="13">
        <v>100</v>
      </c>
    </row>
    <row r="485" spans="1:3" x14ac:dyDescent="0.3">
      <c r="A485" s="13" t="s">
        <v>799</v>
      </c>
      <c r="B485" s="13">
        <v>0.1</v>
      </c>
      <c r="C485" s="13">
        <v>100</v>
      </c>
    </row>
    <row r="486" spans="1:3" x14ac:dyDescent="0.3">
      <c r="A486" s="13" t="s">
        <v>800</v>
      </c>
      <c r="B486" s="13">
        <v>0.1</v>
      </c>
      <c r="C486" s="13">
        <v>100</v>
      </c>
    </row>
    <row r="487" spans="1:3" x14ac:dyDescent="0.3">
      <c r="A487" s="13" t="s">
        <v>801</v>
      </c>
      <c r="B487" s="13">
        <v>0.1</v>
      </c>
      <c r="C487" s="13">
        <v>100</v>
      </c>
    </row>
    <row r="488" spans="1:3" x14ac:dyDescent="0.3">
      <c r="A488" s="13" t="s">
        <v>802</v>
      </c>
      <c r="B488" s="13">
        <v>0</v>
      </c>
      <c r="C488" s="13">
        <v>100</v>
      </c>
    </row>
    <row r="489" spans="1:3" x14ac:dyDescent="0.3">
      <c r="A489" s="13" t="s">
        <v>803</v>
      </c>
      <c r="B489" s="13">
        <v>0</v>
      </c>
      <c r="C489" s="13">
        <v>100</v>
      </c>
    </row>
    <row r="490" spans="1:3" x14ac:dyDescent="0.3">
      <c r="A490" s="13" t="s">
        <v>804</v>
      </c>
      <c r="B490" s="13">
        <v>0</v>
      </c>
      <c r="C490" s="13">
        <v>100</v>
      </c>
    </row>
    <row r="491" spans="1:3" x14ac:dyDescent="0.3">
      <c r="A491" s="13" t="s">
        <v>805</v>
      </c>
      <c r="B491" s="13">
        <v>0</v>
      </c>
      <c r="C491" s="13">
        <v>100</v>
      </c>
    </row>
    <row r="492" spans="1:3" x14ac:dyDescent="0.3">
      <c r="A492" s="13" t="s">
        <v>806</v>
      </c>
      <c r="B492" s="13">
        <v>0.3</v>
      </c>
      <c r="C492" s="13">
        <v>100</v>
      </c>
    </row>
    <row r="493" spans="1:3" x14ac:dyDescent="0.3">
      <c r="A493" s="13" t="s">
        <v>807</v>
      </c>
      <c r="B493" s="13">
        <v>0</v>
      </c>
      <c r="C493" s="13">
        <v>100</v>
      </c>
    </row>
    <row r="494" spans="1:3" x14ac:dyDescent="0.3">
      <c r="A494" s="13" t="s">
        <v>808</v>
      </c>
      <c r="B494" s="13">
        <v>0</v>
      </c>
      <c r="C494" s="13">
        <v>100</v>
      </c>
    </row>
    <row r="495" spans="1:3" x14ac:dyDescent="0.3">
      <c r="A495" s="13" t="s">
        <v>809</v>
      </c>
      <c r="B495" s="13">
        <v>0</v>
      </c>
      <c r="C495" s="13">
        <v>100</v>
      </c>
    </row>
    <row r="496" spans="1:3" x14ac:dyDescent="0.3">
      <c r="A496" s="13" t="s">
        <v>810</v>
      </c>
      <c r="B496" s="13">
        <v>0</v>
      </c>
      <c r="C496" s="13">
        <v>100</v>
      </c>
    </row>
    <row r="497" spans="1:3" x14ac:dyDescent="0.3">
      <c r="A497" s="13" t="s">
        <v>811</v>
      </c>
      <c r="B497" s="13">
        <v>0</v>
      </c>
      <c r="C497" s="13">
        <v>100</v>
      </c>
    </row>
    <row r="498" spans="1:3" x14ac:dyDescent="0.3">
      <c r="A498" s="13" t="s">
        <v>812</v>
      </c>
      <c r="B498" s="13">
        <v>0</v>
      </c>
      <c r="C498" s="13">
        <v>100</v>
      </c>
    </row>
    <row r="499" spans="1:3" x14ac:dyDescent="0.3">
      <c r="A499" s="13" t="s">
        <v>813</v>
      </c>
      <c r="B499" s="13">
        <v>29.2</v>
      </c>
      <c r="C499" s="13">
        <v>100</v>
      </c>
    </row>
    <row r="500" spans="1:3" x14ac:dyDescent="0.3">
      <c r="A500" s="13" t="s">
        <v>814</v>
      </c>
      <c r="B500" s="13">
        <v>0.1</v>
      </c>
      <c r="C500" s="13">
        <v>100</v>
      </c>
    </row>
    <row r="501" spans="1:3" x14ac:dyDescent="0.3">
      <c r="A501" s="13" t="s">
        <v>815</v>
      </c>
      <c r="B501" s="13">
        <v>0.1</v>
      </c>
      <c r="C501" s="13">
        <v>100</v>
      </c>
    </row>
    <row r="502" spans="1:3" x14ac:dyDescent="0.3">
      <c r="A502" s="13" t="s">
        <v>816</v>
      </c>
      <c r="B502" s="13">
        <v>0</v>
      </c>
      <c r="C502" s="13">
        <v>100</v>
      </c>
    </row>
    <row r="503" spans="1:3" x14ac:dyDescent="0.3">
      <c r="A503" s="13" t="s">
        <v>817</v>
      </c>
      <c r="B503" s="13">
        <v>0.1</v>
      </c>
      <c r="C503" s="13">
        <v>100</v>
      </c>
    </row>
    <row r="504" spans="1:3" x14ac:dyDescent="0.3">
      <c r="A504" s="13" t="s">
        <v>818</v>
      </c>
      <c r="B504" s="13">
        <v>0</v>
      </c>
      <c r="C504" s="13">
        <v>100</v>
      </c>
    </row>
    <row r="505" spans="1:3" x14ac:dyDescent="0.3">
      <c r="A505" s="13" t="s">
        <v>819</v>
      </c>
      <c r="B505" s="13">
        <v>0</v>
      </c>
      <c r="C505" s="13">
        <v>100</v>
      </c>
    </row>
    <row r="506" spans="1:3" x14ac:dyDescent="0.3">
      <c r="A506" s="13" t="s">
        <v>820</v>
      </c>
      <c r="B506" s="13">
        <v>0</v>
      </c>
      <c r="C506" s="13">
        <v>100</v>
      </c>
    </row>
    <row r="507" spans="1:3" x14ac:dyDescent="0.3">
      <c r="A507" s="13" t="s">
        <v>821</v>
      </c>
      <c r="B507" s="13">
        <v>0</v>
      </c>
      <c r="C507" s="13">
        <v>100</v>
      </c>
    </row>
    <row r="508" spans="1:3" x14ac:dyDescent="0.3">
      <c r="A508" s="13" t="s">
        <v>822</v>
      </c>
      <c r="B508" s="13">
        <v>0.1</v>
      </c>
      <c r="C508" s="13">
        <v>100</v>
      </c>
    </row>
    <row r="509" spans="1:3" x14ac:dyDescent="0.3">
      <c r="A509" s="13" t="s">
        <v>823</v>
      </c>
      <c r="B509" s="13">
        <v>0</v>
      </c>
      <c r="C509" s="13">
        <v>100</v>
      </c>
    </row>
    <row r="510" spans="1:3" x14ac:dyDescent="0.3">
      <c r="A510" s="13" t="s">
        <v>824</v>
      </c>
      <c r="B510" s="13">
        <v>0.1</v>
      </c>
      <c r="C510" s="13">
        <v>100</v>
      </c>
    </row>
    <row r="511" spans="1:3" x14ac:dyDescent="0.3">
      <c r="A511" s="13" t="s">
        <v>825</v>
      </c>
      <c r="B511" s="13">
        <v>0.1</v>
      </c>
      <c r="C511" s="13">
        <v>100</v>
      </c>
    </row>
    <row r="512" spans="1:3" x14ac:dyDescent="0.3">
      <c r="A512" s="13" t="s">
        <v>826</v>
      </c>
      <c r="B512" s="13">
        <v>14.6</v>
      </c>
      <c r="C512" s="13">
        <v>100</v>
      </c>
    </row>
    <row r="513" spans="1:3" x14ac:dyDescent="0.3">
      <c r="A513" s="13" t="s">
        <v>827</v>
      </c>
      <c r="B513" s="13">
        <v>0.2</v>
      </c>
      <c r="C513" s="13">
        <v>100</v>
      </c>
    </row>
    <row r="514" spans="1:3" x14ac:dyDescent="0.3">
      <c r="A514" s="13" t="s">
        <v>828</v>
      </c>
      <c r="B514" s="13">
        <v>6.7</v>
      </c>
      <c r="C514" s="13">
        <v>100</v>
      </c>
    </row>
    <row r="515" spans="1:3" x14ac:dyDescent="0.3">
      <c r="A515" s="13" t="s">
        <v>829</v>
      </c>
      <c r="B515" s="13">
        <v>1.6</v>
      </c>
      <c r="C515" s="13">
        <v>100</v>
      </c>
    </row>
    <row r="516" spans="1:3" x14ac:dyDescent="0.3">
      <c r="A516" s="13" t="s">
        <v>830</v>
      </c>
      <c r="B516" s="13">
        <v>0</v>
      </c>
      <c r="C516" s="13">
        <v>100</v>
      </c>
    </row>
    <row r="517" spans="1:3" x14ac:dyDescent="0.3">
      <c r="A517" s="13" t="s">
        <v>831</v>
      </c>
      <c r="B517" s="13">
        <v>0</v>
      </c>
      <c r="C517" s="13">
        <v>100</v>
      </c>
    </row>
    <row r="518" spans="1:3" x14ac:dyDescent="0.3">
      <c r="A518" s="13" t="s">
        <v>832</v>
      </c>
      <c r="B518" s="13">
        <v>0</v>
      </c>
      <c r="C518" s="13">
        <v>100</v>
      </c>
    </row>
    <row r="519" spans="1:3" x14ac:dyDescent="0.3">
      <c r="A519" s="13" t="s">
        <v>833</v>
      </c>
      <c r="B519" s="13">
        <v>0</v>
      </c>
      <c r="C519" s="13">
        <v>100</v>
      </c>
    </row>
    <row r="520" spans="1:3" x14ac:dyDescent="0.3">
      <c r="A520" s="13" t="s">
        <v>834</v>
      </c>
      <c r="B520" s="13">
        <v>0.2</v>
      </c>
      <c r="C520" s="13">
        <v>100</v>
      </c>
    </row>
    <row r="521" spans="1:3" x14ac:dyDescent="0.3">
      <c r="A521" s="13" t="s">
        <v>835</v>
      </c>
      <c r="B521" s="13">
        <v>0.2</v>
      </c>
      <c r="C521" s="13">
        <v>100</v>
      </c>
    </row>
    <row r="522" spans="1:3" x14ac:dyDescent="0.3">
      <c r="A522" s="13" t="s">
        <v>836</v>
      </c>
      <c r="B522" s="13">
        <v>0</v>
      </c>
      <c r="C522" s="13">
        <v>100</v>
      </c>
    </row>
    <row r="523" spans="1:3" x14ac:dyDescent="0.3">
      <c r="A523" s="13" t="s">
        <v>837</v>
      </c>
      <c r="B523" s="13">
        <v>0.4</v>
      </c>
      <c r="C523" s="13">
        <v>100</v>
      </c>
    </row>
    <row r="524" spans="1:3" x14ac:dyDescent="0.3">
      <c r="A524" s="13" t="s">
        <v>838</v>
      </c>
      <c r="B524" s="13">
        <v>0.3</v>
      </c>
      <c r="C524" s="13">
        <v>100</v>
      </c>
    </row>
    <row r="525" spans="1:3" x14ac:dyDescent="0.3">
      <c r="A525" s="13" t="s">
        <v>839</v>
      </c>
      <c r="B525" s="13">
        <v>0.2</v>
      </c>
      <c r="C525" s="13">
        <v>100</v>
      </c>
    </row>
    <row r="526" spans="1:3" x14ac:dyDescent="0.3">
      <c r="A526" s="13" t="s">
        <v>840</v>
      </c>
      <c r="B526" s="13">
        <v>0</v>
      </c>
      <c r="C526" s="13">
        <v>100</v>
      </c>
    </row>
    <row r="527" spans="1:3" x14ac:dyDescent="0.3">
      <c r="A527" s="13" t="s">
        <v>841</v>
      </c>
      <c r="B527" s="13">
        <v>0</v>
      </c>
      <c r="C527" s="13">
        <v>100</v>
      </c>
    </row>
    <row r="528" spans="1:3" x14ac:dyDescent="0.3">
      <c r="A528" s="13" t="s">
        <v>842</v>
      </c>
      <c r="B528" s="13">
        <v>0</v>
      </c>
      <c r="C528" s="13">
        <v>100</v>
      </c>
    </row>
    <row r="529" spans="1:3" x14ac:dyDescent="0.3">
      <c r="A529" s="13" t="s">
        <v>843</v>
      </c>
      <c r="B529" s="13">
        <v>0</v>
      </c>
      <c r="C529" s="13">
        <v>29</v>
      </c>
    </row>
    <row r="530" spans="1:3" x14ac:dyDescent="0.3">
      <c r="A530" s="13" t="s">
        <v>844</v>
      </c>
      <c r="B530" s="13">
        <v>0.2</v>
      </c>
      <c r="C530" s="13">
        <v>67</v>
      </c>
    </row>
    <row r="531" spans="1:3" x14ac:dyDescent="0.3">
      <c r="A531" s="13" t="s">
        <v>845</v>
      </c>
      <c r="B531" s="13">
        <v>0.5</v>
      </c>
      <c r="C531" s="13">
        <v>88</v>
      </c>
    </row>
    <row r="532" spans="1:3" x14ac:dyDescent="0.3">
      <c r="A532" s="13" t="s">
        <v>846</v>
      </c>
    </row>
    <row r="533" spans="1:3" x14ac:dyDescent="0.3">
      <c r="A533" s="13" t="s">
        <v>847</v>
      </c>
    </row>
    <row r="534" spans="1:3" x14ac:dyDescent="0.3">
      <c r="A534" s="13" t="s">
        <v>848</v>
      </c>
    </row>
    <row r="535" spans="1:3" x14ac:dyDescent="0.3">
      <c r="A535" s="13" t="s">
        <v>849</v>
      </c>
      <c r="B535" s="13">
        <v>0</v>
      </c>
      <c r="C535" s="13">
        <v>33</v>
      </c>
    </row>
    <row r="536" spans="1:3" x14ac:dyDescent="0.3">
      <c r="A536" s="13" t="s">
        <v>850</v>
      </c>
      <c r="B536" s="13">
        <v>0</v>
      </c>
      <c r="C536" s="13">
        <v>8</v>
      </c>
    </row>
    <row r="537" spans="1:3" x14ac:dyDescent="0.3">
      <c r="A537" s="13" t="s">
        <v>851</v>
      </c>
      <c r="B537" s="13">
        <v>0</v>
      </c>
      <c r="C537" s="13">
        <v>67</v>
      </c>
    </row>
    <row r="538" spans="1:3" x14ac:dyDescent="0.3">
      <c r="A538" s="13" t="s">
        <v>852</v>
      </c>
      <c r="B538" s="13">
        <v>0</v>
      </c>
      <c r="C538" s="13">
        <v>100</v>
      </c>
    </row>
    <row r="539" spans="1:3" x14ac:dyDescent="0.3">
      <c r="A539" s="13" t="s">
        <v>853</v>
      </c>
      <c r="B539" s="13">
        <v>0</v>
      </c>
      <c r="C539" s="13">
        <v>100</v>
      </c>
    </row>
    <row r="540" spans="1:3" x14ac:dyDescent="0.3">
      <c r="A540" s="13" t="s">
        <v>854</v>
      </c>
      <c r="B540" s="13">
        <v>4.0999999999999996</v>
      </c>
      <c r="C540" s="13">
        <v>100</v>
      </c>
    </row>
    <row r="541" spans="1:3" x14ac:dyDescent="0.3">
      <c r="A541" s="13" t="s">
        <v>855</v>
      </c>
      <c r="B541" s="13">
        <v>22.1</v>
      </c>
      <c r="C541" s="13">
        <v>100</v>
      </c>
    </row>
    <row r="542" spans="1:3" x14ac:dyDescent="0.3">
      <c r="A542" s="13" t="s">
        <v>856</v>
      </c>
      <c r="B542" s="13">
        <v>2.1</v>
      </c>
      <c r="C542" s="13">
        <v>100</v>
      </c>
    </row>
    <row r="543" spans="1:3" x14ac:dyDescent="0.3">
      <c r="A543" s="13" t="s">
        <v>857</v>
      </c>
      <c r="B543" s="13">
        <v>0</v>
      </c>
      <c r="C543" s="13">
        <v>100</v>
      </c>
    </row>
    <row r="544" spans="1:3" x14ac:dyDescent="0.3">
      <c r="A544" s="13" t="s">
        <v>858</v>
      </c>
      <c r="B544" s="13">
        <v>75.8</v>
      </c>
      <c r="C544" s="13">
        <v>100</v>
      </c>
    </row>
    <row r="545" spans="1:3" x14ac:dyDescent="0.3">
      <c r="A545" s="13" t="s">
        <v>859</v>
      </c>
      <c r="B545" s="13">
        <v>0</v>
      </c>
      <c r="C545" s="13">
        <v>21</v>
      </c>
    </row>
    <row r="546" spans="1:3" x14ac:dyDescent="0.3">
      <c r="A546" s="13" t="s">
        <v>860</v>
      </c>
      <c r="B546" s="13">
        <v>0</v>
      </c>
      <c r="C546" s="13">
        <v>63</v>
      </c>
    </row>
    <row r="547" spans="1:3" x14ac:dyDescent="0.3">
      <c r="A547" s="13" t="s">
        <v>861</v>
      </c>
      <c r="B547" s="13">
        <v>0</v>
      </c>
      <c r="C547" s="13">
        <v>100</v>
      </c>
    </row>
    <row r="548" spans="1:3" x14ac:dyDescent="0.3">
      <c r="A548" s="13" t="s">
        <v>862</v>
      </c>
      <c r="B548" s="13">
        <v>0</v>
      </c>
      <c r="C548" s="13">
        <v>50</v>
      </c>
    </row>
    <row r="549" spans="1:3" x14ac:dyDescent="0.3">
      <c r="A549" s="13" t="s">
        <v>863</v>
      </c>
      <c r="B549" s="13">
        <v>0</v>
      </c>
      <c r="C549" s="13">
        <v>100</v>
      </c>
    </row>
    <row r="550" spans="1:3" x14ac:dyDescent="0.3">
      <c r="A550" s="13" t="s">
        <v>864</v>
      </c>
      <c r="B550" s="13">
        <v>0</v>
      </c>
      <c r="C550" s="13">
        <v>100</v>
      </c>
    </row>
    <row r="551" spans="1:3" x14ac:dyDescent="0.3">
      <c r="A551" s="13" t="s">
        <v>865</v>
      </c>
      <c r="B551" s="13">
        <v>0</v>
      </c>
      <c r="C551" s="13">
        <v>100</v>
      </c>
    </row>
    <row r="552" spans="1:3" x14ac:dyDescent="0.3">
      <c r="A552" s="13" t="s">
        <v>866</v>
      </c>
      <c r="B552" s="13">
        <v>0.2</v>
      </c>
      <c r="C552" s="13">
        <v>100</v>
      </c>
    </row>
    <row r="553" spans="1:3" x14ac:dyDescent="0.3">
      <c r="A553" s="13" t="s">
        <v>867</v>
      </c>
      <c r="B553" s="13">
        <v>0.2</v>
      </c>
      <c r="C553" s="13">
        <v>100</v>
      </c>
    </row>
    <row r="554" spans="1:3" x14ac:dyDescent="0.3">
      <c r="A554" s="13" t="s">
        <v>868</v>
      </c>
      <c r="B554" s="13">
        <v>0.5</v>
      </c>
      <c r="C554" s="13">
        <v>100</v>
      </c>
    </row>
    <row r="555" spans="1:3" x14ac:dyDescent="0.3">
      <c r="A555" s="13" t="s">
        <v>869</v>
      </c>
      <c r="B555" s="13">
        <v>0.2</v>
      </c>
      <c r="C555" s="13">
        <v>100</v>
      </c>
    </row>
    <row r="556" spans="1:3" x14ac:dyDescent="0.3">
      <c r="A556" s="13" t="s">
        <v>870</v>
      </c>
      <c r="B556" s="13">
        <v>0</v>
      </c>
      <c r="C556" s="13">
        <v>100</v>
      </c>
    </row>
    <row r="557" spans="1:3" x14ac:dyDescent="0.3">
      <c r="A557" s="13" t="s">
        <v>871</v>
      </c>
      <c r="B557" s="13">
        <v>0.1</v>
      </c>
      <c r="C557" s="13">
        <v>100</v>
      </c>
    </row>
    <row r="558" spans="1:3" x14ac:dyDescent="0.3">
      <c r="A558" s="13" t="s">
        <v>872</v>
      </c>
      <c r="B558" s="13">
        <v>0</v>
      </c>
      <c r="C558" s="13">
        <v>100</v>
      </c>
    </row>
    <row r="559" spans="1:3" x14ac:dyDescent="0.3">
      <c r="A559" s="13" t="s">
        <v>873</v>
      </c>
      <c r="B559" s="13">
        <v>0</v>
      </c>
      <c r="C559" s="13">
        <v>100</v>
      </c>
    </row>
    <row r="560" spans="1:3" x14ac:dyDescent="0.3">
      <c r="A560" s="13" t="s">
        <v>874</v>
      </c>
      <c r="B560" s="13">
        <v>0.1</v>
      </c>
      <c r="C560" s="13">
        <v>100</v>
      </c>
    </row>
    <row r="561" spans="1:3" x14ac:dyDescent="0.3">
      <c r="A561" s="13" t="s">
        <v>875</v>
      </c>
      <c r="B561" s="13">
        <v>0</v>
      </c>
      <c r="C561" s="13">
        <v>100</v>
      </c>
    </row>
    <row r="562" spans="1:3" x14ac:dyDescent="0.3">
      <c r="A562" s="13" t="s">
        <v>876</v>
      </c>
      <c r="B562" s="13">
        <v>0.1</v>
      </c>
      <c r="C562" s="13">
        <v>100</v>
      </c>
    </row>
    <row r="563" spans="1:3" x14ac:dyDescent="0.3">
      <c r="A563" s="13" t="s">
        <v>877</v>
      </c>
      <c r="B563" s="13">
        <v>0</v>
      </c>
      <c r="C563" s="13">
        <v>100</v>
      </c>
    </row>
    <row r="564" spans="1:3" x14ac:dyDescent="0.3">
      <c r="A564" s="13" t="s">
        <v>878</v>
      </c>
      <c r="B564" s="13">
        <v>0</v>
      </c>
      <c r="C564" s="13">
        <v>100</v>
      </c>
    </row>
    <row r="565" spans="1:3" x14ac:dyDescent="0.3">
      <c r="A565" s="13" t="s">
        <v>879</v>
      </c>
      <c r="B565" s="13">
        <v>0</v>
      </c>
      <c r="C565" s="13">
        <v>100</v>
      </c>
    </row>
    <row r="566" spans="1:3" x14ac:dyDescent="0.3">
      <c r="A566" s="13" t="s">
        <v>880</v>
      </c>
      <c r="B566" s="13">
        <v>0</v>
      </c>
      <c r="C566" s="13">
        <v>100</v>
      </c>
    </row>
    <row r="567" spans="1:3" x14ac:dyDescent="0.3">
      <c r="A567" s="13" t="s">
        <v>881</v>
      </c>
      <c r="B567" s="13">
        <v>0</v>
      </c>
      <c r="C567" s="13">
        <v>100</v>
      </c>
    </row>
    <row r="568" spans="1:3" x14ac:dyDescent="0.3">
      <c r="A568" s="13" t="s">
        <v>882</v>
      </c>
      <c r="B568" s="13">
        <v>0</v>
      </c>
      <c r="C568" s="13">
        <v>100</v>
      </c>
    </row>
    <row r="569" spans="1:3" x14ac:dyDescent="0.3">
      <c r="A569" s="13" t="s">
        <v>883</v>
      </c>
      <c r="B569" s="13">
        <v>0</v>
      </c>
      <c r="C569" s="13">
        <v>100</v>
      </c>
    </row>
    <row r="570" spans="1:3" x14ac:dyDescent="0.3">
      <c r="A570" s="13" t="s">
        <v>884</v>
      </c>
      <c r="B570" s="13">
        <v>0.1</v>
      </c>
      <c r="C570" s="13">
        <v>100</v>
      </c>
    </row>
    <row r="571" spans="1:3" x14ac:dyDescent="0.3">
      <c r="A571" s="13" t="s">
        <v>885</v>
      </c>
      <c r="B571" s="13">
        <v>0</v>
      </c>
      <c r="C571" s="13">
        <v>100</v>
      </c>
    </row>
    <row r="572" spans="1:3" x14ac:dyDescent="0.3">
      <c r="A572" s="13" t="s">
        <v>886</v>
      </c>
      <c r="B572" s="13">
        <v>0</v>
      </c>
      <c r="C572" s="13">
        <v>100</v>
      </c>
    </row>
    <row r="573" spans="1:3" x14ac:dyDescent="0.3">
      <c r="A573" s="13" t="s">
        <v>887</v>
      </c>
      <c r="B573" s="13">
        <v>0.1</v>
      </c>
      <c r="C573" s="13">
        <v>100</v>
      </c>
    </row>
    <row r="574" spans="1:3" x14ac:dyDescent="0.3">
      <c r="A574" s="13" t="s">
        <v>888</v>
      </c>
      <c r="B574" s="13">
        <v>0.1</v>
      </c>
      <c r="C574" s="13">
        <v>100</v>
      </c>
    </row>
    <row r="575" spans="1:3" x14ac:dyDescent="0.3">
      <c r="A575" s="13" t="s">
        <v>889</v>
      </c>
      <c r="B575" s="13">
        <v>0</v>
      </c>
      <c r="C575" s="13">
        <v>100</v>
      </c>
    </row>
    <row r="576" spans="1:3" x14ac:dyDescent="0.3">
      <c r="A576" s="13" t="s">
        <v>890</v>
      </c>
      <c r="B576" s="13">
        <v>0</v>
      </c>
      <c r="C576" s="13">
        <v>100</v>
      </c>
    </row>
    <row r="577" spans="1:3" x14ac:dyDescent="0.3">
      <c r="A577" s="13" t="s">
        <v>891</v>
      </c>
      <c r="B577" s="13">
        <v>0</v>
      </c>
      <c r="C577" s="13">
        <v>100</v>
      </c>
    </row>
    <row r="578" spans="1:3" x14ac:dyDescent="0.3">
      <c r="A578" s="13" t="s">
        <v>892</v>
      </c>
      <c r="B578" s="13">
        <v>0.1</v>
      </c>
      <c r="C578" s="13">
        <v>100</v>
      </c>
    </row>
    <row r="579" spans="1:3" x14ac:dyDescent="0.3">
      <c r="A579" s="13" t="s">
        <v>893</v>
      </c>
      <c r="B579" s="13">
        <v>0.1</v>
      </c>
      <c r="C579" s="13">
        <v>100</v>
      </c>
    </row>
    <row r="580" spans="1:3" x14ac:dyDescent="0.3">
      <c r="A580" s="13" t="s">
        <v>894</v>
      </c>
      <c r="B580" s="13">
        <v>0.3</v>
      </c>
      <c r="C580" s="13">
        <v>100</v>
      </c>
    </row>
    <row r="581" spans="1:3" x14ac:dyDescent="0.3">
      <c r="A581" s="13" t="s">
        <v>895</v>
      </c>
      <c r="B581" s="13">
        <v>0</v>
      </c>
      <c r="C581" s="13">
        <v>100</v>
      </c>
    </row>
    <row r="582" spans="1:3" x14ac:dyDescent="0.3">
      <c r="A582" s="13" t="s">
        <v>896</v>
      </c>
      <c r="B582" s="13">
        <v>0</v>
      </c>
      <c r="C582" s="13">
        <v>100</v>
      </c>
    </row>
    <row r="583" spans="1:3" x14ac:dyDescent="0.3">
      <c r="A583" s="13" t="s">
        <v>897</v>
      </c>
      <c r="B583" s="13">
        <v>0</v>
      </c>
      <c r="C583" s="13">
        <v>100</v>
      </c>
    </row>
    <row r="584" spans="1:3" x14ac:dyDescent="0.3">
      <c r="A584" s="13" t="s">
        <v>898</v>
      </c>
      <c r="B584" s="13">
        <v>0</v>
      </c>
      <c r="C584" s="13">
        <v>100</v>
      </c>
    </row>
    <row r="585" spans="1:3" x14ac:dyDescent="0.3">
      <c r="A585" s="13" t="s">
        <v>899</v>
      </c>
      <c r="B585" s="13">
        <v>8.1</v>
      </c>
      <c r="C585" s="13">
        <v>100</v>
      </c>
    </row>
    <row r="586" spans="1:3" x14ac:dyDescent="0.3">
      <c r="A586" s="13" t="s">
        <v>900</v>
      </c>
      <c r="B586" s="13">
        <v>48.8</v>
      </c>
      <c r="C586" s="13">
        <v>88</v>
      </c>
    </row>
    <row r="587" spans="1:3" x14ac:dyDescent="0.3">
      <c r="A587" s="13" t="s">
        <v>901</v>
      </c>
      <c r="B587" s="13">
        <v>4.8</v>
      </c>
      <c r="C587" s="13">
        <v>67</v>
      </c>
    </row>
    <row r="588" spans="1:3" x14ac:dyDescent="0.3">
      <c r="A588" s="13" t="s">
        <v>902</v>
      </c>
      <c r="B588" s="13">
        <v>0</v>
      </c>
      <c r="C588" s="13">
        <v>100</v>
      </c>
    </row>
    <row r="589" spans="1:3" x14ac:dyDescent="0.3">
      <c r="A589" s="13" t="s">
        <v>903</v>
      </c>
      <c r="B589" s="13">
        <v>26.2</v>
      </c>
      <c r="C589" s="13">
        <v>100</v>
      </c>
    </row>
    <row r="590" spans="1:3" x14ac:dyDescent="0.3">
      <c r="A590" s="13" t="s">
        <v>904</v>
      </c>
      <c r="B590" s="13">
        <v>0.2</v>
      </c>
      <c r="C590" s="13">
        <v>100</v>
      </c>
    </row>
    <row r="591" spans="1:3" x14ac:dyDescent="0.3">
      <c r="A591" s="13" t="s">
        <v>905</v>
      </c>
      <c r="B591" s="13">
        <v>0</v>
      </c>
      <c r="C591" s="13">
        <v>100</v>
      </c>
    </row>
    <row r="592" spans="1:3" x14ac:dyDescent="0.3">
      <c r="A592" s="13" t="s">
        <v>906</v>
      </c>
      <c r="B592" s="13">
        <v>0</v>
      </c>
      <c r="C592" s="13">
        <v>100</v>
      </c>
    </row>
    <row r="593" spans="1:3" x14ac:dyDescent="0.3">
      <c r="A593" s="13" t="s">
        <v>907</v>
      </c>
      <c r="B593" s="13">
        <v>0</v>
      </c>
      <c r="C593" s="13">
        <v>100</v>
      </c>
    </row>
    <row r="594" spans="1:3" x14ac:dyDescent="0.3">
      <c r="A594" s="13" t="s">
        <v>908</v>
      </c>
      <c r="B594" s="13">
        <v>0</v>
      </c>
      <c r="C594" s="13">
        <v>100</v>
      </c>
    </row>
    <row r="595" spans="1:3" x14ac:dyDescent="0.3">
      <c r="A595" s="13" t="s">
        <v>909</v>
      </c>
      <c r="B595" s="13">
        <v>0</v>
      </c>
      <c r="C595" s="13">
        <v>100</v>
      </c>
    </row>
    <row r="596" spans="1:3" x14ac:dyDescent="0.3">
      <c r="A596" s="13" t="s">
        <v>910</v>
      </c>
      <c r="B596" s="13">
        <v>0.1</v>
      </c>
      <c r="C596" s="13">
        <v>100</v>
      </c>
    </row>
    <row r="597" spans="1:3" x14ac:dyDescent="0.3">
      <c r="A597" s="13" t="s">
        <v>911</v>
      </c>
      <c r="B597" s="13">
        <v>0</v>
      </c>
      <c r="C597" s="13">
        <v>100</v>
      </c>
    </row>
    <row r="598" spans="1:3" x14ac:dyDescent="0.3">
      <c r="A598" s="13" t="s">
        <v>912</v>
      </c>
      <c r="B598" s="13">
        <v>0</v>
      </c>
      <c r="C598" s="13">
        <v>100</v>
      </c>
    </row>
    <row r="599" spans="1:3" x14ac:dyDescent="0.3">
      <c r="A599" s="13" t="s">
        <v>913</v>
      </c>
      <c r="B599" s="13">
        <v>0</v>
      </c>
      <c r="C599" s="13">
        <v>100</v>
      </c>
    </row>
    <row r="600" spans="1:3" x14ac:dyDescent="0.3">
      <c r="A600" s="13" t="s">
        <v>914</v>
      </c>
      <c r="B600" s="13">
        <v>0</v>
      </c>
      <c r="C600" s="13">
        <v>100</v>
      </c>
    </row>
    <row r="601" spans="1:3" x14ac:dyDescent="0.3">
      <c r="A601" s="13" t="s">
        <v>915</v>
      </c>
      <c r="B601" s="13">
        <v>0</v>
      </c>
      <c r="C601" s="13">
        <v>100</v>
      </c>
    </row>
    <row r="602" spans="1:3" x14ac:dyDescent="0.3">
      <c r="A602" s="13" t="s">
        <v>916</v>
      </c>
      <c r="B602" s="13">
        <v>0</v>
      </c>
      <c r="C602" s="13">
        <v>100</v>
      </c>
    </row>
    <row r="603" spans="1:3" x14ac:dyDescent="0.3">
      <c r="A603" s="13" t="s">
        <v>917</v>
      </c>
      <c r="B603" s="13">
        <v>0</v>
      </c>
      <c r="C603" s="13">
        <v>100</v>
      </c>
    </row>
    <row r="604" spans="1:3" x14ac:dyDescent="0.3">
      <c r="A604" s="13" t="s">
        <v>918</v>
      </c>
      <c r="B604" s="13">
        <v>0</v>
      </c>
      <c r="C604" s="13">
        <v>100</v>
      </c>
    </row>
    <row r="605" spans="1:3" x14ac:dyDescent="0.3">
      <c r="A605" s="13" t="s">
        <v>919</v>
      </c>
      <c r="B605" s="13">
        <v>0</v>
      </c>
      <c r="C605" s="13">
        <v>100</v>
      </c>
    </row>
    <row r="606" spans="1:3" x14ac:dyDescent="0.3">
      <c r="A606" s="13" t="s">
        <v>920</v>
      </c>
      <c r="B606" s="13">
        <v>0</v>
      </c>
      <c r="C606" s="13">
        <v>100</v>
      </c>
    </row>
    <row r="607" spans="1:3" x14ac:dyDescent="0.3">
      <c r="A607" s="13" t="s">
        <v>921</v>
      </c>
      <c r="B607" s="13">
        <v>3.4</v>
      </c>
      <c r="C607" s="13">
        <v>100</v>
      </c>
    </row>
    <row r="608" spans="1:3" x14ac:dyDescent="0.3">
      <c r="A608" s="13" t="s">
        <v>922</v>
      </c>
      <c r="B608" s="13">
        <v>0</v>
      </c>
      <c r="C608" s="13">
        <v>100</v>
      </c>
    </row>
    <row r="609" spans="1:3" x14ac:dyDescent="0.3">
      <c r="A609" s="13" t="s">
        <v>923</v>
      </c>
      <c r="B609" s="13">
        <v>0.1</v>
      </c>
      <c r="C609" s="13">
        <v>100</v>
      </c>
    </row>
    <row r="610" spans="1:3" x14ac:dyDescent="0.3">
      <c r="A610" s="13" t="s">
        <v>924</v>
      </c>
      <c r="B610" s="13">
        <v>0</v>
      </c>
      <c r="C610" s="13">
        <v>100</v>
      </c>
    </row>
    <row r="611" spans="1:3" x14ac:dyDescent="0.3">
      <c r="A611" s="13" t="s">
        <v>925</v>
      </c>
      <c r="B611" s="13">
        <v>0.2</v>
      </c>
      <c r="C611" s="13">
        <v>100</v>
      </c>
    </row>
    <row r="612" spans="1:3" x14ac:dyDescent="0.3">
      <c r="A612" s="13" t="s">
        <v>926</v>
      </c>
      <c r="B612" s="13">
        <v>0</v>
      </c>
      <c r="C612" s="13">
        <v>100</v>
      </c>
    </row>
    <row r="613" spans="1:3" x14ac:dyDescent="0.3">
      <c r="A613" s="13" t="s">
        <v>927</v>
      </c>
      <c r="B613" s="13">
        <v>0</v>
      </c>
      <c r="C613" s="13">
        <v>100</v>
      </c>
    </row>
    <row r="614" spans="1:3" x14ac:dyDescent="0.3">
      <c r="A614" s="13" t="s">
        <v>928</v>
      </c>
      <c r="B614" s="13">
        <v>0</v>
      </c>
      <c r="C614" s="13">
        <v>100</v>
      </c>
    </row>
    <row r="615" spans="1:3" x14ac:dyDescent="0.3">
      <c r="A615" s="13" t="s">
        <v>929</v>
      </c>
      <c r="B615" s="13">
        <v>0</v>
      </c>
      <c r="C615" s="13">
        <v>100</v>
      </c>
    </row>
    <row r="616" spans="1:3" x14ac:dyDescent="0.3">
      <c r="A616" s="13" t="s">
        <v>930</v>
      </c>
      <c r="B616" s="13">
        <v>0</v>
      </c>
      <c r="C616" s="13">
        <v>100</v>
      </c>
    </row>
    <row r="617" spans="1:3" x14ac:dyDescent="0.3">
      <c r="A617" s="13" t="s">
        <v>931</v>
      </c>
      <c r="B617" s="13">
        <v>0</v>
      </c>
      <c r="C617" s="13">
        <v>100</v>
      </c>
    </row>
    <row r="618" spans="1:3" x14ac:dyDescent="0.3">
      <c r="A618" s="13" t="s">
        <v>932</v>
      </c>
      <c r="B618" s="13">
        <v>0</v>
      </c>
      <c r="C618" s="13">
        <v>100</v>
      </c>
    </row>
    <row r="619" spans="1:3" x14ac:dyDescent="0.3">
      <c r="A619" s="13" t="s">
        <v>933</v>
      </c>
      <c r="B619" s="13">
        <v>0</v>
      </c>
      <c r="C619" s="13">
        <v>100</v>
      </c>
    </row>
    <row r="620" spans="1:3" x14ac:dyDescent="0.3">
      <c r="A620" s="13" t="s">
        <v>934</v>
      </c>
      <c r="B620" s="13">
        <v>0</v>
      </c>
      <c r="C620" s="13">
        <v>100</v>
      </c>
    </row>
    <row r="621" spans="1:3" x14ac:dyDescent="0.3">
      <c r="A621" s="13" t="s">
        <v>935</v>
      </c>
      <c r="B621" s="13">
        <v>0</v>
      </c>
      <c r="C621" s="13">
        <v>100</v>
      </c>
    </row>
    <row r="622" spans="1:3" x14ac:dyDescent="0.3">
      <c r="A622" s="13" t="s">
        <v>936</v>
      </c>
      <c r="B622" s="13">
        <v>0</v>
      </c>
      <c r="C622" s="13">
        <v>100</v>
      </c>
    </row>
    <row r="623" spans="1:3" x14ac:dyDescent="0.3">
      <c r="A623" s="13" t="s">
        <v>937</v>
      </c>
      <c r="B623" s="13">
        <v>0</v>
      </c>
      <c r="C623" s="13">
        <v>100</v>
      </c>
    </row>
    <row r="624" spans="1:3" x14ac:dyDescent="0.3">
      <c r="A624" s="13" t="s">
        <v>938</v>
      </c>
      <c r="B624" s="13">
        <v>0</v>
      </c>
      <c r="C624" s="13">
        <v>100</v>
      </c>
    </row>
    <row r="625" spans="1:3" x14ac:dyDescent="0.3">
      <c r="A625" s="13" t="s">
        <v>939</v>
      </c>
      <c r="B625" s="13">
        <v>0</v>
      </c>
      <c r="C625" s="13">
        <v>100</v>
      </c>
    </row>
    <row r="626" spans="1:3" x14ac:dyDescent="0.3">
      <c r="A626" s="13" t="s">
        <v>940</v>
      </c>
      <c r="B626" s="13">
        <v>0</v>
      </c>
      <c r="C626" s="13">
        <v>100</v>
      </c>
    </row>
    <row r="627" spans="1:3" x14ac:dyDescent="0.3">
      <c r="A627" s="13" t="s">
        <v>941</v>
      </c>
      <c r="B627" s="13">
        <v>0</v>
      </c>
      <c r="C627" s="13">
        <v>100</v>
      </c>
    </row>
    <row r="628" spans="1:3" x14ac:dyDescent="0.3">
      <c r="A628" s="13" t="s">
        <v>942</v>
      </c>
      <c r="B628" s="13">
        <v>0</v>
      </c>
      <c r="C628" s="13">
        <v>100</v>
      </c>
    </row>
    <row r="629" spans="1:3" x14ac:dyDescent="0.3">
      <c r="A629" s="13" t="s">
        <v>943</v>
      </c>
      <c r="B629" s="13">
        <v>0</v>
      </c>
      <c r="C629" s="13">
        <v>100</v>
      </c>
    </row>
    <row r="630" spans="1:3" x14ac:dyDescent="0.3">
      <c r="A630" s="13" t="s">
        <v>944</v>
      </c>
      <c r="B630" s="13">
        <v>0</v>
      </c>
      <c r="C630" s="13">
        <v>100</v>
      </c>
    </row>
    <row r="631" spans="1:3" x14ac:dyDescent="0.3">
      <c r="A631" s="13" t="s">
        <v>945</v>
      </c>
      <c r="B631" s="13">
        <v>0</v>
      </c>
      <c r="C631" s="13">
        <v>100</v>
      </c>
    </row>
    <row r="632" spans="1:3" x14ac:dyDescent="0.3">
      <c r="A632" s="13" t="s">
        <v>946</v>
      </c>
      <c r="B632" s="13">
        <v>0</v>
      </c>
      <c r="C632" s="13">
        <v>100</v>
      </c>
    </row>
    <row r="633" spans="1:3" x14ac:dyDescent="0.3">
      <c r="A633" s="13" t="s">
        <v>947</v>
      </c>
      <c r="B633" s="13">
        <v>4.8</v>
      </c>
      <c r="C633" s="13">
        <v>100</v>
      </c>
    </row>
    <row r="634" spans="1:3" x14ac:dyDescent="0.3">
      <c r="A634" s="13" t="s">
        <v>948</v>
      </c>
      <c r="B634" s="13">
        <v>0</v>
      </c>
      <c r="C634" s="13">
        <v>100</v>
      </c>
    </row>
    <row r="635" spans="1:3" x14ac:dyDescent="0.3">
      <c r="A635" s="13" t="s">
        <v>949</v>
      </c>
      <c r="B635" s="13">
        <v>0.2</v>
      </c>
      <c r="C635" s="13">
        <v>96</v>
      </c>
    </row>
    <row r="636" spans="1:3" x14ac:dyDescent="0.3">
      <c r="A636" s="13" t="s">
        <v>950</v>
      </c>
      <c r="B636" s="13">
        <v>0</v>
      </c>
      <c r="C636" s="13">
        <v>100</v>
      </c>
    </row>
    <row r="637" spans="1:3" x14ac:dyDescent="0.3">
      <c r="A637" s="13" t="s">
        <v>951</v>
      </c>
      <c r="B637" s="13">
        <v>0</v>
      </c>
      <c r="C637" s="13">
        <v>100</v>
      </c>
    </row>
    <row r="638" spans="1:3" x14ac:dyDescent="0.3">
      <c r="A638" s="13" t="s">
        <v>952</v>
      </c>
      <c r="B638" s="13">
        <v>0</v>
      </c>
      <c r="C638" s="13">
        <v>100</v>
      </c>
    </row>
    <row r="639" spans="1:3" x14ac:dyDescent="0.3">
      <c r="A639" s="13" t="s">
        <v>953</v>
      </c>
      <c r="B639" s="13">
        <v>0</v>
      </c>
      <c r="C639" s="13">
        <v>100</v>
      </c>
    </row>
    <row r="640" spans="1:3" x14ac:dyDescent="0.3">
      <c r="A640" s="13" t="s">
        <v>954</v>
      </c>
      <c r="B640" s="13">
        <v>0</v>
      </c>
      <c r="C640" s="13">
        <v>100</v>
      </c>
    </row>
    <row r="641" spans="1:3" x14ac:dyDescent="0.3">
      <c r="A641" s="13" t="s">
        <v>955</v>
      </c>
      <c r="B641" s="13">
        <v>0</v>
      </c>
      <c r="C641" s="13">
        <v>100</v>
      </c>
    </row>
    <row r="642" spans="1:3" x14ac:dyDescent="0.3">
      <c r="A642" s="13" t="s">
        <v>956</v>
      </c>
      <c r="B642" s="13">
        <v>0</v>
      </c>
      <c r="C642" s="13">
        <v>100</v>
      </c>
    </row>
    <row r="643" spans="1:3" x14ac:dyDescent="0.3">
      <c r="A643" s="13" t="s">
        <v>957</v>
      </c>
      <c r="B643" s="13">
        <v>0</v>
      </c>
      <c r="C643" s="13">
        <v>100</v>
      </c>
    </row>
    <row r="644" spans="1:3" x14ac:dyDescent="0.3">
      <c r="A644" s="13" t="s">
        <v>958</v>
      </c>
      <c r="B644" s="13">
        <v>0</v>
      </c>
      <c r="C644" s="13">
        <v>100</v>
      </c>
    </row>
    <row r="645" spans="1:3" x14ac:dyDescent="0.3">
      <c r="A645" s="13" t="s">
        <v>959</v>
      </c>
      <c r="B645" s="13">
        <v>0</v>
      </c>
      <c r="C645" s="13">
        <v>100</v>
      </c>
    </row>
    <row r="646" spans="1:3" x14ac:dyDescent="0.3">
      <c r="A646" s="13" t="s">
        <v>960</v>
      </c>
      <c r="B646" s="13">
        <v>0</v>
      </c>
      <c r="C646" s="13">
        <v>100</v>
      </c>
    </row>
    <row r="647" spans="1:3" x14ac:dyDescent="0.3">
      <c r="A647" s="13" t="s">
        <v>961</v>
      </c>
      <c r="B647" s="13">
        <v>0</v>
      </c>
      <c r="C647" s="13">
        <v>100</v>
      </c>
    </row>
    <row r="648" spans="1:3" x14ac:dyDescent="0.3">
      <c r="A648" s="13" t="s">
        <v>962</v>
      </c>
      <c r="B648" s="13">
        <v>0</v>
      </c>
      <c r="C648" s="13">
        <v>100</v>
      </c>
    </row>
    <row r="649" spans="1:3" x14ac:dyDescent="0.3">
      <c r="A649" s="13" t="s">
        <v>963</v>
      </c>
      <c r="B649" s="13">
        <v>0</v>
      </c>
      <c r="C649" s="13">
        <v>100</v>
      </c>
    </row>
    <row r="650" spans="1:3" x14ac:dyDescent="0.3">
      <c r="A650" s="13" t="s">
        <v>964</v>
      </c>
      <c r="B650" s="13">
        <v>0</v>
      </c>
      <c r="C650" s="13">
        <v>100</v>
      </c>
    </row>
    <row r="651" spans="1:3" x14ac:dyDescent="0.3">
      <c r="A651" s="13" t="s">
        <v>965</v>
      </c>
      <c r="B651" s="13">
        <v>0</v>
      </c>
      <c r="C651" s="13">
        <v>100</v>
      </c>
    </row>
    <row r="652" spans="1:3" x14ac:dyDescent="0.3">
      <c r="A652" s="13" t="s">
        <v>966</v>
      </c>
      <c r="B652" s="13">
        <v>0</v>
      </c>
      <c r="C652" s="13">
        <v>100</v>
      </c>
    </row>
    <row r="653" spans="1:3" x14ac:dyDescent="0.3">
      <c r="A653" s="13" t="s">
        <v>967</v>
      </c>
      <c r="B653" s="13">
        <v>0.1</v>
      </c>
      <c r="C653" s="13">
        <v>100</v>
      </c>
    </row>
    <row r="654" spans="1:3" x14ac:dyDescent="0.3">
      <c r="A654" s="13" t="s">
        <v>968</v>
      </c>
      <c r="B654" s="13">
        <v>0.6</v>
      </c>
      <c r="C654" s="13">
        <v>100</v>
      </c>
    </row>
    <row r="655" spans="1:3" x14ac:dyDescent="0.3">
      <c r="A655" s="13" t="s">
        <v>969</v>
      </c>
      <c r="B655" s="13">
        <v>0</v>
      </c>
      <c r="C655" s="13">
        <v>100</v>
      </c>
    </row>
    <row r="656" spans="1:3" x14ac:dyDescent="0.3">
      <c r="A656" s="13" t="s">
        <v>970</v>
      </c>
      <c r="B656" s="13">
        <v>0</v>
      </c>
      <c r="C656" s="13">
        <v>100</v>
      </c>
    </row>
    <row r="657" spans="1:3" x14ac:dyDescent="0.3">
      <c r="A657" s="13" t="s">
        <v>971</v>
      </c>
      <c r="B657" s="13">
        <v>0</v>
      </c>
      <c r="C657" s="13">
        <v>100</v>
      </c>
    </row>
    <row r="658" spans="1:3" x14ac:dyDescent="0.3">
      <c r="A658" s="13" t="s">
        <v>972</v>
      </c>
      <c r="B658" s="13">
        <v>0</v>
      </c>
      <c r="C658" s="13">
        <v>100</v>
      </c>
    </row>
    <row r="659" spans="1:3" x14ac:dyDescent="0.3">
      <c r="A659" s="13" t="s">
        <v>973</v>
      </c>
      <c r="B659" s="13">
        <v>0</v>
      </c>
      <c r="C659" s="13">
        <v>100</v>
      </c>
    </row>
    <row r="660" spans="1:3" x14ac:dyDescent="0.3">
      <c r="A660" s="13" t="s">
        <v>974</v>
      </c>
      <c r="B660" s="13">
        <v>0.2</v>
      </c>
      <c r="C660" s="13">
        <v>100</v>
      </c>
    </row>
    <row r="661" spans="1:3" x14ac:dyDescent="0.3">
      <c r="A661" s="13" t="s">
        <v>975</v>
      </c>
      <c r="B661" s="13">
        <v>0</v>
      </c>
      <c r="C661" s="13">
        <v>100</v>
      </c>
    </row>
    <row r="662" spans="1:3" x14ac:dyDescent="0.3">
      <c r="A662" s="13" t="s">
        <v>976</v>
      </c>
      <c r="B662" s="13">
        <v>0</v>
      </c>
      <c r="C662" s="13">
        <v>100</v>
      </c>
    </row>
    <row r="663" spans="1:3" x14ac:dyDescent="0.3">
      <c r="A663" s="13" t="s">
        <v>977</v>
      </c>
      <c r="B663" s="13">
        <v>0</v>
      </c>
      <c r="C663" s="13">
        <v>100</v>
      </c>
    </row>
    <row r="664" spans="1:3" x14ac:dyDescent="0.3">
      <c r="A664" s="13" t="s">
        <v>978</v>
      </c>
      <c r="B664" s="13">
        <v>0.2</v>
      </c>
      <c r="C664" s="13">
        <v>100</v>
      </c>
    </row>
    <row r="665" spans="1:3" x14ac:dyDescent="0.3">
      <c r="A665" s="13" t="s">
        <v>979</v>
      </c>
      <c r="B665" s="13">
        <v>1.7</v>
      </c>
      <c r="C665" s="13">
        <v>100</v>
      </c>
    </row>
    <row r="666" spans="1:3" x14ac:dyDescent="0.3">
      <c r="A666" s="13" t="s">
        <v>980</v>
      </c>
      <c r="B666" s="13">
        <v>0</v>
      </c>
      <c r="C666" s="13">
        <v>100</v>
      </c>
    </row>
    <row r="667" spans="1:3" x14ac:dyDescent="0.3">
      <c r="A667" s="13" t="s">
        <v>981</v>
      </c>
      <c r="B667" s="13">
        <v>0</v>
      </c>
      <c r="C667" s="13">
        <v>100</v>
      </c>
    </row>
    <row r="668" spans="1:3" x14ac:dyDescent="0.3">
      <c r="A668" s="13" t="s">
        <v>982</v>
      </c>
      <c r="B668" s="13">
        <v>0</v>
      </c>
      <c r="C668" s="13">
        <v>100</v>
      </c>
    </row>
    <row r="669" spans="1:3" x14ac:dyDescent="0.3">
      <c r="A669" s="13" t="s">
        <v>983</v>
      </c>
      <c r="B669" s="13">
        <v>0</v>
      </c>
      <c r="C669" s="13">
        <v>100</v>
      </c>
    </row>
    <row r="670" spans="1:3" x14ac:dyDescent="0.3">
      <c r="A670" s="13" t="s">
        <v>984</v>
      </c>
      <c r="B670" s="13">
        <v>0</v>
      </c>
      <c r="C670" s="13">
        <v>100</v>
      </c>
    </row>
    <row r="671" spans="1:3" x14ac:dyDescent="0.3">
      <c r="A671" s="13" t="s">
        <v>985</v>
      </c>
      <c r="B671" s="13">
        <v>0</v>
      </c>
      <c r="C671" s="13">
        <v>100</v>
      </c>
    </row>
    <row r="672" spans="1:3" x14ac:dyDescent="0.3">
      <c r="A672" s="13" t="s">
        <v>986</v>
      </c>
      <c r="B672" s="13">
        <v>0</v>
      </c>
      <c r="C672" s="13">
        <v>100</v>
      </c>
    </row>
    <row r="673" spans="1:3" x14ac:dyDescent="0.3">
      <c r="A673" s="13" t="s">
        <v>987</v>
      </c>
      <c r="B673" s="13">
        <v>0</v>
      </c>
      <c r="C673" s="13">
        <v>100</v>
      </c>
    </row>
    <row r="674" spans="1:3" x14ac:dyDescent="0.3">
      <c r="A674" s="13" t="s">
        <v>988</v>
      </c>
      <c r="B674" s="13">
        <v>0</v>
      </c>
      <c r="C674" s="13">
        <v>100</v>
      </c>
    </row>
    <row r="675" spans="1:3" x14ac:dyDescent="0.3">
      <c r="A675" s="13" t="s">
        <v>989</v>
      </c>
      <c r="B675" s="13">
        <v>0</v>
      </c>
      <c r="C675" s="13">
        <v>100</v>
      </c>
    </row>
    <row r="676" spans="1:3" x14ac:dyDescent="0.3">
      <c r="A676" s="13" t="s">
        <v>990</v>
      </c>
      <c r="B676" s="13">
        <v>0</v>
      </c>
      <c r="C676" s="13">
        <v>100</v>
      </c>
    </row>
    <row r="677" spans="1:3" x14ac:dyDescent="0.3">
      <c r="A677" s="13" t="s">
        <v>991</v>
      </c>
      <c r="B677" s="13">
        <v>0.1</v>
      </c>
      <c r="C677" s="13">
        <v>100</v>
      </c>
    </row>
    <row r="678" spans="1:3" x14ac:dyDescent="0.3">
      <c r="A678" s="13" t="s">
        <v>992</v>
      </c>
      <c r="B678" s="13">
        <v>0</v>
      </c>
      <c r="C678" s="13">
        <v>100</v>
      </c>
    </row>
    <row r="679" spans="1:3" x14ac:dyDescent="0.3">
      <c r="A679" s="13" t="s">
        <v>993</v>
      </c>
      <c r="B679" s="13">
        <v>0</v>
      </c>
      <c r="C679" s="13">
        <v>100</v>
      </c>
    </row>
    <row r="680" spans="1:3" x14ac:dyDescent="0.3">
      <c r="A680" s="13" t="s">
        <v>994</v>
      </c>
      <c r="B680" s="13">
        <v>0</v>
      </c>
      <c r="C680" s="13">
        <v>100</v>
      </c>
    </row>
    <row r="681" spans="1:3" x14ac:dyDescent="0.3">
      <c r="A681" s="13" t="s">
        <v>995</v>
      </c>
      <c r="B681" s="13">
        <v>0</v>
      </c>
      <c r="C681" s="13">
        <v>100</v>
      </c>
    </row>
    <row r="682" spans="1:3" x14ac:dyDescent="0.3">
      <c r="A682" s="13" t="s">
        <v>996</v>
      </c>
      <c r="B682" s="13">
        <v>0</v>
      </c>
      <c r="C682" s="13">
        <v>100</v>
      </c>
    </row>
    <row r="683" spans="1:3" x14ac:dyDescent="0.3">
      <c r="A683" s="13" t="s">
        <v>997</v>
      </c>
      <c r="B683" s="13">
        <v>0</v>
      </c>
      <c r="C683" s="13">
        <v>100</v>
      </c>
    </row>
    <row r="684" spans="1:3" x14ac:dyDescent="0.3">
      <c r="A684" s="13" t="s">
        <v>998</v>
      </c>
      <c r="B684" s="13">
        <v>0</v>
      </c>
      <c r="C684" s="13">
        <v>100</v>
      </c>
    </row>
    <row r="685" spans="1:3" x14ac:dyDescent="0.3">
      <c r="A685" s="13" t="s">
        <v>999</v>
      </c>
      <c r="B685" s="13">
        <v>0</v>
      </c>
      <c r="C685" s="13">
        <v>100</v>
      </c>
    </row>
    <row r="686" spans="1:3" x14ac:dyDescent="0.3">
      <c r="A686" s="13" t="s">
        <v>1000</v>
      </c>
      <c r="B686" s="13">
        <v>0</v>
      </c>
      <c r="C686" s="13">
        <v>100</v>
      </c>
    </row>
    <row r="687" spans="1:3" x14ac:dyDescent="0.3">
      <c r="A687" s="13" t="s">
        <v>1001</v>
      </c>
      <c r="B687" s="13">
        <v>0</v>
      </c>
      <c r="C687" s="13">
        <v>100</v>
      </c>
    </row>
    <row r="688" spans="1:3" x14ac:dyDescent="0.3">
      <c r="A688" s="13" t="s">
        <v>1002</v>
      </c>
      <c r="B688" s="13">
        <v>0</v>
      </c>
      <c r="C688" s="13">
        <v>100</v>
      </c>
    </row>
    <row r="689" spans="1:3" x14ac:dyDescent="0.3">
      <c r="A689" s="13" t="s">
        <v>1003</v>
      </c>
      <c r="B689" s="13">
        <v>0</v>
      </c>
      <c r="C689" s="13">
        <v>100</v>
      </c>
    </row>
    <row r="690" spans="1:3" x14ac:dyDescent="0.3">
      <c r="A690" s="13" t="s">
        <v>1004</v>
      </c>
      <c r="B690" s="13">
        <v>0</v>
      </c>
      <c r="C690" s="13">
        <v>100</v>
      </c>
    </row>
    <row r="691" spans="1:3" x14ac:dyDescent="0.3">
      <c r="A691" s="13" t="s">
        <v>1005</v>
      </c>
      <c r="B691" s="13">
        <v>0</v>
      </c>
      <c r="C691" s="13">
        <v>100</v>
      </c>
    </row>
    <row r="692" spans="1:3" x14ac:dyDescent="0.3">
      <c r="A692" s="13" t="s">
        <v>1006</v>
      </c>
      <c r="B692" s="13">
        <v>0</v>
      </c>
      <c r="C692" s="13">
        <v>100</v>
      </c>
    </row>
    <row r="693" spans="1:3" x14ac:dyDescent="0.3">
      <c r="A693" s="13" t="s">
        <v>1007</v>
      </c>
      <c r="B693" s="13">
        <v>0</v>
      </c>
      <c r="C693" s="13">
        <v>100</v>
      </c>
    </row>
    <row r="694" spans="1:3" x14ac:dyDescent="0.3">
      <c r="A694" s="13" t="s">
        <v>1008</v>
      </c>
      <c r="B694" s="13">
        <v>0</v>
      </c>
      <c r="C694" s="13">
        <v>100</v>
      </c>
    </row>
    <row r="695" spans="1:3" x14ac:dyDescent="0.3">
      <c r="A695" s="13" t="s">
        <v>1009</v>
      </c>
      <c r="B695" s="13">
        <v>0</v>
      </c>
      <c r="C695" s="13">
        <v>100</v>
      </c>
    </row>
    <row r="696" spans="1:3" x14ac:dyDescent="0.3">
      <c r="A696" s="13" t="s">
        <v>1010</v>
      </c>
      <c r="B696" s="13">
        <v>0</v>
      </c>
      <c r="C696" s="13">
        <v>100</v>
      </c>
    </row>
    <row r="697" spans="1:3" x14ac:dyDescent="0.3">
      <c r="A697" s="13" t="s">
        <v>1011</v>
      </c>
      <c r="B697" s="13">
        <v>0</v>
      </c>
      <c r="C697" s="13">
        <v>100</v>
      </c>
    </row>
    <row r="698" spans="1:3" x14ac:dyDescent="0.3">
      <c r="A698" s="13" t="s">
        <v>1012</v>
      </c>
      <c r="B698" s="13">
        <v>0</v>
      </c>
      <c r="C698" s="13">
        <v>100</v>
      </c>
    </row>
    <row r="699" spans="1:3" x14ac:dyDescent="0.3">
      <c r="A699" s="13" t="s">
        <v>1013</v>
      </c>
      <c r="B699" s="13">
        <v>0</v>
      </c>
      <c r="C699" s="13">
        <v>100</v>
      </c>
    </row>
    <row r="700" spans="1:3" x14ac:dyDescent="0.3">
      <c r="A700" s="13" t="s">
        <v>1014</v>
      </c>
      <c r="B700" s="13">
        <v>0</v>
      </c>
      <c r="C700" s="13">
        <v>100</v>
      </c>
    </row>
    <row r="701" spans="1:3" x14ac:dyDescent="0.3">
      <c r="A701" s="13" t="s">
        <v>1015</v>
      </c>
      <c r="B701" s="13">
        <v>0</v>
      </c>
      <c r="C701" s="13">
        <v>100</v>
      </c>
    </row>
    <row r="702" spans="1:3" x14ac:dyDescent="0.3">
      <c r="A702" s="13" t="s">
        <v>1016</v>
      </c>
      <c r="B702" s="13">
        <v>0</v>
      </c>
      <c r="C702" s="13">
        <v>100</v>
      </c>
    </row>
    <row r="703" spans="1:3" x14ac:dyDescent="0.3">
      <c r="A703" s="13" t="s">
        <v>1017</v>
      </c>
      <c r="B703" s="13">
        <v>0</v>
      </c>
      <c r="C703" s="13">
        <v>100</v>
      </c>
    </row>
    <row r="704" spans="1:3" x14ac:dyDescent="0.3">
      <c r="A704" s="13" t="s">
        <v>1018</v>
      </c>
      <c r="B704" s="13">
        <v>0</v>
      </c>
      <c r="C704" s="13">
        <v>100</v>
      </c>
    </row>
    <row r="705" spans="1:3" x14ac:dyDescent="0.3">
      <c r="A705" s="13" t="s">
        <v>1019</v>
      </c>
      <c r="B705" s="13">
        <v>0</v>
      </c>
      <c r="C705" s="13">
        <v>100</v>
      </c>
    </row>
    <row r="706" spans="1:3" x14ac:dyDescent="0.3">
      <c r="A706" s="13" t="s">
        <v>1020</v>
      </c>
      <c r="B706" s="13">
        <v>0</v>
      </c>
      <c r="C706" s="13">
        <v>100</v>
      </c>
    </row>
    <row r="707" spans="1:3" x14ac:dyDescent="0.3">
      <c r="A707" s="13" t="s">
        <v>1021</v>
      </c>
      <c r="B707" s="13">
        <v>0</v>
      </c>
      <c r="C707" s="13">
        <v>100</v>
      </c>
    </row>
    <row r="708" spans="1:3" x14ac:dyDescent="0.3">
      <c r="A708" s="13" t="s">
        <v>1022</v>
      </c>
      <c r="B708" s="13">
        <v>0</v>
      </c>
      <c r="C708" s="13">
        <v>100</v>
      </c>
    </row>
    <row r="709" spans="1:3" x14ac:dyDescent="0.3">
      <c r="A709" s="13" t="s">
        <v>1023</v>
      </c>
      <c r="B709" s="13">
        <v>0</v>
      </c>
      <c r="C709" s="13">
        <v>100</v>
      </c>
    </row>
    <row r="710" spans="1:3" x14ac:dyDescent="0.3">
      <c r="A710" s="13" t="s">
        <v>1024</v>
      </c>
      <c r="B710" s="13">
        <v>0</v>
      </c>
      <c r="C710" s="13">
        <v>100</v>
      </c>
    </row>
    <row r="711" spans="1:3" x14ac:dyDescent="0.3">
      <c r="A711" s="13" t="s">
        <v>1025</v>
      </c>
      <c r="B711" s="13">
        <v>0</v>
      </c>
      <c r="C711" s="13">
        <v>100</v>
      </c>
    </row>
    <row r="712" spans="1:3" x14ac:dyDescent="0.3">
      <c r="A712" s="13" t="s">
        <v>1026</v>
      </c>
      <c r="B712" s="13">
        <v>0</v>
      </c>
      <c r="C712" s="13">
        <v>100</v>
      </c>
    </row>
    <row r="713" spans="1:3" x14ac:dyDescent="0.3">
      <c r="A713" s="13" t="s">
        <v>1027</v>
      </c>
      <c r="B713" s="13">
        <v>0</v>
      </c>
      <c r="C713" s="13">
        <v>100</v>
      </c>
    </row>
    <row r="714" spans="1:3" x14ac:dyDescent="0.3">
      <c r="A714" s="13" t="s">
        <v>1028</v>
      </c>
      <c r="B714" s="13">
        <v>0</v>
      </c>
      <c r="C714" s="13">
        <v>100</v>
      </c>
    </row>
    <row r="715" spans="1:3" x14ac:dyDescent="0.3">
      <c r="A715" s="13" t="s">
        <v>1029</v>
      </c>
      <c r="B715" s="13">
        <v>0</v>
      </c>
      <c r="C715" s="13">
        <v>100</v>
      </c>
    </row>
    <row r="716" spans="1:3" x14ac:dyDescent="0.3">
      <c r="A716" s="13" t="s">
        <v>1030</v>
      </c>
      <c r="B716" s="13">
        <v>0</v>
      </c>
      <c r="C716" s="13">
        <v>100</v>
      </c>
    </row>
    <row r="717" spans="1:3" x14ac:dyDescent="0.3">
      <c r="A717" s="13" t="s">
        <v>1031</v>
      </c>
      <c r="B717" s="13">
        <v>0</v>
      </c>
      <c r="C717" s="13">
        <v>100</v>
      </c>
    </row>
    <row r="718" spans="1:3" x14ac:dyDescent="0.3">
      <c r="A718" s="13" t="s">
        <v>1032</v>
      </c>
      <c r="B718" s="13">
        <v>0</v>
      </c>
      <c r="C718" s="13">
        <v>100</v>
      </c>
    </row>
    <row r="719" spans="1:3" x14ac:dyDescent="0.3">
      <c r="A719" s="13" t="s">
        <v>1033</v>
      </c>
      <c r="B719" s="13">
        <v>0</v>
      </c>
      <c r="C719" s="13">
        <v>100</v>
      </c>
    </row>
    <row r="720" spans="1:3" x14ac:dyDescent="0.3">
      <c r="A720" s="13" t="s">
        <v>1034</v>
      </c>
      <c r="B720" s="13">
        <v>0</v>
      </c>
      <c r="C720" s="13">
        <v>100</v>
      </c>
    </row>
    <row r="721" spans="1:3" x14ac:dyDescent="0.3">
      <c r="A721" s="13" t="s">
        <v>1035</v>
      </c>
      <c r="B721" s="13">
        <v>0</v>
      </c>
      <c r="C721" s="13">
        <v>100</v>
      </c>
    </row>
    <row r="722" spans="1:3" x14ac:dyDescent="0.3">
      <c r="A722" s="13" t="s">
        <v>1036</v>
      </c>
      <c r="B722" s="13">
        <v>0</v>
      </c>
      <c r="C722" s="13">
        <v>100</v>
      </c>
    </row>
    <row r="723" spans="1:3" x14ac:dyDescent="0.3">
      <c r="A723" s="13" t="s">
        <v>1037</v>
      </c>
      <c r="B723" s="13">
        <v>0</v>
      </c>
      <c r="C723" s="13">
        <v>100</v>
      </c>
    </row>
    <row r="724" spans="1:3" x14ac:dyDescent="0.3">
      <c r="A724" s="13" t="s">
        <v>1038</v>
      </c>
      <c r="B724" s="13">
        <v>0</v>
      </c>
      <c r="C724" s="13">
        <v>100</v>
      </c>
    </row>
    <row r="725" spans="1:3" x14ac:dyDescent="0.3">
      <c r="A725" s="13" t="s">
        <v>1039</v>
      </c>
      <c r="B725" s="13">
        <v>0</v>
      </c>
      <c r="C725" s="13">
        <v>100</v>
      </c>
    </row>
    <row r="726" spans="1:3" x14ac:dyDescent="0.3">
      <c r="A726" s="13" t="s">
        <v>1040</v>
      </c>
      <c r="B726" s="13">
        <v>0</v>
      </c>
      <c r="C726" s="13">
        <v>100</v>
      </c>
    </row>
    <row r="727" spans="1:3" x14ac:dyDescent="0.3">
      <c r="A727" s="13" t="s">
        <v>1041</v>
      </c>
      <c r="B727" s="13">
        <v>0</v>
      </c>
      <c r="C727" s="13">
        <v>100</v>
      </c>
    </row>
    <row r="728" spans="1:3" x14ac:dyDescent="0.3">
      <c r="A728" s="13" t="s">
        <v>1042</v>
      </c>
      <c r="B728" s="13">
        <v>0</v>
      </c>
      <c r="C728" s="13">
        <v>100</v>
      </c>
    </row>
    <row r="729" spans="1:3" x14ac:dyDescent="0.3">
      <c r="A729" s="13" t="s">
        <v>1043</v>
      </c>
      <c r="B729" s="13">
        <v>0</v>
      </c>
      <c r="C729" s="13">
        <v>100</v>
      </c>
    </row>
    <row r="730" spans="1:3" x14ac:dyDescent="0.3">
      <c r="A730" s="13" t="s">
        <v>1044</v>
      </c>
      <c r="B730" s="13">
        <v>0</v>
      </c>
      <c r="C730" s="13">
        <v>100</v>
      </c>
    </row>
    <row r="731" spans="1:3" x14ac:dyDescent="0.3">
      <c r="A731" s="13" t="s">
        <v>1045</v>
      </c>
      <c r="B731" s="13">
        <v>0</v>
      </c>
      <c r="C731" s="13">
        <v>100</v>
      </c>
    </row>
    <row r="732" spans="1:3" x14ac:dyDescent="0.3">
      <c r="A732" s="13" t="s">
        <v>1046</v>
      </c>
      <c r="B732" s="13">
        <v>0</v>
      </c>
      <c r="C732" s="13">
        <v>100</v>
      </c>
    </row>
    <row r="733" spans="1:3" x14ac:dyDescent="0.3">
      <c r="A733" s="13" t="s">
        <v>1047</v>
      </c>
      <c r="B733" s="13">
        <v>0</v>
      </c>
      <c r="C733" s="13">
        <v>100</v>
      </c>
    </row>
    <row r="734" spans="1:3" x14ac:dyDescent="0.3">
      <c r="A734" s="13" t="s">
        <v>1048</v>
      </c>
      <c r="B734" s="13">
        <v>0</v>
      </c>
      <c r="C734" s="13">
        <v>100</v>
      </c>
    </row>
    <row r="735" spans="1:3" x14ac:dyDescent="0.3">
      <c r="A735" s="13" t="s">
        <v>1049</v>
      </c>
      <c r="B735" s="13">
        <v>0</v>
      </c>
      <c r="C735" s="13">
        <v>100</v>
      </c>
    </row>
    <row r="736" spans="1:3" x14ac:dyDescent="0.3">
      <c r="A736" s="13" t="s">
        <v>1050</v>
      </c>
      <c r="B736" s="13">
        <v>0</v>
      </c>
      <c r="C736" s="13">
        <v>100</v>
      </c>
    </row>
    <row r="737" spans="1:3" x14ac:dyDescent="0.3">
      <c r="A737" s="13" t="s">
        <v>1051</v>
      </c>
      <c r="B737" s="13">
        <v>0</v>
      </c>
      <c r="C737" s="13">
        <v>100</v>
      </c>
    </row>
    <row r="738" spans="1:3" x14ac:dyDescent="0.3">
      <c r="A738" s="13" t="s">
        <v>1052</v>
      </c>
      <c r="B738" s="13">
        <v>0</v>
      </c>
      <c r="C738" s="13">
        <v>100</v>
      </c>
    </row>
    <row r="739" spans="1:3" x14ac:dyDescent="0.3">
      <c r="A739" s="13" t="s">
        <v>1053</v>
      </c>
      <c r="B739" s="13">
        <v>0</v>
      </c>
      <c r="C739" s="13">
        <v>100</v>
      </c>
    </row>
    <row r="740" spans="1:3" x14ac:dyDescent="0.3">
      <c r="A740" s="13" t="s">
        <v>1054</v>
      </c>
      <c r="B740" s="13">
        <v>0</v>
      </c>
      <c r="C740" s="13">
        <v>100</v>
      </c>
    </row>
    <row r="741" spans="1:3" x14ac:dyDescent="0.3">
      <c r="A741" s="13" t="s">
        <v>1055</v>
      </c>
      <c r="B741" s="13">
        <v>0</v>
      </c>
      <c r="C741" s="13">
        <v>100</v>
      </c>
    </row>
    <row r="742" spans="1:3" x14ac:dyDescent="0.3">
      <c r="A742" s="13" t="s">
        <v>1056</v>
      </c>
      <c r="B742" s="13">
        <v>0</v>
      </c>
      <c r="C742" s="13">
        <v>100</v>
      </c>
    </row>
    <row r="743" spans="1:3" x14ac:dyDescent="0.3">
      <c r="A743" s="13" t="s">
        <v>1057</v>
      </c>
      <c r="B743" s="13">
        <v>0</v>
      </c>
      <c r="C743" s="13">
        <v>100</v>
      </c>
    </row>
    <row r="744" spans="1:3" x14ac:dyDescent="0.3">
      <c r="A744" s="13" t="s">
        <v>1058</v>
      </c>
      <c r="B744" s="13">
        <v>0.7</v>
      </c>
      <c r="C744" s="13">
        <v>100</v>
      </c>
    </row>
    <row r="745" spans="1:3" x14ac:dyDescent="0.3">
      <c r="A745" s="13" t="s">
        <v>1059</v>
      </c>
      <c r="B745" s="13">
        <v>0</v>
      </c>
      <c r="C745" s="13">
        <v>100</v>
      </c>
    </row>
    <row r="746" spans="1:3" x14ac:dyDescent="0.3">
      <c r="A746" s="13" t="s">
        <v>1060</v>
      </c>
      <c r="B746" s="13">
        <v>0</v>
      </c>
      <c r="C746" s="13">
        <v>100</v>
      </c>
    </row>
    <row r="747" spans="1:3" x14ac:dyDescent="0.3">
      <c r="A747" s="13" t="s">
        <v>1061</v>
      </c>
      <c r="B747" s="13">
        <v>0</v>
      </c>
      <c r="C747" s="13">
        <v>100</v>
      </c>
    </row>
    <row r="748" spans="1:3" x14ac:dyDescent="0.3">
      <c r="A748" s="13" t="s">
        <v>1062</v>
      </c>
      <c r="B748" s="13">
        <v>0</v>
      </c>
      <c r="C748" s="13">
        <v>100</v>
      </c>
    </row>
    <row r="749" spans="1:3" x14ac:dyDescent="0.3">
      <c r="A749" s="13" t="s">
        <v>1063</v>
      </c>
      <c r="B749" s="13">
        <v>0</v>
      </c>
      <c r="C749" s="13">
        <v>100</v>
      </c>
    </row>
    <row r="750" spans="1:3" x14ac:dyDescent="0.3">
      <c r="A750" s="13" t="s">
        <v>1064</v>
      </c>
      <c r="B750" s="13">
        <v>0</v>
      </c>
      <c r="C750" s="13">
        <v>100</v>
      </c>
    </row>
    <row r="751" spans="1:3" x14ac:dyDescent="0.3">
      <c r="A751" s="13" t="s">
        <v>1065</v>
      </c>
      <c r="B751" s="13">
        <v>0</v>
      </c>
      <c r="C751" s="13">
        <v>100</v>
      </c>
    </row>
    <row r="752" spans="1:3" x14ac:dyDescent="0.3">
      <c r="A752" s="13" t="s">
        <v>1066</v>
      </c>
      <c r="B752" s="13">
        <v>0</v>
      </c>
      <c r="C752" s="13">
        <v>100</v>
      </c>
    </row>
    <row r="753" spans="1:3" x14ac:dyDescent="0.3">
      <c r="A753" s="13" t="s">
        <v>1067</v>
      </c>
      <c r="B753" s="13">
        <v>0</v>
      </c>
      <c r="C753" s="13">
        <v>100</v>
      </c>
    </row>
    <row r="754" spans="1:3" x14ac:dyDescent="0.3">
      <c r="A754" s="13" t="s">
        <v>1068</v>
      </c>
      <c r="B754" s="13">
        <v>0</v>
      </c>
      <c r="C754" s="13">
        <v>100</v>
      </c>
    </row>
    <row r="755" spans="1:3" x14ac:dyDescent="0.3">
      <c r="A755" s="13" t="s">
        <v>1069</v>
      </c>
      <c r="B755" s="13">
        <v>0</v>
      </c>
      <c r="C755" s="13">
        <v>100</v>
      </c>
    </row>
    <row r="756" spans="1:3" x14ac:dyDescent="0.3">
      <c r="A756" s="13" t="s">
        <v>1070</v>
      </c>
      <c r="B756" s="13">
        <v>0</v>
      </c>
      <c r="C756" s="13">
        <v>100</v>
      </c>
    </row>
    <row r="757" spans="1:3" x14ac:dyDescent="0.3">
      <c r="A757" s="13" t="s">
        <v>1071</v>
      </c>
      <c r="B757" s="13">
        <v>0.1</v>
      </c>
      <c r="C757" s="13">
        <v>100</v>
      </c>
    </row>
    <row r="758" spans="1:3" x14ac:dyDescent="0.3">
      <c r="A758" s="13" t="s">
        <v>1072</v>
      </c>
      <c r="B758" s="13">
        <v>0</v>
      </c>
      <c r="C758" s="13">
        <v>100</v>
      </c>
    </row>
    <row r="759" spans="1:3" x14ac:dyDescent="0.3">
      <c r="A759" s="13" t="s">
        <v>1073</v>
      </c>
      <c r="B759" s="13">
        <v>0</v>
      </c>
      <c r="C759" s="13">
        <v>100</v>
      </c>
    </row>
    <row r="760" spans="1:3" x14ac:dyDescent="0.3">
      <c r="A760" s="13" t="s">
        <v>1074</v>
      </c>
      <c r="B760" s="13">
        <v>0</v>
      </c>
      <c r="C760" s="13">
        <v>100</v>
      </c>
    </row>
    <row r="761" spans="1:3" x14ac:dyDescent="0.3">
      <c r="A761" s="13" t="s">
        <v>1075</v>
      </c>
      <c r="B761" s="13">
        <v>0</v>
      </c>
      <c r="C761" s="13">
        <v>100</v>
      </c>
    </row>
    <row r="762" spans="1:3" x14ac:dyDescent="0.3">
      <c r="A762" s="13" t="s">
        <v>1076</v>
      </c>
      <c r="B762" s="13">
        <v>0</v>
      </c>
      <c r="C762" s="13">
        <v>100</v>
      </c>
    </row>
    <row r="763" spans="1:3" x14ac:dyDescent="0.3">
      <c r="A763" s="13" t="s">
        <v>1077</v>
      </c>
      <c r="B763" s="13">
        <v>0</v>
      </c>
      <c r="C763" s="13">
        <v>100</v>
      </c>
    </row>
    <row r="764" spans="1:3" x14ac:dyDescent="0.3">
      <c r="A764" s="13" t="s">
        <v>1078</v>
      </c>
      <c r="B764" s="13">
        <v>0</v>
      </c>
      <c r="C764" s="13">
        <v>100</v>
      </c>
    </row>
    <row r="765" spans="1:3" x14ac:dyDescent="0.3">
      <c r="A765" s="13" t="s">
        <v>1079</v>
      </c>
      <c r="B765" s="13">
        <v>0</v>
      </c>
      <c r="C765" s="13">
        <v>100</v>
      </c>
    </row>
    <row r="766" spans="1:3" x14ac:dyDescent="0.3">
      <c r="A766" s="13" t="s">
        <v>1080</v>
      </c>
      <c r="B766" s="13">
        <v>0</v>
      </c>
      <c r="C766" s="13">
        <v>100</v>
      </c>
    </row>
    <row r="767" spans="1:3" x14ac:dyDescent="0.3">
      <c r="A767" s="13" t="s">
        <v>1081</v>
      </c>
      <c r="B767" s="13">
        <v>0</v>
      </c>
      <c r="C767" s="13">
        <v>100</v>
      </c>
    </row>
    <row r="768" spans="1:3" x14ac:dyDescent="0.3">
      <c r="A768" s="13" t="s">
        <v>1082</v>
      </c>
      <c r="B768" s="13">
        <v>0</v>
      </c>
      <c r="C768" s="13">
        <v>100</v>
      </c>
    </row>
    <row r="769" spans="1:3" x14ac:dyDescent="0.3">
      <c r="A769" s="13" t="s">
        <v>1083</v>
      </c>
      <c r="B769" s="13">
        <v>0</v>
      </c>
      <c r="C769" s="13">
        <v>100</v>
      </c>
    </row>
    <row r="770" spans="1:3" x14ac:dyDescent="0.3">
      <c r="A770" s="13" t="s">
        <v>1084</v>
      </c>
      <c r="B770" s="13">
        <v>0</v>
      </c>
      <c r="C770" s="13">
        <v>100</v>
      </c>
    </row>
    <row r="771" spans="1:3" x14ac:dyDescent="0.3">
      <c r="A771" s="13" t="s">
        <v>1085</v>
      </c>
      <c r="B771" s="13">
        <v>0</v>
      </c>
      <c r="C771" s="13">
        <v>100</v>
      </c>
    </row>
    <row r="772" spans="1:3" x14ac:dyDescent="0.3">
      <c r="A772" s="13" t="s">
        <v>1086</v>
      </c>
      <c r="B772" s="13">
        <v>0</v>
      </c>
      <c r="C772" s="13">
        <v>100</v>
      </c>
    </row>
    <row r="773" spans="1:3" x14ac:dyDescent="0.3">
      <c r="A773" s="13" t="s">
        <v>1087</v>
      </c>
      <c r="B773" s="13">
        <v>0</v>
      </c>
      <c r="C773" s="13">
        <v>100</v>
      </c>
    </row>
    <row r="774" spans="1:3" x14ac:dyDescent="0.3">
      <c r="A774" s="13" t="s">
        <v>1088</v>
      </c>
      <c r="B774" s="13">
        <v>0</v>
      </c>
      <c r="C774" s="13">
        <v>100</v>
      </c>
    </row>
    <row r="775" spans="1:3" x14ac:dyDescent="0.3">
      <c r="A775" s="13" t="s">
        <v>1089</v>
      </c>
      <c r="B775" s="13">
        <v>0</v>
      </c>
      <c r="C775" s="13">
        <v>100</v>
      </c>
    </row>
    <row r="776" spans="1:3" x14ac:dyDescent="0.3">
      <c r="A776" s="13" t="s">
        <v>1090</v>
      </c>
      <c r="B776" s="13">
        <v>0</v>
      </c>
      <c r="C776" s="13">
        <v>100</v>
      </c>
    </row>
    <row r="777" spans="1:3" x14ac:dyDescent="0.3">
      <c r="A777" s="13" t="s">
        <v>1091</v>
      </c>
      <c r="B777" s="13">
        <v>0</v>
      </c>
      <c r="C777" s="13">
        <v>100</v>
      </c>
    </row>
    <row r="778" spans="1:3" x14ac:dyDescent="0.3">
      <c r="A778" s="13" t="s">
        <v>1092</v>
      </c>
      <c r="B778" s="13">
        <v>0</v>
      </c>
      <c r="C778" s="13">
        <v>100</v>
      </c>
    </row>
    <row r="779" spans="1:3" x14ac:dyDescent="0.3">
      <c r="A779" s="13" t="s">
        <v>1093</v>
      </c>
      <c r="B779" s="13">
        <v>0</v>
      </c>
      <c r="C779" s="13">
        <v>100</v>
      </c>
    </row>
    <row r="780" spans="1:3" x14ac:dyDescent="0.3">
      <c r="A780" s="13" t="s">
        <v>1094</v>
      </c>
      <c r="B780" s="13">
        <v>0</v>
      </c>
      <c r="C780" s="13">
        <v>100</v>
      </c>
    </row>
    <row r="781" spans="1:3" x14ac:dyDescent="0.3">
      <c r="A781" s="13" t="s">
        <v>1095</v>
      </c>
      <c r="B781" s="13">
        <v>0</v>
      </c>
      <c r="C781" s="13">
        <v>100</v>
      </c>
    </row>
    <row r="782" spans="1:3" x14ac:dyDescent="0.3">
      <c r="A782" s="13" t="s">
        <v>1096</v>
      </c>
      <c r="B782" s="13">
        <v>0</v>
      </c>
      <c r="C782" s="13">
        <v>100</v>
      </c>
    </row>
    <row r="783" spans="1:3" x14ac:dyDescent="0.3">
      <c r="A783" s="13" t="s">
        <v>1097</v>
      </c>
      <c r="B783" s="13">
        <v>0</v>
      </c>
      <c r="C783" s="13">
        <v>100</v>
      </c>
    </row>
    <row r="784" spans="1:3" x14ac:dyDescent="0.3">
      <c r="A784" s="13" t="s">
        <v>1098</v>
      </c>
      <c r="B784" s="13">
        <v>0</v>
      </c>
      <c r="C784" s="13">
        <v>100</v>
      </c>
    </row>
    <row r="785" spans="1:3" x14ac:dyDescent="0.3">
      <c r="A785" s="13" t="s">
        <v>1099</v>
      </c>
      <c r="B785" s="13">
        <v>0</v>
      </c>
      <c r="C785" s="13">
        <v>100</v>
      </c>
    </row>
    <row r="786" spans="1:3" x14ac:dyDescent="0.3">
      <c r="A786" s="13" t="s">
        <v>1100</v>
      </c>
      <c r="B786" s="13">
        <v>0</v>
      </c>
      <c r="C786" s="13">
        <v>100</v>
      </c>
    </row>
    <row r="787" spans="1:3" x14ac:dyDescent="0.3">
      <c r="A787" s="13" t="s">
        <v>1101</v>
      </c>
      <c r="B787" s="13">
        <v>0</v>
      </c>
      <c r="C787" s="13">
        <v>100</v>
      </c>
    </row>
    <row r="788" spans="1:3" x14ac:dyDescent="0.3">
      <c r="A788" s="13" t="s">
        <v>1102</v>
      </c>
      <c r="B788" s="13">
        <v>0</v>
      </c>
      <c r="C788" s="13">
        <v>100</v>
      </c>
    </row>
    <row r="789" spans="1:3" x14ac:dyDescent="0.3">
      <c r="A789" s="13" t="s">
        <v>1103</v>
      </c>
      <c r="B789" s="13">
        <v>0</v>
      </c>
      <c r="C789" s="13">
        <v>100</v>
      </c>
    </row>
    <row r="790" spans="1:3" x14ac:dyDescent="0.3">
      <c r="A790" s="13" t="s">
        <v>1104</v>
      </c>
      <c r="B790" s="13">
        <v>0</v>
      </c>
      <c r="C790" s="13">
        <v>100</v>
      </c>
    </row>
    <row r="791" spans="1:3" x14ac:dyDescent="0.3">
      <c r="A791" s="13" t="s">
        <v>1105</v>
      </c>
      <c r="B791" s="13">
        <v>0</v>
      </c>
      <c r="C791" s="13">
        <v>100</v>
      </c>
    </row>
    <row r="792" spans="1:3" x14ac:dyDescent="0.3">
      <c r="A792" s="13" t="s">
        <v>1106</v>
      </c>
      <c r="B792" s="13">
        <v>0</v>
      </c>
      <c r="C792" s="13">
        <v>92</v>
      </c>
    </row>
    <row r="793" spans="1:3" x14ac:dyDescent="0.3">
      <c r="A793" s="13" t="s">
        <v>1107</v>
      </c>
      <c r="B793" s="13">
        <v>0</v>
      </c>
      <c r="C793" s="13">
        <v>100</v>
      </c>
    </row>
    <row r="794" spans="1:3" x14ac:dyDescent="0.3">
      <c r="A794" s="13" t="s">
        <v>1108</v>
      </c>
      <c r="B794" s="13">
        <v>0</v>
      </c>
      <c r="C794" s="13">
        <v>100</v>
      </c>
    </row>
    <row r="795" spans="1:3" x14ac:dyDescent="0.3">
      <c r="A795" s="13" t="s">
        <v>1109</v>
      </c>
      <c r="B795" s="13">
        <v>0</v>
      </c>
      <c r="C795" s="13">
        <v>100</v>
      </c>
    </row>
    <row r="796" spans="1:3" x14ac:dyDescent="0.3">
      <c r="A796" s="13" t="s">
        <v>1110</v>
      </c>
      <c r="B796" s="13">
        <v>0</v>
      </c>
      <c r="C796" s="13">
        <v>75</v>
      </c>
    </row>
    <row r="797" spans="1:3" x14ac:dyDescent="0.3">
      <c r="A797" s="13" t="s">
        <v>1111</v>
      </c>
      <c r="B797" s="13">
        <v>0</v>
      </c>
      <c r="C797" s="13">
        <v>38</v>
      </c>
    </row>
    <row r="798" spans="1:3" x14ac:dyDescent="0.3">
      <c r="A798" s="13" t="s">
        <v>1112</v>
      </c>
    </row>
    <row r="799" spans="1:3" x14ac:dyDescent="0.3">
      <c r="A799" s="13" t="s">
        <v>1113</v>
      </c>
      <c r="B799" s="13">
        <v>0</v>
      </c>
      <c r="C799" s="13">
        <v>29</v>
      </c>
    </row>
    <row r="800" spans="1:3" x14ac:dyDescent="0.3">
      <c r="A800" s="13" t="s">
        <v>1114</v>
      </c>
      <c r="B800" s="13">
        <v>0</v>
      </c>
      <c r="C800" s="13">
        <v>21</v>
      </c>
    </row>
    <row r="801" spans="1:3" x14ac:dyDescent="0.3">
      <c r="A801" s="13" t="s">
        <v>1115</v>
      </c>
      <c r="B801" s="13">
        <v>0</v>
      </c>
      <c r="C801" s="13">
        <v>17</v>
      </c>
    </row>
    <row r="802" spans="1:3" x14ac:dyDescent="0.3">
      <c r="A802" s="13" t="s">
        <v>1116</v>
      </c>
    </row>
    <row r="803" spans="1:3" x14ac:dyDescent="0.3">
      <c r="A803" s="13" t="s">
        <v>1117</v>
      </c>
      <c r="B803" s="13">
        <v>0</v>
      </c>
      <c r="C803" s="13">
        <v>25</v>
      </c>
    </row>
    <row r="804" spans="1:3" x14ac:dyDescent="0.3">
      <c r="A804" s="13" t="s">
        <v>1118</v>
      </c>
      <c r="B804" s="13">
        <v>0</v>
      </c>
      <c r="C804" s="13">
        <v>17</v>
      </c>
    </row>
    <row r="805" spans="1:3" x14ac:dyDescent="0.3">
      <c r="A805" s="13" t="s">
        <v>1119</v>
      </c>
      <c r="B805" s="13">
        <v>0</v>
      </c>
      <c r="C805" s="13">
        <v>21</v>
      </c>
    </row>
    <row r="806" spans="1:3" x14ac:dyDescent="0.3">
      <c r="A806" s="13" t="s">
        <v>1120</v>
      </c>
      <c r="B806" s="13">
        <v>0</v>
      </c>
      <c r="C806" s="13">
        <v>25</v>
      </c>
    </row>
    <row r="807" spans="1:3" x14ac:dyDescent="0.3">
      <c r="A807" s="13" t="s">
        <v>1121</v>
      </c>
      <c r="B807" s="13">
        <v>0</v>
      </c>
      <c r="C807" s="13">
        <v>58</v>
      </c>
    </row>
    <row r="808" spans="1:3" x14ac:dyDescent="0.3">
      <c r="A808" s="13" t="s">
        <v>1122</v>
      </c>
      <c r="B808" s="13">
        <v>0</v>
      </c>
      <c r="C808" s="13">
        <v>100</v>
      </c>
    </row>
    <row r="809" spans="1:3" x14ac:dyDescent="0.3">
      <c r="A809" s="13" t="s">
        <v>1123</v>
      </c>
      <c r="B809" s="13">
        <v>0</v>
      </c>
      <c r="C809" s="13">
        <v>100</v>
      </c>
    </row>
    <row r="810" spans="1:3" x14ac:dyDescent="0.3">
      <c r="A810" s="13" t="s">
        <v>1124</v>
      </c>
      <c r="B810" s="13">
        <v>0.5</v>
      </c>
      <c r="C810" s="13">
        <v>100</v>
      </c>
    </row>
    <row r="811" spans="1:3" x14ac:dyDescent="0.3">
      <c r="A811" s="13" t="s">
        <v>1125</v>
      </c>
      <c r="B811" s="13">
        <v>0</v>
      </c>
      <c r="C811" s="13">
        <v>100</v>
      </c>
    </row>
    <row r="812" spans="1:3" x14ac:dyDescent="0.3">
      <c r="A812" s="13" t="s">
        <v>1126</v>
      </c>
      <c r="B812" s="13">
        <v>0</v>
      </c>
      <c r="C812" s="13">
        <v>100</v>
      </c>
    </row>
    <row r="813" spans="1:3" x14ac:dyDescent="0.3">
      <c r="A813" s="13" t="s">
        <v>1127</v>
      </c>
      <c r="B813" s="13">
        <v>0</v>
      </c>
      <c r="C813" s="13">
        <v>100</v>
      </c>
    </row>
    <row r="814" spans="1:3" x14ac:dyDescent="0.3">
      <c r="A814" s="13" t="s">
        <v>1128</v>
      </c>
      <c r="B814" s="13">
        <v>0</v>
      </c>
      <c r="C814" s="13">
        <v>100</v>
      </c>
    </row>
    <row r="815" spans="1:3" x14ac:dyDescent="0.3">
      <c r="A815" s="13" t="s">
        <v>1129</v>
      </c>
      <c r="B815" s="13">
        <v>0</v>
      </c>
      <c r="C815" s="13">
        <v>100</v>
      </c>
    </row>
    <row r="816" spans="1:3" x14ac:dyDescent="0.3">
      <c r="A816" s="13" t="s">
        <v>1130</v>
      </c>
      <c r="B816" s="13">
        <v>0</v>
      </c>
      <c r="C816" s="13">
        <v>100</v>
      </c>
    </row>
    <row r="817" spans="1:3" x14ac:dyDescent="0.3">
      <c r="A817" s="13" t="s">
        <v>1131</v>
      </c>
      <c r="B817" s="13">
        <v>0</v>
      </c>
      <c r="C817" s="13">
        <v>100</v>
      </c>
    </row>
    <row r="818" spans="1:3" x14ac:dyDescent="0.3">
      <c r="A818" s="13" t="s">
        <v>1132</v>
      </c>
      <c r="B818" s="13">
        <v>0</v>
      </c>
      <c r="C818" s="13">
        <v>100</v>
      </c>
    </row>
    <row r="819" spans="1:3" x14ac:dyDescent="0.3">
      <c r="A819" s="13" t="s">
        <v>1133</v>
      </c>
      <c r="B819" s="13">
        <v>0</v>
      </c>
      <c r="C819" s="13">
        <v>100</v>
      </c>
    </row>
    <row r="820" spans="1:3" x14ac:dyDescent="0.3">
      <c r="A820" s="13" t="s">
        <v>1134</v>
      </c>
      <c r="B820" s="13">
        <v>0</v>
      </c>
      <c r="C820" s="13">
        <v>100</v>
      </c>
    </row>
    <row r="821" spans="1:3" x14ac:dyDescent="0.3">
      <c r="A821" s="13" t="s">
        <v>1135</v>
      </c>
      <c r="B821" s="13">
        <v>0</v>
      </c>
      <c r="C821" s="13">
        <v>100</v>
      </c>
    </row>
    <row r="822" spans="1:3" x14ac:dyDescent="0.3">
      <c r="A822" s="13" t="s">
        <v>1136</v>
      </c>
      <c r="B822" s="13">
        <v>0</v>
      </c>
      <c r="C822" s="13">
        <v>100</v>
      </c>
    </row>
    <row r="823" spans="1:3" x14ac:dyDescent="0.3">
      <c r="A823" s="13" t="s">
        <v>1137</v>
      </c>
      <c r="B823" s="13">
        <v>0</v>
      </c>
      <c r="C823" s="13">
        <v>100</v>
      </c>
    </row>
    <row r="824" spans="1:3" x14ac:dyDescent="0.3">
      <c r="A824" s="13" t="s">
        <v>1138</v>
      </c>
      <c r="B824" s="13">
        <v>0</v>
      </c>
      <c r="C824" s="13">
        <v>96</v>
      </c>
    </row>
    <row r="825" spans="1:3" x14ac:dyDescent="0.3">
      <c r="A825" s="13" t="s">
        <v>1139</v>
      </c>
      <c r="B825" s="13">
        <v>0</v>
      </c>
      <c r="C825" s="13">
        <v>100</v>
      </c>
    </row>
    <row r="826" spans="1:3" x14ac:dyDescent="0.3">
      <c r="A826" s="13" t="s">
        <v>1140</v>
      </c>
      <c r="B826" s="13">
        <v>5.4</v>
      </c>
      <c r="C826" s="13">
        <v>100</v>
      </c>
    </row>
    <row r="827" spans="1:3" x14ac:dyDescent="0.3">
      <c r="A827" s="13" t="s">
        <v>1141</v>
      </c>
      <c r="B827" s="13">
        <v>0</v>
      </c>
      <c r="C827" s="13">
        <v>100</v>
      </c>
    </row>
    <row r="828" spans="1:3" x14ac:dyDescent="0.3">
      <c r="A828" s="13" t="s">
        <v>1142</v>
      </c>
      <c r="B828" s="13">
        <v>0</v>
      </c>
      <c r="C828" s="13">
        <v>100</v>
      </c>
    </row>
    <row r="829" spans="1:3" x14ac:dyDescent="0.3">
      <c r="A829" s="13" t="s">
        <v>1143</v>
      </c>
      <c r="B829" s="13">
        <v>0.1</v>
      </c>
      <c r="C829" s="13">
        <v>100</v>
      </c>
    </row>
    <row r="830" spans="1:3" x14ac:dyDescent="0.3">
      <c r="A830" s="13" t="s">
        <v>1144</v>
      </c>
      <c r="B830" s="13">
        <v>0</v>
      </c>
      <c r="C830" s="13">
        <v>100</v>
      </c>
    </row>
    <row r="831" spans="1:3" x14ac:dyDescent="0.3">
      <c r="A831" s="13" t="s">
        <v>1145</v>
      </c>
      <c r="B831" s="13">
        <v>0</v>
      </c>
      <c r="C831" s="13">
        <v>100</v>
      </c>
    </row>
    <row r="832" spans="1:3" x14ac:dyDescent="0.3">
      <c r="A832" s="13" t="s">
        <v>1146</v>
      </c>
      <c r="B832" s="13">
        <v>0.1</v>
      </c>
      <c r="C832" s="13">
        <v>100</v>
      </c>
    </row>
    <row r="833" spans="1:3" x14ac:dyDescent="0.3">
      <c r="A833" s="13" t="s">
        <v>1147</v>
      </c>
      <c r="B833" s="13">
        <v>0</v>
      </c>
      <c r="C833" s="13">
        <v>100</v>
      </c>
    </row>
    <row r="834" spans="1:3" x14ac:dyDescent="0.3">
      <c r="A834" s="13" t="s">
        <v>1148</v>
      </c>
      <c r="B834" s="13">
        <v>0</v>
      </c>
      <c r="C834" s="13">
        <v>100</v>
      </c>
    </row>
    <row r="835" spans="1:3" x14ac:dyDescent="0.3">
      <c r="A835" s="13" t="s">
        <v>1149</v>
      </c>
      <c r="B835" s="13">
        <v>0</v>
      </c>
      <c r="C835" s="13">
        <v>100</v>
      </c>
    </row>
    <row r="836" spans="1:3" x14ac:dyDescent="0.3">
      <c r="A836" s="13" t="s">
        <v>1150</v>
      </c>
      <c r="B836" s="13">
        <v>0</v>
      </c>
      <c r="C836" s="13">
        <v>100</v>
      </c>
    </row>
    <row r="837" spans="1:3" x14ac:dyDescent="0.3">
      <c r="A837" s="13" t="s">
        <v>1151</v>
      </c>
      <c r="B837" s="13">
        <v>0</v>
      </c>
      <c r="C837" s="13">
        <v>100</v>
      </c>
    </row>
    <row r="838" spans="1:3" x14ac:dyDescent="0.3">
      <c r="A838" s="13" t="s">
        <v>1152</v>
      </c>
      <c r="B838" s="13">
        <v>0</v>
      </c>
      <c r="C838" s="13">
        <v>100</v>
      </c>
    </row>
    <row r="839" spans="1:3" x14ac:dyDescent="0.3">
      <c r="A839" s="13" t="s">
        <v>1153</v>
      </c>
      <c r="B839" s="13">
        <v>0</v>
      </c>
      <c r="C839" s="13">
        <v>100</v>
      </c>
    </row>
    <row r="840" spans="1:3" x14ac:dyDescent="0.3">
      <c r="A840" s="13" t="s">
        <v>1154</v>
      </c>
      <c r="B840" s="13">
        <v>0</v>
      </c>
      <c r="C840" s="13">
        <v>100</v>
      </c>
    </row>
    <row r="841" spans="1:3" x14ac:dyDescent="0.3">
      <c r="A841" s="13" t="s">
        <v>1155</v>
      </c>
      <c r="B841" s="13">
        <v>0</v>
      </c>
      <c r="C841" s="13">
        <v>100</v>
      </c>
    </row>
    <row r="842" spans="1:3" x14ac:dyDescent="0.3">
      <c r="A842" s="13" t="s">
        <v>1156</v>
      </c>
      <c r="B842" s="13">
        <v>0.1</v>
      </c>
      <c r="C842" s="13">
        <v>100</v>
      </c>
    </row>
    <row r="843" spans="1:3" x14ac:dyDescent="0.3">
      <c r="A843" s="13" t="s">
        <v>1157</v>
      </c>
      <c r="B843" s="13">
        <v>0.1</v>
      </c>
      <c r="C843" s="13">
        <v>100</v>
      </c>
    </row>
    <row r="844" spans="1:3" x14ac:dyDescent="0.3">
      <c r="A844" s="13" t="s">
        <v>1158</v>
      </c>
      <c r="B844" s="13">
        <v>0</v>
      </c>
      <c r="C844" s="13">
        <v>100</v>
      </c>
    </row>
    <row r="845" spans="1:3" x14ac:dyDescent="0.3">
      <c r="A845" s="13" t="s">
        <v>1159</v>
      </c>
      <c r="B845" s="13">
        <v>0</v>
      </c>
      <c r="C845" s="13">
        <v>100</v>
      </c>
    </row>
    <row r="846" spans="1:3" x14ac:dyDescent="0.3">
      <c r="A846" s="13" t="s">
        <v>1160</v>
      </c>
      <c r="B846" s="13">
        <v>0</v>
      </c>
      <c r="C846" s="13">
        <v>100</v>
      </c>
    </row>
    <row r="847" spans="1:3" x14ac:dyDescent="0.3">
      <c r="A847" s="13" t="s">
        <v>1161</v>
      </c>
      <c r="B847" s="13">
        <v>0</v>
      </c>
      <c r="C847" s="13">
        <v>100</v>
      </c>
    </row>
    <row r="848" spans="1:3" x14ac:dyDescent="0.3">
      <c r="A848" s="13" t="s">
        <v>1162</v>
      </c>
      <c r="B848" s="13">
        <v>0</v>
      </c>
      <c r="C848" s="13">
        <v>100</v>
      </c>
    </row>
    <row r="849" spans="1:3" x14ac:dyDescent="0.3">
      <c r="A849" s="13" t="s">
        <v>1163</v>
      </c>
      <c r="B849" s="13">
        <v>0.1</v>
      </c>
      <c r="C849" s="13">
        <v>100</v>
      </c>
    </row>
    <row r="850" spans="1:3" x14ac:dyDescent="0.3">
      <c r="A850" s="13" t="s">
        <v>1164</v>
      </c>
      <c r="B850" s="13">
        <v>0.4</v>
      </c>
      <c r="C850" s="13">
        <v>100</v>
      </c>
    </row>
    <row r="851" spans="1:3" x14ac:dyDescent="0.3">
      <c r="A851" s="13" t="s">
        <v>1165</v>
      </c>
      <c r="B851" s="13">
        <v>0.1</v>
      </c>
      <c r="C851" s="13">
        <v>100</v>
      </c>
    </row>
    <row r="852" spans="1:3" x14ac:dyDescent="0.3">
      <c r="A852" s="13" t="s">
        <v>1166</v>
      </c>
      <c r="B852" s="13">
        <v>0</v>
      </c>
      <c r="C852" s="13">
        <v>100</v>
      </c>
    </row>
    <row r="853" spans="1:3" x14ac:dyDescent="0.3">
      <c r="A853" s="13" t="s">
        <v>1167</v>
      </c>
      <c r="B853" s="13">
        <v>0</v>
      </c>
      <c r="C853" s="13">
        <v>100</v>
      </c>
    </row>
    <row r="854" spans="1:3" x14ac:dyDescent="0.3">
      <c r="A854" s="13" t="s">
        <v>1168</v>
      </c>
      <c r="B854" s="13">
        <v>0</v>
      </c>
      <c r="C854" s="13">
        <v>100</v>
      </c>
    </row>
    <row r="855" spans="1:3" x14ac:dyDescent="0.3">
      <c r="A855" s="13" t="s">
        <v>1169</v>
      </c>
      <c r="B855" s="13">
        <v>0.1</v>
      </c>
      <c r="C855" s="13">
        <v>100</v>
      </c>
    </row>
    <row r="856" spans="1:3" x14ac:dyDescent="0.3">
      <c r="A856" s="13" t="s">
        <v>1170</v>
      </c>
      <c r="B856" s="13">
        <v>0</v>
      </c>
      <c r="C856" s="13">
        <v>100</v>
      </c>
    </row>
    <row r="857" spans="1:3" x14ac:dyDescent="0.3">
      <c r="A857" s="13" t="s">
        <v>1171</v>
      </c>
      <c r="B857" s="13">
        <v>0</v>
      </c>
      <c r="C857" s="13">
        <v>13</v>
      </c>
    </row>
    <row r="858" spans="1:3" x14ac:dyDescent="0.3">
      <c r="A858" s="13" t="s">
        <v>1172</v>
      </c>
      <c r="B858" s="13">
        <v>0</v>
      </c>
      <c r="C858" s="13">
        <v>58</v>
      </c>
    </row>
    <row r="859" spans="1:3" x14ac:dyDescent="0.3">
      <c r="A859" s="13" t="s">
        <v>1173</v>
      </c>
      <c r="B859" s="13">
        <v>0.3</v>
      </c>
      <c r="C859" s="13">
        <v>100</v>
      </c>
    </row>
    <row r="860" spans="1:3" x14ac:dyDescent="0.3">
      <c r="A860" s="13" t="s">
        <v>1174</v>
      </c>
      <c r="B860" s="13">
        <v>0.1</v>
      </c>
      <c r="C860" s="13">
        <v>100</v>
      </c>
    </row>
    <row r="861" spans="1:3" x14ac:dyDescent="0.3">
      <c r="A861" s="13" t="s">
        <v>1175</v>
      </c>
      <c r="B861" s="13">
        <v>0</v>
      </c>
      <c r="C861" s="13">
        <v>100</v>
      </c>
    </row>
    <row r="862" spans="1:3" x14ac:dyDescent="0.3">
      <c r="A862" s="13" t="s">
        <v>1176</v>
      </c>
      <c r="B862" s="13">
        <v>0.1</v>
      </c>
      <c r="C862" s="13">
        <v>100</v>
      </c>
    </row>
    <row r="863" spans="1:3" x14ac:dyDescent="0.3">
      <c r="A863" s="13" t="s">
        <v>1177</v>
      </c>
      <c r="B863" s="13">
        <v>0</v>
      </c>
      <c r="C863" s="13">
        <v>100</v>
      </c>
    </row>
    <row r="864" spans="1:3" x14ac:dyDescent="0.3">
      <c r="A864" s="13" t="s">
        <v>1178</v>
      </c>
      <c r="B864" s="13">
        <v>0</v>
      </c>
      <c r="C864" s="13">
        <v>100</v>
      </c>
    </row>
    <row r="865" spans="1:3" x14ac:dyDescent="0.3">
      <c r="A865" s="13" t="s">
        <v>1179</v>
      </c>
      <c r="B865" s="13">
        <v>19.600000000000001</v>
      </c>
      <c r="C865" s="13">
        <v>100</v>
      </c>
    </row>
    <row r="866" spans="1:3" x14ac:dyDescent="0.3">
      <c r="A866" s="13" t="s">
        <v>1180</v>
      </c>
      <c r="B866" s="13">
        <v>0.2</v>
      </c>
      <c r="C866" s="13">
        <v>100</v>
      </c>
    </row>
    <row r="867" spans="1:3" x14ac:dyDescent="0.3">
      <c r="A867" s="13" t="s">
        <v>1181</v>
      </c>
      <c r="B867" s="13">
        <v>0.1</v>
      </c>
      <c r="C867" s="13">
        <v>100</v>
      </c>
    </row>
    <row r="868" spans="1:3" x14ac:dyDescent="0.3">
      <c r="A868" s="13" t="s">
        <v>1182</v>
      </c>
      <c r="B868" s="13">
        <v>0</v>
      </c>
      <c r="C868" s="13">
        <v>100</v>
      </c>
    </row>
    <row r="869" spans="1:3" x14ac:dyDescent="0.3">
      <c r="A869" s="13" t="s">
        <v>1183</v>
      </c>
      <c r="B869" s="13">
        <v>0</v>
      </c>
      <c r="C869" s="13">
        <v>100</v>
      </c>
    </row>
    <row r="870" spans="1:3" x14ac:dyDescent="0.3">
      <c r="A870" s="13" t="s">
        <v>1184</v>
      </c>
      <c r="B870" s="13">
        <v>0</v>
      </c>
      <c r="C870" s="13">
        <v>100</v>
      </c>
    </row>
    <row r="871" spans="1:3" x14ac:dyDescent="0.3">
      <c r="A871" s="13" t="s">
        <v>1185</v>
      </c>
      <c r="B871" s="13">
        <v>0</v>
      </c>
      <c r="C871" s="13">
        <v>67</v>
      </c>
    </row>
    <row r="872" spans="1:3" x14ac:dyDescent="0.3">
      <c r="A872" s="13" t="s">
        <v>1186</v>
      </c>
      <c r="B872" s="13">
        <v>0</v>
      </c>
      <c r="C872" s="13">
        <v>100</v>
      </c>
    </row>
    <row r="873" spans="1:3" x14ac:dyDescent="0.3">
      <c r="A873" s="13" t="s">
        <v>1187</v>
      </c>
      <c r="B873" s="13">
        <v>0</v>
      </c>
      <c r="C873" s="13">
        <v>42</v>
      </c>
    </row>
    <row r="874" spans="1:3" x14ac:dyDescent="0.3">
      <c r="A874" s="13" t="s">
        <v>1188</v>
      </c>
    </row>
    <row r="875" spans="1:3" x14ac:dyDescent="0.3">
      <c r="A875" s="13" t="s">
        <v>1189</v>
      </c>
      <c r="B875" s="13">
        <v>0.3</v>
      </c>
      <c r="C875" s="13">
        <v>63</v>
      </c>
    </row>
    <row r="876" spans="1:3" x14ac:dyDescent="0.3">
      <c r="A876" s="13" t="s">
        <v>1190</v>
      </c>
      <c r="B876" s="13">
        <v>0.3</v>
      </c>
      <c r="C876" s="13">
        <v>100</v>
      </c>
    </row>
    <row r="877" spans="1:3" x14ac:dyDescent="0.3">
      <c r="A877" s="13" t="s">
        <v>1191</v>
      </c>
      <c r="B877" s="13">
        <v>0</v>
      </c>
      <c r="C877" s="13">
        <v>100</v>
      </c>
    </row>
    <row r="878" spans="1:3" x14ac:dyDescent="0.3">
      <c r="A878" s="13" t="s">
        <v>1192</v>
      </c>
      <c r="B878" s="13">
        <v>0</v>
      </c>
      <c r="C878" s="13">
        <v>100</v>
      </c>
    </row>
    <row r="879" spans="1:3" x14ac:dyDescent="0.3">
      <c r="A879" s="13" t="s">
        <v>1193</v>
      </c>
      <c r="B879" s="13">
        <v>0</v>
      </c>
      <c r="C879" s="13">
        <v>100</v>
      </c>
    </row>
    <row r="880" spans="1:3" x14ac:dyDescent="0.3">
      <c r="A880" s="13" t="s">
        <v>1194</v>
      </c>
      <c r="B880" s="13">
        <v>0</v>
      </c>
      <c r="C880" s="13">
        <v>100</v>
      </c>
    </row>
    <row r="881" spans="1:3" x14ac:dyDescent="0.3">
      <c r="A881" s="13" t="s">
        <v>1195</v>
      </c>
      <c r="B881" s="13">
        <v>0.1</v>
      </c>
      <c r="C881" s="13">
        <v>92</v>
      </c>
    </row>
    <row r="882" spans="1:3" x14ac:dyDescent="0.3">
      <c r="A882" s="13" t="s">
        <v>1196</v>
      </c>
      <c r="B882" s="13">
        <v>0.1</v>
      </c>
      <c r="C882" s="13">
        <v>100</v>
      </c>
    </row>
    <row r="883" spans="1:3" x14ac:dyDescent="0.3">
      <c r="A883" s="13" t="s">
        <v>1197</v>
      </c>
      <c r="B883" s="13">
        <v>12.5</v>
      </c>
      <c r="C883" s="13">
        <v>100</v>
      </c>
    </row>
    <row r="884" spans="1:3" x14ac:dyDescent="0.3">
      <c r="A884" s="13" t="s">
        <v>1198</v>
      </c>
      <c r="B884" s="13">
        <v>0.1</v>
      </c>
      <c r="C884" s="13">
        <v>67</v>
      </c>
    </row>
    <row r="885" spans="1:3" x14ac:dyDescent="0.3">
      <c r="A885" s="13" t="s">
        <v>1199</v>
      </c>
      <c r="B885" s="13">
        <v>0</v>
      </c>
      <c r="C885" s="13">
        <v>100</v>
      </c>
    </row>
    <row r="886" spans="1:3" x14ac:dyDescent="0.3">
      <c r="A886" s="13" t="s">
        <v>1200</v>
      </c>
      <c r="B886" s="13">
        <v>0</v>
      </c>
      <c r="C886" s="13">
        <v>100</v>
      </c>
    </row>
    <row r="887" spans="1:3" x14ac:dyDescent="0.3">
      <c r="A887" s="13" t="s">
        <v>1201</v>
      </c>
      <c r="B887" s="13">
        <v>0</v>
      </c>
      <c r="C887" s="13">
        <v>100</v>
      </c>
    </row>
    <row r="888" spans="1:3" x14ac:dyDescent="0.3">
      <c r="A888" s="13" t="s">
        <v>1202</v>
      </c>
      <c r="B888" s="13">
        <v>0</v>
      </c>
      <c r="C888" s="13">
        <v>100</v>
      </c>
    </row>
    <row r="889" spans="1:3" x14ac:dyDescent="0.3">
      <c r="A889" s="13" t="s">
        <v>1203</v>
      </c>
      <c r="B889" s="13">
        <v>0.1</v>
      </c>
      <c r="C889" s="13">
        <v>100</v>
      </c>
    </row>
    <row r="890" spans="1:3" x14ac:dyDescent="0.3">
      <c r="A890" s="13" t="s">
        <v>1204</v>
      </c>
      <c r="B890" s="13">
        <v>0.1</v>
      </c>
      <c r="C890" s="13">
        <v>100</v>
      </c>
    </row>
    <row r="891" spans="1:3" x14ac:dyDescent="0.3">
      <c r="A891" s="13" t="s">
        <v>1205</v>
      </c>
      <c r="B891" s="13">
        <v>0</v>
      </c>
      <c r="C891" s="13">
        <v>100</v>
      </c>
    </row>
    <row r="892" spans="1:3" x14ac:dyDescent="0.3">
      <c r="A892" s="13" t="s">
        <v>1206</v>
      </c>
      <c r="B892" s="13">
        <v>0</v>
      </c>
      <c r="C892" s="13">
        <v>50</v>
      </c>
    </row>
    <row r="893" spans="1:3" x14ac:dyDescent="0.3">
      <c r="A893" s="13" t="s">
        <v>1207</v>
      </c>
    </row>
    <row r="894" spans="1:3" x14ac:dyDescent="0.3">
      <c r="A894" s="13" t="s">
        <v>1208</v>
      </c>
    </row>
    <row r="895" spans="1:3" x14ac:dyDescent="0.3">
      <c r="A895" s="13" t="s">
        <v>1209</v>
      </c>
      <c r="B895" s="13">
        <v>0</v>
      </c>
      <c r="C895" s="13">
        <v>58</v>
      </c>
    </row>
    <row r="896" spans="1:3" x14ac:dyDescent="0.3">
      <c r="A896" s="13" t="s">
        <v>1210</v>
      </c>
      <c r="B896" s="13">
        <v>0.1</v>
      </c>
      <c r="C896" s="13">
        <v>100</v>
      </c>
    </row>
    <row r="897" spans="1:3" x14ac:dyDescent="0.3">
      <c r="A897" s="13" t="s">
        <v>1211</v>
      </c>
      <c r="B897" s="13">
        <v>0.3</v>
      </c>
      <c r="C897" s="13">
        <v>100</v>
      </c>
    </row>
    <row r="898" spans="1:3" x14ac:dyDescent="0.3">
      <c r="A898" s="13" t="s">
        <v>1212</v>
      </c>
      <c r="B898" s="13">
        <v>0.2</v>
      </c>
      <c r="C898" s="13">
        <v>100</v>
      </c>
    </row>
    <row r="899" spans="1:3" x14ac:dyDescent="0.3">
      <c r="A899" s="13" t="s">
        <v>1213</v>
      </c>
      <c r="B899" s="13">
        <v>0</v>
      </c>
      <c r="C899" s="13">
        <v>96</v>
      </c>
    </row>
    <row r="900" spans="1:3" x14ac:dyDescent="0.3">
      <c r="A900" s="13" t="s">
        <v>1214</v>
      </c>
      <c r="B900" s="13">
        <v>0</v>
      </c>
      <c r="C900" s="13">
        <v>21</v>
      </c>
    </row>
    <row r="901" spans="1:3" x14ac:dyDescent="0.3">
      <c r="A901" s="13" t="s">
        <v>1215</v>
      </c>
      <c r="B901" s="13">
        <v>0</v>
      </c>
      <c r="C901" s="13">
        <v>67</v>
      </c>
    </row>
    <row r="902" spans="1:3" x14ac:dyDescent="0.3">
      <c r="A902" s="13" t="s">
        <v>1216</v>
      </c>
      <c r="B902" s="13">
        <v>0.1</v>
      </c>
      <c r="C902" s="13">
        <v>100</v>
      </c>
    </row>
    <row r="903" spans="1:3" x14ac:dyDescent="0.3">
      <c r="A903" s="13" t="s">
        <v>1217</v>
      </c>
      <c r="B903" s="13">
        <v>10.8</v>
      </c>
      <c r="C903" s="13">
        <v>100</v>
      </c>
    </row>
    <row r="904" spans="1:3" x14ac:dyDescent="0.3">
      <c r="A904" s="13" t="s">
        <v>1218</v>
      </c>
      <c r="B904" s="13">
        <v>35.6</v>
      </c>
      <c r="C904" s="13">
        <v>100</v>
      </c>
    </row>
    <row r="905" spans="1:3" x14ac:dyDescent="0.3">
      <c r="A905" s="13" t="s">
        <v>1219</v>
      </c>
      <c r="B905" s="13">
        <v>0</v>
      </c>
      <c r="C905" s="13">
        <v>100</v>
      </c>
    </row>
    <row r="906" spans="1:3" x14ac:dyDescent="0.3">
      <c r="A906" s="13" t="s">
        <v>1220</v>
      </c>
      <c r="B906" s="13">
        <v>0.1</v>
      </c>
      <c r="C906" s="13">
        <v>100</v>
      </c>
    </row>
    <row r="907" spans="1:3" x14ac:dyDescent="0.3">
      <c r="A907" s="13" t="s">
        <v>1221</v>
      </c>
      <c r="B907" s="13">
        <v>0</v>
      </c>
      <c r="C907" s="13">
        <v>100</v>
      </c>
    </row>
    <row r="908" spans="1:3" x14ac:dyDescent="0.3">
      <c r="A908" s="13" t="s">
        <v>1222</v>
      </c>
      <c r="B908" s="13">
        <v>0.1</v>
      </c>
      <c r="C908" s="13">
        <v>100</v>
      </c>
    </row>
    <row r="909" spans="1:3" x14ac:dyDescent="0.3">
      <c r="A909" s="13" t="s">
        <v>1223</v>
      </c>
      <c r="B909" s="13">
        <v>0</v>
      </c>
      <c r="C909" s="13">
        <v>100</v>
      </c>
    </row>
    <row r="910" spans="1:3" x14ac:dyDescent="0.3">
      <c r="A910" s="13" t="s">
        <v>1224</v>
      </c>
      <c r="B910" s="13">
        <v>2.6</v>
      </c>
      <c r="C910" s="13">
        <v>100</v>
      </c>
    </row>
    <row r="911" spans="1:3" x14ac:dyDescent="0.3">
      <c r="A911" s="13" t="s">
        <v>1225</v>
      </c>
      <c r="B911" s="13">
        <v>0</v>
      </c>
      <c r="C911" s="13">
        <v>100</v>
      </c>
    </row>
    <row r="912" spans="1:3" x14ac:dyDescent="0.3">
      <c r="A912" s="13" t="s">
        <v>1226</v>
      </c>
      <c r="B912" s="13">
        <v>0</v>
      </c>
      <c r="C912" s="13">
        <v>100</v>
      </c>
    </row>
    <row r="913" spans="1:3" x14ac:dyDescent="0.3">
      <c r="A913" s="13" t="s">
        <v>1227</v>
      </c>
      <c r="B913" s="13">
        <v>0</v>
      </c>
      <c r="C913" s="13">
        <v>100</v>
      </c>
    </row>
    <row r="914" spans="1:3" x14ac:dyDescent="0.3">
      <c r="A914" s="13" t="s">
        <v>1228</v>
      </c>
      <c r="B914" s="13">
        <v>0</v>
      </c>
      <c r="C914" s="13">
        <v>100</v>
      </c>
    </row>
    <row r="915" spans="1:3" x14ac:dyDescent="0.3">
      <c r="A915" s="13" t="s">
        <v>1229</v>
      </c>
      <c r="B915" s="13">
        <v>0</v>
      </c>
      <c r="C915" s="13">
        <v>100</v>
      </c>
    </row>
    <row r="916" spans="1:3" x14ac:dyDescent="0.3">
      <c r="A916" s="13" t="s">
        <v>1230</v>
      </c>
      <c r="B916" s="13">
        <v>0</v>
      </c>
      <c r="C916" s="13">
        <v>100</v>
      </c>
    </row>
    <row r="917" spans="1:3" x14ac:dyDescent="0.3">
      <c r="A917" s="13" t="s">
        <v>1231</v>
      </c>
      <c r="B917" s="13">
        <v>0</v>
      </c>
      <c r="C917" s="13">
        <v>100</v>
      </c>
    </row>
    <row r="918" spans="1:3" x14ac:dyDescent="0.3">
      <c r="A918" s="13" t="s">
        <v>1232</v>
      </c>
      <c r="B918" s="13">
        <v>0</v>
      </c>
      <c r="C918" s="13">
        <v>100</v>
      </c>
    </row>
    <row r="919" spans="1:3" x14ac:dyDescent="0.3">
      <c r="A919" s="13" t="s">
        <v>1233</v>
      </c>
      <c r="B919" s="13">
        <v>0</v>
      </c>
      <c r="C919" s="13">
        <v>100</v>
      </c>
    </row>
    <row r="920" spans="1:3" x14ac:dyDescent="0.3">
      <c r="A920" s="13" t="s">
        <v>1234</v>
      </c>
      <c r="B920" s="13">
        <v>0</v>
      </c>
      <c r="C920" s="13">
        <v>100</v>
      </c>
    </row>
    <row r="921" spans="1:3" x14ac:dyDescent="0.3">
      <c r="A921" s="13" t="s">
        <v>1235</v>
      </c>
      <c r="B921" s="13">
        <v>0</v>
      </c>
      <c r="C921" s="13">
        <v>100</v>
      </c>
    </row>
    <row r="922" spans="1:3" x14ac:dyDescent="0.3">
      <c r="A922" s="13" t="s">
        <v>1236</v>
      </c>
      <c r="B922" s="13">
        <v>0</v>
      </c>
      <c r="C922" s="13">
        <v>100</v>
      </c>
    </row>
    <row r="923" spans="1:3" x14ac:dyDescent="0.3">
      <c r="A923" s="13" t="s">
        <v>1237</v>
      </c>
      <c r="B923" s="13">
        <v>0</v>
      </c>
      <c r="C923" s="13">
        <v>42</v>
      </c>
    </row>
    <row r="924" spans="1:3" x14ac:dyDescent="0.3">
      <c r="A924" s="13" t="s">
        <v>1238</v>
      </c>
      <c r="B924" s="13">
        <v>0</v>
      </c>
      <c r="C924" s="13">
        <v>67</v>
      </c>
    </row>
    <row r="925" spans="1:3" x14ac:dyDescent="0.3">
      <c r="A925" s="13" t="s">
        <v>1239</v>
      </c>
      <c r="B925" s="13">
        <v>0.1</v>
      </c>
      <c r="C925" s="13">
        <v>100</v>
      </c>
    </row>
    <row r="926" spans="1:3" x14ac:dyDescent="0.3">
      <c r="A926" s="13" t="s">
        <v>1240</v>
      </c>
      <c r="B926" s="13">
        <v>0</v>
      </c>
      <c r="C926" s="13">
        <v>100</v>
      </c>
    </row>
    <row r="927" spans="1:3" x14ac:dyDescent="0.3">
      <c r="A927" s="13" t="s">
        <v>1241</v>
      </c>
      <c r="B927" s="13">
        <v>0</v>
      </c>
      <c r="C927" s="13">
        <v>25</v>
      </c>
    </row>
    <row r="928" spans="1:3" x14ac:dyDescent="0.3">
      <c r="A928" s="13" t="s">
        <v>1242</v>
      </c>
      <c r="B928" s="13">
        <v>0</v>
      </c>
      <c r="C928" s="13">
        <v>63</v>
      </c>
    </row>
    <row r="929" spans="1:3" x14ac:dyDescent="0.3">
      <c r="A929" s="13" t="s">
        <v>1243</v>
      </c>
      <c r="B929" s="13">
        <v>0.1</v>
      </c>
      <c r="C929" s="13">
        <v>100</v>
      </c>
    </row>
    <row r="930" spans="1:3" x14ac:dyDescent="0.3">
      <c r="A930" s="13" t="s">
        <v>1244</v>
      </c>
      <c r="B930" s="13">
        <v>0.1</v>
      </c>
      <c r="C930" s="13">
        <v>100</v>
      </c>
    </row>
    <row r="931" spans="1:3" x14ac:dyDescent="0.3">
      <c r="A931" s="13" t="s">
        <v>1245</v>
      </c>
      <c r="B931" s="13">
        <v>0</v>
      </c>
      <c r="C931" s="13">
        <v>92</v>
      </c>
    </row>
    <row r="932" spans="1:3" x14ac:dyDescent="0.3">
      <c r="A932" s="13" t="s">
        <v>1246</v>
      </c>
      <c r="B932" s="13">
        <v>0</v>
      </c>
      <c r="C932" s="13">
        <v>63</v>
      </c>
    </row>
    <row r="933" spans="1:3" x14ac:dyDescent="0.3">
      <c r="A933" s="13" t="s">
        <v>1247</v>
      </c>
      <c r="B933" s="13">
        <v>0</v>
      </c>
      <c r="C933" s="13">
        <v>100</v>
      </c>
    </row>
    <row r="934" spans="1:3" x14ac:dyDescent="0.3">
      <c r="A934" s="13" t="s">
        <v>1248</v>
      </c>
      <c r="B934" s="13">
        <v>0</v>
      </c>
      <c r="C934" s="13">
        <v>100</v>
      </c>
    </row>
    <row r="935" spans="1:3" x14ac:dyDescent="0.3">
      <c r="A935" s="13" t="s">
        <v>1249</v>
      </c>
      <c r="B935" s="13">
        <v>0</v>
      </c>
      <c r="C935" s="13">
        <v>100</v>
      </c>
    </row>
    <row r="936" spans="1:3" x14ac:dyDescent="0.3">
      <c r="A936" s="13" t="s">
        <v>1250</v>
      </c>
      <c r="B936" s="13">
        <v>0</v>
      </c>
      <c r="C936" s="13">
        <v>100</v>
      </c>
    </row>
    <row r="937" spans="1:3" x14ac:dyDescent="0.3">
      <c r="A937" s="13" t="s">
        <v>1251</v>
      </c>
      <c r="B937" s="13">
        <v>0.1</v>
      </c>
      <c r="C937" s="13">
        <v>100</v>
      </c>
    </row>
    <row r="938" spans="1:3" x14ac:dyDescent="0.3">
      <c r="A938" s="13" t="s">
        <v>1252</v>
      </c>
      <c r="B938" s="13">
        <v>0</v>
      </c>
      <c r="C938" s="13">
        <v>100</v>
      </c>
    </row>
    <row r="939" spans="1:3" x14ac:dyDescent="0.3">
      <c r="A939" s="13" t="s">
        <v>1253</v>
      </c>
      <c r="B939" s="13">
        <v>0</v>
      </c>
      <c r="C939" s="13">
        <v>79</v>
      </c>
    </row>
    <row r="940" spans="1:3" x14ac:dyDescent="0.3">
      <c r="A940" s="13" t="s">
        <v>1254</v>
      </c>
      <c r="B940" s="13">
        <v>0</v>
      </c>
      <c r="C940" s="13">
        <v>100</v>
      </c>
    </row>
    <row r="941" spans="1:3" x14ac:dyDescent="0.3">
      <c r="A941" s="13" t="s">
        <v>1255</v>
      </c>
      <c r="B941" s="13">
        <v>0</v>
      </c>
      <c r="C941" s="13">
        <v>100</v>
      </c>
    </row>
    <row r="942" spans="1:3" x14ac:dyDescent="0.3">
      <c r="A942" s="13" t="s">
        <v>1256</v>
      </c>
      <c r="B942" s="13">
        <v>0</v>
      </c>
      <c r="C942" s="13">
        <v>96</v>
      </c>
    </row>
    <row r="943" spans="1:3" x14ac:dyDescent="0.3">
      <c r="A943" s="13" t="s">
        <v>1257</v>
      </c>
      <c r="B943" s="13">
        <v>0</v>
      </c>
      <c r="C943" s="13">
        <v>100</v>
      </c>
    </row>
    <row r="944" spans="1:3" x14ac:dyDescent="0.3">
      <c r="A944" s="13" t="s">
        <v>1258</v>
      </c>
      <c r="B944" s="13">
        <v>0</v>
      </c>
      <c r="C944" s="13">
        <v>100</v>
      </c>
    </row>
    <row r="945" spans="1:3" x14ac:dyDescent="0.3">
      <c r="A945" s="13" t="s">
        <v>1259</v>
      </c>
      <c r="B945" s="13">
        <v>0</v>
      </c>
      <c r="C945" s="13">
        <v>58</v>
      </c>
    </row>
    <row r="946" spans="1:3" x14ac:dyDescent="0.3">
      <c r="A946" s="13" t="s">
        <v>1260</v>
      </c>
      <c r="B946" s="13">
        <v>0</v>
      </c>
      <c r="C946" s="13">
        <v>100</v>
      </c>
    </row>
    <row r="947" spans="1:3" x14ac:dyDescent="0.3">
      <c r="A947" s="13" t="s">
        <v>1261</v>
      </c>
      <c r="B947" s="13">
        <v>0</v>
      </c>
      <c r="C947" s="13">
        <v>100</v>
      </c>
    </row>
    <row r="948" spans="1:3" x14ac:dyDescent="0.3">
      <c r="A948" s="13" t="s">
        <v>1262</v>
      </c>
      <c r="B948" s="13">
        <v>0</v>
      </c>
      <c r="C948" s="13">
        <v>100</v>
      </c>
    </row>
    <row r="949" spans="1:3" x14ac:dyDescent="0.3">
      <c r="A949" s="13" t="s">
        <v>1263</v>
      </c>
      <c r="B949" s="13">
        <v>0</v>
      </c>
      <c r="C949" s="13">
        <v>8</v>
      </c>
    </row>
    <row r="950" spans="1:3" x14ac:dyDescent="0.3">
      <c r="A950" s="13" t="s">
        <v>1264</v>
      </c>
      <c r="B950" s="13">
        <v>1.9</v>
      </c>
      <c r="C950" s="13">
        <v>42</v>
      </c>
    </row>
    <row r="951" spans="1:3" x14ac:dyDescent="0.3">
      <c r="A951" s="13" t="s">
        <v>1265</v>
      </c>
      <c r="B951" s="13">
        <v>0</v>
      </c>
      <c r="C951" s="13">
        <v>54</v>
      </c>
    </row>
    <row r="952" spans="1:3" x14ac:dyDescent="0.3">
      <c r="A952" s="13" t="s">
        <v>1266</v>
      </c>
      <c r="B952" s="13">
        <v>0</v>
      </c>
      <c r="C952" s="13">
        <v>100</v>
      </c>
    </row>
    <row r="953" spans="1:3" x14ac:dyDescent="0.3">
      <c r="A953" s="13" t="s">
        <v>1267</v>
      </c>
      <c r="B953" s="13">
        <v>0.1</v>
      </c>
      <c r="C953" s="13">
        <v>100</v>
      </c>
    </row>
    <row r="954" spans="1:3" x14ac:dyDescent="0.3">
      <c r="A954" s="13" t="s">
        <v>1268</v>
      </c>
      <c r="B954" s="13">
        <v>0</v>
      </c>
      <c r="C954" s="13">
        <v>100</v>
      </c>
    </row>
    <row r="955" spans="1:3" x14ac:dyDescent="0.3">
      <c r="A955" s="13" t="s">
        <v>1269</v>
      </c>
      <c r="B955" s="13">
        <v>0.1</v>
      </c>
      <c r="C955" s="13">
        <v>100</v>
      </c>
    </row>
    <row r="956" spans="1:3" x14ac:dyDescent="0.3">
      <c r="A956" s="13" t="s">
        <v>1270</v>
      </c>
      <c r="B956" s="13">
        <v>0.4</v>
      </c>
      <c r="C956" s="13">
        <v>100</v>
      </c>
    </row>
    <row r="957" spans="1:3" x14ac:dyDescent="0.3">
      <c r="A957" s="13" t="s">
        <v>1271</v>
      </c>
      <c r="B957" s="13">
        <v>0.4</v>
      </c>
      <c r="C957" s="13">
        <v>100</v>
      </c>
    </row>
    <row r="958" spans="1:3" x14ac:dyDescent="0.3">
      <c r="A958" s="13" t="s">
        <v>1272</v>
      </c>
      <c r="B958" s="13">
        <v>0.1</v>
      </c>
      <c r="C958" s="13">
        <v>100</v>
      </c>
    </row>
    <row r="959" spans="1:3" x14ac:dyDescent="0.3">
      <c r="A959" s="13" t="s">
        <v>1273</v>
      </c>
      <c r="B959" s="13">
        <v>0.1</v>
      </c>
      <c r="C959" s="13">
        <v>100</v>
      </c>
    </row>
    <row r="960" spans="1:3" x14ac:dyDescent="0.3">
      <c r="A960" s="13" t="s">
        <v>1274</v>
      </c>
      <c r="B960" s="13">
        <v>0</v>
      </c>
      <c r="C960" s="13">
        <v>100</v>
      </c>
    </row>
    <row r="961" spans="1:3" x14ac:dyDescent="0.3">
      <c r="A961" s="13" t="s">
        <v>1275</v>
      </c>
      <c r="B961" s="13">
        <v>0</v>
      </c>
      <c r="C961" s="13">
        <v>100</v>
      </c>
    </row>
    <row r="962" spans="1:3" x14ac:dyDescent="0.3">
      <c r="A962" s="13" t="s">
        <v>1276</v>
      </c>
      <c r="B962" s="13">
        <v>0.2</v>
      </c>
      <c r="C962" s="13">
        <v>100</v>
      </c>
    </row>
    <row r="963" spans="1:3" x14ac:dyDescent="0.3">
      <c r="A963" s="13" t="s">
        <v>1277</v>
      </c>
      <c r="B963" s="13">
        <v>0.1</v>
      </c>
      <c r="C963" s="13">
        <v>100</v>
      </c>
    </row>
    <row r="964" spans="1:3" x14ac:dyDescent="0.3">
      <c r="A964" s="13" t="s">
        <v>1278</v>
      </c>
      <c r="B964" s="13">
        <v>0.2</v>
      </c>
      <c r="C964" s="13">
        <v>100</v>
      </c>
    </row>
    <row r="965" spans="1:3" x14ac:dyDescent="0.3">
      <c r="A965" s="13" t="s">
        <v>1279</v>
      </c>
      <c r="B965" s="13">
        <v>0</v>
      </c>
      <c r="C965" s="13">
        <v>100</v>
      </c>
    </row>
    <row r="966" spans="1:3" x14ac:dyDescent="0.3">
      <c r="A966" s="13" t="s">
        <v>1280</v>
      </c>
      <c r="B966" s="13">
        <v>0</v>
      </c>
      <c r="C966" s="13">
        <v>100</v>
      </c>
    </row>
    <row r="967" spans="1:3" x14ac:dyDescent="0.3">
      <c r="A967" s="13" t="s">
        <v>1281</v>
      </c>
      <c r="B967" s="13">
        <v>0</v>
      </c>
      <c r="C967" s="13">
        <v>100</v>
      </c>
    </row>
    <row r="968" spans="1:3" x14ac:dyDescent="0.3">
      <c r="A968" s="13" t="s">
        <v>1282</v>
      </c>
      <c r="B968" s="13">
        <v>0</v>
      </c>
      <c r="C968" s="13">
        <v>100</v>
      </c>
    </row>
    <row r="969" spans="1:3" x14ac:dyDescent="0.3">
      <c r="A969" s="13" t="s">
        <v>1283</v>
      </c>
      <c r="B969" s="13">
        <v>0</v>
      </c>
      <c r="C969" s="13">
        <v>100</v>
      </c>
    </row>
    <row r="970" spans="1:3" x14ac:dyDescent="0.3">
      <c r="A970" s="13" t="s">
        <v>1284</v>
      </c>
      <c r="B970" s="13">
        <v>16.3</v>
      </c>
      <c r="C970" s="13">
        <v>100</v>
      </c>
    </row>
    <row r="971" spans="1:3" x14ac:dyDescent="0.3">
      <c r="A971" s="13" t="s">
        <v>1285</v>
      </c>
      <c r="B971" s="13">
        <v>5.8</v>
      </c>
      <c r="C971" s="13">
        <v>100</v>
      </c>
    </row>
    <row r="972" spans="1:3" x14ac:dyDescent="0.3">
      <c r="A972" s="13" t="s">
        <v>1286</v>
      </c>
      <c r="B972" s="13">
        <v>0</v>
      </c>
      <c r="C972" s="13">
        <v>100</v>
      </c>
    </row>
    <row r="973" spans="1:3" x14ac:dyDescent="0.3">
      <c r="A973" s="13" t="s">
        <v>1287</v>
      </c>
      <c r="B973" s="13">
        <v>0</v>
      </c>
      <c r="C973" s="13">
        <v>100</v>
      </c>
    </row>
    <row r="974" spans="1:3" x14ac:dyDescent="0.3">
      <c r="A974" s="13" t="s">
        <v>1288</v>
      </c>
      <c r="B974" s="13">
        <v>0</v>
      </c>
      <c r="C974" s="13">
        <v>100</v>
      </c>
    </row>
    <row r="975" spans="1:3" x14ac:dyDescent="0.3">
      <c r="A975" s="13" t="s">
        <v>1289</v>
      </c>
      <c r="B975" s="13">
        <v>0.1</v>
      </c>
      <c r="C975" s="13">
        <v>100</v>
      </c>
    </row>
    <row r="976" spans="1:3" x14ac:dyDescent="0.3">
      <c r="A976" s="13" t="s">
        <v>1290</v>
      </c>
      <c r="B976" s="13">
        <v>0</v>
      </c>
      <c r="C976" s="13">
        <v>100</v>
      </c>
    </row>
    <row r="977" spans="1:3" x14ac:dyDescent="0.3">
      <c r="A977" s="13" t="s">
        <v>1291</v>
      </c>
      <c r="B977" s="13">
        <v>0</v>
      </c>
      <c r="C977" s="13">
        <v>100</v>
      </c>
    </row>
    <row r="978" spans="1:3" x14ac:dyDescent="0.3">
      <c r="A978" s="13" t="s">
        <v>1292</v>
      </c>
      <c r="B978" s="13">
        <v>0</v>
      </c>
      <c r="C978" s="13">
        <v>100</v>
      </c>
    </row>
    <row r="979" spans="1:3" x14ac:dyDescent="0.3">
      <c r="A979" s="13" t="s">
        <v>1293</v>
      </c>
      <c r="B979" s="13">
        <v>0.4</v>
      </c>
      <c r="C979" s="13">
        <v>100</v>
      </c>
    </row>
    <row r="980" spans="1:3" x14ac:dyDescent="0.3">
      <c r="A980" s="13" t="s">
        <v>1294</v>
      </c>
      <c r="B980" s="13">
        <v>0.3</v>
      </c>
      <c r="C980" s="13">
        <v>100</v>
      </c>
    </row>
    <row r="981" spans="1:3" x14ac:dyDescent="0.3">
      <c r="A981" s="13" t="s">
        <v>1295</v>
      </c>
      <c r="B981" s="13">
        <v>0</v>
      </c>
      <c r="C981" s="13">
        <v>100</v>
      </c>
    </row>
    <row r="982" spans="1:3" x14ac:dyDescent="0.3">
      <c r="A982" s="13" t="s">
        <v>1296</v>
      </c>
      <c r="B982" s="13">
        <v>0</v>
      </c>
      <c r="C982" s="13">
        <v>100</v>
      </c>
    </row>
    <row r="983" spans="1:3" x14ac:dyDescent="0.3">
      <c r="A983" s="13" t="s">
        <v>1297</v>
      </c>
      <c r="B983" s="13">
        <v>0</v>
      </c>
      <c r="C983" s="13">
        <v>100</v>
      </c>
    </row>
    <row r="984" spans="1:3" x14ac:dyDescent="0.3">
      <c r="A984" s="13" t="s">
        <v>1298</v>
      </c>
      <c r="B984" s="13">
        <v>0</v>
      </c>
      <c r="C984" s="13">
        <v>100</v>
      </c>
    </row>
    <row r="985" spans="1:3" x14ac:dyDescent="0.3">
      <c r="A985" s="13" t="s">
        <v>1299</v>
      </c>
      <c r="B985" s="13">
        <v>0</v>
      </c>
      <c r="C985" s="13">
        <v>100</v>
      </c>
    </row>
    <row r="986" spans="1:3" x14ac:dyDescent="0.3">
      <c r="A986" s="13" t="s">
        <v>1300</v>
      </c>
      <c r="B986" s="13">
        <v>0</v>
      </c>
      <c r="C986" s="13">
        <v>100</v>
      </c>
    </row>
    <row r="987" spans="1:3" x14ac:dyDescent="0.3">
      <c r="A987" s="13" t="s">
        <v>1301</v>
      </c>
      <c r="B987" s="13">
        <v>0</v>
      </c>
      <c r="C987" s="13">
        <v>100</v>
      </c>
    </row>
    <row r="988" spans="1:3" x14ac:dyDescent="0.3">
      <c r="A988" s="13" t="s">
        <v>1302</v>
      </c>
      <c r="B988" s="13">
        <v>0</v>
      </c>
      <c r="C988" s="13">
        <v>100</v>
      </c>
    </row>
    <row r="989" spans="1:3" x14ac:dyDescent="0.3">
      <c r="A989" s="13" t="s">
        <v>1303</v>
      </c>
      <c r="B989" s="13">
        <v>0</v>
      </c>
      <c r="C989" s="13">
        <v>100</v>
      </c>
    </row>
    <row r="990" spans="1:3" x14ac:dyDescent="0.3">
      <c r="A990" s="13" t="s">
        <v>1304</v>
      </c>
      <c r="B990" s="13">
        <v>0</v>
      </c>
      <c r="C990" s="13">
        <v>100</v>
      </c>
    </row>
    <row r="991" spans="1:3" x14ac:dyDescent="0.3">
      <c r="A991" s="13" t="s">
        <v>1305</v>
      </c>
      <c r="B991" s="13">
        <v>0</v>
      </c>
      <c r="C991" s="13">
        <v>100</v>
      </c>
    </row>
    <row r="992" spans="1:3" x14ac:dyDescent="0.3">
      <c r="A992" s="13" t="s">
        <v>1306</v>
      </c>
      <c r="B992" s="13">
        <v>0</v>
      </c>
      <c r="C992" s="13">
        <v>100</v>
      </c>
    </row>
    <row r="993" spans="1:3" x14ac:dyDescent="0.3">
      <c r="A993" s="13" t="s">
        <v>1307</v>
      </c>
      <c r="B993" s="13">
        <v>0</v>
      </c>
      <c r="C993" s="13">
        <v>100</v>
      </c>
    </row>
    <row r="994" spans="1:3" x14ac:dyDescent="0.3">
      <c r="A994" s="13" t="s">
        <v>1308</v>
      </c>
      <c r="B994" s="13">
        <v>0.1</v>
      </c>
      <c r="C994" s="13">
        <v>100</v>
      </c>
    </row>
    <row r="995" spans="1:3" x14ac:dyDescent="0.3">
      <c r="A995" s="13" t="s">
        <v>1309</v>
      </c>
      <c r="B995" s="13">
        <v>0</v>
      </c>
      <c r="C995" s="13">
        <v>100</v>
      </c>
    </row>
    <row r="996" spans="1:3" x14ac:dyDescent="0.3">
      <c r="A996" s="13" t="s">
        <v>1310</v>
      </c>
      <c r="B996" s="13">
        <v>0</v>
      </c>
      <c r="C996" s="13">
        <v>100</v>
      </c>
    </row>
    <row r="997" spans="1:3" x14ac:dyDescent="0.3">
      <c r="A997" s="13" t="s">
        <v>1311</v>
      </c>
      <c r="B997" s="13">
        <v>0</v>
      </c>
      <c r="C997" s="13">
        <v>100</v>
      </c>
    </row>
    <row r="998" spans="1:3" x14ac:dyDescent="0.3">
      <c r="A998" s="13" t="s">
        <v>1312</v>
      </c>
      <c r="B998" s="13">
        <v>0</v>
      </c>
      <c r="C998" s="13">
        <v>100</v>
      </c>
    </row>
    <row r="999" spans="1:3" x14ac:dyDescent="0.3">
      <c r="A999" s="13" t="s">
        <v>1313</v>
      </c>
      <c r="B999" s="13">
        <v>0</v>
      </c>
      <c r="C999" s="13">
        <v>100</v>
      </c>
    </row>
    <row r="1000" spans="1:3" x14ac:dyDescent="0.3">
      <c r="A1000" s="13" t="s">
        <v>1314</v>
      </c>
      <c r="B1000" s="13">
        <v>3.1</v>
      </c>
      <c r="C1000" s="13">
        <v>100</v>
      </c>
    </row>
    <row r="1001" spans="1:3" x14ac:dyDescent="0.3">
      <c r="A1001" s="13" t="s">
        <v>1315</v>
      </c>
      <c r="B1001" s="13">
        <v>0.8</v>
      </c>
      <c r="C1001" s="13">
        <v>100</v>
      </c>
    </row>
    <row r="1002" spans="1:3" x14ac:dyDescent="0.3">
      <c r="A1002" s="13" t="s">
        <v>1316</v>
      </c>
      <c r="B1002" s="13">
        <v>0</v>
      </c>
      <c r="C1002" s="13">
        <v>100</v>
      </c>
    </row>
    <row r="1003" spans="1:3" x14ac:dyDescent="0.3">
      <c r="A1003" s="13" t="s">
        <v>1317</v>
      </c>
      <c r="B1003" s="13">
        <v>0</v>
      </c>
      <c r="C1003" s="13">
        <v>100</v>
      </c>
    </row>
    <row r="1004" spans="1:3" x14ac:dyDescent="0.3">
      <c r="A1004" s="13" t="s">
        <v>1318</v>
      </c>
      <c r="B1004" s="13">
        <v>0.1</v>
      </c>
      <c r="C1004" s="13">
        <v>100</v>
      </c>
    </row>
    <row r="1005" spans="1:3" x14ac:dyDescent="0.3">
      <c r="A1005" s="13" t="s">
        <v>1319</v>
      </c>
      <c r="B1005" s="13">
        <v>0</v>
      </c>
      <c r="C1005" s="13">
        <v>100</v>
      </c>
    </row>
    <row r="1006" spans="1:3" x14ac:dyDescent="0.3">
      <c r="A1006" s="13" t="s">
        <v>1320</v>
      </c>
      <c r="B1006" s="13">
        <v>11.4</v>
      </c>
      <c r="C1006" s="13">
        <v>100</v>
      </c>
    </row>
    <row r="1007" spans="1:3" x14ac:dyDescent="0.3">
      <c r="A1007" s="13" t="s">
        <v>1321</v>
      </c>
      <c r="B1007" s="13">
        <v>0</v>
      </c>
      <c r="C1007" s="13">
        <v>100</v>
      </c>
    </row>
    <row r="1008" spans="1:3" x14ac:dyDescent="0.3">
      <c r="A1008" s="13" t="s">
        <v>1322</v>
      </c>
      <c r="B1008" s="13">
        <v>0</v>
      </c>
      <c r="C1008" s="13">
        <v>100</v>
      </c>
    </row>
    <row r="1009" spans="1:3" x14ac:dyDescent="0.3">
      <c r="A1009" s="13" t="s">
        <v>1323</v>
      </c>
      <c r="B1009" s="13">
        <v>0</v>
      </c>
      <c r="C1009" s="13">
        <v>100</v>
      </c>
    </row>
    <row r="1010" spans="1:3" x14ac:dyDescent="0.3">
      <c r="A1010" s="13" t="s">
        <v>1324</v>
      </c>
      <c r="B1010" s="13">
        <v>0</v>
      </c>
      <c r="C1010" s="13">
        <v>100</v>
      </c>
    </row>
    <row r="1011" spans="1:3" x14ac:dyDescent="0.3">
      <c r="A1011" s="13" t="s">
        <v>1325</v>
      </c>
      <c r="B1011" s="13">
        <v>0</v>
      </c>
      <c r="C1011" s="13">
        <v>100</v>
      </c>
    </row>
    <row r="1012" spans="1:3" x14ac:dyDescent="0.3">
      <c r="A1012" s="13" t="s">
        <v>1326</v>
      </c>
      <c r="B1012" s="13">
        <v>0</v>
      </c>
      <c r="C1012" s="13">
        <v>100</v>
      </c>
    </row>
    <row r="1013" spans="1:3" x14ac:dyDescent="0.3">
      <c r="A1013" s="13" t="s">
        <v>1327</v>
      </c>
      <c r="B1013" s="13">
        <v>0.6</v>
      </c>
      <c r="C1013" s="13">
        <v>100</v>
      </c>
    </row>
    <row r="1014" spans="1:3" x14ac:dyDescent="0.3">
      <c r="A1014" s="13" t="s">
        <v>1328</v>
      </c>
      <c r="B1014" s="13">
        <v>0.8</v>
      </c>
      <c r="C1014" s="13">
        <v>100</v>
      </c>
    </row>
    <row r="1015" spans="1:3" x14ac:dyDescent="0.3">
      <c r="A1015" s="13" t="s">
        <v>1329</v>
      </c>
      <c r="B1015" s="13">
        <v>0.2</v>
      </c>
      <c r="C1015" s="13">
        <v>100</v>
      </c>
    </row>
    <row r="1016" spans="1:3" x14ac:dyDescent="0.3">
      <c r="A1016" s="13" t="s">
        <v>1330</v>
      </c>
      <c r="B1016" s="13">
        <v>0</v>
      </c>
      <c r="C1016" s="13">
        <v>100</v>
      </c>
    </row>
    <row r="1017" spans="1:3" x14ac:dyDescent="0.3">
      <c r="A1017" s="13" t="s">
        <v>1331</v>
      </c>
      <c r="B1017" s="13">
        <v>0</v>
      </c>
      <c r="C1017" s="13">
        <v>100</v>
      </c>
    </row>
    <row r="1018" spans="1:3" x14ac:dyDescent="0.3">
      <c r="A1018" s="13" t="s">
        <v>1332</v>
      </c>
      <c r="B1018" s="13">
        <v>0</v>
      </c>
      <c r="C1018" s="13">
        <v>100</v>
      </c>
    </row>
    <row r="1019" spans="1:3" x14ac:dyDescent="0.3">
      <c r="A1019" s="13" t="s">
        <v>1333</v>
      </c>
      <c r="B1019" s="13">
        <v>0.4</v>
      </c>
      <c r="C1019" s="13">
        <v>100</v>
      </c>
    </row>
    <row r="1020" spans="1:3" x14ac:dyDescent="0.3">
      <c r="A1020" s="13" t="s">
        <v>1334</v>
      </c>
      <c r="B1020" s="13">
        <v>0</v>
      </c>
      <c r="C1020" s="13">
        <v>100</v>
      </c>
    </row>
    <row r="1021" spans="1:3" x14ac:dyDescent="0.3">
      <c r="A1021" s="13" t="s">
        <v>1335</v>
      </c>
      <c r="B1021" s="13">
        <v>0</v>
      </c>
      <c r="C1021" s="13">
        <v>100</v>
      </c>
    </row>
    <row r="1022" spans="1:3" x14ac:dyDescent="0.3">
      <c r="A1022" s="13" t="s">
        <v>1336</v>
      </c>
      <c r="B1022" s="13">
        <v>0</v>
      </c>
      <c r="C1022" s="13">
        <v>100</v>
      </c>
    </row>
    <row r="1023" spans="1:3" x14ac:dyDescent="0.3">
      <c r="A1023" s="13" t="s">
        <v>1337</v>
      </c>
      <c r="B1023" s="13">
        <v>0</v>
      </c>
      <c r="C1023" s="13">
        <v>100</v>
      </c>
    </row>
    <row r="1024" spans="1:3" x14ac:dyDescent="0.3">
      <c r="A1024" s="13" t="s">
        <v>1338</v>
      </c>
      <c r="B1024" s="13">
        <v>0</v>
      </c>
      <c r="C1024" s="13">
        <v>100</v>
      </c>
    </row>
    <row r="1025" spans="1:3" x14ac:dyDescent="0.3">
      <c r="A1025" s="13" t="s">
        <v>1339</v>
      </c>
      <c r="B1025" s="13">
        <v>0</v>
      </c>
      <c r="C1025" s="13">
        <v>100</v>
      </c>
    </row>
    <row r="1026" spans="1:3" x14ac:dyDescent="0.3">
      <c r="A1026" s="13" t="s">
        <v>1340</v>
      </c>
      <c r="B1026" s="13">
        <v>0</v>
      </c>
      <c r="C1026" s="13">
        <v>100</v>
      </c>
    </row>
    <row r="1027" spans="1:3" x14ac:dyDescent="0.3">
      <c r="A1027" s="13" t="s">
        <v>1341</v>
      </c>
      <c r="B1027" s="13">
        <v>0</v>
      </c>
      <c r="C1027" s="13">
        <v>100</v>
      </c>
    </row>
    <row r="1028" spans="1:3" x14ac:dyDescent="0.3">
      <c r="A1028" s="13" t="s">
        <v>1342</v>
      </c>
      <c r="B1028" s="13">
        <v>0</v>
      </c>
      <c r="C1028" s="13">
        <v>100</v>
      </c>
    </row>
    <row r="1029" spans="1:3" x14ac:dyDescent="0.3">
      <c r="A1029" s="13" t="s">
        <v>1343</v>
      </c>
      <c r="B1029" s="13">
        <v>0</v>
      </c>
      <c r="C1029" s="13">
        <v>100</v>
      </c>
    </row>
    <row r="1030" spans="1:3" x14ac:dyDescent="0.3">
      <c r="A1030" s="13" t="s">
        <v>1344</v>
      </c>
      <c r="B1030" s="13">
        <v>0</v>
      </c>
      <c r="C1030" s="13">
        <v>100</v>
      </c>
    </row>
    <row r="1031" spans="1:3" x14ac:dyDescent="0.3">
      <c r="A1031" s="13" t="s">
        <v>1345</v>
      </c>
      <c r="B1031" s="13">
        <v>0</v>
      </c>
      <c r="C1031" s="13">
        <v>100</v>
      </c>
    </row>
    <row r="1032" spans="1:3" x14ac:dyDescent="0.3">
      <c r="A1032" s="13" t="s">
        <v>1346</v>
      </c>
      <c r="B1032" s="13">
        <v>0</v>
      </c>
      <c r="C1032" s="13">
        <v>100</v>
      </c>
    </row>
    <row r="1033" spans="1:3" x14ac:dyDescent="0.3">
      <c r="A1033" s="13" t="s">
        <v>1347</v>
      </c>
      <c r="B1033" s="13">
        <v>0</v>
      </c>
      <c r="C1033" s="13">
        <v>100</v>
      </c>
    </row>
    <row r="1034" spans="1:3" x14ac:dyDescent="0.3">
      <c r="A1034" s="13" t="s">
        <v>1348</v>
      </c>
      <c r="B1034" s="13">
        <v>0</v>
      </c>
      <c r="C1034" s="13">
        <v>100</v>
      </c>
    </row>
    <row r="1035" spans="1:3" x14ac:dyDescent="0.3">
      <c r="A1035" s="13" t="s">
        <v>1349</v>
      </c>
      <c r="B1035" s="13">
        <v>0</v>
      </c>
      <c r="C1035" s="13">
        <v>100</v>
      </c>
    </row>
    <row r="1036" spans="1:3" x14ac:dyDescent="0.3">
      <c r="A1036" s="13" t="s">
        <v>1350</v>
      </c>
      <c r="B1036" s="13">
        <v>0</v>
      </c>
      <c r="C1036" s="13">
        <v>100</v>
      </c>
    </row>
    <row r="1037" spans="1:3" x14ac:dyDescent="0.3">
      <c r="A1037" s="13" t="s">
        <v>1351</v>
      </c>
      <c r="B1037" s="13">
        <v>0</v>
      </c>
      <c r="C1037" s="13">
        <v>100</v>
      </c>
    </row>
    <row r="1038" spans="1:3" x14ac:dyDescent="0.3">
      <c r="A1038" s="13" t="s">
        <v>1352</v>
      </c>
      <c r="B1038" s="13">
        <v>0</v>
      </c>
      <c r="C1038" s="13">
        <v>100</v>
      </c>
    </row>
    <row r="1039" spans="1:3" x14ac:dyDescent="0.3">
      <c r="A1039" s="13" t="s">
        <v>1353</v>
      </c>
      <c r="B1039" s="13">
        <v>0</v>
      </c>
      <c r="C1039" s="13">
        <v>100</v>
      </c>
    </row>
    <row r="1040" spans="1:3" x14ac:dyDescent="0.3">
      <c r="A1040" s="13" t="s">
        <v>1354</v>
      </c>
      <c r="B1040" s="13">
        <v>0</v>
      </c>
      <c r="C1040" s="13">
        <v>100</v>
      </c>
    </row>
    <row r="1041" spans="1:3" x14ac:dyDescent="0.3">
      <c r="A1041" s="13" t="s">
        <v>1355</v>
      </c>
      <c r="B1041" s="13">
        <v>0</v>
      </c>
      <c r="C1041" s="13">
        <v>100</v>
      </c>
    </row>
    <row r="1042" spans="1:3" x14ac:dyDescent="0.3">
      <c r="A1042" s="13" t="s">
        <v>1356</v>
      </c>
      <c r="B1042" s="13">
        <v>0</v>
      </c>
      <c r="C1042" s="13">
        <v>100</v>
      </c>
    </row>
    <row r="1043" spans="1:3" x14ac:dyDescent="0.3">
      <c r="A1043" s="13" t="s">
        <v>1357</v>
      </c>
      <c r="B1043" s="13">
        <v>0</v>
      </c>
      <c r="C1043" s="13">
        <v>100</v>
      </c>
    </row>
    <row r="1044" spans="1:3" x14ac:dyDescent="0.3">
      <c r="A1044" s="13" t="s">
        <v>1358</v>
      </c>
      <c r="B1044" s="13">
        <v>0</v>
      </c>
      <c r="C1044" s="13">
        <v>100</v>
      </c>
    </row>
    <row r="1045" spans="1:3" x14ac:dyDescent="0.3">
      <c r="A1045" s="13" t="s">
        <v>1359</v>
      </c>
      <c r="B1045" s="13">
        <v>0</v>
      </c>
      <c r="C1045" s="13">
        <v>100</v>
      </c>
    </row>
    <row r="1046" spans="1:3" x14ac:dyDescent="0.3">
      <c r="A1046" s="13" t="s">
        <v>1360</v>
      </c>
      <c r="B1046" s="13">
        <v>0</v>
      </c>
      <c r="C1046" s="13">
        <v>100</v>
      </c>
    </row>
    <row r="1047" spans="1:3" x14ac:dyDescent="0.3">
      <c r="A1047" s="13" t="s">
        <v>1361</v>
      </c>
      <c r="B1047" s="13">
        <v>0</v>
      </c>
      <c r="C1047" s="13">
        <v>100</v>
      </c>
    </row>
    <row r="1048" spans="1:3" x14ac:dyDescent="0.3">
      <c r="A1048" s="13" t="s">
        <v>1362</v>
      </c>
      <c r="B1048" s="13">
        <v>0</v>
      </c>
      <c r="C1048" s="13">
        <v>100</v>
      </c>
    </row>
    <row r="1049" spans="1:3" x14ac:dyDescent="0.3">
      <c r="A1049" s="13" t="s">
        <v>1363</v>
      </c>
      <c r="B1049" s="13">
        <v>0</v>
      </c>
      <c r="C1049" s="13">
        <v>100</v>
      </c>
    </row>
    <row r="1050" spans="1:3" x14ac:dyDescent="0.3">
      <c r="A1050" s="13" t="s">
        <v>1364</v>
      </c>
      <c r="B1050" s="13">
        <v>0</v>
      </c>
      <c r="C1050" s="13">
        <v>100</v>
      </c>
    </row>
    <row r="1051" spans="1:3" x14ac:dyDescent="0.3">
      <c r="A1051" s="13" t="s">
        <v>1365</v>
      </c>
      <c r="B1051" s="13">
        <v>0</v>
      </c>
      <c r="C1051" s="13">
        <v>100</v>
      </c>
    </row>
    <row r="1052" spans="1:3" x14ac:dyDescent="0.3">
      <c r="A1052" s="13" t="s">
        <v>1366</v>
      </c>
      <c r="B1052" s="13">
        <v>0</v>
      </c>
      <c r="C1052" s="13">
        <v>100</v>
      </c>
    </row>
    <row r="1053" spans="1:3" x14ac:dyDescent="0.3">
      <c r="A1053" s="13" t="s">
        <v>1367</v>
      </c>
      <c r="B1053" s="13">
        <v>0</v>
      </c>
      <c r="C1053" s="13">
        <v>100</v>
      </c>
    </row>
    <row r="1054" spans="1:3" x14ac:dyDescent="0.3">
      <c r="A1054" s="13" t="s">
        <v>1368</v>
      </c>
      <c r="B1054" s="13">
        <v>0</v>
      </c>
      <c r="C1054" s="13">
        <v>100</v>
      </c>
    </row>
    <row r="1055" spans="1:3" x14ac:dyDescent="0.3">
      <c r="A1055" s="13" t="s">
        <v>1369</v>
      </c>
      <c r="B1055" s="13">
        <v>0</v>
      </c>
      <c r="C1055" s="13">
        <v>100</v>
      </c>
    </row>
    <row r="1056" spans="1:3" x14ac:dyDescent="0.3">
      <c r="A1056" s="13" t="s">
        <v>1370</v>
      </c>
      <c r="B1056" s="13">
        <v>0</v>
      </c>
      <c r="C1056" s="13">
        <v>100</v>
      </c>
    </row>
    <row r="1057" spans="1:3" x14ac:dyDescent="0.3">
      <c r="A1057" s="13" t="s">
        <v>1371</v>
      </c>
      <c r="B1057" s="13">
        <v>0</v>
      </c>
      <c r="C1057" s="13">
        <v>100</v>
      </c>
    </row>
    <row r="1058" spans="1:3" x14ac:dyDescent="0.3">
      <c r="A1058" s="13" t="s">
        <v>1372</v>
      </c>
      <c r="B1058" s="13">
        <v>0</v>
      </c>
      <c r="C1058" s="13">
        <v>100</v>
      </c>
    </row>
    <row r="1059" spans="1:3" x14ac:dyDescent="0.3">
      <c r="A1059" s="13" t="s">
        <v>1373</v>
      </c>
      <c r="B1059" s="13">
        <v>0</v>
      </c>
      <c r="C1059" s="13">
        <v>100</v>
      </c>
    </row>
    <row r="1060" spans="1:3" x14ac:dyDescent="0.3">
      <c r="A1060" s="13" t="s">
        <v>1374</v>
      </c>
      <c r="B1060" s="13">
        <v>0</v>
      </c>
      <c r="C1060" s="13">
        <v>100</v>
      </c>
    </row>
    <row r="1061" spans="1:3" x14ac:dyDescent="0.3">
      <c r="A1061" s="13" t="s">
        <v>1375</v>
      </c>
      <c r="B1061" s="13">
        <v>0</v>
      </c>
      <c r="C1061" s="13">
        <v>100</v>
      </c>
    </row>
    <row r="1062" spans="1:3" x14ac:dyDescent="0.3">
      <c r="A1062" s="13" t="s">
        <v>1376</v>
      </c>
      <c r="B1062" s="13">
        <v>0</v>
      </c>
      <c r="C1062" s="13">
        <v>100</v>
      </c>
    </row>
    <row r="1063" spans="1:3" x14ac:dyDescent="0.3">
      <c r="A1063" s="13" t="s">
        <v>1377</v>
      </c>
      <c r="B1063" s="13">
        <v>0</v>
      </c>
      <c r="C1063" s="13">
        <v>100</v>
      </c>
    </row>
    <row r="1064" spans="1:3" x14ac:dyDescent="0.3">
      <c r="A1064" s="13" t="s">
        <v>1378</v>
      </c>
      <c r="B1064" s="13">
        <v>0</v>
      </c>
      <c r="C1064" s="13">
        <v>100</v>
      </c>
    </row>
    <row r="1065" spans="1:3" x14ac:dyDescent="0.3">
      <c r="A1065" s="13" t="s">
        <v>1379</v>
      </c>
      <c r="B1065" s="13">
        <v>0</v>
      </c>
      <c r="C1065" s="13">
        <v>100</v>
      </c>
    </row>
    <row r="1066" spans="1:3" x14ac:dyDescent="0.3">
      <c r="A1066" s="13" t="s">
        <v>1380</v>
      </c>
      <c r="B1066" s="13">
        <v>0</v>
      </c>
      <c r="C1066" s="13">
        <v>100</v>
      </c>
    </row>
    <row r="1067" spans="1:3" x14ac:dyDescent="0.3">
      <c r="A1067" s="13" t="s">
        <v>1381</v>
      </c>
      <c r="B1067" s="13">
        <v>0</v>
      </c>
      <c r="C1067" s="13">
        <v>100</v>
      </c>
    </row>
    <row r="1068" spans="1:3" x14ac:dyDescent="0.3">
      <c r="A1068" s="13" t="s">
        <v>1382</v>
      </c>
      <c r="B1068" s="13">
        <v>0</v>
      </c>
      <c r="C1068" s="13">
        <v>100</v>
      </c>
    </row>
    <row r="1069" spans="1:3" x14ac:dyDescent="0.3">
      <c r="A1069" s="13" t="s">
        <v>1383</v>
      </c>
      <c r="B1069" s="13">
        <v>0</v>
      </c>
      <c r="C1069" s="13">
        <v>100</v>
      </c>
    </row>
    <row r="1070" spans="1:3" x14ac:dyDescent="0.3">
      <c r="A1070" s="13" t="s">
        <v>1384</v>
      </c>
      <c r="B1070" s="13">
        <v>0</v>
      </c>
      <c r="C1070" s="13">
        <v>100</v>
      </c>
    </row>
    <row r="1071" spans="1:3" x14ac:dyDescent="0.3">
      <c r="A1071" s="13" t="s">
        <v>1385</v>
      </c>
      <c r="B1071" s="13">
        <v>0</v>
      </c>
      <c r="C1071" s="13">
        <v>100</v>
      </c>
    </row>
    <row r="1072" spans="1:3" x14ac:dyDescent="0.3">
      <c r="A1072" s="13" t="s">
        <v>1386</v>
      </c>
      <c r="B1072" s="13">
        <v>0</v>
      </c>
      <c r="C1072" s="13">
        <v>100</v>
      </c>
    </row>
    <row r="1073" spans="1:3" x14ac:dyDescent="0.3">
      <c r="A1073" s="13" t="s">
        <v>1387</v>
      </c>
      <c r="B1073" s="13">
        <v>0</v>
      </c>
      <c r="C1073" s="13">
        <v>100</v>
      </c>
    </row>
    <row r="1074" spans="1:3" x14ac:dyDescent="0.3">
      <c r="A1074" s="13" t="s">
        <v>1388</v>
      </c>
      <c r="B1074" s="13">
        <v>0</v>
      </c>
      <c r="C1074" s="13">
        <v>100</v>
      </c>
    </row>
    <row r="1075" spans="1:3" x14ac:dyDescent="0.3">
      <c r="A1075" s="13" t="s">
        <v>1389</v>
      </c>
      <c r="B1075" s="13">
        <v>0</v>
      </c>
      <c r="C1075" s="13">
        <v>100</v>
      </c>
    </row>
    <row r="1076" spans="1:3" x14ac:dyDescent="0.3">
      <c r="A1076" s="13" t="s">
        <v>1390</v>
      </c>
      <c r="B1076" s="13">
        <v>0</v>
      </c>
      <c r="C1076" s="13">
        <v>100</v>
      </c>
    </row>
    <row r="1077" spans="1:3" x14ac:dyDescent="0.3">
      <c r="A1077" s="13" t="s">
        <v>1391</v>
      </c>
      <c r="B1077" s="13">
        <v>2.2000000000000002</v>
      </c>
      <c r="C1077" s="13">
        <v>100</v>
      </c>
    </row>
    <row r="1078" spans="1:3" x14ac:dyDescent="0.3">
      <c r="A1078" s="13" t="s">
        <v>1392</v>
      </c>
      <c r="B1078" s="13">
        <v>0</v>
      </c>
      <c r="C1078" s="13">
        <v>100</v>
      </c>
    </row>
    <row r="1079" spans="1:3" x14ac:dyDescent="0.3">
      <c r="A1079" s="13" t="s">
        <v>1393</v>
      </c>
      <c r="B1079" s="13">
        <v>0</v>
      </c>
      <c r="C1079" s="13">
        <v>100</v>
      </c>
    </row>
    <row r="1080" spans="1:3" x14ac:dyDescent="0.3">
      <c r="A1080" s="13" t="s">
        <v>1394</v>
      </c>
      <c r="B1080" s="13">
        <v>0</v>
      </c>
      <c r="C1080" s="13">
        <v>100</v>
      </c>
    </row>
    <row r="1081" spans="1:3" x14ac:dyDescent="0.3">
      <c r="A1081" s="13" t="s">
        <v>1395</v>
      </c>
      <c r="B1081" s="13">
        <v>0</v>
      </c>
      <c r="C1081" s="13">
        <v>100</v>
      </c>
    </row>
    <row r="1082" spans="1:3" x14ac:dyDescent="0.3">
      <c r="A1082" s="13" t="s">
        <v>1396</v>
      </c>
      <c r="B1082" s="13">
        <v>0</v>
      </c>
      <c r="C1082" s="13">
        <v>100</v>
      </c>
    </row>
    <row r="1083" spans="1:3" x14ac:dyDescent="0.3">
      <c r="A1083" s="13" t="s">
        <v>1397</v>
      </c>
      <c r="B1083" s="13">
        <v>0</v>
      </c>
      <c r="C1083" s="13">
        <v>100</v>
      </c>
    </row>
    <row r="1084" spans="1:3" x14ac:dyDescent="0.3">
      <c r="A1084" s="13" t="s">
        <v>1398</v>
      </c>
      <c r="B1084" s="13">
        <v>0</v>
      </c>
      <c r="C1084" s="13">
        <v>100</v>
      </c>
    </row>
    <row r="1085" spans="1:3" x14ac:dyDescent="0.3">
      <c r="A1085" s="13" t="s">
        <v>1399</v>
      </c>
      <c r="B1085" s="13">
        <v>0</v>
      </c>
      <c r="C1085" s="13">
        <v>100</v>
      </c>
    </row>
    <row r="1086" spans="1:3" x14ac:dyDescent="0.3">
      <c r="A1086" s="13" t="s">
        <v>1400</v>
      </c>
      <c r="B1086" s="13">
        <v>0</v>
      </c>
      <c r="C1086" s="13">
        <v>100</v>
      </c>
    </row>
    <row r="1087" spans="1:3" x14ac:dyDescent="0.3">
      <c r="A1087" s="13" t="s">
        <v>1401</v>
      </c>
      <c r="B1087" s="13">
        <v>0</v>
      </c>
      <c r="C1087" s="13">
        <v>100</v>
      </c>
    </row>
    <row r="1088" spans="1:3" x14ac:dyDescent="0.3">
      <c r="A1088" s="13" t="s">
        <v>1402</v>
      </c>
      <c r="B1088" s="13">
        <v>0</v>
      </c>
      <c r="C1088" s="13">
        <v>100</v>
      </c>
    </row>
    <row r="1089" spans="1:3" x14ac:dyDescent="0.3">
      <c r="A1089" s="13" t="s">
        <v>1403</v>
      </c>
      <c r="B1089" s="13">
        <v>0</v>
      </c>
      <c r="C1089" s="13">
        <v>100</v>
      </c>
    </row>
    <row r="1090" spans="1:3" x14ac:dyDescent="0.3">
      <c r="A1090" s="13" t="s">
        <v>1404</v>
      </c>
      <c r="B1090" s="13">
        <v>0</v>
      </c>
      <c r="C1090" s="13">
        <v>100</v>
      </c>
    </row>
    <row r="1091" spans="1:3" x14ac:dyDescent="0.3">
      <c r="A1091" s="13" t="s">
        <v>1405</v>
      </c>
      <c r="B1091" s="13">
        <v>0</v>
      </c>
      <c r="C1091" s="13">
        <v>100</v>
      </c>
    </row>
    <row r="1092" spans="1:3" x14ac:dyDescent="0.3">
      <c r="A1092" s="13" t="s">
        <v>1406</v>
      </c>
      <c r="B1092" s="13">
        <v>0</v>
      </c>
      <c r="C1092" s="13">
        <v>100</v>
      </c>
    </row>
    <row r="1093" spans="1:3" x14ac:dyDescent="0.3">
      <c r="A1093" s="13" t="s">
        <v>1407</v>
      </c>
      <c r="B1093" s="13">
        <v>0</v>
      </c>
      <c r="C1093" s="13">
        <v>100</v>
      </c>
    </row>
    <row r="1094" spans="1:3" x14ac:dyDescent="0.3">
      <c r="A1094" s="13" t="s">
        <v>1408</v>
      </c>
      <c r="B1094" s="13">
        <v>0</v>
      </c>
      <c r="C1094" s="13">
        <v>100</v>
      </c>
    </row>
    <row r="1095" spans="1:3" x14ac:dyDescent="0.3">
      <c r="A1095" s="13" t="s">
        <v>1409</v>
      </c>
      <c r="B1095" s="13">
        <v>0</v>
      </c>
      <c r="C1095" s="13">
        <v>100</v>
      </c>
    </row>
    <row r="1096" spans="1:3" x14ac:dyDescent="0.3">
      <c r="A1096" s="13" t="s">
        <v>1410</v>
      </c>
      <c r="B1096" s="13">
        <v>0</v>
      </c>
      <c r="C1096" s="13">
        <v>100</v>
      </c>
    </row>
    <row r="1097" spans="1:3" x14ac:dyDescent="0.3">
      <c r="A1097" s="13" t="s">
        <v>1411</v>
      </c>
      <c r="B1097" s="13">
        <v>0</v>
      </c>
      <c r="C1097" s="13">
        <v>100</v>
      </c>
    </row>
    <row r="1098" spans="1:3" x14ac:dyDescent="0.3">
      <c r="A1098" s="13" t="s">
        <v>1412</v>
      </c>
      <c r="B1098" s="13">
        <v>0</v>
      </c>
      <c r="C1098" s="13">
        <v>100</v>
      </c>
    </row>
    <row r="1099" spans="1:3" x14ac:dyDescent="0.3">
      <c r="A1099" s="13" t="s">
        <v>1413</v>
      </c>
      <c r="B1099" s="13">
        <v>0</v>
      </c>
      <c r="C1099" s="13">
        <v>100</v>
      </c>
    </row>
    <row r="1100" spans="1:3" x14ac:dyDescent="0.3">
      <c r="A1100" s="13" t="s">
        <v>1414</v>
      </c>
      <c r="B1100" s="13">
        <v>0</v>
      </c>
      <c r="C1100" s="13">
        <v>100</v>
      </c>
    </row>
    <row r="1101" spans="1:3" x14ac:dyDescent="0.3">
      <c r="A1101" s="13" t="s">
        <v>1415</v>
      </c>
      <c r="B1101" s="13">
        <v>0</v>
      </c>
      <c r="C1101" s="13">
        <v>100</v>
      </c>
    </row>
    <row r="1102" spans="1:3" x14ac:dyDescent="0.3">
      <c r="A1102" s="13" t="s">
        <v>1416</v>
      </c>
      <c r="B1102" s="13">
        <v>0</v>
      </c>
      <c r="C1102" s="13">
        <v>100</v>
      </c>
    </row>
    <row r="1105" spans="1:1" x14ac:dyDescent="0.3">
      <c r="A1105" s="13" t="s">
        <v>1417</v>
      </c>
    </row>
    <row r="1106" spans="1:1" x14ac:dyDescent="0.3">
      <c r="A1106" s="13" t="s">
        <v>1418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E982B-7584-4937-9833-F8A6E1A53FC4}">
  <dimension ref="A1:K1106"/>
  <sheetViews>
    <sheetView workbookViewId="0">
      <selection activeCell="J6" sqref="J6:K9"/>
    </sheetView>
  </sheetViews>
  <sheetFormatPr baseColWidth="10" defaultColWidth="8.88671875" defaultRowHeight="14.4" x14ac:dyDescent="0.3"/>
  <cols>
    <col min="1" max="9" width="8.88671875" style="13"/>
    <col min="10" max="10" width="5" style="13" bestFit="1" customWidth="1"/>
    <col min="11" max="11" width="20.44140625" style="13" bestFit="1" customWidth="1"/>
    <col min="12" max="16384" width="8.88671875" style="13"/>
  </cols>
  <sheetData>
    <row r="1" spans="1:11" x14ac:dyDescent="0.3">
      <c r="A1" s="13" t="s">
        <v>314</v>
      </c>
    </row>
    <row r="2" spans="1:11" x14ac:dyDescent="0.3">
      <c r="A2" s="13" t="s">
        <v>315</v>
      </c>
    </row>
    <row r="3" spans="1:11" x14ac:dyDescent="0.3">
      <c r="A3" s="13" t="s">
        <v>1421</v>
      </c>
    </row>
    <row r="4" spans="1:11" x14ac:dyDescent="0.3">
      <c r="A4" s="13" t="s">
        <v>1422</v>
      </c>
    </row>
    <row r="6" spans="1:11" x14ac:dyDescent="0.3">
      <c r="A6" s="13" t="s">
        <v>316</v>
      </c>
      <c r="B6" s="13" t="s">
        <v>317</v>
      </c>
      <c r="C6" s="13" t="s">
        <v>318</v>
      </c>
      <c r="J6" s="11" t="s">
        <v>319</v>
      </c>
      <c r="K6" s="12" t="s">
        <v>320</v>
      </c>
    </row>
    <row r="7" spans="1:11" x14ac:dyDescent="0.3">
      <c r="A7" s="13" t="s">
        <v>321</v>
      </c>
      <c r="B7" s="13">
        <v>0</v>
      </c>
      <c r="C7" s="13">
        <v>100</v>
      </c>
      <c r="J7" s="11">
        <v>2023</v>
      </c>
      <c r="K7" s="11">
        <f>COUNTIF(B7:B371, "&gt;0,254")</f>
        <v>28</v>
      </c>
    </row>
    <row r="8" spans="1:11" x14ac:dyDescent="0.3">
      <c r="A8" s="13" t="s">
        <v>322</v>
      </c>
      <c r="B8" s="13">
        <v>0</v>
      </c>
      <c r="C8" s="13">
        <v>100</v>
      </c>
      <c r="J8" s="11">
        <v>2024</v>
      </c>
      <c r="K8" s="11">
        <f>COUNTIF(B372:B737, "&gt;0,254")</f>
        <v>29</v>
      </c>
    </row>
    <row r="9" spans="1:11" x14ac:dyDescent="0.3">
      <c r="A9" s="13" t="s">
        <v>323</v>
      </c>
      <c r="B9" s="13">
        <v>0</v>
      </c>
      <c r="C9" s="13">
        <v>100</v>
      </c>
      <c r="J9" s="11">
        <v>2025</v>
      </c>
      <c r="K9" s="11">
        <f>COUNTIF(B738:B1102, "&gt;0,254")</f>
        <v>25</v>
      </c>
    </row>
    <row r="10" spans="1:11" x14ac:dyDescent="0.3">
      <c r="A10" s="13" t="s">
        <v>324</v>
      </c>
      <c r="B10" s="13">
        <v>0</v>
      </c>
      <c r="C10" s="13">
        <v>100</v>
      </c>
    </row>
    <row r="11" spans="1:11" x14ac:dyDescent="0.3">
      <c r="A11" s="13" t="s">
        <v>325</v>
      </c>
      <c r="B11" s="13">
        <v>0</v>
      </c>
      <c r="C11" s="13">
        <v>100</v>
      </c>
    </row>
    <row r="12" spans="1:11" x14ac:dyDescent="0.3">
      <c r="A12" s="13" t="s">
        <v>326</v>
      </c>
      <c r="B12" s="13">
        <v>0</v>
      </c>
      <c r="C12" s="13">
        <v>100</v>
      </c>
    </row>
    <row r="13" spans="1:11" x14ac:dyDescent="0.3">
      <c r="A13" s="13" t="s">
        <v>327</v>
      </c>
      <c r="B13" s="13">
        <v>0</v>
      </c>
      <c r="C13" s="13">
        <v>100</v>
      </c>
    </row>
    <row r="14" spans="1:11" x14ac:dyDescent="0.3">
      <c r="A14" s="13" t="s">
        <v>328</v>
      </c>
      <c r="B14" s="13">
        <v>0</v>
      </c>
      <c r="C14" s="13">
        <v>100</v>
      </c>
    </row>
    <row r="15" spans="1:11" x14ac:dyDescent="0.3">
      <c r="A15" s="13" t="s">
        <v>329</v>
      </c>
      <c r="B15" s="13">
        <v>0</v>
      </c>
      <c r="C15" s="13">
        <v>100</v>
      </c>
    </row>
    <row r="16" spans="1:11" x14ac:dyDescent="0.3">
      <c r="A16" s="13" t="s">
        <v>330</v>
      </c>
      <c r="B16" s="13">
        <v>0</v>
      </c>
      <c r="C16" s="13">
        <v>100</v>
      </c>
    </row>
    <row r="17" spans="1:3" x14ac:dyDescent="0.3">
      <c r="A17" s="13" t="s">
        <v>331</v>
      </c>
      <c r="B17" s="13">
        <v>0</v>
      </c>
      <c r="C17" s="13">
        <v>100</v>
      </c>
    </row>
    <row r="18" spans="1:3" x14ac:dyDescent="0.3">
      <c r="A18" s="13" t="s">
        <v>332</v>
      </c>
      <c r="B18" s="13">
        <v>0</v>
      </c>
      <c r="C18" s="13">
        <v>100</v>
      </c>
    </row>
    <row r="19" spans="1:3" x14ac:dyDescent="0.3">
      <c r="A19" s="13" t="s">
        <v>333</v>
      </c>
      <c r="B19" s="13">
        <v>0</v>
      </c>
      <c r="C19" s="13">
        <v>100</v>
      </c>
    </row>
    <row r="20" spans="1:3" x14ac:dyDescent="0.3">
      <c r="A20" s="13" t="s">
        <v>334</v>
      </c>
      <c r="B20" s="13">
        <v>0</v>
      </c>
      <c r="C20" s="13">
        <v>100</v>
      </c>
    </row>
    <row r="21" spans="1:3" x14ac:dyDescent="0.3">
      <c r="A21" s="13" t="s">
        <v>335</v>
      </c>
      <c r="B21" s="13">
        <v>0</v>
      </c>
      <c r="C21" s="13">
        <v>100</v>
      </c>
    </row>
    <row r="22" spans="1:3" x14ac:dyDescent="0.3">
      <c r="A22" s="13" t="s">
        <v>336</v>
      </c>
      <c r="B22" s="13">
        <v>0.9</v>
      </c>
      <c r="C22" s="13">
        <v>100</v>
      </c>
    </row>
    <row r="23" spans="1:3" x14ac:dyDescent="0.3">
      <c r="A23" s="13" t="s">
        <v>337</v>
      </c>
      <c r="B23" s="13">
        <v>0</v>
      </c>
      <c r="C23" s="13">
        <v>100</v>
      </c>
    </row>
    <row r="24" spans="1:3" x14ac:dyDescent="0.3">
      <c r="A24" s="13" t="s">
        <v>338</v>
      </c>
      <c r="B24" s="13">
        <v>0</v>
      </c>
      <c r="C24" s="13">
        <v>100</v>
      </c>
    </row>
    <row r="25" spans="1:3" x14ac:dyDescent="0.3">
      <c r="A25" s="13" t="s">
        <v>339</v>
      </c>
      <c r="B25" s="13">
        <v>0</v>
      </c>
      <c r="C25" s="13">
        <v>100</v>
      </c>
    </row>
    <row r="26" spans="1:3" x14ac:dyDescent="0.3">
      <c r="A26" s="13" t="s">
        <v>340</v>
      </c>
      <c r="B26" s="13">
        <v>0</v>
      </c>
      <c r="C26" s="13">
        <v>100</v>
      </c>
    </row>
    <row r="27" spans="1:3" x14ac:dyDescent="0.3">
      <c r="A27" s="13" t="s">
        <v>341</v>
      </c>
      <c r="B27" s="13">
        <v>0</v>
      </c>
      <c r="C27" s="13">
        <v>100</v>
      </c>
    </row>
    <row r="28" spans="1:3" x14ac:dyDescent="0.3">
      <c r="A28" s="13" t="s">
        <v>342</v>
      </c>
      <c r="B28" s="13">
        <v>0</v>
      </c>
      <c r="C28" s="13">
        <v>100</v>
      </c>
    </row>
    <row r="29" spans="1:3" x14ac:dyDescent="0.3">
      <c r="A29" s="13" t="s">
        <v>343</v>
      </c>
      <c r="B29" s="13">
        <v>0</v>
      </c>
      <c r="C29" s="13">
        <v>100</v>
      </c>
    </row>
    <row r="30" spans="1:3" x14ac:dyDescent="0.3">
      <c r="A30" s="13" t="s">
        <v>344</v>
      </c>
      <c r="B30" s="13">
        <v>0</v>
      </c>
      <c r="C30" s="13">
        <v>100</v>
      </c>
    </row>
    <row r="31" spans="1:3" x14ac:dyDescent="0.3">
      <c r="A31" s="13" t="s">
        <v>345</v>
      </c>
      <c r="B31" s="13">
        <v>0</v>
      </c>
      <c r="C31" s="13">
        <v>100</v>
      </c>
    </row>
    <row r="32" spans="1:3" x14ac:dyDescent="0.3">
      <c r="A32" s="13" t="s">
        <v>346</v>
      </c>
      <c r="B32" s="13">
        <v>0</v>
      </c>
      <c r="C32" s="13">
        <v>100</v>
      </c>
    </row>
    <row r="33" spans="1:3" x14ac:dyDescent="0.3">
      <c r="A33" s="13" t="s">
        <v>347</v>
      </c>
      <c r="B33" s="13">
        <v>0</v>
      </c>
      <c r="C33" s="13">
        <v>100</v>
      </c>
    </row>
    <row r="34" spans="1:3" x14ac:dyDescent="0.3">
      <c r="A34" s="13" t="s">
        <v>348</v>
      </c>
      <c r="B34" s="13">
        <v>0</v>
      </c>
      <c r="C34" s="13">
        <v>100</v>
      </c>
    </row>
    <row r="35" spans="1:3" x14ac:dyDescent="0.3">
      <c r="A35" s="13" t="s">
        <v>349</v>
      </c>
      <c r="B35" s="13">
        <v>0</v>
      </c>
      <c r="C35" s="13">
        <v>100</v>
      </c>
    </row>
    <row r="36" spans="1:3" x14ac:dyDescent="0.3">
      <c r="A36" s="13" t="s">
        <v>350</v>
      </c>
      <c r="B36" s="13">
        <v>0</v>
      </c>
      <c r="C36" s="13">
        <v>100</v>
      </c>
    </row>
    <row r="37" spans="1:3" x14ac:dyDescent="0.3">
      <c r="A37" s="13" t="s">
        <v>351</v>
      </c>
      <c r="B37" s="13">
        <v>0</v>
      </c>
      <c r="C37" s="13">
        <v>100</v>
      </c>
    </row>
    <row r="38" spans="1:3" x14ac:dyDescent="0.3">
      <c r="A38" s="13" t="s">
        <v>352</v>
      </c>
      <c r="B38" s="13">
        <v>0</v>
      </c>
      <c r="C38" s="13">
        <v>100</v>
      </c>
    </row>
    <row r="39" spans="1:3" x14ac:dyDescent="0.3">
      <c r="A39" s="13" t="s">
        <v>353</v>
      </c>
      <c r="B39" s="13">
        <v>0</v>
      </c>
      <c r="C39" s="13">
        <v>100</v>
      </c>
    </row>
    <row r="40" spans="1:3" x14ac:dyDescent="0.3">
      <c r="A40" s="13" t="s">
        <v>354</v>
      </c>
      <c r="B40" s="13">
        <v>0</v>
      </c>
      <c r="C40" s="13">
        <v>100</v>
      </c>
    </row>
    <row r="41" spans="1:3" x14ac:dyDescent="0.3">
      <c r="A41" s="13" t="s">
        <v>355</v>
      </c>
      <c r="B41" s="13">
        <v>0</v>
      </c>
      <c r="C41" s="13">
        <v>100</v>
      </c>
    </row>
    <row r="42" spans="1:3" x14ac:dyDescent="0.3">
      <c r="A42" s="13" t="s">
        <v>356</v>
      </c>
      <c r="B42" s="13">
        <v>0</v>
      </c>
      <c r="C42" s="13">
        <v>100</v>
      </c>
    </row>
    <row r="43" spans="1:3" x14ac:dyDescent="0.3">
      <c r="A43" s="13" t="s">
        <v>357</v>
      </c>
      <c r="B43" s="13">
        <v>0</v>
      </c>
      <c r="C43" s="13">
        <v>100</v>
      </c>
    </row>
    <row r="44" spans="1:3" x14ac:dyDescent="0.3">
      <c r="A44" s="13" t="s">
        <v>358</v>
      </c>
      <c r="B44" s="13">
        <v>0</v>
      </c>
      <c r="C44" s="13">
        <v>100</v>
      </c>
    </row>
    <row r="45" spans="1:3" x14ac:dyDescent="0.3">
      <c r="A45" s="13" t="s">
        <v>359</v>
      </c>
      <c r="B45" s="13">
        <v>0</v>
      </c>
      <c r="C45" s="13">
        <v>100</v>
      </c>
    </row>
    <row r="46" spans="1:3" x14ac:dyDescent="0.3">
      <c r="A46" s="13" t="s">
        <v>360</v>
      </c>
      <c r="B46" s="13">
        <v>0</v>
      </c>
      <c r="C46" s="13">
        <v>100</v>
      </c>
    </row>
    <row r="47" spans="1:3" x14ac:dyDescent="0.3">
      <c r="A47" s="13" t="s">
        <v>361</v>
      </c>
      <c r="B47" s="13">
        <v>0</v>
      </c>
      <c r="C47" s="13">
        <v>100</v>
      </c>
    </row>
    <row r="48" spans="1:3" x14ac:dyDescent="0.3">
      <c r="A48" s="13" t="s">
        <v>362</v>
      </c>
      <c r="B48" s="13">
        <v>0</v>
      </c>
      <c r="C48" s="13">
        <v>100</v>
      </c>
    </row>
    <row r="49" spans="1:3" x14ac:dyDescent="0.3">
      <c r="A49" s="13" t="s">
        <v>363</v>
      </c>
      <c r="B49" s="13">
        <v>0</v>
      </c>
      <c r="C49" s="13">
        <v>100</v>
      </c>
    </row>
    <row r="50" spans="1:3" x14ac:dyDescent="0.3">
      <c r="A50" s="13" t="s">
        <v>364</v>
      </c>
      <c r="B50" s="13">
        <v>0</v>
      </c>
      <c r="C50" s="13">
        <v>100</v>
      </c>
    </row>
    <row r="51" spans="1:3" x14ac:dyDescent="0.3">
      <c r="A51" s="13" t="s">
        <v>365</v>
      </c>
      <c r="B51" s="13">
        <v>0</v>
      </c>
      <c r="C51" s="13">
        <v>100</v>
      </c>
    </row>
    <row r="52" spans="1:3" x14ac:dyDescent="0.3">
      <c r="A52" s="13" t="s">
        <v>366</v>
      </c>
      <c r="B52" s="13">
        <v>0</v>
      </c>
      <c r="C52" s="13">
        <v>100</v>
      </c>
    </row>
    <row r="53" spans="1:3" x14ac:dyDescent="0.3">
      <c r="A53" s="13" t="s">
        <v>367</v>
      </c>
      <c r="B53" s="13">
        <v>0</v>
      </c>
      <c r="C53" s="13">
        <v>100</v>
      </c>
    </row>
    <row r="54" spans="1:3" x14ac:dyDescent="0.3">
      <c r="A54" s="13" t="s">
        <v>368</v>
      </c>
      <c r="B54" s="13">
        <v>0</v>
      </c>
      <c r="C54" s="13">
        <v>100</v>
      </c>
    </row>
    <row r="55" spans="1:3" x14ac:dyDescent="0.3">
      <c r="A55" s="13" t="s">
        <v>369</v>
      </c>
      <c r="B55" s="13">
        <v>0</v>
      </c>
      <c r="C55" s="13">
        <v>100</v>
      </c>
    </row>
    <row r="56" spans="1:3" x14ac:dyDescent="0.3">
      <c r="A56" s="13" t="s">
        <v>370</v>
      </c>
      <c r="B56" s="13">
        <v>0</v>
      </c>
      <c r="C56" s="13">
        <v>100</v>
      </c>
    </row>
    <row r="57" spans="1:3" x14ac:dyDescent="0.3">
      <c r="A57" s="13" t="s">
        <v>371</v>
      </c>
      <c r="B57" s="13">
        <v>0</v>
      </c>
      <c r="C57" s="13">
        <v>100</v>
      </c>
    </row>
    <row r="58" spans="1:3" x14ac:dyDescent="0.3">
      <c r="A58" s="13" t="s">
        <v>372</v>
      </c>
      <c r="B58" s="13">
        <v>0</v>
      </c>
      <c r="C58" s="13">
        <v>100</v>
      </c>
    </row>
    <row r="59" spans="1:3" x14ac:dyDescent="0.3">
      <c r="A59" s="13" t="s">
        <v>373</v>
      </c>
      <c r="B59" s="13">
        <v>0</v>
      </c>
      <c r="C59" s="13">
        <v>100</v>
      </c>
    </row>
    <row r="60" spans="1:3" x14ac:dyDescent="0.3">
      <c r="A60" s="13" t="s">
        <v>374</v>
      </c>
      <c r="B60" s="13">
        <v>0</v>
      </c>
      <c r="C60" s="13">
        <v>100</v>
      </c>
    </row>
    <row r="61" spans="1:3" x14ac:dyDescent="0.3">
      <c r="A61" s="13" t="s">
        <v>375</v>
      </c>
      <c r="B61" s="13">
        <v>0</v>
      </c>
      <c r="C61" s="13">
        <v>100</v>
      </c>
    </row>
    <row r="62" spans="1:3" x14ac:dyDescent="0.3">
      <c r="A62" s="13" t="s">
        <v>376</v>
      </c>
      <c r="B62" s="13">
        <v>0</v>
      </c>
      <c r="C62" s="13">
        <v>100</v>
      </c>
    </row>
    <row r="63" spans="1:3" x14ac:dyDescent="0.3">
      <c r="A63" s="13" t="s">
        <v>377</v>
      </c>
      <c r="B63" s="13">
        <v>0</v>
      </c>
      <c r="C63" s="13">
        <v>100</v>
      </c>
    </row>
    <row r="64" spans="1:3" x14ac:dyDescent="0.3">
      <c r="A64" s="13" t="s">
        <v>378</v>
      </c>
      <c r="B64" s="13">
        <v>0</v>
      </c>
      <c r="C64" s="13">
        <v>100</v>
      </c>
    </row>
    <row r="65" spans="1:3" x14ac:dyDescent="0.3">
      <c r="A65" s="13" t="s">
        <v>379</v>
      </c>
      <c r="B65" s="13">
        <v>0</v>
      </c>
      <c r="C65" s="13">
        <v>100</v>
      </c>
    </row>
    <row r="66" spans="1:3" x14ac:dyDescent="0.3">
      <c r="A66" s="13" t="s">
        <v>380</v>
      </c>
      <c r="B66" s="13">
        <v>0</v>
      </c>
      <c r="C66" s="13">
        <v>100</v>
      </c>
    </row>
    <row r="67" spans="1:3" x14ac:dyDescent="0.3">
      <c r="A67" s="13" t="s">
        <v>381</v>
      </c>
      <c r="B67" s="13">
        <v>0</v>
      </c>
      <c r="C67" s="13">
        <v>100</v>
      </c>
    </row>
    <row r="68" spans="1:3" x14ac:dyDescent="0.3">
      <c r="A68" s="13" t="s">
        <v>382</v>
      </c>
      <c r="B68" s="13">
        <v>0</v>
      </c>
      <c r="C68" s="13">
        <v>100</v>
      </c>
    </row>
    <row r="69" spans="1:3" x14ac:dyDescent="0.3">
      <c r="A69" s="13" t="s">
        <v>383</v>
      </c>
      <c r="B69" s="13">
        <v>0</v>
      </c>
      <c r="C69" s="13">
        <v>100</v>
      </c>
    </row>
    <row r="70" spans="1:3" x14ac:dyDescent="0.3">
      <c r="A70" s="13" t="s">
        <v>384</v>
      </c>
      <c r="B70" s="13">
        <v>0</v>
      </c>
      <c r="C70" s="13">
        <v>100</v>
      </c>
    </row>
    <row r="71" spans="1:3" x14ac:dyDescent="0.3">
      <c r="A71" s="13" t="s">
        <v>385</v>
      </c>
      <c r="B71" s="13">
        <v>0</v>
      </c>
      <c r="C71" s="13">
        <v>100</v>
      </c>
    </row>
    <row r="72" spans="1:3" x14ac:dyDescent="0.3">
      <c r="A72" s="13" t="s">
        <v>386</v>
      </c>
      <c r="B72" s="13">
        <v>0</v>
      </c>
      <c r="C72" s="13">
        <v>100</v>
      </c>
    </row>
    <row r="73" spans="1:3" x14ac:dyDescent="0.3">
      <c r="A73" s="13" t="s">
        <v>387</v>
      </c>
      <c r="B73" s="13">
        <v>0</v>
      </c>
      <c r="C73" s="13">
        <v>100</v>
      </c>
    </row>
    <row r="74" spans="1:3" x14ac:dyDescent="0.3">
      <c r="A74" s="13" t="s">
        <v>388</v>
      </c>
      <c r="B74" s="13">
        <v>0</v>
      </c>
      <c r="C74" s="13">
        <v>100</v>
      </c>
    </row>
    <row r="75" spans="1:3" x14ac:dyDescent="0.3">
      <c r="A75" s="13" t="s">
        <v>389</v>
      </c>
      <c r="B75" s="13">
        <v>0</v>
      </c>
      <c r="C75" s="13">
        <v>100</v>
      </c>
    </row>
    <row r="76" spans="1:3" x14ac:dyDescent="0.3">
      <c r="A76" s="13" t="s">
        <v>390</v>
      </c>
      <c r="B76" s="13">
        <v>0</v>
      </c>
      <c r="C76" s="13">
        <v>100</v>
      </c>
    </row>
    <row r="77" spans="1:3" x14ac:dyDescent="0.3">
      <c r="A77" s="13" t="s">
        <v>391</v>
      </c>
      <c r="B77" s="13">
        <v>0</v>
      </c>
      <c r="C77" s="13">
        <v>100</v>
      </c>
    </row>
    <row r="78" spans="1:3" x14ac:dyDescent="0.3">
      <c r="A78" s="13" t="s">
        <v>392</v>
      </c>
      <c r="B78" s="13">
        <v>0</v>
      </c>
      <c r="C78" s="13">
        <v>100</v>
      </c>
    </row>
    <row r="79" spans="1:3" x14ac:dyDescent="0.3">
      <c r="A79" s="13" t="s">
        <v>393</v>
      </c>
      <c r="B79" s="13">
        <v>0</v>
      </c>
      <c r="C79" s="13">
        <v>100</v>
      </c>
    </row>
    <row r="80" spans="1:3" x14ac:dyDescent="0.3">
      <c r="A80" s="13" t="s">
        <v>394</v>
      </c>
      <c r="B80" s="13">
        <v>0</v>
      </c>
      <c r="C80" s="13">
        <v>100</v>
      </c>
    </row>
    <row r="81" spans="1:3" x14ac:dyDescent="0.3">
      <c r="A81" s="13" t="s">
        <v>395</v>
      </c>
      <c r="B81" s="13">
        <v>0</v>
      </c>
      <c r="C81" s="13">
        <v>79</v>
      </c>
    </row>
    <row r="82" spans="1:3" x14ac:dyDescent="0.3">
      <c r="A82" s="13" t="s">
        <v>396</v>
      </c>
      <c r="B82" s="13">
        <v>0</v>
      </c>
      <c r="C82" s="13">
        <v>100</v>
      </c>
    </row>
    <row r="83" spans="1:3" x14ac:dyDescent="0.3">
      <c r="A83" s="13" t="s">
        <v>397</v>
      </c>
      <c r="B83" s="13">
        <v>0</v>
      </c>
      <c r="C83" s="13">
        <v>100</v>
      </c>
    </row>
    <row r="84" spans="1:3" x14ac:dyDescent="0.3">
      <c r="A84" s="13" t="s">
        <v>398</v>
      </c>
      <c r="B84" s="13">
        <v>0</v>
      </c>
      <c r="C84" s="13">
        <v>100</v>
      </c>
    </row>
    <row r="85" spans="1:3" x14ac:dyDescent="0.3">
      <c r="A85" s="13" t="s">
        <v>399</v>
      </c>
      <c r="B85" s="13">
        <v>0</v>
      </c>
      <c r="C85" s="13">
        <v>100</v>
      </c>
    </row>
    <row r="86" spans="1:3" x14ac:dyDescent="0.3">
      <c r="A86" s="13" t="s">
        <v>400</v>
      </c>
      <c r="B86" s="13">
        <v>0</v>
      </c>
      <c r="C86" s="13">
        <v>100</v>
      </c>
    </row>
    <row r="87" spans="1:3" x14ac:dyDescent="0.3">
      <c r="A87" s="13" t="s">
        <v>401</v>
      </c>
      <c r="B87" s="13">
        <v>0</v>
      </c>
      <c r="C87" s="13">
        <v>100</v>
      </c>
    </row>
    <row r="88" spans="1:3" x14ac:dyDescent="0.3">
      <c r="A88" s="13" t="s">
        <v>402</v>
      </c>
      <c r="B88" s="13">
        <v>0</v>
      </c>
      <c r="C88" s="13">
        <v>100</v>
      </c>
    </row>
    <row r="89" spans="1:3" x14ac:dyDescent="0.3">
      <c r="A89" s="13" t="s">
        <v>403</v>
      </c>
      <c r="B89" s="13">
        <v>0</v>
      </c>
      <c r="C89" s="13">
        <v>100</v>
      </c>
    </row>
    <row r="90" spans="1:3" x14ac:dyDescent="0.3">
      <c r="A90" s="13" t="s">
        <v>404</v>
      </c>
      <c r="B90" s="13">
        <v>0</v>
      </c>
      <c r="C90" s="13">
        <v>100</v>
      </c>
    </row>
    <row r="91" spans="1:3" x14ac:dyDescent="0.3">
      <c r="A91" s="13" t="s">
        <v>405</v>
      </c>
      <c r="B91" s="13">
        <v>0</v>
      </c>
      <c r="C91" s="13">
        <v>100</v>
      </c>
    </row>
    <row r="92" spans="1:3" x14ac:dyDescent="0.3">
      <c r="A92" s="13" t="s">
        <v>406</v>
      </c>
      <c r="B92" s="13">
        <v>0</v>
      </c>
      <c r="C92" s="13">
        <v>100</v>
      </c>
    </row>
    <row r="93" spans="1:3" x14ac:dyDescent="0.3">
      <c r="A93" s="13" t="s">
        <v>407</v>
      </c>
      <c r="B93" s="13">
        <v>0</v>
      </c>
      <c r="C93" s="13">
        <v>100</v>
      </c>
    </row>
    <row r="94" spans="1:3" x14ac:dyDescent="0.3">
      <c r="A94" s="13" t="s">
        <v>408</v>
      </c>
      <c r="B94" s="13">
        <v>0</v>
      </c>
      <c r="C94" s="13">
        <v>100</v>
      </c>
    </row>
    <row r="95" spans="1:3" x14ac:dyDescent="0.3">
      <c r="A95" s="13" t="s">
        <v>409</v>
      </c>
      <c r="B95" s="13">
        <v>0</v>
      </c>
      <c r="C95" s="13">
        <v>100</v>
      </c>
    </row>
    <row r="96" spans="1:3" x14ac:dyDescent="0.3">
      <c r="A96" s="13" t="s">
        <v>410</v>
      </c>
      <c r="B96" s="13">
        <v>0</v>
      </c>
      <c r="C96" s="13">
        <v>100</v>
      </c>
    </row>
    <row r="97" spans="1:3" x14ac:dyDescent="0.3">
      <c r="A97" s="13" t="s">
        <v>411</v>
      </c>
      <c r="B97" s="13">
        <v>0</v>
      </c>
      <c r="C97" s="13">
        <v>100</v>
      </c>
    </row>
    <row r="98" spans="1:3" x14ac:dyDescent="0.3">
      <c r="A98" s="13" t="s">
        <v>412</v>
      </c>
      <c r="B98" s="13">
        <v>0</v>
      </c>
      <c r="C98" s="13">
        <v>100</v>
      </c>
    </row>
    <row r="99" spans="1:3" x14ac:dyDescent="0.3">
      <c r="A99" s="13" t="s">
        <v>413</v>
      </c>
      <c r="B99" s="13">
        <v>0</v>
      </c>
      <c r="C99" s="13">
        <v>100</v>
      </c>
    </row>
    <row r="100" spans="1:3" x14ac:dyDescent="0.3">
      <c r="A100" s="13" t="s">
        <v>414</v>
      </c>
      <c r="B100" s="13">
        <v>0</v>
      </c>
      <c r="C100" s="13">
        <v>100</v>
      </c>
    </row>
    <row r="101" spans="1:3" x14ac:dyDescent="0.3">
      <c r="A101" s="13" t="s">
        <v>415</v>
      </c>
      <c r="B101" s="13">
        <v>0</v>
      </c>
      <c r="C101" s="13">
        <v>100</v>
      </c>
    </row>
    <row r="102" spans="1:3" x14ac:dyDescent="0.3">
      <c r="A102" s="13" t="s">
        <v>416</v>
      </c>
      <c r="B102" s="13">
        <v>0</v>
      </c>
      <c r="C102" s="13">
        <v>100</v>
      </c>
    </row>
    <row r="103" spans="1:3" x14ac:dyDescent="0.3">
      <c r="A103" s="13" t="s">
        <v>417</v>
      </c>
      <c r="B103" s="13">
        <v>0</v>
      </c>
      <c r="C103" s="13">
        <v>100</v>
      </c>
    </row>
    <row r="104" spans="1:3" x14ac:dyDescent="0.3">
      <c r="A104" s="13" t="s">
        <v>418</v>
      </c>
      <c r="B104" s="13">
        <v>0</v>
      </c>
      <c r="C104" s="13">
        <v>100</v>
      </c>
    </row>
    <row r="105" spans="1:3" x14ac:dyDescent="0.3">
      <c r="A105" s="13" t="s">
        <v>419</v>
      </c>
      <c r="B105" s="13">
        <v>0</v>
      </c>
      <c r="C105" s="13">
        <v>100</v>
      </c>
    </row>
    <row r="106" spans="1:3" x14ac:dyDescent="0.3">
      <c r="A106" s="13" t="s">
        <v>420</v>
      </c>
      <c r="B106" s="13">
        <v>0</v>
      </c>
      <c r="C106" s="13">
        <v>100</v>
      </c>
    </row>
    <row r="107" spans="1:3" x14ac:dyDescent="0.3">
      <c r="A107" s="13" t="s">
        <v>421</v>
      </c>
      <c r="B107" s="13">
        <v>0</v>
      </c>
      <c r="C107" s="13">
        <v>100</v>
      </c>
    </row>
    <row r="108" spans="1:3" x14ac:dyDescent="0.3">
      <c r="A108" s="13" t="s">
        <v>422</v>
      </c>
      <c r="B108" s="13">
        <v>0</v>
      </c>
      <c r="C108" s="13">
        <v>100</v>
      </c>
    </row>
    <row r="109" spans="1:3" x14ac:dyDescent="0.3">
      <c r="A109" s="13" t="s">
        <v>423</v>
      </c>
      <c r="B109" s="13">
        <v>0</v>
      </c>
      <c r="C109" s="13">
        <v>100</v>
      </c>
    </row>
    <row r="110" spans="1:3" x14ac:dyDescent="0.3">
      <c r="A110" s="13" t="s">
        <v>424</v>
      </c>
      <c r="B110" s="13">
        <v>0</v>
      </c>
      <c r="C110" s="13">
        <v>100</v>
      </c>
    </row>
    <row r="111" spans="1:3" x14ac:dyDescent="0.3">
      <c r="A111" s="13" t="s">
        <v>425</v>
      </c>
      <c r="B111" s="13">
        <v>0</v>
      </c>
      <c r="C111" s="13">
        <v>100</v>
      </c>
    </row>
    <row r="112" spans="1:3" x14ac:dyDescent="0.3">
      <c r="A112" s="13" t="s">
        <v>426</v>
      </c>
      <c r="B112" s="13">
        <v>0</v>
      </c>
      <c r="C112" s="13">
        <v>100</v>
      </c>
    </row>
    <row r="113" spans="1:3" x14ac:dyDescent="0.3">
      <c r="A113" s="13" t="s">
        <v>427</v>
      </c>
      <c r="B113" s="13">
        <v>0</v>
      </c>
      <c r="C113" s="13">
        <v>100</v>
      </c>
    </row>
    <row r="114" spans="1:3" x14ac:dyDescent="0.3">
      <c r="A114" s="13" t="s">
        <v>428</v>
      </c>
      <c r="B114" s="13">
        <v>0</v>
      </c>
      <c r="C114" s="13">
        <v>100</v>
      </c>
    </row>
    <row r="115" spans="1:3" x14ac:dyDescent="0.3">
      <c r="A115" s="13" t="s">
        <v>429</v>
      </c>
      <c r="B115" s="13">
        <v>0</v>
      </c>
      <c r="C115" s="13">
        <v>100</v>
      </c>
    </row>
    <row r="116" spans="1:3" x14ac:dyDescent="0.3">
      <c r="A116" s="13" t="s">
        <v>430</v>
      </c>
      <c r="B116" s="13">
        <v>0</v>
      </c>
      <c r="C116" s="13">
        <v>100</v>
      </c>
    </row>
    <row r="117" spans="1:3" x14ac:dyDescent="0.3">
      <c r="A117" s="13" t="s">
        <v>431</v>
      </c>
      <c r="B117" s="13">
        <v>0</v>
      </c>
      <c r="C117" s="13">
        <v>100</v>
      </c>
    </row>
    <row r="118" spans="1:3" x14ac:dyDescent="0.3">
      <c r="A118" s="13" t="s">
        <v>432</v>
      </c>
      <c r="B118" s="13">
        <v>0</v>
      </c>
      <c r="C118" s="13">
        <v>100</v>
      </c>
    </row>
    <row r="119" spans="1:3" x14ac:dyDescent="0.3">
      <c r="A119" s="13" t="s">
        <v>433</v>
      </c>
      <c r="B119" s="13">
        <v>0</v>
      </c>
      <c r="C119" s="13">
        <v>100</v>
      </c>
    </row>
    <row r="120" spans="1:3" x14ac:dyDescent="0.3">
      <c r="A120" s="13" t="s">
        <v>434</v>
      </c>
      <c r="B120" s="13">
        <v>0</v>
      </c>
      <c r="C120" s="13">
        <v>100</v>
      </c>
    </row>
    <row r="121" spans="1:3" x14ac:dyDescent="0.3">
      <c r="A121" s="13" t="s">
        <v>435</v>
      </c>
      <c r="B121" s="13">
        <v>0</v>
      </c>
      <c r="C121" s="13">
        <v>100</v>
      </c>
    </row>
    <row r="122" spans="1:3" x14ac:dyDescent="0.3">
      <c r="A122" s="13" t="s">
        <v>436</v>
      </c>
      <c r="B122" s="13">
        <v>0</v>
      </c>
      <c r="C122" s="13">
        <v>100</v>
      </c>
    </row>
    <row r="123" spans="1:3" x14ac:dyDescent="0.3">
      <c r="A123" s="13" t="s">
        <v>437</v>
      </c>
      <c r="B123" s="13">
        <v>0</v>
      </c>
      <c r="C123" s="13">
        <v>100</v>
      </c>
    </row>
    <row r="124" spans="1:3" x14ac:dyDescent="0.3">
      <c r="A124" s="13" t="s">
        <v>438</v>
      </c>
      <c r="B124" s="13">
        <v>0</v>
      </c>
      <c r="C124" s="13">
        <v>100</v>
      </c>
    </row>
    <row r="125" spans="1:3" x14ac:dyDescent="0.3">
      <c r="A125" s="13" t="s">
        <v>439</v>
      </c>
      <c r="B125" s="13">
        <v>4.5</v>
      </c>
      <c r="C125" s="13">
        <v>100</v>
      </c>
    </row>
    <row r="126" spans="1:3" x14ac:dyDescent="0.3">
      <c r="A126" s="13" t="s">
        <v>440</v>
      </c>
      <c r="B126" s="13">
        <v>4.0999999999999996</v>
      </c>
      <c r="C126" s="13">
        <v>100</v>
      </c>
    </row>
    <row r="127" spans="1:3" x14ac:dyDescent="0.3">
      <c r="A127" s="13" t="s">
        <v>441</v>
      </c>
      <c r="B127" s="13">
        <v>0.1</v>
      </c>
      <c r="C127" s="13">
        <v>100</v>
      </c>
    </row>
    <row r="128" spans="1:3" x14ac:dyDescent="0.3">
      <c r="A128" s="13" t="s">
        <v>442</v>
      </c>
      <c r="B128" s="13">
        <v>0</v>
      </c>
      <c r="C128" s="13">
        <v>100</v>
      </c>
    </row>
    <row r="129" spans="1:3" x14ac:dyDescent="0.3">
      <c r="A129" s="13" t="s">
        <v>443</v>
      </c>
      <c r="B129" s="13">
        <v>0</v>
      </c>
      <c r="C129" s="13">
        <v>100</v>
      </c>
    </row>
    <row r="130" spans="1:3" x14ac:dyDescent="0.3">
      <c r="A130" s="13" t="s">
        <v>444</v>
      </c>
      <c r="B130" s="13">
        <v>0</v>
      </c>
      <c r="C130" s="13">
        <v>100</v>
      </c>
    </row>
    <row r="131" spans="1:3" x14ac:dyDescent="0.3">
      <c r="A131" s="13" t="s">
        <v>445</v>
      </c>
      <c r="B131" s="13">
        <v>0</v>
      </c>
      <c r="C131" s="13">
        <v>100</v>
      </c>
    </row>
    <row r="132" spans="1:3" x14ac:dyDescent="0.3">
      <c r="A132" s="13" t="s">
        <v>446</v>
      </c>
      <c r="B132" s="13">
        <v>0.1</v>
      </c>
      <c r="C132" s="13">
        <v>100</v>
      </c>
    </row>
    <row r="133" spans="1:3" x14ac:dyDescent="0.3">
      <c r="A133" s="13" t="s">
        <v>447</v>
      </c>
      <c r="B133" s="13">
        <v>0.1</v>
      </c>
      <c r="C133" s="13">
        <v>100</v>
      </c>
    </row>
    <row r="134" spans="1:3" x14ac:dyDescent="0.3">
      <c r="A134" s="13" t="s">
        <v>448</v>
      </c>
      <c r="B134" s="13">
        <v>0</v>
      </c>
      <c r="C134" s="13">
        <v>100</v>
      </c>
    </row>
    <row r="135" spans="1:3" x14ac:dyDescent="0.3">
      <c r="A135" s="13" t="s">
        <v>449</v>
      </c>
      <c r="B135" s="13">
        <v>0</v>
      </c>
      <c r="C135" s="13">
        <v>100</v>
      </c>
    </row>
    <row r="136" spans="1:3" x14ac:dyDescent="0.3">
      <c r="A136" s="13" t="s">
        <v>450</v>
      </c>
      <c r="B136" s="13">
        <v>0</v>
      </c>
      <c r="C136" s="13">
        <v>100</v>
      </c>
    </row>
    <row r="137" spans="1:3" x14ac:dyDescent="0.3">
      <c r="A137" s="13" t="s">
        <v>451</v>
      </c>
      <c r="B137" s="13">
        <v>0</v>
      </c>
      <c r="C137" s="13">
        <v>100</v>
      </c>
    </row>
    <row r="138" spans="1:3" x14ac:dyDescent="0.3">
      <c r="A138" s="13" t="s">
        <v>452</v>
      </c>
      <c r="B138" s="13">
        <v>0</v>
      </c>
      <c r="C138" s="13">
        <v>100</v>
      </c>
    </row>
    <row r="139" spans="1:3" x14ac:dyDescent="0.3">
      <c r="A139" s="13" t="s">
        <v>453</v>
      </c>
      <c r="B139" s="13">
        <v>0</v>
      </c>
      <c r="C139" s="13">
        <v>100</v>
      </c>
    </row>
    <row r="140" spans="1:3" x14ac:dyDescent="0.3">
      <c r="A140" s="13" t="s">
        <v>454</v>
      </c>
      <c r="B140" s="13">
        <v>0</v>
      </c>
      <c r="C140" s="13">
        <v>100</v>
      </c>
    </row>
    <row r="141" spans="1:3" x14ac:dyDescent="0.3">
      <c r="A141" s="13" t="s">
        <v>455</v>
      </c>
      <c r="B141" s="13">
        <v>0</v>
      </c>
      <c r="C141" s="13">
        <v>100</v>
      </c>
    </row>
    <row r="142" spans="1:3" x14ac:dyDescent="0.3">
      <c r="A142" s="13" t="s">
        <v>456</v>
      </c>
      <c r="B142" s="13">
        <v>0.4</v>
      </c>
      <c r="C142" s="13">
        <v>100</v>
      </c>
    </row>
    <row r="143" spans="1:3" x14ac:dyDescent="0.3">
      <c r="A143" s="13" t="s">
        <v>457</v>
      </c>
      <c r="B143" s="13">
        <v>1</v>
      </c>
      <c r="C143" s="13">
        <v>100</v>
      </c>
    </row>
    <row r="144" spans="1:3" x14ac:dyDescent="0.3">
      <c r="A144" s="13" t="s">
        <v>458</v>
      </c>
      <c r="B144" s="13">
        <v>0.1</v>
      </c>
      <c r="C144" s="13">
        <v>100</v>
      </c>
    </row>
    <row r="145" spans="1:3" x14ac:dyDescent="0.3">
      <c r="A145" s="13" t="s">
        <v>459</v>
      </c>
      <c r="B145" s="13">
        <v>0</v>
      </c>
      <c r="C145" s="13">
        <v>100</v>
      </c>
    </row>
    <row r="146" spans="1:3" x14ac:dyDescent="0.3">
      <c r="A146" s="13" t="s">
        <v>460</v>
      </c>
      <c r="B146" s="13">
        <v>0</v>
      </c>
      <c r="C146" s="13">
        <v>100</v>
      </c>
    </row>
    <row r="147" spans="1:3" x14ac:dyDescent="0.3">
      <c r="A147" s="13" t="s">
        <v>461</v>
      </c>
      <c r="B147" s="13">
        <v>0</v>
      </c>
      <c r="C147" s="13">
        <v>100</v>
      </c>
    </row>
    <row r="148" spans="1:3" x14ac:dyDescent="0.3">
      <c r="A148" s="13" t="s">
        <v>462</v>
      </c>
      <c r="B148" s="13">
        <v>3.1</v>
      </c>
      <c r="C148" s="13">
        <v>100</v>
      </c>
    </row>
    <row r="149" spans="1:3" x14ac:dyDescent="0.3">
      <c r="A149" s="13" t="s">
        <v>463</v>
      </c>
      <c r="B149" s="13">
        <v>0.5</v>
      </c>
      <c r="C149" s="13">
        <v>100</v>
      </c>
    </row>
    <row r="150" spans="1:3" x14ac:dyDescent="0.3">
      <c r="A150" s="13" t="s">
        <v>464</v>
      </c>
      <c r="B150" s="13">
        <v>0</v>
      </c>
      <c r="C150" s="13">
        <v>100</v>
      </c>
    </row>
    <row r="151" spans="1:3" x14ac:dyDescent="0.3">
      <c r="A151" s="13" t="s">
        <v>465</v>
      </c>
      <c r="B151" s="13">
        <v>0</v>
      </c>
      <c r="C151" s="13">
        <v>100</v>
      </c>
    </row>
    <row r="152" spans="1:3" x14ac:dyDescent="0.3">
      <c r="A152" s="13" t="s">
        <v>466</v>
      </c>
      <c r="B152" s="13">
        <v>0</v>
      </c>
      <c r="C152" s="13">
        <v>100</v>
      </c>
    </row>
    <row r="153" spans="1:3" x14ac:dyDescent="0.3">
      <c r="A153" s="13" t="s">
        <v>467</v>
      </c>
      <c r="B153" s="13">
        <v>0</v>
      </c>
      <c r="C153" s="13">
        <v>100</v>
      </c>
    </row>
    <row r="154" spans="1:3" x14ac:dyDescent="0.3">
      <c r="A154" s="13" t="s">
        <v>468</v>
      </c>
      <c r="B154" s="13">
        <v>0.1</v>
      </c>
      <c r="C154" s="13">
        <v>100</v>
      </c>
    </row>
    <row r="155" spans="1:3" x14ac:dyDescent="0.3">
      <c r="A155" s="13" t="s">
        <v>469</v>
      </c>
      <c r="B155" s="13">
        <v>0</v>
      </c>
      <c r="C155" s="13">
        <v>100</v>
      </c>
    </row>
    <row r="156" spans="1:3" x14ac:dyDescent="0.3">
      <c r="A156" s="13" t="s">
        <v>470</v>
      </c>
      <c r="B156" s="13">
        <v>0</v>
      </c>
      <c r="C156" s="13">
        <v>100</v>
      </c>
    </row>
    <row r="157" spans="1:3" x14ac:dyDescent="0.3">
      <c r="A157" s="13" t="s">
        <v>471</v>
      </c>
      <c r="B157" s="13">
        <v>0</v>
      </c>
      <c r="C157" s="13">
        <v>100</v>
      </c>
    </row>
    <row r="158" spans="1:3" x14ac:dyDescent="0.3">
      <c r="A158" s="13" t="s">
        <v>472</v>
      </c>
      <c r="B158" s="13">
        <v>0</v>
      </c>
      <c r="C158" s="13">
        <v>100</v>
      </c>
    </row>
    <row r="159" spans="1:3" x14ac:dyDescent="0.3">
      <c r="A159" s="13" t="s">
        <v>473</v>
      </c>
      <c r="B159" s="13">
        <v>0</v>
      </c>
      <c r="C159" s="13">
        <v>100</v>
      </c>
    </row>
    <row r="160" spans="1:3" x14ac:dyDescent="0.3">
      <c r="A160" s="13" t="s">
        <v>474</v>
      </c>
      <c r="B160" s="13">
        <v>0</v>
      </c>
      <c r="C160" s="13">
        <v>100</v>
      </c>
    </row>
    <row r="161" spans="1:3" x14ac:dyDescent="0.3">
      <c r="A161" s="13" t="s">
        <v>475</v>
      </c>
      <c r="B161" s="13">
        <v>0</v>
      </c>
      <c r="C161" s="13">
        <v>100</v>
      </c>
    </row>
    <row r="162" spans="1:3" x14ac:dyDescent="0.3">
      <c r="A162" s="13" t="s">
        <v>476</v>
      </c>
      <c r="B162" s="13">
        <v>0</v>
      </c>
      <c r="C162" s="13">
        <v>100</v>
      </c>
    </row>
    <row r="163" spans="1:3" x14ac:dyDescent="0.3">
      <c r="A163" s="13" t="s">
        <v>477</v>
      </c>
      <c r="B163" s="13">
        <v>0</v>
      </c>
      <c r="C163" s="13">
        <v>100</v>
      </c>
    </row>
    <row r="164" spans="1:3" x14ac:dyDescent="0.3">
      <c r="A164" s="13" t="s">
        <v>478</v>
      </c>
      <c r="B164" s="13">
        <v>0</v>
      </c>
      <c r="C164" s="13">
        <v>100</v>
      </c>
    </row>
    <row r="165" spans="1:3" x14ac:dyDescent="0.3">
      <c r="A165" s="13" t="s">
        <v>479</v>
      </c>
      <c r="B165" s="13">
        <v>0</v>
      </c>
      <c r="C165" s="13">
        <v>100</v>
      </c>
    </row>
    <row r="166" spans="1:3" x14ac:dyDescent="0.3">
      <c r="A166" s="13" t="s">
        <v>480</v>
      </c>
      <c r="B166" s="13">
        <v>2.2000000000000002</v>
      </c>
      <c r="C166" s="13">
        <v>100</v>
      </c>
    </row>
    <row r="167" spans="1:3" x14ac:dyDescent="0.3">
      <c r="A167" s="13" t="s">
        <v>481</v>
      </c>
      <c r="B167" s="13">
        <v>0</v>
      </c>
      <c r="C167" s="13">
        <v>100</v>
      </c>
    </row>
    <row r="168" spans="1:3" x14ac:dyDescent="0.3">
      <c r="A168" s="13" t="s">
        <v>482</v>
      </c>
      <c r="B168" s="13">
        <v>0</v>
      </c>
      <c r="C168" s="13">
        <v>100</v>
      </c>
    </row>
    <row r="169" spans="1:3" x14ac:dyDescent="0.3">
      <c r="A169" s="13" t="s">
        <v>483</v>
      </c>
      <c r="B169" s="13">
        <v>0.1</v>
      </c>
      <c r="C169" s="13">
        <v>100</v>
      </c>
    </row>
    <row r="170" spans="1:3" x14ac:dyDescent="0.3">
      <c r="A170" s="13" t="s">
        <v>484</v>
      </c>
      <c r="B170" s="13">
        <v>0.1</v>
      </c>
      <c r="C170" s="13">
        <v>100</v>
      </c>
    </row>
    <row r="171" spans="1:3" x14ac:dyDescent="0.3">
      <c r="A171" s="13" t="s">
        <v>485</v>
      </c>
      <c r="B171" s="13">
        <v>0</v>
      </c>
      <c r="C171" s="13">
        <v>100</v>
      </c>
    </row>
    <row r="172" spans="1:3" x14ac:dyDescent="0.3">
      <c r="A172" s="13" t="s">
        <v>486</v>
      </c>
      <c r="B172" s="13">
        <v>0</v>
      </c>
      <c r="C172" s="13">
        <v>100</v>
      </c>
    </row>
    <row r="173" spans="1:3" x14ac:dyDescent="0.3">
      <c r="A173" s="13" t="s">
        <v>487</v>
      </c>
      <c r="B173" s="13">
        <v>0</v>
      </c>
      <c r="C173" s="13">
        <v>100</v>
      </c>
    </row>
    <row r="174" spans="1:3" x14ac:dyDescent="0.3">
      <c r="A174" s="13" t="s">
        <v>488</v>
      </c>
      <c r="B174" s="13">
        <v>0</v>
      </c>
      <c r="C174" s="13">
        <v>100</v>
      </c>
    </row>
    <row r="175" spans="1:3" x14ac:dyDescent="0.3">
      <c r="A175" s="13" t="s">
        <v>489</v>
      </c>
      <c r="B175" s="13">
        <v>0</v>
      </c>
      <c r="C175" s="13">
        <v>100</v>
      </c>
    </row>
    <row r="176" spans="1:3" x14ac:dyDescent="0.3">
      <c r="A176" s="13" t="s">
        <v>490</v>
      </c>
      <c r="B176" s="13">
        <v>0</v>
      </c>
      <c r="C176" s="13">
        <v>100</v>
      </c>
    </row>
    <row r="177" spans="1:3" x14ac:dyDescent="0.3">
      <c r="A177" s="13" t="s">
        <v>491</v>
      </c>
      <c r="B177" s="13">
        <v>0</v>
      </c>
      <c r="C177" s="13">
        <v>100</v>
      </c>
    </row>
    <row r="178" spans="1:3" x14ac:dyDescent="0.3">
      <c r="A178" s="13" t="s">
        <v>492</v>
      </c>
      <c r="B178" s="13">
        <v>0</v>
      </c>
      <c r="C178" s="13">
        <v>100</v>
      </c>
    </row>
    <row r="179" spans="1:3" x14ac:dyDescent="0.3">
      <c r="A179" s="13" t="s">
        <v>493</v>
      </c>
      <c r="B179" s="13">
        <v>34.1</v>
      </c>
      <c r="C179" s="13">
        <v>100</v>
      </c>
    </row>
    <row r="180" spans="1:3" x14ac:dyDescent="0.3">
      <c r="A180" s="13" t="s">
        <v>494</v>
      </c>
      <c r="B180" s="13">
        <v>12.1</v>
      </c>
      <c r="C180" s="13">
        <v>100</v>
      </c>
    </row>
    <row r="181" spans="1:3" x14ac:dyDescent="0.3">
      <c r="A181" s="13" t="s">
        <v>495</v>
      </c>
      <c r="B181" s="13">
        <v>3.2</v>
      </c>
      <c r="C181" s="13">
        <v>100</v>
      </c>
    </row>
    <row r="182" spans="1:3" x14ac:dyDescent="0.3">
      <c r="A182" s="13" t="s">
        <v>496</v>
      </c>
      <c r="B182" s="13">
        <v>0</v>
      </c>
      <c r="C182" s="13">
        <v>100</v>
      </c>
    </row>
    <row r="183" spans="1:3" x14ac:dyDescent="0.3">
      <c r="A183" s="13" t="s">
        <v>497</v>
      </c>
      <c r="B183" s="13">
        <v>0.6</v>
      </c>
      <c r="C183" s="13">
        <v>100</v>
      </c>
    </row>
    <row r="184" spans="1:3" x14ac:dyDescent="0.3">
      <c r="A184" s="13" t="s">
        <v>498</v>
      </c>
      <c r="B184" s="13">
        <v>0</v>
      </c>
      <c r="C184" s="13">
        <v>100</v>
      </c>
    </row>
    <row r="185" spans="1:3" x14ac:dyDescent="0.3">
      <c r="A185" s="13" t="s">
        <v>499</v>
      </c>
      <c r="B185" s="13">
        <v>0</v>
      </c>
      <c r="C185" s="13">
        <v>100</v>
      </c>
    </row>
    <row r="186" spans="1:3" x14ac:dyDescent="0.3">
      <c r="A186" s="13" t="s">
        <v>500</v>
      </c>
      <c r="B186" s="13">
        <v>0.1</v>
      </c>
      <c r="C186" s="13">
        <v>100</v>
      </c>
    </row>
    <row r="187" spans="1:3" x14ac:dyDescent="0.3">
      <c r="A187" s="13" t="s">
        <v>501</v>
      </c>
      <c r="B187" s="13">
        <v>0</v>
      </c>
      <c r="C187" s="13">
        <v>100</v>
      </c>
    </row>
    <row r="188" spans="1:3" x14ac:dyDescent="0.3">
      <c r="A188" s="13" t="s">
        <v>502</v>
      </c>
      <c r="B188" s="13">
        <v>0</v>
      </c>
      <c r="C188" s="13">
        <v>100</v>
      </c>
    </row>
    <row r="189" spans="1:3" x14ac:dyDescent="0.3">
      <c r="A189" s="13" t="s">
        <v>503</v>
      </c>
      <c r="B189" s="13">
        <v>0</v>
      </c>
      <c r="C189" s="13">
        <v>100</v>
      </c>
    </row>
    <row r="190" spans="1:3" x14ac:dyDescent="0.3">
      <c r="A190" s="13" t="s">
        <v>504</v>
      </c>
      <c r="B190" s="13">
        <v>0.1</v>
      </c>
      <c r="C190" s="13">
        <v>100</v>
      </c>
    </row>
    <row r="191" spans="1:3" x14ac:dyDescent="0.3">
      <c r="A191" s="13" t="s">
        <v>505</v>
      </c>
      <c r="B191" s="13">
        <v>0</v>
      </c>
      <c r="C191" s="13">
        <v>100</v>
      </c>
    </row>
    <row r="192" spans="1:3" x14ac:dyDescent="0.3">
      <c r="A192" s="13" t="s">
        <v>506</v>
      </c>
      <c r="B192" s="13">
        <v>0</v>
      </c>
      <c r="C192" s="13">
        <v>100</v>
      </c>
    </row>
    <row r="193" spans="1:3" x14ac:dyDescent="0.3">
      <c r="A193" s="13" t="s">
        <v>507</v>
      </c>
      <c r="B193" s="13">
        <v>0</v>
      </c>
      <c r="C193" s="13">
        <v>100</v>
      </c>
    </row>
    <row r="194" spans="1:3" x14ac:dyDescent="0.3">
      <c r="A194" s="13" t="s">
        <v>508</v>
      </c>
      <c r="B194" s="13">
        <v>0</v>
      </c>
      <c r="C194" s="13">
        <v>100</v>
      </c>
    </row>
    <row r="195" spans="1:3" x14ac:dyDescent="0.3">
      <c r="A195" s="13" t="s">
        <v>509</v>
      </c>
      <c r="B195" s="13">
        <v>0</v>
      </c>
      <c r="C195" s="13">
        <v>100</v>
      </c>
    </row>
    <row r="196" spans="1:3" x14ac:dyDescent="0.3">
      <c r="A196" s="13" t="s">
        <v>510</v>
      </c>
      <c r="B196" s="13">
        <v>0</v>
      </c>
      <c r="C196" s="13">
        <v>100</v>
      </c>
    </row>
    <row r="197" spans="1:3" x14ac:dyDescent="0.3">
      <c r="A197" s="13" t="s">
        <v>511</v>
      </c>
      <c r="B197" s="13">
        <v>0</v>
      </c>
      <c r="C197" s="13">
        <v>100</v>
      </c>
    </row>
    <row r="198" spans="1:3" x14ac:dyDescent="0.3">
      <c r="A198" s="13" t="s">
        <v>512</v>
      </c>
      <c r="B198" s="13">
        <v>7.6</v>
      </c>
      <c r="C198" s="13">
        <v>100</v>
      </c>
    </row>
    <row r="199" spans="1:3" x14ac:dyDescent="0.3">
      <c r="A199" s="13" t="s">
        <v>513</v>
      </c>
      <c r="B199" s="13">
        <v>7.1</v>
      </c>
      <c r="C199" s="13">
        <v>100</v>
      </c>
    </row>
    <row r="200" spans="1:3" x14ac:dyDescent="0.3">
      <c r="A200" s="13" t="s">
        <v>514</v>
      </c>
      <c r="B200" s="13">
        <v>0</v>
      </c>
      <c r="C200" s="13">
        <v>100</v>
      </c>
    </row>
    <row r="201" spans="1:3" x14ac:dyDescent="0.3">
      <c r="A201" s="13" t="s">
        <v>515</v>
      </c>
      <c r="B201" s="13">
        <v>0</v>
      </c>
      <c r="C201" s="13">
        <v>100</v>
      </c>
    </row>
    <row r="202" spans="1:3" x14ac:dyDescent="0.3">
      <c r="A202" s="13" t="s">
        <v>516</v>
      </c>
      <c r="B202" s="13">
        <v>0</v>
      </c>
      <c r="C202" s="13">
        <v>100</v>
      </c>
    </row>
    <row r="203" spans="1:3" x14ac:dyDescent="0.3">
      <c r="A203" s="13" t="s">
        <v>517</v>
      </c>
      <c r="B203" s="13">
        <v>0</v>
      </c>
      <c r="C203" s="13">
        <v>100</v>
      </c>
    </row>
    <row r="204" spans="1:3" x14ac:dyDescent="0.3">
      <c r="A204" s="13" t="s">
        <v>518</v>
      </c>
      <c r="B204" s="13">
        <v>0</v>
      </c>
      <c r="C204" s="13">
        <v>100</v>
      </c>
    </row>
    <row r="205" spans="1:3" x14ac:dyDescent="0.3">
      <c r="A205" s="13" t="s">
        <v>519</v>
      </c>
      <c r="B205" s="13">
        <v>0</v>
      </c>
      <c r="C205" s="13">
        <v>100</v>
      </c>
    </row>
    <row r="206" spans="1:3" x14ac:dyDescent="0.3">
      <c r="A206" s="13" t="s">
        <v>520</v>
      </c>
      <c r="B206" s="13">
        <v>0</v>
      </c>
      <c r="C206" s="13">
        <v>100</v>
      </c>
    </row>
    <row r="207" spans="1:3" x14ac:dyDescent="0.3">
      <c r="A207" s="13" t="s">
        <v>521</v>
      </c>
      <c r="B207" s="13">
        <v>0</v>
      </c>
      <c r="C207" s="13">
        <v>100</v>
      </c>
    </row>
    <row r="208" spans="1:3" x14ac:dyDescent="0.3">
      <c r="A208" s="13" t="s">
        <v>522</v>
      </c>
      <c r="B208" s="13">
        <v>0</v>
      </c>
      <c r="C208" s="13">
        <v>100</v>
      </c>
    </row>
    <row r="209" spans="1:3" x14ac:dyDescent="0.3">
      <c r="A209" s="13" t="s">
        <v>523</v>
      </c>
      <c r="B209" s="13">
        <v>31</v>
      </c>
      <c r="C209" s="13">
        <v>100</v>
      </c>
    </row>
    <row r="210" spans="1:3" x14ac:dyDescent="0.3">
      <c r="A210" s="13" t="s">
        <v>524</v>
      </c>
      <c r="B210" s="13">
        <v>0.1</v>
      </c>
      <c r="C210" s="13">
        <v>100</v>
      </c>
    </row>
    <row r="211" spans="1:3" x14ac:dyDescent="0.3">
      <c r="A211" s="13" t="s">
        <v>525</v>
      </c>
      <c r="B211" s="13">
        <v>0</v>
      </c>
      <c r="C211" s="13">
        <v>100</v>
      </c>
    </row>
    <row r="212" spans="1:3" x14ac:dyDescent="0.3">
      <c r="A212" s="13" t="s">
        <v>526</v>
      </c>
      <c r="B212" s="13">
        <v>0</v>
      </c>
      <c r="C212" s="13">
        <v>100</v>
      </c>
    </row>
    <row r="213" spans="1:3" x14ac:dyDescent="0.3">
      <c r="A213" s="13" t="s">
        <v>527</v>
      </c>
      <c r="B213" s="13">
        <v>0</v>
      </c>
      <c r="C213" s="13">
        <v>100</v>
      </c>
    </row>
    <row r="214" spans="1:3" x14ac:dyDescent="0.3">
      <c r="A214" s="13" t="s">
        <v>528</v>
      </c>
      <c r="B214" s="13">
        <v>0</v>
      </c>
      <c r="C214" s="13">
        <v>100</v>
      </c>
    </row>
    <row r="215" spans="1:3" x14ac:dyDescent="0.3">
      <c r="A215" s="13" t="s">
        <v>529</v>
      </c>
      <c r="B215" s="13">
        <v>0</v>
      </c>
      <c r="C215" s="13">
        <v>100</v>
      </c>
    </row>
    <row r="216" spans="1:3" x14ac:dyDescent="0.3">
      <c r="A216" s="13" t="s">
        <v>530</v>
      </c>
      <c r="B216" s="13">
        <v>0</v>
      </c>
      <c r="C216" s="13">
        <v>100</v>
      </c>
    </row>
    <row r="217" spans="1:3" x14ac:dyDescent="0.3">
      <c r="A217" s="13" t="s">
        <v>531</v>
      </c>
      <c r="B217" s="13">
        <v>0</v>
      </c>
      <c r="C217" s="13">
        <v>100</v>
      </c>
    </row>
    <row r="218" spans="1:3" x14ac:dyDescent="0.3">
      <c r="A218" s="13" t="s">
        <v>532</v>
      </c>
      <c r="B218" s="13">
        <v>0</v>
      </c>
      <c r="C218" s="13">
        <v>100</v>
      </c>
    </row>
    <row r="219" spans="1:3" x14ac:dyDescent="0.3">
      <c r="A219" s="13" t="s">
        <v>533</v>
      </c>
      <c r="B219" s="13">
        <v>0</v>
      </c>
      <c r="C219" s="13">
        <v>100</v>
      </c>
    </row>
    <row r="220" spans="1:3" x14ac:dyDescent="0.3">
      <c r="A220" s="13" t="s">
        <v>534</v>
      </c>
      <c r="B220" s="13">
        <v>0.1</v>
      </c>
      <c r="C220" s="13">
        <v>100</v>
      </c>
    </row>
    <row r="221" spans="1:3" x14ac:dyDescent="0.3">
      <c r="A221" s="13" t="s">
        <v>535</v>
      </c>
      <c r="B221" s="13">
        <v>0</v>
      </c>
      <c r="C221" s="13">
        <v>100</v>
      </c>
    </row>
    <row r="222" spans="1:3" x14ac:dyDescent="0.3">
      <c r="A222" s="13" t="s">
        <v>536</v>
      </c>
      <c r="B222" s="13">
        <v>0</v>
      </c>
      <c r="C222" s="13">
        <v>100</v>
      </c>
    </row>
    <row r="223" spans="1:3" x14ac:dyDescent="0.3">
      <c r="A223" s="13" t="s">
        <v>537</v>
      </c>
      <c r="B223" s="13">
        <v>0.1</v>
      </c>
      <c r="C223" s="13">
        <v>100</v>
      </c>
    </row>
    <row r="224" spans="1:3" x14ac:dyDescent="0.3">
      <c r="A224" s="13" t="s">
        <v>538</v>
      </c>
      <c r="B224" s="13">
        <v>0</v>
      </c>
      <c r="C224" s="13">
        <v>100</v>
      </c>
    </row>
    <row r="225" spans="1:3" x14ac:dyDescent="0.3">
      <c r="A225" s="13" t="s">
        <v>539</v>
      </c>
      <c r="B225" s="13">
        <v>0</v>
      </c>
      <c r="C225" s="13">
        <v>100</v>
      </c>
    </row>
    <row r="226" spans="1:3" x14ac:dyDescent="0.3">
      <c r="A226" s="13" t="s">
        <v>540</v>
      </c>
      <c r="B226" s="13">
        <v>0</v>
      </c>
      <c r="C226" s="13">
        <v>100</v>
      </c>
    </row>
    <row r="227" spans="1:3" x14ac:dyDescent="0.3">
      <c r="A227" s="13" t="s">
        <v>541</v>
      </c>
      <c r="B227" s="13">
        <v>0</v>
      </c>
      <c r="C227" s="13">
        <v>100</v>
      </c>
    </row>
    <row r="228" spans="1:3" x14ac:dyDescent="0.3">
      <c r="A228" s="13" t="s">
        <v>542</v>
      </c>
      <c r="B228" s="13">
        <v>7.8</v>
      </c>
      <c r="C228" s="13">
        <v>100</v>
      </c>
    </row>
    <row r="229" spans="1:3" x14ac:dyDescent="0.3">
      <c r="A229" s="13" t="s">
        <v>543</v>
      </c>
      <c r="B229" s="13">
        <v>0</v>
      </c>
      <c r="C229" s="13">
        <v>100</v>
      </c>
    </row>
    <row r="230" spans="1:3" x14ac:dyDescent="0.3">
      <c r="A230" s="13" t="s">
        <v>544</v>
      </c>
      <c r="B230" s="13">
        <v>0</v>
      </c>
      <c r="C230" s="13">
        <v>100</v>
      </c>
    </row>
    <row r="231" spans="1:3" x14ac:dyDescent="0.3">
      <c r="A231" s="13" t="s">
        <v>545</v>
      </c>
      <c r="B231" s="13">
        <v>0</v>
      </c>
      <c r="C231" s="13">
        <v>100</v>
      </c>
    </row>
    <row r="232" spans="1:3" x14ac:dyDescent="0.3">
      <c r="A232" s="13" t="s">
        <v>546</v>
      </c>
      <c r="B232" s="13">
        <v>0</v>
      </c>
      <c r="C232" s="13">
        <v>100</v>
      </c>
    </row>
    <row r="233" spans="1:3" x14ac:dyDescent="0.3">
      <c r="A233" s="13" t="s">
        <v>547</v>
      </c>
      <c r="B233" s="13">
        <v>0</v>
      </c>
      <c r="C233" s="13">
        <v>100</v>
      </c>
    </row>
    <row r="234" spans="1:3" x14ac:dyDescent="0.3">
      <c r="A234" s="13" t="s">
        <v>548</v>
      </c>
      <c r="B234" s="13">
        <v>0</v>
      </c>
      <c r="C234" s="13">
        <v>100</v>
      </c>
    </row>
    <row r="235" spans="1:3" x14ac:dyDescent="0.3">
      <c r="A235" s="13" t="s">
        <v>549</v>
      </c>
      <c r="B235" s="13">
        <v>0</v>
      </c>
      <c r="C235" s="13">
        <v>100</v>
      </c>
    </row>
    <row r="236" spans="1:3" x14ac:dyDescent="0.3">
      <c r="A236" s="13" t="s">
        <v>550</v>
      </c>
      <c r="B236" s="13">
        <v>0</v>
      </c>
      <c r="C236" s="13">
        <v>100</v>
      </c>
    </row>
    <row r="237" spans="1:3" x14ac:dyDescent="0.3">
      <c r="A237" s="13" t="s">
        <v>551</v>
      </c>
      <c r="B237" s="13">
        <v>28.5</v>
      </c>
      <c r="C237" s="13">
        <v>100</v>
      </c>
    </row>
    <row r="238" spans="1:3" x14ac:dyDescent="0.3">
      <c r="A238" s="13" t="s">
        <v>552</v>
      </c>
      <c r="B238" s="13">
        <v>0.1</v>
      </c>
      <c r="C238" s="13">
        <v>100</v>
      </c>
    </row>
    <row r="239" spans="1:3" x14ac:dyDescent="0.3">
      <c r="A239" s="13" t="s">
        <v>553</v>
      </c>
      <c r="B239" s="13">
        <v>0</v>
      </c>
      <c r="C239" s="13">
        <v>100</v>
      </c>
    </row>
    <row r="240" spans="1:3" x14ac:dyDescent="0.3">
      <c r="A240" s="13" t="s">
        <v>554</v>
      </c>
      <c r="B240" s="13">
        <v>18.5</v>
      </c>
      <c r="C240" s="13">
        <v>100</v>
      </c>
    </row>
    <row r="241" spans="1:3" x14ac:dyDescent="0.3">
      <c r="A241" s="13" t="s">
        <v>555</v>
      </c>
      <c r="B241" s="13">
        <v>35</v>
      </c>
      <c r="C241" s="13">
        <v>100</v>
      </c>
    </row>
    <row r="242" spans="1:3" x14ac:dyDescent="0.3">
      <c r="A242" s="13" t="s">
        <v>556</v>
      </c>
      <c r="B242" s="13">
        <v>0.1</v>
      </c>
      <c r="C242" s="13">
        <v>100</v>
      </c>
    </row>
    <row r="243" spans="1:3" x14ac:dyDescent="0.3">
      <c r="A243" s="13" t="s">
        <v>557</v>
      </c>
      <c r="B243" s="13">
        <v>0</v>
      </c>
      <c r="C243" s="13">
        <v>100</v>
      </c>
    </row>
    <row r="244" spans="1:3" x14ac:dyDescent="0.3">
      <c r="A244" s="13" t="s">
        <v>558</v>
      </c>
      <c r="B244" s="13">
        <v>0</v>
      </c>
      <c r="C244" s="13">
        <v>100</v>
      </c>
    </row>
    <row r="245" spans="1:3" x14ac:dyDescent="0.3">
      <c r="A245" s="13" t="s">
        <v>559</v>
      </c>
      <c r="B245" s="13">
        <v>0</v>
      </c>
      <c r="C245" s="13">
        <v>100</v>
      </c>
    </row>
    <row r="246" spans="1:3" x14ac:dyDescent="0.3">
      <c r="A246" s="13" t="s">
        <v>560</v>
      </c>
      <c r="B246" s="13">
        <v>0</v>
      </c>
      <c r="C246" s="13">
        <v>100</v>
      </c>
    </row>
    <row r="247" spans="1:3" x14ac:dyDescent="0.3">
      <c r="A247" s="13" t="s">
        <v>561</v>
      </c>
      <c r="B247" s="13">
        <v>0</v>
      </c>
      <c r="C247" s="13">
        <v>100</v>
      </c>
    </row>
    <row r="248" spans="1:3" x14ac:dyDescent="0.3">
      <c r="A248" s="13" t="s">
        <v>562</v>
      </c>
      <c r="B248" s="13">
        <v>0</v>
      </c>
      <c r="C248" s="13">
        <v>100</v>
      </c>
    </row>
    <row r="249" spans="1:3" x14ac:dyDescent="0.3">
      <c r="A249" s="13" t="s">
        <v>563</v>
      </c>
      <c r="B249" s="13">
        <v>0</v>
      </c>
      <c r="C249" s="13">
        <v>100</v>
      </c>
    </row>
    <row r="250" spans="1:3" x14ac:dyDescent="0.3">
      <c r="A250" s="13" t="s">
        <v>564</v>
      </c>
      <c r="B250" s="13">
        <v>0</v>
      </c>
      <c r="C250" s="13">
        <v>100</v>
      </c>
    </row>
    <row r="251" spans="1:3" x14ac:dyDescent="0.3">
      <c r="A251" s="13" t="s">
        <v>565</v>
      </c>
      <c r="B251" s="13">
        <v>0</v>
      </c>
      <c r="C251" s="13">
        <v>100</v>
      </c>
    </row>
    <row r="252" spans="1:3" x14ac:dyDescent="0.3">
      <c r="A252" s="13" t="s">
        <v>566</v>
      </c>
      <c r="B252" s="13">
        <v>0</v>
      </c>
      <c r="C252" s="13">
        <v>100</v>
      </c>
    </row>
    <row r="253" spans="1:3" x14ac:dyDescent="0.3">
      <c r="A253" s="13" t="s">
        <v>567</v>
      </c>
      <c r="B253" s="13">
        <v>0.1</v>
      </c>
      <c r="C253" s="13">
        <v>100</v>
      </c>
    </row>
    <row r="254" spans="1:3" x14ac:dyDescent="0.3">
      <c r="A254" s="13" t="s">
        <v>568</v>
      </c>
      <c r="B254" s="13">
        <v>0.1</v>
      </c>
      <c r="C254" s="13">
        <v>100</v>
      </c>
    </row>
    <row r="255" spans="1:3" x14ac:dyDescent="0.3">
      <c r="A255" s="13" t="s">
        <v>569</v>
      </c>
      <c r="B255" s="13">
        <v>40.5</v>
      </c>
      <c r="C255" s="13">
        <v>100</v>
      </c>
    </row>
    <row r="256" spans="1:3" x14ac:dyDescent="0.3">
      <c r="A256" s="13" t="s">
        <v>570</v>
      </c>
      <c r="B256" s="13">
        <v>1.9</v>
      </c>
      <c r="C256" s="13">
        <v>100</v>
      </c>
    </row>
    <row r="257" spans="1:3" x14ac:dyDescent="0.3">
      <c r="A257" s="13" t="s">
        <v>571</v>
      </c>
      <c r="B257" s="13">
        <v>1.2</v>
      </c>
      <c r="C257" s="13">
        <v>100</v>
      </c>
    </row>
    <row r="258" spans="1:3" x14ac:dyDescent="0.3">
      <c r="A258" s="13" t="s">
        <v>572</v>
      </c>
      <c r="B258" s="13">
        <v>0</v>
      </c>
      <c r="C258" s="13">
        <v>100</v>
      </c>
    </row>
    <row r="259" spans="1:3" x14ac:dyDescent="0.3">
      <c r="A259" s="13" t="s">
        <v>573</v>
      </c>
      <c r="B259" s="13">
        <v>13.2</v>
      </c>
      <c r="C259" s="13">
        <v>100</v>
      </c>
    </row>
    <row r="260" spans="1:3" x14ac:dyDescent="0.3">
      <c r="A260" s="13" t="s">
        <v>574</v>
      </c>
      <c r="B260" s="13">
        <v>21.4</v>
      </c>
      <c r="C260" s="13">
        <v>100</v>
      </c>
    </row>
    <row r="261" spans="1:3" x14ac:dyDescent="0.3">
      <c r="A261" s="13" t="s">
        <v>575</v>
      </c>
      <c r="B261" s="13">
        <v>0</v>
      </c>
      <c r="C261" s="13">
        <v>100</v>
      </c>
    </row>
    <row r="262" spans="1:3" x14ac:dyDescent="0.3">
      <c r="A262" s="13" t="s">
        <v>576</v>
      </c>
      <c r="B262" s="13">
        <v>0</v>
      </c>
      <c r="C262" s="13">
        <v>100</v>
      </c>
    </row>
    <row r="263" spans="1:3" x14ac:dyDescent="0.3">
      <c r="A263" s="13" t="s">
        <v>577</v>
      </c>
      <c r="B263" s="13">
        <v>0</v>
      </c>
      <c r="C263" s="13">
        <v>100</v>
      </c>
    </row>
    <row r="264" spans="1:3" x14ac:dyDescent="0.3">
      <c r="A264" s="13" t="s">
        <v>578</v>
      </c>
      <c r="B264" s="13">
        <v>0</v>
      </c>
      <c r="C264" s="13">
        <v>100</v>
      </c>
    </row>
    <row r="265" spans="1:3" x14ac:dyDescent="0.3">
      <c r="A265" s="13" t="s">
        <v>579</v>
      </c>
      <c r="B265" s="13">
        <v>0</v>
      </c>
      <c r="C265" s="13">
        <v>100</v>
      </c>
    </row>
    <row r="266" spans="1:3" x14ac:dyDescent="0.3">
      <c r="A266" s="13" t="s">
        <v>580</v>
      </c>
      <c r="B266" s="13">
        <v>0</v>
      </c>
      <c r="C266" s="13">
        <v>100</v>
      </c>
    </row>
    <row r="267" spans="1:3" x14ac:dyDescent="0.3">
      <c r="A267" s="13" t="s">
        <v>581</v>
      </c>
      <c r="B267" s="13">
        <v>0</v>
      </c>
      <c r="C267" s="13">
        <v>100</v>
      </c>
    </row>
    <row r="268" spans="1:3" x14ac:dyDescent="0.3">
      <c r="A268" s="13" t="s">
        <v>582</v>
      </c>
      <c r="B268" s="13">
        <v>0</v>
      </c>
      <c r="C268" s="13">
        <v>100</v>
      </c>
    </row>
    <row r="269" spans="1:3" x14ac:dyDescent="0.3">
      <c r="A269" s="13" t="s">
        <v>583</v>
      </c>
      <c r="B269" s="13">
        <v>0</v>
      </c>
      <c r="C269" s="13">
        <v>100</v>
      </c>
    </row>
    <row r="270" spans="1:3" x14ac:dyDescent="0.3">
      <c r="A270" s="13" t="s">
        <v>584</v>
      </c>
      <c r="B270" s="13">
        <v>0</v>
      </c>
      <c r="C270" s="13">
        <v>100</v>
      </c>
    </row>
    <row r="271" spans="1:3" x14ac:dyDescent="0.3">
      <c r="A271" s="13" t="s">
        <v>585</v>
      </c>
      <c r="B271" s="13">
        <v>0</v>
      </c>
      <c r="C271" s="13">
        <v>100</v>
      </c>
    </row>
    <row r="272" spans="1:3" x14ac:dyDescent="0.3">
      <c r="A272" s="13" t="s">
        <v>586</v>
      </c>
      <c r="B272" s="13">
        <v>0</v>
      </c>
      <c r="C272" s="13">
        <v>100</v>
      </c>
    </row>
    <row r="273" spans="1:3" x14ac:dyDescent="0.3">
      <c r="A273" s="13" t="s">
        <v>587</v>
      </c>
      <c r="B273" s="13">
        <v>0</v>
      </c>
      <c r="C273" s="13">
        <v>100</v>
      </c>
    </row>
    <row r="274" spans="1:3" x14ac:dyDescent="0.3">
      <c r="A274" s="13" t="s">
        <v>588</v>
      </c>
      <c r="B274" s="13">
        <v>0</v>
      </c>
      <c r="C274" s="13">
        <v>100</v>
      </c>
    </row>
    <row r="275" spans="1:3" x14ac:dyDescent="0.3">
      <c r="A275" s="13" t="s">
        <v>589</v>
      </c>
      <c r="B275" s="13">
        <v>0</v>
      </c>
      <c r="C275" s="13">
        <v>100</v>
      </c>
    </row>
    <row r="276" spans="1:3" x14ac:dyDescent="0.3">
      <c r="A276" s="13" t="s">
        <v>590</v>
      </c>
      <c r="B276" s="13">
        <v>0</v>
      </c>
      <c r="C276" s="13">
        <v>100</v>
      </c>
    </row>
    <row r="277" spans="1:3" x14ac:dyDescent="0.3">
      <c r="A277" s="13" t="s">
        <v>591</v>
      </c>
      <c r="B277" s="13">
        <v>0</v>
      </c>
      <c r="C277" s="13">
        <v>100</v>
      </c>
    </row>
    <row r="278" spans="1:3" x14ac:dyDescent="0.3">
      <c r="A278" s="13" t="s">
        <v>592</v>
      </c>
      <c r="B278" s="13">
        <v>0</v>
      </c>
      <c r="C278" s="13">
        <v>100</v>
      </c>
    </row>
    <row r="279" spans="1:3" x14ac:dyDescent="0.3">
      <c r="A279" s="13" t="s">
        <v>593</v>
      </c>
      <c r="B279" s="13">
        <v>0</v>
      </c>
      <c r="C279" s="13">
        <v>100</v>
      </c>
    </row>
    <row r="280" spans="1:3" x14ac:dyDescent="0.3">
      <c r="A280" s="13" t="s">
        <v>594</v>
      </c>
      <c r="B280" s="13">
        <v>0</v>
      </c>
      <c r="C280" s="13">
        <v>100</v>
      </c>
    </row>
    <row r="281" spans="1:3" x14ac:dyDescent="0.3">
      <c r="A281" s="13" t="s">
        <v>595</v>
      </c>
      <c r="B281" s="13">
        <v>0</v>
      </c>
      <c r="C281" s="13">
        <v>100</v>
      </c>
    </row>
    <row r="282" spans="1:3" x14ac:dyDescent="0.3">
      <c r="A282" s="13" t="s">
        <v>596</v>
      </c>
      <c r="B282" s="13">
        <v>1.9</v>
      </c>
      <c r="C282" s="13">
        <v>100</v>
      </c>
    </row>
    <row r="283" spans="1:3" x14ac:dyDescent="0.3">
      <c r="A283" s="13" t="s">
        <v>597</v>
      </c>
      <c r="B283" s="13">
        <v>0</v>
      </c>
      <c r="C283" s="13">
        <v>100</v>
      </c>
    </row>
    <row r="284" spans="1:3" x14ac:dyDescent="0.3">
      <c r="A284" s="13" t="s">
        <v>598</v>
      </c>
      <c r="B284" s="13">
        <v>0</v>
      </c>
      <c r="C284" s="13">
        <v>100</v>
      </c>
    </row>
    <row r="285" spans="1:3" x14ac:dyDescent="0.3">
      <c r="A285" s="13" t="s">
        <v>599</v>
      </c>
      <c r="B285" s="13">
        <v>0</v>
      </c>
      <c r="C285" s="13">
        <v>100</v>
      </c>
    </row>
    <row r="286" spans="1:3" x14ac:dyDescent="0.3">
      <c r="A286" s="13" t="s">
        <v>600</v>
      </c>
      <c r="B286" s="13">
        <v>0</v>
      </c>
      <c r="C286" s="13">
        <v>100</v>
      </c>
    </row>
    <row r="287" spans="1:3" x14ac:dyDescent="0.3">
      <c r="A287" s="13" t="s">
        <v>601</v>
      </c>
      <c r="B287" s="13">
        <v>0</v>
      </c>
      <c r="C287" s="13">
        <v>100</v>
      </c>
    </row>
    <row r="288" spans="1:3" x14ac:dyDescent="0.3">
      <c r="A288" s="13" t="s">
        <v>602</v>
      </c>
      <c r="B288" s="13">
        <v>0</v>
      </c>
      <c r="C288" s="13">
        <v>100</v>
      </c>
    </row>
    <row r="289" spans="1:3" x14ac:dyDescent="0.3">
      <c r="A289" s="13" t="s">
        <v>603</v>
      </c>
      <c r="B289" s="13">
        <v>0</v>
      </c>
      <c r="C289" s="13">
        <v>100</v>
      </c>
    </row>
    <row r="290" spans="1:3" x14ac:dyDescent="0.3">
      <c r="A290" s="13" t="s">
        <v>604</v>
      </c>
      <c r="B290" s="13">
        <v>0</v>
      </c>
      <c r="C290" s="13">
        <v>100</v>
      </c>
    </row>
    <row r="291" spans="1:3" x14ac:dyDescent="0.3">
      <c r="A291" s="13" t="s">
        <v>605</v>
      </c>
      <c r="B291" s="13">
        <v>0</v>
      </c>
      <c r="C291" s="13">
        <v>100</v>
      </c>
    </row>
    <row r="292" spans="1:3" x14ac:dyDescent="0.3">
      <c r="A292" s="13" t="s">
        <v>606</v>
      </c>
      <c r="B292" s="13">
        <v>0</v>
      </c>
      <c r="C292" s="13">
        <v>100</v>
      </c>
    </row>
    <row r="293" spans="1:3" x14ac:dyDescent="0.3">
      <c r="A293" s="13" t="s">
        <v>607</v>
      </c>
      <c r="B293" s="13">
        <v>0</v>
      </c>
      <c r="C293" s="13">
        <v>100</v>
      </c>
    </row>
    <row r="294" spans="1:3" x14ac:dyDescent="0.3">
      <c r="A294" s="13" t="s">
        <v>608</v>
      </c>
      <c r="B294" s="13">
        <v>0</v>
      </c>
      <c r="C294" s="13">
        <v>96</v>
      </c>
    </row>
    <row r="295" spans="1:3" x14ac:dyDescent="0.3">
      <c r="A295" s="13" t="s">
        <v>609</v>
      </c>
      <c r="B295" s="13">
        <v>0</v>
      </c>
      <c r="C295" s="13">
        <v>100</v>
      </c>
    </row>
    <row r="296" spans="1:3" x14ac:dyDescent="0.3">
      <c r="A296" s="13" t="s">
        <v>610</v>
      </c>
      <c r="B296" s="13">
        <v>0</v>
      </c>
      <c r="C296" s="13">
        <v>100</v>
      </c>
    </row>
    <row r="297" spans="1:3" x14ac:dyDescent="0.3">
      <c r="A297" s="13" t="s">
        <v>611</v>
      </c>
      <c r="B297" s="13">
        <v>0.1</v>
      </c>
      <c r="C297" s="13">
        <v>100</v>
      </c>
    </row>
    <row r="298" spans="1:3" x14ac:dyDescent="0.3">
      <c r="A298" s="13" t="s">
        <v>612</v>
      </c>
      <c r="B298" s="13">
        <v>0</v>
      </c>
      <c r="C298" s="13">
        <v>100</v>
      </c>
    </row>
    <row r="299" spans="1:3" x14ac:dyDescent="0.3">
      <c r="A299" s="13" t="s">
        <v>613</v>
      </c>
      <c r="B299" s="13">
        <v>0</v>
      </c>
      <c r="C299" s="13">
        <v>100</v>
      </c>
    </row>
    <row r="300" spans="1:3" x14ac:dyDescent="0.3">
      <c r="A300" s="13" t="s">
        <v>614</v>
      </c>
      <c r="B300" s="13">
        <v>0</v>
      </c>
      <c r="C300" s="13">
        <v>100</v>
      </c>
    </row>
    <row r="301" spans="1:3" x14ac:dyDescent="0.3">
      <c r="A301" s="13" t="s">
        <v>615</v>
      </c>
      <c r="B301" s="13">
        <v>0</v>
      </c>
      <c r="C301" s="13">
        <v>100</v>
      </c>
    </row>
    <row r="302" spans="1:3" x14ac:dyDescent="0.3">
      <c r="A302" s="13" t="s">
        <v>616</v>
      </c>
      <c r="B302" s="13">
        <v>0</v>
      </c>
      <c r="C302" s="13">
        <v>100</v>
      </c>
    </row>
    <row r="303" spans="1:3" x14ac:dyDescent="0.3">
      <c r="A303" s="13" t="s">
        <v>617</v>
      </c>
      <c r="B303" s="13">
        <v>0</v>
      </c>
      <c r="C303" s="13">
        <v>100</v>
      </c>
    </row>
    <row r="304" spans="1:3" x14ac:dyDescent="0.3">
      <c r="A304" s="13" t="s">
        <v>618</v>
      </c>
      <c r="B304" s="13">
        <v>0</v>
      </c>
      <c r="C304" s="13">
        <v>100</v>
      </c>
    </row>
    <row r="305" spans="1:3" x14ac:dyDescent="0.3">
      <c r="A305" s="13" t="s">
        <v>619</v>
      </c>
      <c r="B305" s="13">
        <v>0</v>
      </c>
      <c r="C305" s="13">
        <v>100</v>
      </c>
    </row>
    <row r="306" spans="1:3" x14ac:dyDescent="0.3">
      <c r="A306" s="13" t="s">
        <v>620</v>
      </c>
      <c r="B306" s="13">
        <v>0</v>
      </c>
      <c r="C306" s="13">
        <v>100</v>
      </c>
    </row>
    <row r="307" spans="1:3" x14ac:dyDescent="0.3">
      <c r="A307" s="13" t="s">
        <v>621</v>
      </c>
      <c r="B307" s="13">
        <v>0</v>
      </c>
      <c r="C307" s="13">
        <v>100</v>
      </c>
    </row>
    <row r="308" spans="1:3" x14ac:dyDescent="0.3">
      <c r="A308" s="13" t="s">
        <v>622</v>
      </c>
      <c r="B308" s="13">
        <v>2.5</v>
      </c>
      <c r="C308" s="13">
        <v>100</v>
      </c>
    </row>
    <row r="309" spans="1:3" x14ac:dyDescent="0.3">
      <c r="A309" s="13" t="s">
        <v>623</v>
      </c>
      <c r="B309" s="13">
        <v>0</v>
      </c>
      <c r="C309" s="13">
        <v>100</v>
      </c>
    </row>
    <row r="310" spans="1:3" x14ac:dyDescent="0.3">
      <c r="A310" s="13" t="s">
        <v>624</v>
      </c>
      <c r="B310" s="13">
        <v>0</v>
      </c>
      <c r="C310" s="13">
        <v>100</v>
      </c>
    </row>
    <row r="311" spans="1:3" x14ac:dyDescent="0.3">
      <c r="A311" s="13" t="s">
        <v>625</v>
      </c>
      <c r="B311" s="13">
        <v>2.9</v>
      </c>
      <c r="C311" s="13">
        <v>100</v>
      </c>
    </row>
    <row r="312" spans="1:3" x14ac:dyDescent="0.3">
      <c r="A312" s="13" t="s">
        <v>626</v>
      </c>
      <c r="B312" s="13">
        <v>0.1</v>
      </c>
      <c r="C312" s="13">
        <v>100</v>
      </c>
    </row>
    <row r="313" spans="1:3" x14ac:dyDescent="0.3">
      <c r="A313" s="13" t="s">
        <v>627</v>
      </c>
      <c r="B313" s="13">
        <v>0</v>
      </c>
      <c r="C313" s="13">
        <v>100</v>
      </c>
    </row>
    <row r="314" spans="1:3" x14ac:dyDescent="0.3">
      <c r="A314" s="13" t="s">
        <v>628</v>
      </c>
      <c r="B314" s="13">
        <v>0</v>
      </c>
      <c r="C314" s="13">
        <v>100</v>
      </c>
    </row>
    <row r="315" spans="1:3" x14ac:dyDescent="0.3">
      <c r="A315" s="13" t="s">
        <v>629</v>
      </c>
      <c r="B315" s="13">
        <v>0</v>
      </c>
      <c r="C315" s="13">
        <v>100</v>
      </c>
    </row>
    <row r="316" spans="1:3" x14ac:dyDescent="0.3">
      <c r="A316" s="13" t="s">
        <v>630</v>
      </c>
      <c r="B316" s="13">
        <v>0</v>
      </c>
      <c r="C316" s="13">
        <v>100</v>
      </c>
    </row>
    <row r="317" spans="1:3" x14ac:dyDescent="0.3">
      <c r="A317" s="13" t="s">
        <v>631</v>
      </c>
      <c r="B317" s="13">
        <v>0</v>
      </c>
      <c r="C317" s="13">
        <v>100</v>
      </c>
    </row>
    <row r="318" spans="1:3" x14ac:dyDescent="0.3">
      <c r="A318" s="13" t="s">
        <v>632</v>
      </c>
      <c r="B318" s="13">
        <v>0</v>
      </c>
      <c r="C318" s="13">
        <v>100</v>
      </c>
    </row>
    <row r="319" spans="1:3" x14ac:dyDescent="0.3">
      <c r="A319" s="13" t="s">
        <v>633</v>
      </c>
      <c r="B319" s="13">
        <v>0</v>
      </c>
      <c r="C319" s="13">
        <v>100</v>
      </c>
    </row>
    <row r="320" spans="1:3" x14ac:dyDescent="0.3">
      <c r="A320" s="13" t="s">
        <v>634</v>
      </c>
      <c r="B320" s="13">
        <v>25.4</v>
      </c>
      <c r="C320" s="13">
        <v>100</v>
      </c>
    </row>
    <row r="321" spans="1:3" x14ac:dyDescent="0.3">
      <c r="A321" s="13" t="s">
        <v>635</v>
      </c>
      <c r="B321" s="13">
        <v>0</v>
      </c>
      <c r="C321" s="13">
        <v>100</v>
      </c>
    </row>
    <row r="322" spans="1:3" x14ac:dyDescent="0.3">
      <c r="A322" s="13" t="s">
        <v>636</v>
      </c>
      <c r="B322" s="13">
        <v>0</v>
      </c>
      <c r="C322" s="13">
        <v>100</v>
      </c>
    </row>
    <row r="323" spans="1:3" x14ac:dyDescent="0.3">
      <c r="A323" s="13" t="s">
        <v>637</v>
      </c>
      <c r="B323" s="13">
        <v>0</v>
      </c>
      <c r="C323" s="13">
        <v>100</v>
      </c>
    </row>
    <row r="324" spans="1:3" x14ac:dyDescent="0.3">
      <c r="A324" s="13" t="s">
        <v>638</v>
      </c>
      <c r="B324" s="13">
        <v>0</v>
      </c>
      <c r="C324" s="13">
        <v>100</v>
      </c>
    </row>
    <row r="325" spans="1:3" x14ac:dyDescent="0.3">
      <c r="A325" s="13" t="s">
        <v>639</v>
      </c>
      <c r="B325" s="13">
        <v>0</v>
      </c>
      <c r="C325" s="13">
        <v>100</v>
      </c>
    </row>
    <row r="326" spans="1:3" x14ac:dyDescent="0.3">
      <c r="A326" s="13" t="s">
        <v>640</v>
      </c>
      <c r="B326" s="13">
        <v>0</v>
      </c>
      <c r="C326" s="13">
        <v>100</v>
      </c>
    </row>
    <row r="327" spans="1:3" x14ac:dyDescent="0.3">
      <c r="A327" s="13" t="s">
        <v>641</v>
      </c>
      <c r="B327" s="13">
        <v>0</v>
      </c>
      <c r="C327" s="13">
        <v>100</v>
      </c>
    </row>
    <row r="328" spans="1:3" x14ac:dyDescent="0.3">
      <c r="A328" s="13" t="s">
        <v>642</v>
      </c>
      <c r="B328" s="13">
        <v>0</v>
      </c>
      <c r="C328" s="13">
        <v>100</v>
      </c>
    </row>
    <row r="329" spans="1:3" x14ac:dyDescent="0.3">
      <c r="A329" s="13" t="s">
        <v>643</v>
      </c>
      <c r="B329" s="13">
        <v>0</v>
      </c>
      <c r="C329" s="13">
        <v>100</v>
      </c>
    </row>
    <row r="330" spans="1:3" x14ac:dyDescent="0.3">
      <c r="A330" s="13" t="s">
        <v>644</v>
      </c>
      <c r="B330" s="13">
        <v>0</v>
      </c>
      <c r="C330" s="13">
        <v>100</v>
      </c>
    </row>
    <row r="331" spans="1:3" x14ac:dyDescent="0.3">
      <c r="A331" s="13" t="s">
        <v>645</v>
      </c>
      <c r="B331" s="13">
        <v>0</v>
      </c>
      <c r="C331" s="13">
        <v>100</v>
      </c>
    </row>
    <row r="332" spans="1:3" x14ac:dyDescent="0.3">
      <c r="A332" s="13" t="s">
        <v>646</v>
      </c>
      <c r="B332" s="13">
        <v>0</v>
      </c>
      <c r="C332" s="13">
        <v>100</v>
      </c>
    </row>
    <row r="333" spans="1:3" x14ac:dyDescent="0.3">
      <c r="A333" s="13" t="s">
        <v>647</v>
      </c>
      <c r="B333" s="13">
        <v>0</v>
      </c>
      <c r="C333" s="13">
        <v>100</v>
      </c>
    </row>
    <row r="334" spans="1:3" x14ac:dyDescent="0.3">
      <c r="A334" s="13" t="s">
        <v>648</v>
      </c>
      <c r="B334" s="13">
        <v>0</v>
      </c>
      <c r="C334" s="13">
        <v>100</v>
      </c>
    </row>
    <row r="335" spans="1:3" x14ac:dyDescent="0.3">
      <c r="A335" s="13" t="s">
        <v>649</v>
      </c>
      <c r="B335" s="13">
        <v>0</v>
      </c>
      <c r="C335" s="13">
        <v>100</v>
      </c>
    </row>
    <row r="336" spans="1:3" x14ac:dyDescent="0.3">
      <c r="A336" s="13" t="s">
        <v>650</v>
      </c>
      <c r="B336" s="13">
        <v>0</v>
      </c>
      <c r="C336" s="13">
        <v>100</v>
      </c>
    </row>
    <row r="337" spans="1:3" x14ac:dyDescent="0.3">
      <c r="A337" s="13" t="s">
        <v>651</v>
      </c>
      <c r="B337" s="13">
        <v>0</v>
      </c>
      <c r="C337" s="13">
        <v>100</v>
      </c>
    </row>
    <row r="338" spans="1:3" x14ac:dyDescent="0.3">
      <c r="A338" s="13" t="s">
        <v>652</v>
      </c>
      <c r="B338" s="13">
        <v>0</v>
      </c>
      <c r="C338" s="13">
        <v>100</v>
      </c>
    </row>
    <row r="339" spans="1:3" x14ac:dyDescent="0.3">
      <c r="A339" s="13" t="s">
        <v>653</v>
      </c>
      <c r="B339" s="13">
        <v>0</v>
      </c>
      <c r="C339" s="13">
        <v>100</v>
      </c>
    </row>
    <row r="340" spans="1:3" x14ac:dyDescent="0.3">
      <c r="A340" s="13" t="s">
        <v>654</v>
      </c>
      <c r="B340" s="13">
        <v>0</v>
      </c>
      <c r="C340" s="13">
        <v>100</v>
      </c>
    </row>
    <row r="341" spans="1:3" x14ac:dyDescent="0.3">
      <c r="A341" s="13" t="s">
        <v>655</v>
      </c>
      <c r="B341" s="13">
        <v>0</v>
      </c>
      <c r="C341" s="13">
        <v>100</v>
      </c>
    </row>
    <row r="342" spans="1:3" x14ac:dyDescent="0.3">
      <c r="A342" s="13" t="s">
        <v>656</v>
      </c>
      <c r="B342" s="13">
        <v>0</v>
      </c>
      <c r="C342" s="13">
        <v>100</v>
      </c>
    </row>
    <row r="343" spans="1:3" x14ac:dyDescent="0.3">
      <c r="A343" s="13" t="s">
        <v>657</v>
      </c>
      <c r="B343" s="13">
        <v>0</v>
      </c>
      <c r="C343" s="13">
        <v>100</v>
      </c>
    </row>
    <row r="344" spans="1:3" x14ac:dyDescent="0.3">
      <c r="A344" s="13" t="s">
        <v>658</v>
      </c>
      <c r="B344" s="13">
        <v>0</v>
      </c>
      <c r="C344" s="13">
        <v>100</v>
      </c>
    </row>
    <row r="345" spans="1:3" x14ac:dyDescent="0.3">
      <c r="A345" s="13" t="s">
        <v>659</v>
      </c>
      <c r="B345" s="13">
        <v>0</v>
      </c>
      <c r="C345" s="13">
        <v>100</v>
      </c>
    </row>
    <row r="346" spans="1:3" x14ac:dyDescent="0.3">
      <c r="A346" s="13" t="s">
        <v>660</v>
      </c>
      <c r="B346" s="13">
        <v>0</v>
      </c>
      <c r="C346" s="13">
        <v>100</v>
      </c>
    </row>
    <row r="347" spans="1:3" x14ac:dyDescent="0.3">
      <c r="A347" s="13" t="s">
        <v>661</v>
      </c>
      <c r="B347" s="13">
        <v>0</v>
      </c>
      <c r="C347" s="13">
        <v>100</v>
      </c>
    </row>
    <row r="348" spans="1:3" x14ac:dyDescent="0.3">
      <c r="A348" s="13" t="s">
        <v>662</v>
      </c>
      <c r="B348" s="13">
        <v>0</v>
      </c>
      <c r="C348" s="13">
        <v>100</v>
      </c>
    </row>
    <row r="349" spans="1:3" x14ac:dyDescent="0.3">
      <c r="A349" s="13" t="s">
        <v>663</v>
      </c>
      <c r="B349" s="13">
        <v>0</v>
      </c>
      <c r="C349" s="13">
        <v>100</v>
      </c>
    </row>
    <row r="350" spans="1:3" x14ac:dyDescent="0.3">
      <c r="A350" s="13" t="s">
        <v>664</v>
      </c>
      <c r="B350" s="13">
        <v>0</v>
      </c>
      <c r="C350" s="13">
        <v>100</v>
      </c>
    </row>
    <row r="351" spans="1:3" x14ac:dyDescent="0.3">
      <c r="A351" s="13" t="s">
        <v>665</v>
      </c>
      <c r="B351" s="13">
        <v>0</v>
      </c>
      <c r="C351" s="13">
        <v>100</v>
      </c>
    </row>
    <row r="352" spans="1:3" x14ac:dyDescent="0.3">
      <c r="A352" s="13" t="s">
        <v>666</v>
      </c>
      <c r="B352" s="13">
        <v>0</v>
      </c>
      <c r="C352" s="13">
        <v>100</v>
      </c>
    </row>
    <row r="353" spans="1:3" x14ac:dyDescent="0.3">
      <c r="A353" s="13" t="s">
        <v>667</v>
      </c>
      <c r="B353" s="13">
        <v>0</v>
      </c>
      <c r="C353" s="13">
        <v>100</v>
      </c>
    </row>
    <row r="354" spans="1:3" x14ac:dyDescent="0.3">
      <c r="A354" s="13" t="s">
        <v>668</v>
      </c>
      <c r="B354" s="13">
        <v>0</v>
      </c>
      <c r="C354" s="13">
        <v>100</v>
      </c>
    </row>
    <row r="355" spans="1:3" x14ac:dyDescent="0.3">
      <c r="A355" s="13" t="s">
        <v>669</v>
      </c>
      <c r="B355" s="13">
        <v>0</v>
      </c>
      <c r="C355" s="13">
        <v>100</v>
      </c>
    </row>
    <row r="356" spans="1:3" x14ac:dyDescent="0.3">
      <c r="A356" s="13" t="s">
        <v>670</v>
      </c>
      <c r="B356" s="13">
        <v>0</v>
      </c>
      <c r="C356" s="13">
        <v>100</v>
      </c>
    </row>
    <row r="357" spans="1:3" x14ac:dyDescent="0.3">
      <c r="A357" s="13" t="s">
        <v>671</v>
      </c>
      <c r="B357" s="13">
        <v>0</v>
      </c>
      <c r="C357" s="13">
        <v>100</v>
      </c>
    </row>
    <row r="358" spans="1:3" x14ac:dyDescent="0.3">
      <c r="A358" s="13" t="s">
        <v>672</v>
      </c>
      <c r="B358" s="13">
        <v>0</v>
      </c>
      <c r="C358" s="13">
        <v>100</v>
      </c>
    </row>
    <row r="359" spans="1:3" x14ac:dyDescent="0.3">
      <c r="A359" s="13" t="s">
        <v>673</v>
      </c>
      <c r="B359" s="13">
        <v>0</v>
      </c>
      <c r="C359" s="13">
        <v>100</v>
      </c>
    </row>
    <row r="360" spans="1:3" x14ac:dyDescent="0.3">
      <c r="A360" s="13" t="s">
        <v>674</v>
      </c>
      <c r="B360" s="13">
        <v>0</v>
      </c>
      <c r="C360" s="13">
        <v>100</v>
      </c>
    </row>
    <row r="361" spans="1:3" x14ac:dyDescent="0.3">
      <c r="A361" s="13" t="s">
        <v>675</v>
      </c>
      <c r="B361" s="13">
        <v>0</v>
      </c>
      <c r="C361" s="13">
        <v>100</v>
      </c>
    </row>
    <row r="362" spans="1:3" x14ac:dyDescent="0.3">
      <c r="A362" s="13" t="s">
        <v>676</v>
      </c>
      <c r="B362" s="13">
        <v>0</v>
      </c>
      <c r="C362" s="13">
        <v>100</v>
      </c>
    </row>
    <row r="363" spans="1:3" x14ac:dyDescent="0.3">
      <c r="A363" s="13" t="s">
        <v>677</v>
      </c>
      <c r="B363" s="13">
        <v>0</v>
      </c>
      <c r="C363" s="13">
        <v>100</v>
      </c>
    </row>
    <row r="364" spans="1:3" x14ac:dyDescent="0.3">
      <c r="A364" s="13" t="s">
        <v>678</v>
      </c>
      <c r="B364" s="13">
        <v>0</v>
      </c>
      <c r="C364" s="13">
        <v>100</v>
      </c>
    </row>
    <row r="365" spans="1:3" x14ac:dyDescent="0.3">
      <c r="A365" s="13" t="s">
        <v>679</v>
      </c>
      <c r="B365" s="13">
        <v>0</v>
      </c>
      <c r="C365" s="13">
        <v>100</v>
      </c>
    </row>
    <row r="366" spans="1:3" x14ac:dyDescent="0.3">
      <c r="A366" s="13" t="s">
        <v>680</v>
      </c>
      <c r="B366" s="13">
        <v>0</v>
      </c>
      <c r="C366" s="13">
        <v>100</v>
      </c>
    </row>
    <row r="367" spans="1:3" x14ac:dyDescent="0.3">
      <c r="A367" s="13" t="s">
        <v>681</v>
      </c>
      <c r="B367" s="13">
        <v>0</v>
      </c>
      <c r="C367" s="13">
        <v>100</v>
      </c>
    </row>
    <row r="368" spans="1:3" x14ac:dyDescent="0.3">
      <c r="A368" s="13" t="s">
        <v>682</v>
      </c>
      <c r="B368" s="13">
        <v>0</v>
      </c>
      <c r="C368" s="13">
        <v>100</v>
      </c>
    </row>
    <row r="369" spans="1:3" x14ac:dyDescent="0.3">
      <c r="A369" s="13" t="s">
        <v>683</v>
      </c>
      <c r="B369" s="13">
        <v>0</v>
      </c>
      <c r="C369" s="13">
        <v>100</v>
      </c>
    </row>
    <row r="370" spans="1:3" x14ac:dyDescent="0.3">
      <c r="A370" s="13" t="s">
        <v>684</v>
      </c>
      <c r="B370" s="13">
        <v>0</v>
      </c>
      <c r="C370" s="13">
        <v>100</v>
      </c>
    </row>
    <row r="371" spans="1:3" x14ac:dyDescent="0.3">
      <c r="A371" s="13" t="s">
        <v>685</v>
      </c>
      <c r="B371" s="13">
        <v>0</v>
      </c>
      <c r="C371" s="13">
        <v>100</v>
      </c>
    </row>
    <row r="372" spans="1:3" x14ac:dyDescent="0.3">
      <c r="A372" s="13" t="s">
        <v>686</v>
      </c>
      <c r="B372" s="13">
        <v>0</v>
      </c>
      <c r="C372" s="13">
        <v>100</v>
      </c>
    </row>
    <row r="373" spans="1:3" x14ac:dyDescent="0.3">
      <c r="A373" s="13" t="s">
        <v>687</v>
      </c>
      <c r="B373" s="13">
        <v>0</v>
      </c>
      <c r="C373" s="13">
        <v>100</v>
      </c>
    </row>
    <row r="374" spans="1:3" x14ac:dyDescent="0.3">
      <c r="A374" s="13" t="s">
        <v>688</v>
      </c>
      <c r="B374" s="13">
        <v>0</v>
      </c>
      <c r="C374" s="13">
        <v>100</v>
      </c>
    </row>
    <row r="375" spans="1:3" x14ac:dyDescent="0.3">
      <c r="A375" s="13" t="s">
        <v>689</v>
      </c>
      <c r="B375" s="13">
        <v>0</v>
      </c>
      <c r="C375" s="13">
        <v>100</v>
      </c>
    </row>
    <row r="376" spans="1:3" x14ac:dyDescent="0.3">
      <c r="A376" s="13" t="s">
        <v>690</v>
      </c>
      <c r="B376" s="13">
        <v>0</v>
      </c>
      <c r="C376" s="13">
        <v>100</v>
      </c>
    </row>
    <row r="377" spans="1:3" x14ac:dyDescent="0.3">
      <c r="A377" s="13" t="s">
        <v>691</v>
      </c>
      <c r="B377" s="13">
        <v>0</v>
      </c>
      <c r="C377" s="13">
        <v>100</v>
      </c>
    </row>
    <row r="378" spans="1:3" x14ac:dyDescent="0.3">
      <c r="A378" s="13" t="s">
        <v>692</v>
      </c>
      <c r="B378" s="13">
        <v>0</v>
      </c>
      <c r="C378" s="13">
        <v>100</v>
      </c>
    </row>
    <row r="379" spans="1:3" x14ac:dyDescent="0.3">
      <c r="A379" s="13" t="s">
        <v>693</v>
      </c>
      <c r="B379" s="13">
        <v>0</v>
      </c>
      <c r="C379" s="13">
        <v>100</v>
      </c>
    </row>
    <row r="380" spans="1:3" x14ac:dyDescent="0.3">
      <c r="A380" s="13" t="s">
        <v>694</v>
      </c>
      <c r="B380" s="13">
        <v>0</v>
      </c>
      <c r="C380" s="13">
        <v>100</v>
      </c>
    </row>
    <row r="381" spans="1:3" x14ac:dyDescent="0.3">
      <c r="A381" s="13" t="s">
        <v>695</v>
      </c>
      <c r="B381" s="13">
        <v>0</v>
      </c>
      <c r="C381" s="13">
        <v>100</v>
      </c>
    </row>
    <row r="382" spans="1:3" x14ac:dyDescent="0.3">
      <c r="A382" s="13" t="s">
        <v>696</v>
      </c>
      <c r="B382" s="13">
        <v>0</v>
      </c>
      <c r="C382" s="13">
        <v>100</v>
      </c>
    </row>
    <row r="383" spans="1:3" x14ac:dyDescent="0.3">
      <c r="A383" s="13" t="s">
        <v>697</v>
      </c>
      <c r="B383" s="13">
        <v>0</v>
      </c>
      <c r="C383" s="13">
        <v>100</v>
      </c>
    </row>
    <row r="384" spans="1:3" x14ac:dyDescent="0.3">
      <c r="A384" s="13" t="s">
        <v>698</v>
      </c>
      <c r="B384" s="13">
        <v>0</v>
      </c>
      <c r="C384" s="13">
        <v>100</v>
      </c>
    </row>
    <row r="385" spans="1:3" x14ac:dyDescent="0.3">
      <c r="A385" s="13" t="s">
        <v>699</v>
      </c>
      <c r="B385" s="13">
        <v>0</v>
      </c>
      <c r="C385" s="13">
        <v>100</v>
      </c>
    </row>
    <row r="386" spans="1:3" x14ac:dyDescent="0.3">
      <c r="A386" s="13" t="s">
        <v>700</v>
      </c>
      <c r="B386" s="13">
        <v>0</v>
      </c>
      <c r="C386" s="13">
        <v>100</v>
      </c>
    </row>
    <row r="387" spans="1:3" x14ac:dyDescent="0.3">
      <c r="A387" s="13" t="s">
        <v>701</v>
      </c>
      <c r="B387" s="13">
        <v>0</v>
      </c>
      <c r="C387" s="13">
        <v>100</v>
      </c>
    </row>
    <row r="388" spans="1:3" x14ac:dyDescent="0.3">
      <c r="A388" s="13" t="s">
        <v>702</v>
      </c>
      <c r="B388" s="13">
        <v>0</v>
      </c>
      <c r="C388" s="13">
        <v>100</v>
      </c>
    </row>
    <row r="389" spans="1:3" x14ac:dyDescent="0.3">
      <c r="A389" s="13" t="s">
        <v>703</v>
      </c>
      <c r="B389" s="13">
        <v>0</v>
      </c>
      <c r="C389" s="13">
        <v>100</v>
      </c>
    </row>
    <row r="390" spans="1:3" x14ac:dyDescent="0.3">
      <c r="A390" s="13" t="s">
        <v>704</v>
      </c>
      <c r="B390" s="13">
        <v>0</v>
      </c>
      <c r="C390" s="13">
        <v>100</v>
      </c>
    </row>
    <row r="391" spans="1:3" x14ac:dyDescent="0.3">
      <c r="A391" s="13" t="s">
        <v>705</v>
      </c>
      <c r="B391" s="13">
        <v>0</v>
      </c>
      <c r="C391" s="13">
        <v>100</v>
      </c>
    </row>
    <row r="392" spans="1:3" x14ac:dyDescent="0.3">
      <c r="A392" s="13" t="s">
        <v>706</v>
      </c>
      <c r="B392" s="13">
        <v>0</v>
      </c>
      <c r="C392" s="13">
        <v>100</v>
      </c>
    </row>
    <row r="393" spans="1:3" x14ac:dyDescent="0.3">
      <c r="A393" s="13" t="s">
        <v>707</v>
      </c>
      <c r="B393" s="13">
        <v>0</v>
      </c>
      <c r="C393" s="13">
        <v>100</v>
      </c>
    </row>
    <row r="394" spans="1:3" x14ac:dyDescent="0.3">
      <c r="A394" s="13" t="s">
        <v>708</v>
      </c>
      <c r="B394" s="13">
        <v>0</v>
      </c>
      <c r="C394" s="13">
        <v>100</v>
      </c>
    </row>
    <row r="395" spans="1:3" x14ac:dyDescent="0.3">
      <c r="A395" s="13" t="s">
        <v>709</v>
      </c>
      <c r="B395" s="13">
        <v>0</v>
      </c>
      <c r="C395" s="13">
        <v>100</v>
      </c>
    </row>
    <row r="396" spans="1:3" x14ac:dyDescent="0.3">
      <c r="A396" s="13" t="s">
        <v>710</v>
      </c>
      <c r="B396" s="13">
        <v>0</v>
      </c>
      <c r="C396" s="13">
        <v>100</v>
      </c>
    </row>
    <row r="397" spans="1:3" x14ac:dyDescent="0.3">
      <c r="A397" s="13" t="s">
        <v>711</v>
      </c>
      <c r="B397" s="13">
        <v>0</v>
      </c>
      <c r="C397" s="13">
        <v>100</v>
      </c>
    </row>
    <row r="398" spans="1:3" x14ac:dyDescent="0.3">
      <c r="A398" s="13" t="s">
        <v>712</v>
      </c>
      <c r="B398" s="13">
        <v>0</v>
      </c>
      <c r="C398" s="13">
        <v>100</v>
      </c>
    </row>
    <row r="399" spans="1:3" x14ac:dyDescent="0.3">
      <c r="A399" s="13" t="s">
        <v>713</v>
      </c>
      <c r="B399" s="13">
        <v>0</v>
      </c>
      <c r="C399" s="13">
        <v>100</v>
      </c>
    </row>
    <row r="400" spans="1:3" x14ac:dyDescent="0.3">
      <c r="A400" s="13" t="s">
        <v>714</v>
      </c>
      <c r="B400" s="13">
        <v>0</v>
      </c>
      <c r="C400" s="13">
        <v>100</v>
      </c>
    </row>
    <row r="401" spans="1:3" x14ac:dyDescent="0.3">
      <c r="A401" s="13" t="s">
        <v>715</v>
      </c>
      <c r="B401" s="13">
        <v>0</v>
      </c>
      <c r="C401" s="13">
        <v>100</v>
      </c>
    </row>
    <row r="402" spans="1:3" x14ac:dyDescent="0.3">
      <c r="A402" s="13" t="s">
        <v>716</v>
      </c>
      <c r="B402" s="13">
        <v>0</v>
      </c>
      <c r="C402" s="13">
        <v>100</v>
      </c>
    </row>
    <row r="403" spans="1:3" x14ac:dyDescent="0.3">
      <c r="A403" s="13" t="s">
        <v>717</v>
      </c>
      <c r="B403" s="13">
        <v>0</v>
      </c>
      <c r="C403" s="13">
        <v>100</v>
      </c>
    </row>
    <row r="404" spans="1:3" x14ac:dyDescent="0.3">
      <c r="A404" s="13" t="s">
        <v>718</v>
      </c>
      <c r="B404" s="13">
        <v>0</v>
      </c>
      <c r="C404" s="13">
        <v>100</v>
      </c>
    </row>
    <row r="405" spans="1:3" x14ac:dyDescent="0.3">
      <c r="A405" s="13" t="s">
        <v>719</v>
      </c>
      <c r="B405" s="13">
        <v>0</v>
      </c>
      <c r="C405" s="13">
        <v>100</v>
      </c>
    </row>
    <row r="406" spans="1:3" x14ac:dyDescent="0.3">
      <c r="A406" s="13" t="s">
        <v>720</v>
      </c>
      <c r="B406" s="13">
        <v>0</v>
      </c>
      <c r="C406" s="13">
        <v>100</v>
      </c>
    </row>
    <row r="407" spans="1:3" x14ac:dyDescent="0.3">
      <c r="A407" s="13" t="s">
        <v>721</v>
      </c>
      <c r="B407" s="13">
        <v>0</v>
      </c>
      <c r="C407" s="13">
        <v>100</v>
      </c>
    </row>
    <row r="408" spans="1:3" x14ac:dyDescent="0.3">
      <c r="A408" s="13" t="s">
        <v>722</v>
      </c>
      <c r="B408" s="13">
        <v>0</v>
      </c>
      <c r="C408" s="13">
        <v>100</v>
      </c>
    </row>
    <row r="409" spans="1:3" x14ac:dyDescent="0.3">
      <c r="A409" s="13" t="s">
        <v>723</v>
      </c>
      <c r="B409" s="13">
        <v>0</v>
      </c>
      <c r="C409" s="13">
        <v>100</v>
      </c>
    </row>
    <row r="410" spans="1:3" x14ac:dyDescent="0.3">
      <c r="A410" s="13" t="s">
        <v>724</v>
      </c>
      <c r="B410" s="13">
        <v>0</v>
      </c>
      <c r="C410" s="13">
        <v>100</v>
      </c>
    </row>
    <row r="411" spans="1:3" x14ac:dyDescent="0.3">
      <c r="A411" s="13" t="s">
        <v>725</v>
      </c>
      <c r="B411" s="13">
        <v>0</v>
      </c>
      <c r="C411" s="13">
        <v>100</v>
      </c>
    </row>
    <row r="412" spans="1:3" x14ac:dyDescent="0.3">
      <c r="A412" s="13" t="s">
        <v>726</v>
      </c>
      <c r="B412" s="13">
        <v>0</v>
      </c>
      <c r="C412" s="13">
        <v>100</v>
      </c>
    </row>
    <row r="413" spans="1:3" x14ac:dyDescent="0.3">
      <c r="A413" s="13" t="s">
        <v>727</v>
      </c>
      <c r="B413" s="13">
        <v>0</v>
      </c>
      <c r="C413" s="13">
        <v>100</v>
      </c>
    </row>
    <row r="414" spans="1:3" x14ac:dyDescent="0.3">
      <c r="A414" s="13" t="s">
        <v>728</v>
      </c>
      <c r="B414" s="13">
        <v>0</v>
      </c>
      <c r="C414" s="13">
        <v>100</v>
      </c>
    </row>
    <row r="415" spans="1:3" x14ac:dyDescent="0.3">
      <c r="A415" s="13" t="s">
        <v>729</v>
      </c>
      <c r="B415" s="13">
        <v>0</v>
      </c>
      <c r="C415" s="13">
        <v>100</v>
      </c>
    </row>
    <row r="416" spans="1:3" x14ac:dyDescent="0.3">
      <c r="A416" s="13" t="s">
        <v>730</v>
      </c>
      <c r="B416" s="13">
        <v>0</v>
      </c>
      <c r="C416" s="13">
        <v>100</v>
      </c>
    </row>
    <row r="417" spans="1:3" x14ac:dyDescent="0.3">
      <c r="A417" s="13" t="s">
        <v>731</v>
      </c>
      <c r="B417" s="13">
        <v>0</v>
      </c>
      <c r="C417" s="13">
        <v>100</v>
      </c>
    </row>
    <row r="418" spans="1:3" x14ac:dyDescent="0.3">
      <c r="A418" s="13" t="s">
        <v>732</v>
      </c>
      <c r="B418" s="13">
        <v>0</v>
      </c>
      <c r="C418" s="13">
        <v>100</v>
      </c>
    </row>
    <row r="419" spans="1:3" x14ac:dyDescent="0.3">
      <c r="A419" s="13" t="s">
        <v>733</v>
      </c>
      <c r="B419" s="13">
        <v>0</v>
      </c>
      <c r="C419" s="13">
        <v>100</v>
      </c>
    </row>
    <row r="420" spans="1:3" x14ac:dyDescent="0.3">
      <c r="A420" s="13" t="s">
        <v>734</v>
      </c>
      <c r="B420" s="13">
        <v>0</v>
      </c>
      <c r="C420" s="13">
        <v>100</v>
      </c>
    </row>
    <row r="421" spans="1:3" x14ac:dyDescent="0.3">
      <c r="A421" s="13" t="s">
        <v>735</v>
      </c>
      <c r="B421" s="13">
        <v>0</v>
      </c>
      <c r="C421" s="13">
        <v>100</v>
      </c>
    </row>
    <row r="422" spans="1:3" x14ac:dyDescent="0.3">
      <c r="A422" s="13" t="s">
        <v>736</v>
      </c>
      <c r="B422" s="13">
        <v>0</v>
      </c>
      <c r="C422" s="13">
        <v>100</v>
      </c>
    </row>
    <row r="423" spans="1:3" x14ac:dyDescent="0.3">
      <c r="A423" s="13" t="s">
        <v>737</v>
      </c>
      <c r="B423" s="13">
        <v>0</v>
      </c>
      <c r="C423" s="13">
        <v>100</v>
      </c>
    </row>
    <row r="424" spans="1:3" x14ac:dyDescent="0.3">
      <c r="A424" s="13" t="s">
        <v>738</v>
      </c>
      <c r="B424" s="13">
        <v>2.8</v>
      </c>
      <c r="C424" s="13">
        <v>100</v>
      </c>
    </row>
    <row r="425" spans="1:3" x14ac:dyDescent="0.3">
      <c r="A425" s="13" t="s">
        <v>739</v>
      </c>
      <c r="B425" s="13">
        <v>0</v>
      </c>
      <c r="C425" s="13">
        <v>100</v>
      </c>
    </row>
    <row r="426" spans="1:3" x14ac:dyDescent="0.3">
      <c r="A426" s="13" t="s">
        <v>740</v>
      </c>
      <c r="B426" s="13">
        <v>0</v>
      </c>
      <c r="C426" s="13">
        <v>100</v>
      </c>
    </row>
    <row r="427" spans="1:3" x14ac:dyDescent="0.3">
      <c r="A427" s="13" t="s">
        <v>741</v>
      </c>
      <c r="B427" s="13">
        <v>0</v>
      </c>
      <c r="C427" s="13">
        <v>100</v>
      </c>
    </row>
    <row r="428" spans="1:3" x14ac:dyDescent="0.3">
      <c r="A428" s="13" t="s">
        <v>742</v>
      </c>
      <c r="B428" s="13">
        <v>0</v>
      </c>
      <c r="C428" s="13">
        <v>100</v>
      </c>
    </row>
    <row r="429" spans="1:3" x14ac:dyDescent="0.3">
      <c r="A429" s="13" t="s">
        <v>743</v>
      </c>
      <c r="B429" s="13">
        <v>0</v>
      </c>
      <c r="C429" s="13">
        <v>100</v>
      </c>
    </row>
    <row r="430" spans="1:3" x14ac:dyDescent="0.3">
      <c r="A430" s="13" t="s">
        <v>744</v>
      </c>
      <c r="B430" s="13">
        <v>0</v>
      </c>
      <c r="C430" s="13">
        <v>100</v>
      </c>
    </row>
    <row r="431" spans="1:3" x14ac:dyDescent="0.3">
      <c r="A431" s="13" t="s">
        <v>745</v>
      </c>
      <c r="B431" s="13">
        <v>0</v>
      </c>
      <c r="C431" s="13">
        <v>100</v>
      </c>
    </row>
    <row r="432" spans="1:3" x14ac:dyDescent="0.3">
      <c r="A432" s="13" t="s">
        <v>746</v>
      </c>
      <c r="B432" s="13">
        <v>0</v>
      </c>
      <c r="C432" s="13">
        <v>100</v>
      </c>
    </row>
    <row r="433" spans="1:3" x14ac:dyDescent="0.3">
      <c r="A433" s="13" t="s">
        <v>747</v>
      </c>
      <c r="B433" s="13">
        <v>0</v>
      </c>
      <c r="C433" s="13">
        <v>100</v>
      </c>
    </row>
    <row r="434" spans="1:3" x14ac:dyDescent="0.3">
      <c r="A434" s="13" t="s">
        <v>748</v>
      </c>
      <c r="B434" s="13">
        <v>0</v>
      </c>
      <c r="C434" s="13">
        <v>100</v>
      </c>
    </row>
    <row r="435" spans="1:3" x14ac:dyDescent="0.3">
      <c r="A435" s="13" t="s">
        <v>749</v>
      </c>
      <c r="B435" s="13">
        <v>0</v>
      </c>
      <c r="C435" s="13">
        <v>100</v>
      </c>
    </row>
    <row r="436" spans="1:3" x14ac:dyDescent="0.3">
      <c r="A436" s="13" t="s">
        <v>750</v>
      </c>
      <c r="B436" s="13">
        <v>0</v>
      </c>
      <c r="C436" s="13">
        <v>100</v>
      </c>
    </row>
    <row r="437" spans="1:3" x14ac:dyDescent="0.3">
      <c r="A437" s="13" t="s">
        <v>751</v>
      </c>
      <c r="B437" s="13">
        <v>0</v>
      </c>
      <c r="C437" s="13">
        <v>100</v>
      </c>
    </row>
    <row r="438" spans="1:3" x14ac:dyDescent="0.3">
      <c r="A438" s="13" t="s">
        <v>752</v>
      </c>
      <c r="B438" s="13">
        <v>0</v>
      </c>
      <c r="C438" s="13">
        <v>100</v>
      </c>
    </row>
    <row r="439" spans="1:3" x14ac:dyDescent="0.3">
      <c r="A439" s="13" t="s">
        <v>753</v>
      </c>
      <c r="B439" s="13">
        <v>0</v>
      </c>
      <c r="C439" s="13">
        <v>100</v>
      </c>
    </row>
    <row r="440" spans="1:3" x14ac:dyDescent="0.3">
      <c r="A440" s="13" t="s">
        <v>754</v>
      </c>
      <c r="B440" s="13">
        <v>0</v>
      </c>
      <c r="C440" s="13">
        <v>100</v>
      </c>
    </row>
    <row r="441" spans="1:3" x14ac:dyDescent="0.3">
      <c r="A441" s="13" t="s">
        <v>755</v>
      </c>
      <c r="B441" s="13">
        <v>0</v>
      </c>
      <c r="C441" s="13">
        <v>100</v>
      </c>
    </row>
    <row r="442" spans="1:3" x14ac:dyDescent="0.3">
      <c r="A442" s="13" t="s">
        <v>756</v>
      </c>
      <c r="B442" s="13">
        <v>0</v>
      </c>
      <c r="C442" s="13">
        <v>100</v>
      </c>
    </row>
    <row r="443" spans="1:3" x14ac:dyDescent="0.3">
      <c r="A443" s="13" t="s">
        <v>757</v>
      </c>
      <c r="B443" s="13">
        <v>0</v>
      </c>
      <c r="C443" s="13">
        <v>100</v>
      </c>
    </row>
    <row r="444" spans="1:3" x14ac:dyDescent="0.3">
      <c r="A444" s="13" t="s">
        <v>758</v>
      </c>
      <c r="B444" s="13">
        <v>0</v>
      </c>
      <c r="C444" s="13">
        <v>100</v>
      </c>
    </row>
    <row r="445" spans="1:3" x14ac:dyDescent="0.3">
      <c r="A445" s="13" t="s">
        <v>759</v>
      </c>
      <c r="B445" s="13">
        <v>0</v>
      </c>
      <c r="C445" s="13">
        <v>100</v>
      </c>
    </row>
    <row r="446" spans="1:3" x14ac:dyDescent="0.3">
      <c r="A446" s="13" t="s">
        <v>760</v>
      </c>
      <c r="B446" s="13">
        <v>0</v>
      </c>
      <c r="C446" s="13">
        <v>100</v>
      </c>
    </row>
    <row r="447" spans="1:3" x14ac:dyDescent="0.3">
      <c r="A447" s="13" t="s">
        <v>761</v>
      </c>
      <c r="B447" s="13">
        <v>0</v>
      </c>
      <c r="C447" s="13">
        <v>100</v>
      </c>
    </row>
    <row r="448" spans="1:3" x14ac:dyDescent="0.3">
      <c r="A448" s="13" t="s">
        <v>762</v>
      </c>
      <c r="B448" s="13">
        <v>0</v>
      </c>
      <c r="C448" s="13">
        <v>100</v>
      </c>
    </row>
    <row r="449" spans="1:3" x14ac:dyDescent="0.3">
      <c r="A449" s="13" t="s">
        <v>763</v>
      </c>
      <c r="B449" s="13">
        <v>0</v>
      </c>
      <c r="C449" s="13">
        <v>100</v>
      </c>
    </row>
    <row r="450" spans="1:3" x14ac:dyDescent="0.3">
      <c r="A450" s="13" t="s">
        <v>764</v>
      </c>
      <c r="B450" s="13">
        <v>0.1</v>
      </c>
      <c r="C450" s="13">
        <v>100</v>
      </c>
    </row>
    <row r="451" spans="1:3" x14ac:dyDescent="0.3">
      <c r="A451" s="13" t="s">
        <v>765</v>
      </c>
      <c r="B451" s="13">
        <v>0</v>
      </c>
      <c r="C451" s="13">
        <v>100</v>
      </c>
    </row>
    <row r="452" spans="1:3" x14ac:dyDescent="0.3">
      <c r="A452" s="13" t="s">
        <v>766</v>
      </c>
      <c r="B452" s="13">
        <v>0</v>
      </c>
      <c r="C452" s="13">
        <v>100</v>
      </c>
    </row>
    <row r="453" spans="1:3" x14ac:dyDescent="0.3">
      <c r="A453" s="13" t="s">
        <v>767</v>
      </c>
      <c r="B453" s="13">
        <v>0</v>
      </c>
      <c r="C453" s="13">
        <v>100</v>
      </c>
    </row>
    <row r="454" spans="1:3" x14ac:dyDescent="0.3">
      <c r="A454" s="13" t="s">
        <v>768</v>
      </c>
      <c r="B454" s="13">
        <v>0</v>
      </c>
      <c r="C454" s="13">
        <v>100</v>
      </c>
    </row>
    <row r="455" spans="1:3" x14ac:dyDescent="0.3">
      <c r="A455" s="13" t="s">
        <v>769</v>
      </c>
      <c r="B455" s="13">
        <v>0</v>
      </c>
      <c r="C455" s="13">
        <v>100</v>
      </c>
    </row>
    <row r="456" spans="1:3" x14ac:dyDescent="0.3">
      <c r="A456" s="13" t="s">
        <v>770</v>
      </c>
      <c r="B456" s="13">
        <v>0</v>
      </c>
      <c r="C456" s="13">
        <v>100</v>
      </c>
    </row>
    <row r="457" spans="1:3" x14ac:dyDescent="0.3">
      <c r="A457" s="13" t="s">
        <v>771</v>
      </c>
      <c r="B457" s="13">
        <v>0</v>
      </c>
      <c r="C457" s="13">
        <v>100</v>
      </c>
    </row>
    <row r="458" spans="1:3" x14ac:dyDescent="0.3">
      <c r="A458" s="13" t="s">
        <v>772</v>
      </c>
      <c r="B458" s="13">
        <v>0</v>
      </c>
      <c r="C458" s="13">
        <v>100</v>
      </c>
    </row>
    <row r="459" spans="1:3" x14ac:dyDescent="0.3">
      <c r="A459" s="13" t="s">
        <v>773</v>
      </c>
      <c r="B459" s="13">
        <v>0</v>
      </c>
      <c r="C459" s="13">
        <v>100</v>
      </c>
    </row>
    <row r="460" spans="1:3" x14ac:dyDescent="0.3">
      <c r="A460" s="13" t="s">
        <v>774</v>
      </c>
      <c r="B460" s="13">
        <v>0</v>
      </c>
      <c r="C460" s="13">
        <v>100</v>
      </c>
    </row>
    <row r="461" spans="1:3" x14ac:dyDescent="0.3">
      <c r="A461" s="13" t="s">
        <v>775</v>
      </c>
      <c r="B461" s="13">
        <v>0</v>
      </c>
      <c r="C461" s="13">
        <v>100</v>
      </c>
    </row>
    <row r="462" spans="1:3" x14ac:dyDescent="0.3">
      <c r="A462" s="13" t="s">
        <v>776</v>
      </c>
      <c r="B462" s="13">
        <v>0</v>
      </c>
      <c r="C462" s="13">
        <v>100</v>
      </c>
    </row>
    <row r="463" spans="1:3" x14ac:dyDescent="0.3">
      <c r="A463" s="13" t="s">
        <v>777</v>
      </c>
      <c r="B463" s="13">
        <v>0</v>
      </c>
      <c r="C463" s="13">
        <v>100</v>
      </c>
    </row>
    <row r="464" spans="1:3" x14ac:dyDescent="0.3">
      <c r="A464" s="13" t="s">
        <v>778</v>
      </c>
      <c r="B464" s="13">
        <v>0</v>
      </c>
      <c r="C464" s="13">
        <v>100</v>
      </c>
    </row>
    <row r="465" spans="1:3" x14ac:dyDescent="0.3">
      <c r="A465" s="13" t="s">
        <v>779</v>
      </c>
      <c r="B465" s="13">
        <v>0</v>
      </c>
      <c r="C465" s="13">
        <v>100</v>
      </c>
    </row>
    <row r="466" spans="1:3" x14ac:dyDescent="0.3">
      <c r="A466" s="13" t="s">
        <v>780</v>
      </c>
      <c r="B466" s="13">
        <v>0</v>
      </c>
      <c r="C466" s="13">
        <v>100</v>
      </c>
    </row>
    <row r="467" spans="1:3" x14ac:dyDescent="0.3">
      <c r="A467" s="13" t="s">
        <v>781</v>
      </c>
      <c r="B467" s="13">
        <v>0</v>
      </c>
      <c r="C467" s="13">
        <v>100</v>
      </c>
    </row>
    <row r="468" spans="1:3" x14ac:dyDescent="0.3">
      <c r="A468" s="13" t="s">
        <v>782</v>
      </c>
      <c r="B468" s="13">
        <v>0</v>
      </c>
      <c r="C468" s="13">
        <v>100</v>
      </c>
    </row>
    <row r="469" spans="1:3" x14ac:dyDescent="0.3">
      <c r="A469" s="13" t="s">
        <v>783</v>
      </c>
      <c r="B469" s="13">
        <v>0</v>
      </c>
      <c r="C469" s="13">
        <v>100</v>
      </c>
    </row>
    <row r="470" spans="1:3" x14ac:dyDescent="0.3">
      <c r="A470" s="13" t="s">
        <v>784</v>
      </c>
      <c r="B470" s="13">
        <v>0</v>
      </c>
      <c r="C470" s="13">
        <v>100</v>
      </c>
    </row>
    <row r="471" spans="1:3" x14ac:dyDescent="0.3">
      <c r="A471" s="13" t="s">
        <v>785</v>
      </c>
      <c r="B471" s="13">
        <v>0</v>
      </c>
      <c r="C471" s="13">
        <v>100</v>
      </c>
    </row>
    <row r="472" spans="1:3" x14ac:dyDescent="0.3">
      <c r="A472" s="13" t="s">
        <v>786</v>
      </c>
      <c r="B472" s="13">
        <v>0</v>
      </c>
      <c r="C472" s="13">
        <v>100</v>
      </c>
    </row>
    <row r="473" spans="1:3" x14ac:dyDescent="0.3">
      <c r="A473" s="13" t="s">
        <v>787</v>
      </c>
      <c r="B473" s="13">
        <v>0</v>
      </c>
      <c r="C473" s="13">
        <v>100</v>
      </c>
    </row>
    <row r="474" spans="1:3" x14ac:dyDescent="0.3">
      <c r="A474" s="13" t="s">
        <v>788</v>
      </c>
      <c r="B474" s="13">
        <v>0</v>
      </c>
      <c r="C474" s="13">
        <v>100</v>
      </c>
    </row>
    <row r="475" spans="1:3" x14ac:dyDescent="0.3">
      <c r="A475" s="13" t="s">
        <v>789</v>
      </c>
      <c r="B475" s="13">
        <v>0</v>
      </c>
      <c r="C475" s="13">
        <v>100</v>
      </c>
    </row>
    <row r="476" spans="1:3" x14ac:dyDescent="0.3">
      <c r="A476" s="13" t="s">
        <v>790</v>
      </c>
      <c r="B476" s="13">
        <v>0</v>
      </c>
      <c r="C476" s="13">
        <v>100</v>
      </c>
    </row>
    <row r="477" spans="1:3" x14ac:dyDescent="0.3">
      <c r="A477" s="13" t="s">
        <v>791</v>
      </c>
      <c r="B477" s="13">
        <v>0.2</v>
      </c>
      <c r="C477" s="13">
        <v>100</v>
      </c>
    </row>
    <row r="478" spans="1:3" x14ac:dyDescent="0.3">
      <c r="A478" s="13" t="s">
        <v>792</v>
      </c>
      <c r="B478" s="13">
        <v>0</v>
      </c>
      <c r="C478" s="13">
        <v>100</v>
      </c>
    </row>
    <row r="479" spans="1:3" x14ac:dyDescent="0.3">
      <c r="A479" s="13" t="s">
        <v>793</v>
      </c>
      <c r="B479" s="13">
        <v>0</v>
      </c>
      <c r="C479" s="13">
        <v>100</v>
      </c>
    </row>
    <row r="480" spans="1:3" x14ac:dyDescent="0.3">
      <c r="A480" s="13" t="s">
        <v>794</v>
      </c>
      <c r="B480" s="13">
        <v>0</v>
      </c>
      <c r="C480" s="13">
        <v>100</v>
      </c>
    </row>
    <row r="481" spans="1:3" x14ac:dyDescent="0.3">
      <c r="A481" s="13" t="s">
        <v>795</v>
      </c>
      <c r="B481" s="13">
        <v>0</v>
      </c>
      <c r="C481" s="13">
        <v>100</v>
      </c>
    </row>
    <row r="482" spans="1:3" x14ac:dyDescent="0.3">
      <c r="A482" s="13" t="s">
        <v>796</v>
      </c>
      <c r="B482" s="13">
        <v>0</v>
      </c>
      <c r="C482" s="13">
        <v>100</v>
      </c>
    </row>
    <row r="483" spans="1:3" x14ac:dyDescent="0.3">
      <c r="A483" s="13" t="s">
        <v>797</v>
      </c>
      <c r="B483" s="13">
        <v>0</v>
      </c>
      <c r="C483" s="13">
        <v>100</v>
      </c>
    </row>
    <row r="484" spans="1:3" x14ac:dyDescent="0.3">
      <c r="A484" s="13" t="s">
        <v>798</v>
      </c>
      <c r="B484" s="13">
        <v>0</v>
      </c>
      <c r="C484" s="13">
        <v>100</v>
      </c>
    </row>
    <row r="485" spans="1:3" x14ac:dyDescent="0.3">
      <c r="A485" s="13" t="s">
        <v>799</v>
      </c>
      <c r="B485" s="13">
        <v>0</v>
      </c>
      <c r="C485" s="13">
        <v>100</v>
      </c>
    </row>
    <row r="486" spans="1:3" x14ac:dyDescent="0.3">
      <c r="A486" s="13" t="s">
        <v>800</v>
      </c>
      <c r="B486" s="13">
        <v>0</v>
      </c>
      <c r="C486" s="13">
        <v>100</v>
      </c>
    </row>
    <row r="487" spans="1:3" x14ac:dyDescent="0.3">
      <c r="A487" s="13" t="s">
        <v>801</v>
      </c>
      <c r="B487" s="13">
        <v>0</v>
      </c>
      <c r="C487" s="13">
        <v>100</v>
      </c>
    </row>
    <row r="488" spans="1:3" x14ac:dyDescent="0.3">
      <c r="A488" s="13" t="s">
        <v>802</v>
      </c>
      <c r="B488" s="13">
        <v>0</v>
      </c>
      <c r="C488" s="13">
        <v>100</v>
      </c>
    </row>
    <row r="489" spans="1:3" x14ac:dyDescent="0.3">
      <c r="A489" s="13" t="s">
        <v>803</v>
      </c>
      <c r="B489" s="13">
        <v>0</v>
      </c>
      <c r="C489" s="13">
        <v>100</v>
      </c>
    </row>
    <row r="490" spans="1:3" x14ac:dyDescent="0.3">
      <c r="A490" s="13" t="s">
        <v>804</v>
      </c>
      <c r="B490" s="13">
        <v>0</v>
      </c>
      <c r="C490" s="13">
        <v>100</v>
      </c>
    </row>
    <row r="491" spans="1:3" x14ac:dyDescent="0.3">
      <c r="A491" s="13" t="s">
        <v>805</v>
      </c>
      <c r="B491" s="13">
        <v>0</v>
      </c>
      <c r="C491" s="13">
        <v>100</v>
      </c>
    </row>
    <row r="492" spans="1:3" x14ac:dyDescent="0.3">
      <c r="A492" s="13" t="s">
        <v>806</v>
      </c>
      <c r="B492" s="13">
        <v>0</v>
      </c>
      <c r="C492" s="13">
        <v>100</v>
      </c>
    </row>
    <row r="493" spans="1:3" x14ac:dyDescent="0.3">
      <c r="A493" s="13" t="s">
        <v>807</v>
      </c>
      <c r="B493" s="13">
        <v>0</v>
      </c>
      <c r="C493" s="13">
        <v>100</v>
      </c>
    </row>
    <row r="494" spans="1:3" x14ac:dyDescent="0.3">
      <c r="A494" s="13" t="s">
        <v>808</v>
      </c>
      <c r="B494" s="13">
        <v>0</v>
      </c>
      <c r="C494" s="13">
        <v>100</v>
      </c>
    </row>
    <row r="495" spans="1:3" x14ac:dyDescent="0.3">
      <c r="A495" s="13" t="s">
        <v>809</v>
      </c>
      <c r="B495" s="13">
        <v>0</v>
      </c>
      <c r="C495" s="13">
        <v>100</v>
      </c>
    </row>
    <row r="496" spans="1:3" x14ac:dyDescent="0.3">
      <c r="A496" s="13" t="s">
        <v>810</v>
      </c>
      <c r="B496" s="13">
        <v>0</v>
      </c>
      <c r="C496" s="13">
        <v>100</v>
      </c>
    </row>
    <row r="497" spans="1:3" x14ac:dyDescent="0.3">
      <c r="A497" s="13" t="s">
        <v>811</v>
      </c>
      <c r="B497" s="13">
        <v>0</v>
      </c>
      <c r="C497" s="13">
        <v>100</v>
      </c>
    </row>
    <row r="498" spans="1:3" x14ac:dyDescent="0.3">
      <c r="A498" s="13" t="s">
        <v>812</v>
      </c>
      <c r="B498" s="13">
        <v>0</v>
      </c>
      <c r="C498" s="13">
        <v>100</v>
      </c>
    </row>
    <row r="499" spans="1:3" x14ac:dyDescent="0.3">
      <c r="A499" s="13" t="s">
        <v>813</v>
      </c>
      <c r="B499" s="13">
        <v>27.4</v>
      </c>
      <c r="C499" s="13">
        <v>100</v>
      </c>
    </row>
    <row r="500" spans="1:3" x14ac:dyDescent="0.3">
      <c r="A500" s="13" t="s">
        <v>814</v>
      </c>
      <c r="B500" s="13">
        <v>0.1</v>
      </c>
      <c r="C500" s="13">
        <v>100</v>
      </c>
    </row>
    <row r="501" spans="1:3" x14ac:dyDescent="0.3">
      <c r="A501" s="13" t="s">
        <v>815</v>
      </c>
      <c r="B501" s="13">
        <v>0</v>
      </c>
      <c r="C501" s="13">
        <v>100</v>
      </c>
    </row>
    <row r="502" spans="1:3" x14ac:dyDescent="0.3">
      <c r="A502" s="13" t="s">
        <v>816</v>
      </c>
      <c r="B502" s="13">
        <v>0</v>
      </c>
      <c r="C502" s="13">
        <v>100</v>
      </c>
    </row>
    <row r="503" spans="1:3" x14ac:dyDescent="0.3">
      <c r="A503" s="13" t="s">
        <v>817</v>
      </c>
      <c r="B503" s="13">
        <v>0.1</v>
      </c>
      <c r="C503" s="13">
        <v>100</v>
      </c>
    </row>
    <row r="504" spans="1:3" x14ac:dyDescent="0.3">
      <c r="A504" s="13" t="s">
        <v>818</v>
      </c>
      <c r="B504" s="13">
        <v>0</v>
      </c>
      <c r="C504" s="13">
        <v>100</v>
      </c>
    </row>
    <row r="505" spans="1:3" x14ac:dyDescent="0.3">
      <c r="A505" s="13" t="s">
        <v>819</v>
      </c>
      <c r="B505" s="13">
        <v>0</v>
      </c>
      <c r="C505" s="13">
        <v>100</v>
      </c>
    </row>
    <row r="506" spans="1:3" x14ac:dyDescent="0.3">
      <c r="A506" s="13" t="s">
        <v>820</v>
      </c>
      <c r="B506" s="13">
        <v>0</v>
      </c>
      <c r="C506" s="13">
        <v>100</v>
      </c>
    </row>
    <row r="507" spans="1:3" x14ac:dyDescent="0.3">
      <c r="A507" s="13" t="s">
        <v>821</v>
      </c>
      <c r="B507" s="13">
        <v>0</v>
      </c>
      <c r="C507" s="13">
        <v>100</v>
      </c>
    </row>
    <row r="508" spans="1:3" x14ac:dyDescent="0.3">
      <c r="A508" s="13" t="s">
        <v>822</v>
      </c>
      <c r="B508" s="13">
        <v>0</v>
      </c>
      <c r="C508" s="13">
        <v>100</v>
      </c>
    </row>
    <row r="509" spans="1:3" x14ac:dyDescent="0.3">
      <c r="A509" s="13" t="s">
        <v>823</v>
      </c>
      <c r="B509" s="13">
        <v>8.1999999999999993</v>
      </c>
      <c r="C509" s="13">
        <v>100</v>
      </c>
    </row>
    <row r="510" spans="1:3" x14ac:dyDescent="0.3">
      <c r="A510" s="13" t="s">
        <v>824</v>
      </c>
      <c r="B510" s="13">
        <v>0</v>
      </c>
      <c r="C510" s="13">
        <v>100</v>
      </c>
    </row>
    <row r="511" spans="1:3" x14ac:dyDescent="0.3">
      <c r="A511" s="13" t="s">
        <v>825</v>
      </c>
      <c r="B511" s="13">
        <v>0</v>
      </c>
      <c r="C511" s="13">
        <v>100</v>
      </c>
    </row>
    <row r="512" spans="1:3" x14ac:dyDescent="0.3">
      <c r="A512" s="13" t="s">
        <v>826</v>
      </c>
      <c r="B512" s="13">
        <v>32.9</v>
      </c>
      <c r="C512" s="13">
        <v>100</v>
      </c>
    </row>
    <row r="513" spans="1:3" x14ac:dyDescent="0.3">
      <c r="A513" s="13" t="s">
        <v>827</v>
      </c>
      <c r="B513" s="13">
        <v>2.9</v>
      </c>
      <c r="C513" s="13">
        <v>100</v>
      </c>
    </row>
    <row r="514" spans="1:3" x14ac:dyDescent="0.3">
      <c r="A514" s="13" t="s">
        <v>828</v>
      </c>
      <c r="B514" s="13">
        <v>34.700000000000003</v>
      </c>
      <c r="C514" s="13">
        <v>100</v>
      </c>
    </row>
    <row r="515" spans="1:3" x14ac:dyDescent="0.3">
      <c r="A515" s="13" t="s">
        <v>829</v>
      </c>
      <c r="B515" s="13">
        <v>14.4</v>
      </c>
      <c r="C515" s="13">
        <v>100</v>
      </c>
    </row>
    <row r="516" spans="1:3" x14ac:dyDescent="0.3">
      <c r="A516" s="13" t="s">
        <v>830</v>
      </c>
      <c r="B516" s="13">
        <v>0.1</v>
      </c>
      <c r="C516" s="13">
        <v>100</v>
      </c>
    </row>
    <row r="517" spans="1:3" x14ac:dyDescent="0.3">
      <c r="A517" s="13" t="s">
        <v>831</v>
      </c>
      <c r="B517" s="13">
        <v>0</v>
      </c>
      <c r="C517" s="13">
        <v>100</v>
      </c>
    </row>
    <row r="518" spans="1:3" x14ac:dyDescent="0.3">
      <c r="A518" s="13" t="s">
        <v>832</v>
      </c>
      <c r="B518" s="13">
        <v>0.7</v>
      </c>
      <c r="C518" s="13">
        <v>100</v>
      </c>
    </row>
    <row r="519" spans="1:3" x14ac:dyDescent="0.3">
      <c r="A519" s="13" t="s">
        <v>833</v>
      </c>
      <c r="B519" s="13">
        <v>0</v>
      </c>
      <c r="C519" s="13">
        <v>100</v>
      </c>
    </row>
    <row r="520" spans="1:3" x14ac:dyDescent="0.3">
      <c r="A520" s="13" t="s">
        <v>834</v>
      </c>
      <c r="B520" s="13">
        <v>0</v>
      </c>
      <c r="C520" s="13">
        <v>100</v>
      </c>
    </row>
    <row r="521" spans="1:3" x14ac:dyDescent="0.3">
      <c r="A521" s="13" t="s">
        <v>835</v>
      </c>
      <c r="B521" s="13">
        <v>0</v>
      </c>
      <c r="C521" s="13">
        <v>100</v>
      </c>
    </row>
    <row r="522" spans="1:3" x14ac:dyDescent="0.3">
      <c r="A522" s="13" t="s">
        <v>836</v>
      </c>
      <c r="B522" s="13">
        <v>0</v>
      </c>
      <c r="C522" s="13">
        <v>100</v>
      </c>
    </row>
    <row r="523" spans="1:3" x14ac:dyDescent="0.3">
      <c r="A523" s="13" t="s">
        <v>837</v>
      </c>
      <c r="B523" s="13">
        <v>0</v>
      </c>
      <c r="C523" s="13">
        <v>100</v>
      </c>
    </row>
    <row r="524" spans="1:3" x14ac:dyDescent="0.3">
      <c r="A524" s="13" t="s">
        <v>838</v>
      </c>
      <c r="B524" s="13">
        <v>0.1</v>
      </c>
      <c r="C524" s="13">
        <v>100</v>
      </c>
    </row>
    <row r="525" spans="1:3" x14ac:dyDescent="0.3">
      <c r="A525" s="13" t="s">
        <v>839</v>
      </c>
      <c r="B525" s="13">
        <v>0</v>
      </c>
      <c r="C525" s="13">
        <v>100</v>
      </c>
    </row>
    <row r="526" spans="1:3" x14ac:dyDescent="0.3">
      <c r="A526" s="13" t="s">
        <v>840</v>
      </c>
      <c r="B526" s="13">
        <v>0</v>
      </c>
      <c r="C526" s="13">
        <v>100</v>
      </c>
    </row>
    <row r="527" spans="1:3" x14ac:dyDescent="0.3">
      <c r="A527" s="13" t="s">
        <v>841</v>
      </c>
      <c r="B527" s="13">
        <v>0</v>
      </c>
      <c r="C527" s="13">
        <v>100</v>
      </c>
    </row>
    <row r="528" spans="1:3" x14ac:dyDescent="0.3">
      <c r="A528" s="13" t="s">
        <v>842</v>
      </c>
      <c r="B528" s="13">
        <v>0</v>
      </c>
      <c r="C528" s="13">
        <v>100</v>
      </c>
    </row>
    <row r="529" spans="1:3" x14ac:dyDescent="0.3">
      <c r="A529" s="13" t="s">
        <v>843</v>
      </c>
      <c r="B529" s="13">
        <v>0</v>
      </c>
      <c r="C529" s="13">
        <v>100</v>
      </c>
    </row>
    <row r="530" spans="1:3" x14ac:dyDescent="0.3">
      <c r="A530" s="13" t="s">
        <v>844</v>
      </c>
      <c r="B530" s="13">
        <v>0</v>
      </c>
      <c r="C530" s="13">
        <v>100</v>
      </c>
    </row>
    <row r="531" spans="1:3" x14ac:dyDescent="0.3">
      <c r="A531" s="13" t="s">
        <v>845</v>
      </c>
      <c r="B531" s="13">
        <v>4.7</v>
      </c>
      <c r="C531" s="13">
        <v>100</v>
      </c>
    </row>
    <row r="532" spans="1:3" x14ac:dyDescent="0.3">
      <c r="A532" s="13" t="s">
        <v>846</v>
      </c>
      <c r="B532" s="13">
        <v>10.7</v>
      </c>
      <c r="C532" s="13">
        <v>100</v>
      </c>
    </row>
    <row r="533" spans="1:3" x14ac:dyDescent="0.3">
      <c r="A533" s="13" t="s">
        <v>847</v>
      </c>
      <c r="B533" s="13">
        <v>0.1</v>
      </c>
      <c r="C533" s="13">
        <v>100</v>
      </c>
    </row>
    <row r="534" spans="1:3" x14ac:dyDescent="0.3">
      <c r="A534" s="13" t="s">
        <v>848</v>
      </c>
      <c r="B534" s="13">
        <v>0</v>
      </c>
      <c r="C534" s="13">
        <v>100</v>
      </c>
    </row>
    <row r="535" spans="1:3" x14ac:dyDescent="0.3">
      <c r="A535" s="13" t="s">
        <v>849</v>
      </c>
      <c r="B535" s="13">
        <v>0</v>
      </c>
      <c r="C535" s="13">
        <v>100</v>
      </c>
    </row>
    <row r="536" spans="1:3" x14ac:dyDescent="0.3">
      <c r="A536" s="13" t="s">
        <v>850</v>
      </c>
      <c r="B536" s="13">
        <v>61.8</v>
      </c>
      <c r="C536" s="13">
        <v>100</v>
      </c>
    </row>
    <row r="537" spans="1:3" x14ac:dyDescent="0.3">
      <c r="A537" s="13" t="s">
        <v>851</v>
      </c>
      <c r="B537" s="13">
        <v>6.6</v>
      </c>
      <c r="C537" s="13">
        <v>100</v>
      </c>
    </row>
    <row r="538" spans="1:3" x14ac:dyDescent="0.3">
      <c r="A538" s="13" t="s">
        <v>852</v>
      </c>
      <c r="B538" s="13">
        <v>0</v>
      </c>
      <c r="C538" s="13">
        <v>100</v>
      </c>
    </row>
    <row r="539" spans="1:3" x14ac:dyDescent="0.3">
      <c r="A539" s="13" t="s">
        <v>853</v>
      </c>
      <c r="B539" s="13">
        <v>0</v>
      </c>
      <c r="C539" s="13">
        <v>100</v>
      </c>
    </row>
    <row r="540" spans="1:3" x14ac:dyDescent="0.3">
      <c r="A540" s="13" t="s">
        <v>854</v>
      </c>
      <c r="B540" s="13">
        <v>5.3</v>
      </c>
      <c r="C540" s="13">
        <v>100</v>
      </c>
    </row>
    <row r="541" spans="1:3" x14ac:dyDescent="0.3">
      <c r="A541" s="13" t="s">
        <v>855</v>
      </c>
      <c r="B541" s="13">
        <v>12.9</v>
      </c>
      <c r="C541" s="13">
        <v>100</v>
      </c>
    </row>
    <row r="542" spans="1:3" x14ac:dyDescent="0.3">
      <c r="A542" s="13" t="s">
        <v>856</v>
      </c>
      <c r="B542" s="13">
        <v>0.5</v>
      </c>
      <c r="C542" s="13">
        <v>100</v>
      </c>
    </row>
    <row r="543" spans="1:3" x14ac:dyDescent="0.3">
      <c r="A543" s="13" t="s">
        <v>857</v>
      </c>
      <c r="B543" s="13">
        <v>0</v>
      </c>
      <c r="C543" s="13">
        <v>100</v>
      </c>
    </row>
    <row r="544" spans="1:3" x14ac:dyDescent="0.3">
      <c r="A544" s="13" t="s">
        <v>858</v>
      </c>
      <c r="B544" s="13">
        <v>62.7</v>
      </c>
      <c r="C544" s="13">
        <v>100</v>
      </c>
    </row>
    <row r="545" spans="1:3" x14ac:dyDescent="0.3">
      <c r="A545" s="13" t="s">
        <v>859</v>
      </c>
      <c r="B545" s="13">
        <v>17.3</v>
      </c>
      <c r="C545" s="13">
        <v>100</v>
      </c>
    </row>
    <row r="546" spans="1:3" x14ac:dyDescent="0.3">
      <c r="A546" s="13" t="s">
        <v>860</v>
      </c>
      <c r="B546" s="13">
        <v>0.7</v>
      </c>
      <c r="C546" s="13">
        <v>100</v>
      </c>
    </row>
    <row r="547" spans="1:3" x14ac:dyDescent="0.3">
      <c r="A547" s="13" t="s">
        <v>861</v>
      </c>
      <c r="B547" s="13">
        <v>0</v>
      </c>
      <c r="C547" s="13">
        <v>100</v>
      </c>
    </row>
    <row r="548" spans="1:3" x14ac:dyDescent="0.3">
      <c r="A548" s="13" t="s">
        <v>862</v>
      </c>
      <c r="B548" s="13">
        <v>0</v>
      </c>
      <c r="C548" s="13">
        <v>100</v>
      </c>
    </row>
    <row r="549" spans="1:3" x14ac:dyDescent="0.3">
      <c r="A549" s="13" t="s">
        <v>863</v>
      </c>
      <c r="B549" s="13">
        <v>0</v>
      </c>
      <c r="C549" s="13">
        <v>100</v>
      </c>
    </row>
    <row r="550" spans="1:3" x14ac:dyDescent="0.3">
      <c r="A550" s="13" t="s">
        <v>864</v>
      </c>
      <c r="B550" s="13">
        <v>0</v>
      </c>
      <c r="C550" s="13">
        <v>100</v>
      </c>
    </row>
    <row r="551" spans="1:3" x14ac:dyDescent="0.3">
      <c r="A551" s="13" t="s">
        <v>865</v>
      </c>
      <c r="B551" s="13">
        <v>0</v>
      </c>
      <c r="C551" s="13">
        <v>100</v>
      </c>
    </row>
    <row r="552" spans="1:3" x14ac:dyDescent="0.3">
      <c r="A552" s="13" t="s">
        <v>866</v>
      </c>
      <c r="B552" s="13">
        <v>0</v>
      </c>
      <c r="C552" s="13">
        <v>100</v>
      </c>
    </row>
    <row r="553" spans="1:3" x14ac:dyDescent="0.3">
      <c r="A553" s="13" t="s">
        <v>867</v>
      </c>
      <c r="B553" s="13">
        <v>0</v>
      </c>
      <c r="C553" s="13">
        <v>100</v>
      </c>
    </row>
    <row r="554" spans="1:3" x14ac:dyDescent="0.3">
      <c r="A554" s="13" t="s">
        <v>868</v>
      </c>
      <c r="B554" s="13">
        <v>0</v>
      </c>
      <c r="C554" s="13">
        <v>100</v>
      </c>
    </row>
    <row r="555" spans="1:3" x14ac:dyDescent="0.3">
      <c r="A555" s="13" t="s">
        <v>869</v>
      </c>
      <c r="B555" s="13">
        <v>0</v>
      </c>
      <c r="C555" s="13">
        <v>100</v>
      </c>
    </row>
    <row r="556" spans="1:3" x14ac:dyDescent="0.3">
      <c r="A556" s="13" t="s">
        <v>870</v>
      </c>
      <c r="B556" s="13">
        <v>0</v>
      </c>
      <c r="C556" s="13">
        <v>100</v>
      </c>
    </row>
    <row r="557" spans="1:3" x14ac:dyDescent="0.3">
      <c r="A557" s="13" t="s">
        <v>871</v>
      </c>
      <c r="B557" s="13">
        <v>0</v>
      </c>
      <c r="C557" s="13">
        <v>100</v>
      </c>
    </row>
    <row r="558" spans="1:3" x14ac:dyDescent="0.3">
      <c r="A558" s="13" t="s">
        <v>872</v>
      </c>
      <c r="B558" s="13">
        <v>0</v>
      </c>
      <c r="C558" s="13">
        <v>100</v>
      </c>
    </row>
    <row r="559" spans="1:3" x14ac:dyDescent="0.3">
      <c r="A559" s="13" t="s">
        <v>873</v>
      </c>
      <c r="B559" s="13">
        <v>0</v>
      </c>
      <c r="C559" s="13">
        <v>100</v>
      </c>
    </row>
    <row r="560" spans="1:3" x14ac:dyDescent="0.3">
      <c r="A560" s="13" t="s">
        <v>874</v>
      </c>
      <c r="B560" s="13">
        <v>0</v>
      </c>
      <c r="C560" s="13">
        <v>100</v>
      </c>
    </row>
    <row r="561" spans="1:3" x14ac:dyDescent="0.3">
      <c r="A561" s="13" t="s">
        <v>875</v>
      </c>
      <c r="B561" s="13">
        <v>0</v>
      </c>
      <c r="C561" s="13">
        <v>100</v>
      </c>
    </row>
    <row r="562" spans="1:3" x14ac:dyDescent="0.3">
      <c r="A562" s="13" t="s">
        <v>876</v>
      </c>
      <c r="B562" s="13">
        <v>0</v>
      </c>
      <c r="C562" s="13">
        <v>100</v>
      </c>
    </row>
    <row r="563" spans="1:3" x14ac:dyDescent="0.3">
      <c r="A563" s="13" t="s">
        <v>877</v>
      </c>
      <c r="B563" s="13">
        <v>0</v>
      </c>
      <c r="C563" s="13">
        <v>100</v>
      </c>
    </row>
    <row r="564" spans="1:3" x14ac:dyDescent="0.3">
      <c r="A564" s="13" t="s">
        <v>878</v>
      </c>
      <c r="B564" s="13">
        <v>0</v>
      </c>
      <c r="C564" s="13">
        <v>100</v>
      </c>
    </row>
    <row r="565" spans="1:3" x14ac:dyDescent="0.3">
      <c r="A565" s="13" t="s">
        <v>879</v>
      </c>
      <c r="B565" s="13">
        <v>0</v>
      </c>
      <c r="C565" s="13">
        <v>100</v>
      </c>
    </row>
    <row r="566" spans="1:3" x14ac:dyDescent="0.3">
      <c r="A566" s="13" t="s">
        <v>880</v>
      </c>
      <c r="B566" s="13">
        <v>0</v>
      </c>
      <c r="C566" s="13">
        <v>100</v>
      </c>
    </row>
    <row r="567" spans="1:3" x14ac:dyDescent="0.3">
      <c r="A567" s="13" t="s">
        <v>881</v>
      </c>
      <c r="B567" s="13">
        <v>0.1</v>
      </c>
      <c r="C567" s="13">
        <v>100</v>
      </c>
    </row>
    <row r="568" spans="1:3" x14ac:dyDescent="0.3">
      <c r="A568" s="13" t="s">
        <v>882</v>
      </c>
      <c r="B568" s="13">
        <v>0</v>
      </c>
      <c r="C568" s="13">
        <v>100</v>
      </c>
    </row>
    <row r="569" spans="1:3" x14ac:dyDescent="0.3">
      <c r="A569" s="13" t="s">
        <v>883</v>
      </c>
      <c r="B569" s="13">
        <v>0</v>
      </c>
      <c r="C569" s="13">
        <v>100</v>
      </c>
    </row>
    <row r="570" spans="1:3" x14ac:dyDescent="0.3">
      <c r="A570" s="13" t="s">
        <v>884</v>
      </c>
      <c r="B570" s="13">
        <v>0</v>
      </c>
      <c r="C570" s="13">
        <v>100</v>
      </c>
    </row>
    <row r="571" spans="1:3" x14ac:dyDescent="0.3">
      <c r="A571" s="13" t="s">
        <v>885</v>
      </c>
      <c r="B571" s="13">
        <v>0</v>
      </c>
      <c r="C571" s="13">
        <v>100</v>
      </c>
    </row>
    <row r="572" spans="1:3" x14ac:dyDescent="0.3">
      <c r="A572" s="13" t="s">
        <v>886</v>
      </c>
      <c r="B572" s="13">
        <v>0</v>
      </c>
      <c r="C572" s="13">
        <v>100</v>
      </c>
    </row>
    <row r="573" spans="1:3" x14ac:dyDescent="0.3">
      <c r="A573" s="13" t="s">
        <v>887</v>
      </c>
      <c r="B573" s="13">
        <v>0.1</v>
      </c>
      <c r="C573" s="13">
        <v>100</v>
      </c>
    </row>
    <row r="574" spans="1:3" x14ac:dyDescent="0.3">
      <c r="A574" s="13" t="s">
        <v>888</v>
      </c>
      <c r="B574" s="13">
        <v>0</v>
      </c>
      <c r="C574" s="13">
        <v>100</v>
      </c>
    </row>
    <row r="575" spans="1:3" x14ac:dyDescent="0.3">
      <c r="A575" s="13" t="s">
        <v>889</v>
      </c>
      <c r="B575" s="13">
        <v>0</v>
      </c>
      <c r="C575" s="13">
        <v>100</v>
      </c>
    </row>
    <row r="576" spans="1:3" x14ac:dyDescent="0.3">
      <c r="A576" s="13" t="s">
        <v>890</v>
      </c>
      <c r="B576" s="13">
        <v>0</v>
      </c>
      <c r="C576" s="13">
        <v>100</v>
      </c>
    </row>
    <row r="577" spans="1:3" x14ac:dyDescent="0.3">
      <c r="A577" s="13" t="s">
        <v>891</v>
      </c>
      <c r="B577" s="13">
        <v>0.1</v>
      </c>
      <c r="C577" s="13">
        <v>100</v>
      </c>
    </row>
    <row r="578" spans="1:3" x14ac:dyDescent="0.3">
      <c r="A578" s="13" t="s">
        <v>892</v>
      </c>
      <c r="B578" s="13">
        <v>0</v>
      </c>
      <c r="C578" s="13">
        <v>100</v>
      </c>
    </row>
    <row r="579" spans="1:3" x14ac:dyDescent="0.3">
      <c r="A579" s="13" t="s">
        <v>893</v>
      </c>
      <c r="B579" s="13">
        <v>0</v>
      </c>
      <c r="C579" s="13">
        <v>100</v>
      </c>
    </row>
    <row r="580" spans="1:3" x14ac:dyDescent="0.3">
      <c r="A580" s="13" t="s">
        <v>894</v>
      </c>
      <c r="B580" s="13">
        <v>0</v>
      </c>
      <c r="C580" s="13">
        <v>100</v>
      </c>
    </row>
    <row r="581" spans="1:3" x14ac:dyDescent="0.3">
      <c r="A581" s="13" t="s">
        <v>895</v>
      </c>
      <c r="B581" s="13">
        <v>0</v>
      </c>
      <c r="C581" s="13">
        <v>100</v>
      </c>
    </row>
    <row r="582" spans="1:3" x14ac:dyDescent="0.3">
      <c r="A582" s="13" t="s">
        <v>896</v>
      </c>
      <c r="B582" s="13">
        <v>0</v>
      </c>
      <c r="C582" s="13">
        <v>100</v>
      </c>
    </row>
    <row r="583" spans="1:3" x14ac:dyDescent="0.3">
      <c r="A583" s="13" t="s">
        <v>897</v>
      </c>
      <c r="B583" s="13">
        <v>0</v>
      </c>
      <c r="C583" s="13">
        <v>100</v>
      </c>
    </row>
    <row r="584" spans="1:3" x14ac:dyDescent="0.3">
      <c r="A584" s="13" t="s">
        <v>898</v>
      </c>
      <c r="B584" s="13">
        <v>0</v>
      </c>
      <c r="C584" s="13">
        <v>100</v>
      </c>
    </row>
    <row r="585" spans="1:3" x14ac:dyDescent="0.3">
      <c r="A585" s="13" t="s">
        <v>899</v>
      </c>
      <c r="B585" s="13">
        <v>0</v>
      </c>
      <c r="C585" s="13">
        <v>100</v>
      </c>
    </row>
    <row r="586" spans="1:3" x14ac:dyDescent="0.3">
      <c r="A586" s="13" t="s">
        <v>900</v>
      </c>
      <c r="B586" s="13">
        <v>53.1</v>
      </c>
      <c r="C586" s="13">
        <v>100</v>
      </c>
    </row>
    <row r="587" spans="1:3" x14ac:dyDescent="0.3">
      <c r="A587" s="13" t="s">
        <v>901</v>
      </c>
      <c r="B587" s="13">
        <v>1.9</v>
      </c>
      <c r="C587" s="13">
        <v>100</v>
      </c>
    </row>
    <row r="588" spans="1:3" x14ac:dyDescent="0.3">
      <c r="A588" s="13" t="s">
        <v>902</v>
      </c>
      <c r="B588" s="13">
        <v>0</v>
      </c>
      <c r="C588" s="13">
        <v>100</v>
      </c>
    </row>
    <row r="589" spans="1:3" x14ac:dyDescent="0.3">
      <c r="A589" s="13" t="s">
        <v>903</v>
      </c>
      <c r="B589" s="13">
        <v>16.100000000000001</v>
      </c>
      <c r="C589" s="13">
        <v>100</v>
      </c>
    </row>
    <row r="590" spans="1:3" x14ac:dyDescent="0.3">
      <c r="A590" s="13" t="s">
        <v>904</v>
      </c>
      <c r="B590" s="13">
        <v>8.9</v>
      </c>
      <c r="C590" s="13">
        <v>100</v>
      </c>
    </row>
    <row r="591" spans="1:3" x14ac:dyDescent="0.3">
      <c r="A591" s="13" t="s">
        <v>905</v>
      </c>
      <c r="B591" s="13">
        <v>0</v>
      </c>
      <c r="C591" s="13">
        <v>100</v>
      </c>
    </row>
    <row r="592" spans="1:3" x14ac:dyDescent="0.3">
      <c r="A592" s="13" t="s">
        <v>906</v>
      </c>
      <c r="B592" s="13">
        <v>0</v>
      </c>
      <c r="C592" s="13">
        <v>100</v>
      </c>
    </row>
    <row r="593" spans="1:3" x14ac:dyDescent="0.3">
      <c r="A593" s="13" t="s">
        <v>907</v>
      </c>
      <c r="B593" s="13">
        <v>0</v>
      </c>
      <c r="C593" s="13">
        <v>100</v>
      </c>
    </row>
    <row r="594" spans="1:3" x14ac:dyDescent="0.3">
      <c r="A594" s="13" t="s">
        <v>908</v>
      </c>
      <c r="B594" s="13">
        <v>0</v>
      </c>
      <c r="C594" s="13">
        <v>100</v>
      </c>
    </row>
    <row r="595" spans="1:3" x14ac:dyDescent="0.3">
      <c r="A595" s="13" t="s">
        <v>909</v>
      </c>
      <c r="B595" s="13">
        <v>0</v>
      </c>
      <c r="C595" s="13">
        <v>100</v>
      </c>
    </row>
    <row r="596" spans="1:3" x14ac:dyDescent="0.3">
      <c r="A596" s="13" t="s">
        <v>910</v>
      </c>
      <c r="B596" s="13">
        <v>0</v>
      </c>
      <c r="C596" s="13">
        <v>100</v>
      </c>
    </row>
    <row r="597" spans="1:3" x14ac:dyDescent="0.3">
      <c r="A597" s="13" t="s">
        <v>911</v>
      </c>
      <c r="B597" s="13">
        <v>0</v>
      </c>
      <c r="C597" s="13">
        <v>100</v>
      </c>
    </row>
    <row r="598" spans="1:3" x14ac:dyDescent="0.3">
      <c r="A598" s="13" t="s">
        <v>912</v>
      </c>
      <c r="B598" s="13">
        <v>0</v>
      </c>
      <c r="C598" s="13">
        <v>100</v>
      </c>
    </row>
    <row r="599" spans="1:3" x14ac:dyDescent="0.3">
      <c r="A599" s="13" t="s">
        <v>913</v>
      </c>
      <c r="B599" s="13">
        <v>0</v>
      </c>
      <c r="C599" s="13">
        <v>100</v>
      </c>
    </row>
    <row r="600" spans="1:3" x14ac:dyDescent="0.3">
      <c r="A600" s="13" t="s">
        <v>914</v>
      </c>
      <c r="B600" s="13">
        <v>0</v>
      </c>
      <c r="C600" s="13">
        <v>100</v>
      </c>
    </row>
    <row r="601" spans="1:3" x14ac:dyDescent="0.3">
      <c r="A601" s="13" t="s">
        <v>915</v>
      </c>
      <c r="B601" s="13">
        <v>0</v>
      </c>
      <c r="C601" s="13">
        <v>100</v>
      </c>
    </row>
    <row r="602" spans="1:3" x14ac:dyDescent="0.3">
      <c r="A602" s="13" t="s">
        <v>916</v>
      </c>
      <c r="B602" s="13">
        <v>0</v>
      </c>
      <c r="C602" s="13">
        <v>100</v>
      </c>
    </row>
    <row r="603" spans="1:3" x14ac:dyDescent="0.3">
      <c r="A603" s="13" t="s">
        <v>917</v>
      </c>
      <c r="B603" s="13">
        <v>0</v>
      </c>
      <c r="C603" s="13">
        <v>100</v>
      </c>
    </row>
    <row r="604" spans="1:3" x14ac:dyDescent="0.3">
      <c r="A604" s="13" t="s">
        <v>918</v>
      </c>
      <c r="B604" s="13">
        <v>0</v>
      </c>
      <c r="C604" s="13">
        <v>100</v>
      </c>
    </row>
    <row r="605" spans="1:3" x14ac:dyDescent="0.3">
      <c r="A605" s="13" t="s">
        <v>919</v>
      </c>
      <c r="B605" s="13">
        <v>0</v>
      </c>
      <c r="C605" s="13">
        <v>100</v>
      </c>
    </row>
    <row r="606" spans="1:3" x14ac:dyDescent="0.3">
      <c r="A606" s="13" t="s">
        <v>920</v>
      </c>
      <c r="B606" s="13">
        <v>0</v>
      </c>
      <c r="C606" s="13">
        <v>100</v>
      </c>
    </row>
    <row r="607" spans="1:3" x14ac:dyDescent="0.3">
      <c r="A607" s="13" t="s">
        <v>921</v>
      </c>
      <c r="B607" s="13">
        <v>0</v>
      </c>
      <c r="C607" s="13">
        <v>100</v>
      </c>
    </row>
    <row r="608" spans="1:3" x14ac:dyDescent="0.3">
      <c r="A608" s="13" t="s">
        <v>922</v>
      </c>
      <c r="B608" s="13">
        <v>0</v>
      </c>
      <c r="C608" s="13">
        <v>100</v>
      </c>
    </row>
    <row r="609" spans="1:3" x14ac:dyDescent="0.3">
      <c r="A609" s="13" t="s">
        <v>923</v>
      </c>
      <c r="B609" s="13">
        <v>0</v>
      </c>
      <c r="C609" s="13">
        <v>100</v>
      </c>
    </row>
    <row r="610" spans="1:3" x14ac:dyDescent="0.3">
      <c r="A610" s="13" t="s">
        <v>924</v>
      </c>
      <c r="B610" s="13">
        <v>0</v>
      </c>
      <c r="C610" s="13">
        <v>100</v>
      </c>
    </row>
    <row r="611" spans="1:3" x14ac:dyDescent="0.3">
      <c r="A611" s="13" t="s">
        <v>925</v>
      </c>
      <c r="B611" s="13">
        <v>0</v>
      </c>
      <c r="C611" s="13">
        <v>100</v>
      </c>
    </row>
    <row r="612" spans="1:3" x14ac:dyDescent="0.3">
      <c r="A612" s="13" t="s">
        <v>926</v>
      </c>
      <c r="B612" s="13">
        <v>0</v>
      </c>
      <c r="C612" s="13">
        <v>100</v>
      </c>
    </row>
    <row r="613" spans="1:3" x14ac:dyDescent="0.3">
      <c r="A613" s="13" t="s">
        <v>927</v>
      </c>
      <c r="B613" s="13">
        <v>0.4</v>
      </c>
      <c r="C613" s="13">
        <v>100</v>
      </c>
    </row>
    <row r="614" spans="1:3" x14ac:dyDescent="0.3">
      <c r="A614" s="13" t="s">
        <v>928</v>
      </c>
      <c r="B614" s="13">
        <v>0</v>
      </c>
      <c r="C614" s="13">
        <v>100</v>
      </c>
    </row>
    <row r="615" spans="1:3" x14ac:dyDescent="0.3">
      <c r="A615" s="13" t="s">
        <v>929</v>
      </c>
      <c r="B615" s="13">
        <v>0.1</v>
      </c>
      <c r="C615" s="13">
        <v>100</v>
      </c>
    </row>
    <row r="616" spans="1:3" x14ac:dyDescent="0.3">
      <c r="A616" s="13" t="s">
        <v>930</v>
      </c>
      <c r="B616" s="13">
        <v>0</v>
      </c>
      <c r="C616" s="13">
        <v>100</v>
      </c>
    </row>
    <row r="617" spans="1:3" x14ac:dyDescent="0.3">
      <c r="A617" s="13" t="s">
        <v>931</v>
      </c>
      <c r="B617" s="13">
        <v>0</v>
      </c>
      <c r="C617" s="13">
        <v>100</v>
      </c>
    </row>
    <row r="618" spans="1:3" x14ac:dyDescent="0.3">
      <c r="A618" s="13" t="s">
        <v>932</v>
      </c>
      <c r="B618" s="13">
        <v>0</v>
      </c>
      <c r="C618" s="13">
        <v>100</v>
      </c>
    </row>
    <row r="619" spans="1:3" x14ac:dyDescent="0.3">
      <c r="A619" s="13" t="s">
        <v>933</v>
      </c>
      <c r="B619" s="13">
        <v>0</v>
      </c>
      <c r="C619" s="13">
        <v>100</v>
      </c>
    </row>
    <row r="620" spans="1:3" x14ac:dyDescent="0.3">
      <c r="A620" s="13" t="s">
        <v>934</v>
      </c>
      <c r="B620" s="13">
        <v>0</v>
      </c>
      <c r="C620" s="13">
        <v>100</v>
      </c>
    </row>
    <row r="621" spans="1:3" x14ac:dyDescent="0.3">
      <c r="A621" s="13" t="s">
        <v>935</v>
      </c>
      <c r="B621" s="13">
        <v>0</v>
      </c>
      <c r="C621" s="13">
        <v>100</v>
      </c>
    </row>
    <row r="622" spans="1:3" x14ac:dyDescent="0.3">
      <c r="A622" s="13" t="s">
        <v>936</v>
      </c>
      <c r="B622" s="13">
        <v>0</v>
      </c>
      <c r="C622" s="13">
        <v>100</v>
      </c>
    </row>
    <row r="623" spans="1:3" x14ac:dyDescent="0.3">
      <c r="A623" s="13" t="s">
        <v>937</v>
      </c>
      <c r="B623" s="13">
        <v>0</v>
      </c>
      <c r="C623" s="13">
        <v>100</v>
      </c>
    </row>
    <row r="624" spans="1:3" x14ac:dyDescent="0.3">
      <c r="A624" s="13" t="s">
        <v>938</v>
      </c>
      <c r="B624" s="13">
        <v>0</v>
      </c>
      <c r="C624" s="13">
        <v>100</v>
      </c>
    </row>
    <row r="625" spans="1:3" x14ac:dyDescent="0.3">
      <c r="A625" s="13" t="s">
        <v>939</v>
      </c>
      <c r="B625" s="13">
        <v>0</v>
      </c>
      <c r="C625" s="13">
        <v>100</v>
      </c>
    </row>
    <row r="626" spans="1:3" x14ac:dyDescent="0.3">
      <c r="A626" s="13" t="s">
        <v>940</v>
      </c>
      <c r="B626" s="13">
        <v>0</v>
      </c>
      <c r="C626" s="13">
        <v>100</v>
      </c>
    </row>
    <row r="627" spans="1:3" x14ac:dyDescent="0.3">
      <c r="A627" s="13" t="s">
        <v>941</v>
      </c>
      <c r="B627" s="13">
        <v>0</v>
      </c>
      <c r="C627" s="13">
        <v>100</v>
      </c>
    </row>
    <row r="628" spans="1:3" x14ac:dyDescent="0.3">
      <c r="A628" s="13" t="s">
        <v>942</v>
      </c>
      <c r="B628" s="13">
        <v>0</v>
      </c>
      <c r="C628" s="13">
        <v>100</v>
      </c>
    </row>
    <row r="629" spans="1:3" x14ac:dyDescent="0.3">
      <c r="A629" s="13" t="s">
        <v>943</v>
      </c>
      <c r="B629" s="13">
        <v>0</v>
      </c>
      <c r="C629" s="13">
        <v>100</v>
      </c>
    </row>
    <row r="630" spans="1:3" x14ac:dyDescent="0.3">
      <c r="A630" s="13" t="s">
        <v>944</v>
      </c>
      <c r="B630" s="13">
        <v>0</v>
      </c>
      <c r="C630" s="13">
        <v>100</v>
      </c>
    </row>
    <row r="631" spans="1:3" x14ac:dyDescent="0.3">
      <c r="A631" s="13" t="s">
        <v>945</v>
      </c>
      <c r="B631" s="13">
        <v>0</v>
      </c>
      <c r="C631" s="13">
        <v>100</v>
      </c>
    </row>
    <row r="632" spans="1:3" x14ac:dyDescent="0.3">
      <c r="A632" s="13" t="s">
        <v>946</v>
      </c>
      <c r="B632" s="13">
        <v>0</v>
      </c>
      <c r="C632" s="13">
        <v>100</v>
      </c>
    </row>
    <row r="633" spans="1:3" x14ac:dyDescent="0.3">
      <c r="A633" s="13" t="s">
        <v>947</v>
      </c>
      <c r="B633" s="13">
        <v>0</v>
      </c>
      <c r="C633" s="13">
        <v>100</v>
      </c>
    </row>
    <row r="634" spans="1:3" x14ac:dyDescent="0.3">
      <c r="A634" s="13" t="s">
        <v>948</v>
      </c>
      <c r="B634" s="13">
        <v>0.5</v>
      </c>
      <c r="C634" s="13">
        <v>100</v>
      </c>
    </row>
    <row r="635" spans="1:3" x14ac:dyDescent="0.3">
      <c r="A635" s="13" t="s">
        <v>949</v>
      </c>
      <c r="B635" s="13">
        <v>0</v>
      </c>
      <c r="C635" s="13">
        <v>96</v>
      </c>
    </row>
    <row r="636" spans="1:3" x14ac:dyDescent="0.3">
      <c r="A636" s="13" t="s">
        <v>950</v>
      </c>
      <c r="B636" s="13">
        <v>0</v>
      </c>
      <c r="C636" s="13">
        <v>100</v>
      </c>
    </row>
    <row r="637" spans="1:3" x14ac:dyDescent="0.3">
      <c r="A637" s="13" t="s">
        <v>951</v>
      </c>
      <c r="B637" s="13">
        <v>4.5</v>
      </c>
      <c r="C637" s="13">
        <v>100</v>
      </c>
    </row>
    <row r="638" spans="1:3" x14ac:dyDescent="0.3">
      <c r="A638" s="13" t="s">
        <v>952</v>
      </c>
      <c r="B638" s="13">
        <v>0.4</v>
      </c>
      <c r="C638" s="13">
        <v>100</v>
      </c>
    </row>
    <row r="639" spans="1:3" x14ac:dyDescent="0.3">
      <c r="A639" s="13" t="s">
        <v>953</v>
      </c>
      <c r="B639" s="13">
        <v>0</v>
      </c>
      <c r="C639" s="13">
        <v>100</v>
      </c>
    </row>
    <row r="640" spans="1:3" x14ac:dyDescent="0.3">
      <c r="A640" s="13" t="s">
        <v>954</v>
      </c>
      <c r="B640" s="13">
        <v>0</v>
      </c>
      <c r="C640" s="13">
        <v>100</v>
      </c>
    </row>
    <row r="641" spans="1:3" x14ac:dyDescent="0.3">
      <c r="A641" s="13" t="s">
        <v>955</v>
      </c>
      <c r="B641" s="13">
        <v>0</v>
      </c>
      <c r="C641" s="13">
        <v>100</v>
      </c>
    </row>
    <row r="642" spans="1:3" x14ac:dyDescent="0.3">
      <c r="A642" s="13" t="s">
        <v>956</v>
      </c>
      <c r="B642" s="13">
        <v>0</v>
      </c>
      <c r="C642" s="13">
        <v>100</v>
      </c>
    </row>
    <row r="643" spans="1:3" x14ac:dyDescent="0.3">
      <c r="A643" s="13" t="s">
        <v>957</v>
      </c>
      <c r="B643" s="13">
        <v>0</v>
      </c>
      <c r="C643" s="13">
        <v>100</v>
      </c>
    </row>
    <row r="644" spans="1:3" x14ac:dyDescent="0.3">
      <c r="A644" s="13" t="s">
        <v>958</v>
      </c>
      <c r="B644" s="13">
        <v>0</v>
      </c>
      <c r="C644" s="13">
        <v>100</v>
      </c>
    </row>
    <row r="645" spans="1:3" x14ac:dyDescent="0.3">
      <c r="A645" s="13" t="s">
        <v>959</v>
      </c>
      <c r="B645" s="13">
        <v>0</v>
      </c>
      <c r="C645" s="13">
        <v>100</v>
      </c>
    </row>
    <row r="646" spans="1:3" x14ac:dyDescent="0.3">
      <c r="A646" s="13" t="s">
        <v>960</v>
      </c>
      <c r="B646" s="13">
        <v>0</v>
      </c>
      <c r="C646" s="13">
        <v>100</v>
      </c>
    </row>
    <row r="647" spans="1:3" x14ac:dyDescent="0.3">
      <c r="A647" s="13" t="s">
        <v>961</v>
      </c>
      <c r="B647" s="13">
        <v>0</v>
      </c>
      <c r="C647" s="13">
        <v>100</v>
      </c>
    </row>
    <row r="648" spans="1:3" x14ac:dyDescent="0.3">
      <c r="A648" s="13" t="s">
        <v>962</v>
      </c>
      <c r="B648" s="13">
        <v>0</v>
      </c>
      <c r="C648" s="13">
        <v>100</v>
      </c>
    </row>
    <row r="649" spans="1:3" x14ac:dyDescent="0.3">
      <c r="A649" s="13" t="s">
        <v>963</v>
      </c>
      <c r="B649" s="13">
        <v>0</v>
      </c>
      <c r="C649" s="13">
        <v>100</v>
      </c>
    </row>
    <row r="650" spans="1:3" x14ac:dyDescent="0.3">
      <c r="A650" s="13" t="s">
        <v>964</v>
      </c>
      <c r="B650" s="13">
        <v>0</v>
      </c>
      <c r="C650" s="13">
        <v>100</v>
      </c>
    </row>
    <row r="651" spans="1:3" x14ac:dyDescent="0.3">
      <c r="A651" s="13" t="s">
        <v>965</v>
      </c>
      <c r="B651" s="13">
        <v>0</v>
      </c>
      <c r="C651" s="13">
        <v>100</v>
      </c>
    </row>
    <row r="652" spans="1:3" x14ac:dyDescent="0.3">
      <c r="A652" s="13" t="s">
        <v>966</v>
      </c>
      <c r="B652" s="13">
        <v>4.9000000000000004</v>
      </c>
      <c r="C652" s="13">
        <v>100</v>
      </c>
    </row>
    <row r="653" spans="1:3" x14ac:dyDescent="0.3">
      <c r="A653" s="13" t="s">
        <v>967</v>
      </c>
      <c r="B653" s="13">
        <v>4.5</v>
      </c>
      <c r="C653" s="13">
        <v>100</v>
      </c>
    </row>
    <row r="654" spans="1:3" x14ac:dyDescent="0.3">
      <c r="A654" s="13" t="s">
        <v>968</v>
      </c>
      <c r="B654" s="13">
        <v>0.2</v>
      </c>
      <c r="C654" s="13">
        <v>100</v>
      </c>
    </row>
    <row r="655" spans="1:3" x14ac:dyDescent="0.3">
      <c r="A655" s="13" t="s">
        <v>969</v>
      </c>
      <c r="B655" s="13">
        <v>0</v>
      </c>
      <c r="C655" s="13">
        <v>100</v>
      </c>
    </row>
    <row r="656" spans="1:3" x14ac:dyDescent="0.3">
      <c r="A656" s="13" t="s">
        <v>970</v>
      </c>
      <c r="B656" s="13">
        <v>0</v>
      </c>
      <c r="C656" s="13">
        <v>100</v>
      </c>
    </row>
    <row r="657" spans="1:3" x14ac:dyDescent="0.3">
      <c r="A657" s="13" t="s">
        <v>971</v>
      </c>
      <c r="B657" s="13">
        <v>0</v>
      </c>
      <c r="C657" s="13">
        <v>100</v>
      </c>
    </row>
    <row r="658" spans="1:3" x14ac:dyDescent="0.3">
      <c r="A658" s="13" t="s">
        <v>972</v>
      </c>
      <c r="B658" s="13">
        <v>0</v>
      </c>
      <c r="C658" s="13">
        <v>100</v>
      </c>
    </row>
    <row r="659" spans="1:3" x14ac:dyDescent="0.3">
      <c r="A659" s="13" t="s">
        <v>973</v>
      </c>
      <c r="B659" s="13">
        <v>0</v>
      </c>
      <c r="C659" s="13">
        <v>100</v>
      </c>
    </row>
    <row r="660" spans="1:3" x14ac:dyDescent="0.3">
      <c r="A660" s="13" t="s">
        <v>974</v>
      </c>
      <c r="B660" s="13">
        <v>0</v>
      </c>
      <c r="C660" s="13">
        <v>100</v>
      </c>
    </row>
    <row r="661" spans="1:3" x14ac:dyDescent="0.3">
      <c r="A661" s="13" t="s">
        <v>975</v>
      </c>
      <c r="B661" s="13">
        <v>0</v>
      </c>
      <c r="C661" s="13">
        <v>100</v>
      </c>
    </row>
    <row r="662" spans="1:3" x14ac:dyDescent="0.3">
      <c r="A662" s="13" t="s">
        <v>976</v>
      </c>
      <c r="B662" s="13">
        <v>0</v>
      </c>
      <c r="C662" s="13">
        <v>100</v>
      </c>
    </row>
    <row r="663" spans="1:3" x14ac:dyDescent="0.3">
      <c r="A663" s="13" t="s">
        <v>977</v>
      </c>
      <c r="B663" s="13">
        <v>0</v>
      </c>
      <c r="C663" s="13">
        <v>100</v>
      </c>
    </row>
    <row r="664" spans="1:3" x14ac:dyDescent="0.3">
      <c r="A664" s="13" t="s">
        <v>978</v>
      </c>
      <c r="B664" s="13">
        <v>0</v>
      </c>
      <c r="C664" s="13">
        <v>100</v>
      </c>
    </row>
    <row r="665" spans="1:3" x14ac:dyDescent="0.3">
      <c r="A665" s="13" t="s">
        <v>979</v>
      </c>
      <c r="B665" s="13">
        <v>0.1</v>
      </c>
      <c r="C665" s="13">
        <v>100</v>
      </c>
    </row>
    <row r="666" spans="1:3" x14ac:dyDescent="0.3">
      <c r="A666" s="13" t="s">
        <v>980</v>
      </c>
      <c r="B666" s="13">
        <v>0</v>
      </c>
      <c r="C666" s="13">
        <v>100</v>
      </c>
    </row>
    <row r="667" spans="1:3" x14ac:dyDescent="0.3">
      <c r="A667" s="13" t="s">
        <v>981</v>
      </c>
      <c r="B667" s="13">
        <v>0</v>
      </c>
      <c r="C667" s="13">
        <v>100</v>
      </c>
    </row>
    <row r="668" spans="1:3" x14ac:dyDescent="0.3">
      <c r="A668" s="13" t="s">
        <v>982</v>
      </c>
      <c r="B668" s="13">
        <v>0.3</v>
      </c>
      <c r="C668" s="13">
        <v>100</v>
      </c>
    </row>
    <row r="669" spans="1:3" x14ac:dyDescent="0.3">
      <c r="A669" s="13" t="s">
        <v>983</v>
      </c>
      <c r="B669" s="13">
        <v>0</v>
      </c>
      <c r="C669" s="13">
        <v>100</v>
      </c>
    </row>
    <row r="670" spans="1:3" x14ac:dyDescent="0.3">
      <c r="A670" s="13" t="s">
        <v>984</v>
      </c>
      <c r="B670" s="13">
        <v>0</v>
      </c>
      <c r="C670" s="13">
        <v>100</v>
      </c>
    </row>
    <row r="671" spans="1:3" x14ac:dyDescent="0.3">
      <c r="A671" s="13" t="s">
        <v>985</v>
      </c>
      <c r="B671" s="13">
        <v>0</v>
      </c>
      <c r="C671" s="13">
        <v>100</v>
      </c>
    </row>
    <row r="672" spans="1:3" x14ac:dyDescent="0.3">
      <c r="A672" s="13" t="s">
        <v>986</v>
      </c>
      <c r="B672" s="13">
        <v>0</v>
      </c>
      <c r="C672" s="13">
        <v>100</v>
      </c>
    </row>
    <row r="673" spans="1:3" x14ac:dyDescent="0.3">
      <c r="A673" s="13" t="s">
        <v>987</v>
      </c>
      <c r="B673" s="13">
        <v>0</v>
      </c>
      <c r="C673" s="13">
        <v>100</v>
      </c>
    </row>
    <row r="674" spans="1:3" x14ac:dyDescent="0.3">
      <c r="A674" s="13" t="s">
        <v>988</v>
      </c>
      <c r="B674" s="13">
        <v>0</v>
      </c>
      <c r="C674" s="13">
        <v>100</v>
      </c>
    </row>
    <row r="675" spans="1:3" x14ac:dyDescent="0.3">
      <c r="A675" s="13" t="s">
        <v>989</v>
      </c>
      <c r="B675" s="13">
        <v>0</v>
      </c>
      <c r="C675" s="13">
        <v>100</v>
      </c>
    </row>
    <row r="676" spans="1:3" x14ac:dyDescent="0.3">
      <c r="A676" s="13" t="s">
        <v>990</v>
      </c>
      <c r="B676" s="13">
        <v>0</v>
      </c>
      <c r="C676" s="13">
        <v>100</v>
      </c>
    </row>
    <row r="677" spans="1:3" x14ac:dyDescent="0.3">
      <c r="A677" s="13" t="s">
        <v>991</v>
      </c>
      <c r="B677" s="13">
        <v>0</v>
      </c>
      <c r="C677" s="13">
        <v>100</v>
      </c>
    </row>
    <row r="678" spans="1:3" x14ac:dyDescent="0.3">
      <c r="A678" s="13" t="s">
        <v>992</v>
      </c>
      <c r="B678" s="13">
        <v>0</v>
      </c>
      <c r="C678" s="13">
        <v>100</v>
      </c>
    </row>
    <row r="679" spans="1:3" x14ac:dyDescent="0.3">
      <c r="A679" s="13" t="s">
        <v>993</v>
      </c>
      <c r="B679" s="13">
        <v>0</v>
      </c>
      <c r="C679" s="13">
        <v>100</v>
      </c>
    </row>
    <row r="680" spans="1:3" x14ac:dyDescent="0.3">
      <c r="A680" s="13" t="s">
        <v>994</v>
      </c>
      <c r="B680" s="13">
        <v>0</v>
      </c>
      <c r="C680" s="13">
        <v>100</v>
      </c>
    </row>
    <row r="681" spans="1:3" x14ac:dyDescent="0.3">
      <c r="A681" s="13" t="s">
        <v>995</v>
      </c>
      <c r="B681" s="13">
        <v>0</v>
      </c>
      <c r="C681" s="13">
        <v>100</v>
      </c>
    </row>
    <row r="682" spans="1:3" x14ac:dyDescent="0.3">
      <c r="A682" s="13" t="s">
        <v>996</v>
      </c>
      <c r="B682" s="13">
        <v>0</v>
      </c>
      <c r="C682" s="13">
        <v>100</v>
      </c>
    </row>
    <row r="683" spans="1:3" x14ac:dyDescent="0.3">
      <c r="A683" s="13" t="s">
        <v>997</v>
      </c>
      <c r="B683" s="13">
        <v>0</v>
      </c>
      <c r="C683" s="13">
        <v>100</v>
      </c>
    </row>
    <row r="684" spans="1:3" x14ac:dyDescent="0.3">
      <c r="A684" s="13" t="s">
        <v>998</v>
      </c>
      <c r="B684" s="13">
        <v>0</v>
      </c>
      <c r="C684" s="13">
        <v>100</v>
      </c>
    </row>
    <row r="685" spans="1:3" x14ac:dyDescent="0.3">
      <c r="A685" s="13" t="s">
        <v>999</v>
      </c>
      <c r="B685" s="13">
        <v>0</v>
      </c>
      <c r="C685" s="13">
        <v>100</v>
      </c>
    </row>
    <row r="686" spans="1:3" x14ac:dyDescent="0.3">
      <c r="A686" s="13" t="s">
        <v>1000</v>
      </c>
      <c r="B686" s="13">
        <v>0</v>
      </c>
      <c r="C686" s="13">
        <v>100</v>
      </c>
    </row>
    <row r="687" spans="1:3" x14ac:dyDescent="0.3">
      <c r="A687" s="13" t="s">
        <v>1001</v>
      </c>
      <c r="B687" s="13">
        <v>0</v>
      </c>
      <c r="C687" s="13">
        <v>100</v>
      </c>
    </row>
    <row r="688" spans="1:3" x14ac:dyDescent="0.3">
      <c r="A688" s="13" t="s">
        <v>1002</v>
      </c>
      <c r="B688" s="13">
        <v>0</v>
      </c>
      <c r="C688" s="13">
        <v>100</v>
      </c>
    </row>
    <row r="689" spans="1:3" x14ac:dyDescent="0.3">
      <c r="A689" s="13" t="s">
        <v>1003</v>
      </c>
      <c r="B689" s="13">
        <v>0</v>
      </c>
      <c r="C689" s="13">
        <v>100</v>
      </c>
    </row>
    <row r="690" spans="1:3" x14ac:dyDescent="0.3">
      <c r="A690" s="13" t="s">
        <v>1004</v>
      </c>
      <c r="B690" s="13">
        <v>0</v>
      </c>
      <c r="C690" s="13">
        <v>100</v>
      </c>
    </row>
    <row r="691" spans="1:3" x14ac:dyDescent="0.3">
      <c r="A691" s="13" t="s">
        <v>1005</v>
      </c>
      <c r="B691" s="13">
        <v>0</v>
      </c>
      <c r="C691" s="13">
        <v>100</v>
      </c>
    </row>
    <row r="692" spans="1:3" x14ac:dyDescent="0.3">
      <c r="A692" s="13" t="s">
        <v>1006</v>
      </c>
      <c r="B692" s="13">
        <v>0</v>
      </c>
      <c r="C692" s="13">
        <v>100</v>
      </c>
    </row>
    <row r="693" spans="1:3" x14ac:dyDescent="0.3">
      <c r="A693" s="13" t="s">
        <v>1007</v>
      </c>
      <c r="B693" s="13">
        <v>0</v>
      </c>
      <c r="C693" s="13">
        <v>100</v>
      </c>
    </row>
    <row r="694" spans="1:3" x14ac:dyDescent="0.3">
      <c r="A694" s="13" t="s">
        <v>1008</v>
      </c>
      <c r="B694" s="13">
        <v>0</v>
      </c>
      <c r="C694" s="13">
        <v>100</v>
      </c>
    </row>
    <row r="695" spans="1:3" x14ac:dyDescent="0.3">
      <c r="A695" s="13" t="s">
        <v>1009</v>
      </c>
      <c r="B695" s="13">
        <v>0.2</v>
      </c>
      <c r="C695" s="13">
        <v>100</v>
      </c>
    </row>
    <row r="696" spans="1:3" x14ac:dyDescent="0.3">
      <c r="A696" s="13" t="s">
        <v>1010</v>
      </c>
      <c r="B696" s="13">
        <v>0</v>
      </c>
      <c r="C696" s="13">
        <v>100</v>
      </c>
    </row>
    <row r="697" spans="1:3" x14ac:dyDescent="0.3">
      <c r="A697" s="13" t="s">
        <v>1011</v>
      </c>
      <c r="B697" s="13">
        <v>0</v>
      </c>
      <c r="C697" s="13">
        <v>100</v>
      </c>
    </row>
    <row r="698" spans="1:3" x14ac:dyDescent="0.3">
      <c r="A698" s="13" t="s">
        <v>1012</v>
      </c>
      <c r="B698" s="13">
        <v>0</v>
      </c>
      <c r="C698" s="13">
        <v>100</v>
      </c>
    </row>
    <row r="699" spans="1:3" x14ac:dyDescent="0.3">
      <c r="A699" s="13" t="s">
        <v>1013</v>
      </c>
      <c r="B699" s="13">
        <v>0</v>
      </c>
      <c r="C699" s="13">
        <v>100</v>
      </c>
    </row>
    <row r="700" spans="1:3" x14ac:dyDescent="0.3">
      <c r="A700" s="13" t="s">
        <v>1014</v>
      </c>
      <c r="B700" s="13">
        <v>0</v>
      </c>
      <c r="C700" s="13">
        <v>100</v>
      </c>
    </row>
    <row r="701" spans="1:3" x14ac:dyDescent="0.3">
      <c r="A701" s="13" t="s">
        <v>1015</v>
      </c>
      <c r="B701" s="13">
        <v>0</v>
      </c>
      <c r="C701" s="13">
        <v>100</v>
      </c>
    </row>
    <row r="702" spans="1:3" x14ac:dyDescent="0.3">
      <c r="A702" s="13" t="s">
        <v>1016</v>
      </c>
      <c r="B702" s="13">
        <v>0</v>
      </c>
      <c r="C702" s="13">
        <v>100</v>
      </c>
    </row>
    <row r="703" spans="1:3" x14ac:dyDescent="0.3">
      <c r="A703" s="13" t="s">
        <v>1017</v>
      </c>
      <c r="B703" s="13">
        <v>0</v>
      </c>
      <c r="C703" s="13">
        <v>100</v>
      </c>
    </row>
    <row r="704" spans="1:3" x14ac:dyDescent="0.3">
      <c r="A704" s="13" t="s">
        <v>1018</v>
      </c>
      <c r="B704" s="13">
        <v>0</v>
      </c>
      <c r="C704" s="13">
        <v>100</v>
      </c>
    </row>
    <row r="705" spans="1:3" x14ac:dyDescent="0.3">
      <c r="A705" s="13" t="s">
        <v>1019</v>
      </c>
      <c r="B705" s="13">
        <v>0</v>
      </c>
      <c r="C705" s="13">
        <v>100</v>
      </c>
    </row>
    <row r="706" spans="1:3" x14ac:dyDescent="0.3">
      <c r="A706" s="13" t="s">
        <v>1020</v>
      </c>
      <c r="B706" s="13">
        <v>0</v>
      </c>
      <c r="C706" s="13">
        <v>100</v>
      </c>
    </row>
    <row r="707" spans="1:3" x14ac:dyDescent="0.3">
      <c r="A707" s="13" t="s">
        <v>1021</v>
      </c>
      <c r="B707" s="13">
        <v>0</v>
      </c>
      <c r="C707" s="13">
        <v>100</v>
      </c>
    </row>
    <row r="708" spans="1:3" x14ac:dyDescent="0.3">
      <c r="A708" s="13" t="s">
        <v>1022</v>
      </c>
      <c r="B708" s="13">
        <v>0</v>
      </c>
      <c r="C708" s="13">
        <v>100</v>
      </c>
    </row>
    <row r="709" spans="1:3" x14ac:dyDescent="0.3">
      <c r="A709" s="13" t="s">
        <v>1023</v>
      </c>
      <c r="B709" s="13">
        <v>0</v>
      </c>
      <c r="C709" s="13">
        <v>100</v>
      </c>
    </row>
    <row r="710" spans="1:3" x14ac:dyDescent="0.3">
      <c r="A710" s="13" t="s">
        <v>1024</v>
      </c>
      <c r="B710" s="13">
        <v>0</v>
      </c>
      <c r="C710" s="13">
        <v>100</v>
      </c>
    </row>
    <row r="711" spans="1:3" x14ac:dyDescent="0.3">
      <c r="A711" s="13" t="s">
        <v>1025</v>
      </c>
      <c r="B711" s="13">
        <v>0</v>
      </c>
      <c r="C711" s="13">
        <v>100</v>
      </c>
    </row>
    <row r="712" spans="1:3" x14ac:dyDescent="0.3">
      <c r="A712" s="13" t="s">
        <v>1026</v>
      </c>
      <c r="B712" s="13">
        <v>0</v>
      </c>
      <c r="C712" s="13">
        <v>100</v>
      </c>
    </row>
    <row r="713" spans="1:3" x14ac:dyDescent="0.3">
      <c r="A713" s="13" t="s">
        <v>1027</v>
      </c>
      <c r="B713" s="13">
        <v>0</v>
      </c>
      <c r="C713" s="13">
        <v>100</v>
      </c>
    </row>
    <row r="714" spans="1:3" x14ac:dyDescent="0.3">
      <c r="A714" s="13" t="s">
        <v>1028</v>
      </c>
      <c r="B714" s="13">
        <v>0</v>
      </c>
      <c r="C714" s="13">
        <v>100</v>
      </c>
    </row>
    <row r="715" spans="1:3" x14ac:dyDescent="0.3">
      <c r="A715" s="13" t="s">
        <v>1029</v>
      </c>
      <c r="B715" s="13">
        <v>0</v>
      </c>
      <c r="C715" s="13">
        <v>100</v>
      </c>
    </row>
    <row r="716" spans="1:3" x14ac:dyDescent="0.3">
      <c r="A716" s="13" t="s">
        <v>1030</v>
      </c>
      <c r="B716" s="13">
        <v>0</v>
      </c>
      <c r="C716" s="13">
        <v>100</v>
      </c>
    </row>
    <row r="717" spans="1:3" x14ac:dyDescent="0.3">
      <c r="A717" s="13" t="s">
        <v>1031</v>
      </c>
      <c r="B717" s="13">
        <v>0</v>
      </c>
      <c r="C717" s="13">
        <v>100</v>
      </c>
    </row>
    <row r="718" spans="1:3" x14ac:dyDescent="0.3">
      <c r="A718" s="13" t="s">
        <v>1032</v>
      </c>
      <c r="B718" s="13">
        <v>0</v>
      </c>
      <c r="C718" s="13">
        <v>100</v>
      </c>
    </row>
    <row r="719" spans="1:3" x14ac:dyDescent="0.3">
      <c r="A719" s="13" t="s">
        <v>1033</v>
      </c>
      <c r="B719" s="13">
        <v>0</v>
      </c>
      <c r="C719" s="13">
        <v>100</v>
      </c>
    </row>
    <row r="720" spans="1:3" x14ac:dyDescent="0.3">
      <c r="A720" s="13" t="s">
        <v>1034</v>
      </c>
      <c r="B720" s="13">
        <v>0</v>
      </c>
      <c r="C720" s="13">
        <v>100</v>
      </c>
    </row>
    <row r="721" spans="1:3" x14ac:dyDescent="0.3">
      <c r="A721" s="13" t="s">
        <v>1035</v>
      </c>
      <c r="B721" s="13">
        <v>0</v>
      </c>
      <c r="C721" s="13">
        <v>100</v>
      </c>
    </row>
    <row r="722" spans="1:3" x14ac:dyDescent="0.3">
      <c r="A722" s="13" t="s">
        <v>1036</v>
      </c>
      <c r="B722" s="13">
        <v>0</v>
      </c>
      <c r="C722" s="13">
        <v>100</v>
      </c>
    </row>
    <row r="723" spans="1:3" x14ac:dyDescent="0.3">
      <c r="A723" s="13" t="s">
        <v>1037</v>
      </c>
      <c r="B723" s="13">
        <v>0</v>
      </c>
      <c r="C723" s="13">
        <v>100</v>
      </c>
    </row>
    <row r="724" spans="1:3" x14ac:dyDescent="0.3">
      <c r="A724" s="13" t="s">
        <v>1038</v>
      </c>
      <c r="B724" s="13">
        <v>0</v>
      </c>
      <c r="C724" s="13">
        <v>100</v>
      </c>
    </row>
    <row r="725" spans="1:3" x14ac:dyDescent="0.3">
      <c r="A725" s="13" t="s">
        <v>1039</v>
      </c>
      <c r="B725" s="13">
        <v>0</v>
      </c>
      <c r="C725" s="13">
        <v>100</v>
      </c>
    </row>
    <row r="726" spans="1:3" x14ac:dyDescent="0.3">
      <c r="A726" s="13" t="s">
        <v>1040</v>
      </c>
      <c r="B726" s="13">
        <v>0</v>
      </c>
      <c r="C726" s="13">
        <v>100</v>
      </c>
    </row>
    <row r="727" spans="1:3" x14ac:dyDescent="0.3">
      <c r="A727" s="13" t="s">
        <v>1041</v>
      </c>
      <c r="B727" s="13">
        <v>0</v>
      </c>
      <c r="C727" s="13">
        <v>100</v>
      </c>
    </row>
    <row r="728" spans="1:3" x14ac:dyDescent="0.3">
      <c r="A728" s="13" t="s">
        <v>1042</v>
      </c>
      <c r="B728" s="13">
        <v>0</v>
      </c>
      <c r="C728" s="13">
        <v>100</v>
      </c>
    </row>
    <row r="729" spans="1:3" x14ac:dyDescent="0.3">
      <c r="A729" s="13" t="s">
        <v>1043</v>
      </c>
      <c r="B729" s="13">
        <v>0</v>
      </c>
      <c r="C729" s="13">
        <v>100</v>
      </c>
    </row>
    <row r="730" spans="1:3" x14ac:dyDescent="0.3">
      <c r="A730" s="13" t="s">
        <v>1044</v>
      </c>
      <c r="B730" s="13">
        <v>0</v>
      </c>
      <c r="C730" s="13">
        <v>100</v>
      </c>
    </row>
    <row r="731" spans="1:3" x14ac:dyDescent="0.3">
      <c r="A731" s="13" t="s">
        <v>1045</v>
      </c>
      <c r="B731" s="13">
        <v>0</v>
      </c>
      <c r="C731" s="13">
        <v>100</v>
      </c>
    </row>
    <row r="732" spans="1:3" x14ac:dyDescent="0.3">
      <c r="A732" s="13" t="s">
        <v>1046</v>
      </c>
      <c r="B732" s="13">
        <v>0</v>
      </c>
      <c r="C732" s="13">
        <v>100</v>
      </c>
    </row>
    <row r="733" spans="1:3" x14ac:dyDescent="0.3">
      <c r="A733" s="13" t="s">
        <v>1047</v>
      </c>
      <c r="B733" s="13">
        <v>0</v>
      </c>
      <c r="C733" s="13">
        <v>100</v>
      </c>
    </row>
    <row r="734" spans="1:3" x14ac:dyDescent="0.3">
      <c r="A734" s="13" t="s">
        <v>1048</v>
      </c>
      <c r="B734" s="13">
        <v>0</v>
      </c>
      <c r="C734" s="13">
        <v>100</v>
      </c>
    </row>
    <row r="735" spans="1:3" x14ac:dyDescent="0.3">
      <c r="A735" s="13" t="s">
        <v>1049</v>
      </c>
      <c r="B735" s="13">
        <v>0</v>
      </c>
      <c r="C735" s="13">
        <v>100</v>
      </c>
    </row>
    <row r="736" spans="1:3" x14ac:dyDescent="0.3">
      <c r="A736" s="13" t="s">
        <v>1050</v>
      </c>
      <c r="B736" s="13">
        <v>0</v>
      </c>
      <c r="C736" s="13">
        <v>100</v>
      </c>
    </row>
    <row r="737" spans="1:3" x14ac:dyDescent="0.3">
      <c r="A737" s="13" t="s">
        <v>1051</v>
      </c>
      <c r="B737" s="13">
        <v>0</v>
      </c>
      <c r="C737" s="13">
        <v>100</v>
      </c>
    </row>
    <row r="738" spans="1:3" x14ac:dyDescent="0.3">
      <c r="A738" s="13" t="s">
        <v>1052</v>
      </c>
      <c r="B738" s="13">
        <v>0</v>
      </c>
      <c r="C738" s="13">
        <v>100</v>
      </c>
    </row>
    <row r="739" spans="1:3" x14ac:dyDescent="0.3">
      <c r="A739" s="13" t="s">
        <v>1053</v>
      </c>
      <c r="B739" s="13">
        <v>0</v>
      </c>
      <c r="C739" s="13">
        <v>100</v>
      </c>
    </row>
    <row r="740" spans="1:3" x14ac:dyDescent="0.3">
      <c r="A740" s="13" t="s">
        <v>1054</v>
      </c>
      <c r="B740" s="13">
        <v>0</v>
      </c>
      <c r="C740" s="13">
        <v>100</v>
      </c>
    </row>
    <row r="741" spans="1:3" x14ac:dyDescent="0.3">
      <c r="A741" s="13" t="s">
        <v>1055</v>
      </c>
      <c r="B741" s="13">
        <v>0</v>
      </c>
      <c r="C741" s="13">
        <v>100</v>
      </c>
    </row>
    <row r="742" spans="1:3" x14ac:dyDescent="0.3">
      <c r="A742" s="13" t="s">
        <v>1056</v>
      </c>
      <c r="B742" s="13">
        <v>0</v>
      </c>
      <c r="C742" s="13">
        <v>100</v>
      </c>
    </row>
    <row r="743" spans="1:3" x14ac:dyDescent="0.3">
      <c r="A743" s="13" t="s">
        <v>1057</v>
      </c>
      <c r="B743" s="13">
        <v>0</v>
      </c>
      <c r="C743" s="13">
        <v>100</v>
      </c>
    </row>
    <row r="744" spans="1:3" x14ac:dyDescent="0.3">
      <c r="A744" s="13" t="s">
        <v>1058</v>
      </c>
      <c r="B744" s="13">
        <v>0</v>
      </c>
      <c r="C744" s="13">
        <v>100</v>
      </c>
    </row>
    <row r="745" spans="1:3" x14ac:dyDescent="0.3">
      <c r="A745" s="13" t="s">
        <v>1059</v>
      </c>
      <c r="B745" s="13">
        <v>0</v>
      </c>
      <c r="C745" s="13">
        <v>100</v>
      </c>
    </row>
    <row r="746" spans="1:3" x14ac:dyDescent="0.3">
      <c r="A746" s="13" t="s">
        <v>1060</v>
      </c>
      <c r="B746" s="13">
        <v>0</v>
      </c>
      <c r="C746" s="13">
        <v>100</v>
      </c>
    </row>
    <row r="747" spans="1:3" x14ac:dyDescent="0.3">
      <c r="A747" s="13" t="s">
        <v>1061</v>
      </c>
      <c r="B747" s="13">
        <v>0</v>
      </c>
      <c r="C747" s="13">
        <v>100</v>
      </c>
    </row>
    <row r="748" spans="1:3" x14ac:dyDescent="0.3">
      <c r="A748" s="13" t="s">
        <v>1062</v>
      </c>
      <c r="B748" s="13">
        <v>0</v>
      </c>
      <c r="C748" s="13">
        <v>100</v>
      </c>
    </row>
    <row r="749" spans="1:3" x14ac:dyDescent="0.3">
      <c r="A749" s="13" t="s">
        <v>1063</v>
      </c>
      <c r="B749" s="13">
        <v>0</v>
      </c>
      <c r="C749" s="13">
        <v>100</v>
      </c>
    </row>
    <row r="750" spans="1:3" x14ac:dyDescent="0.3">
      <c r="A750" s="13" t="s">
        <v>1064</v>
      </c>
      <c r="B750" s="13">
        <v>0</v>
      </c>
      <c r="C750" s="13">
        <v>100</v>
      </c>
    </row>
    <row r="751" spans="1:3" x14ac:dyDescent="0.3">
      <c r="A751" s="13" t="s">
        <v>1065</v>
      </c>
      <c r="B751" s="13">
        <v>0</v>
      </c>
      <c r="C751" s="13">
        <v>100</v>
      </c>
    </row>
    <row r="752" spans="1:3" x14ac:dyDescent="0.3">
      <c r="A752" s="13" t="s">
        <v>1066</v>
      </c>
      <c r="B752" s="13">
        <v>0</v>
      </c>
      <c r="C752" s="13">
        <v>100</v>
      </c>
    </row>
    <row r="753" spans="1:3" x14ac:dyDescent="0.3">
      <c r="A753" s="13" t="s">
        <v>1067</v>
      </c>
      <c r="B753" s="13">
        <v>0</v>
      </c>
      <c r="C753" s="13">
        <v>100</v>
      </c>
    </row>
    <row r="754" spans="1:3" x14ac:dyDescent="0.3">
      <c r="A754" s="13" t="s">
        <v>1068</v>
      </c>
      <c r="B754" s="13">
        <v>0</v>
      </c>
      <c r="C754" s="13">
        <v>100</v>
      </c>
    </row>
    <row r="755" spans="1:3" x14ac:dyDescent="0.3">
      <c r="A755" s="13" t="s">
        <v>1069</v>
      </c>
      <c r="B755" s="13">
        <v>0</v>
      </c>
      <c r="C755" s="13">
        <v>100</v>
      </c>
    </row>
    <row r="756" spans="1:3" x14ac:dyDescent="0.3">
      <c r="A756" s="13" t="s">
        <v>1070</v>
      </c>
      <c r="B756" s="13">
        <v>0</v>
      </c>
      <c r="C756" s="13">
        <v>100</v>
      </c>
    </row>
    <row r="757" spans="1:3" x14ac:dyDescent="0.3">
      <c r="A757" s="13" t="s">
        <v>1071</v>
      </c>
      <c r="B757" s="13">
        <v>0</v>
      </c>
      <c r="C757" s="13">
        <v>100</v>
      </c>
    </row>
    <row r="758" spans="1:3" x14ac:dyDescent="0.3">
      <c r="A758" s="13" t="s">
        <v>1072</v>
      </c>
      <c r="B758" s="13">
        <v>0</v>
      </c>
      <c r="C758" s="13">
        <v>100</v>
      </c>
    </row>
    <row r="759" spans="1:3" x14ac:dyDescent="0.3">
      <c r="A759" s="13" t="s">
        <v>1073</v>
      </c>
      <c r="B759" s="13">
        <v>0</v>
      </c>
      <c r="C759" s="13">
        <v>100</v>
      </c>
    </row>
    <row r="760" spans="1:3" x14ac:dyDescent="0.3">
      <c r="A760" s="13" t="s">
        <v>1074</v>
      </c>
      <c r="B760" s="13">
        <v>0</v>
      </c>
      <c r="C760" s="13">
        <v>100</v>
      </c>
    </row>
    <row r="761" spans="1:3" x14ac:dyDescent="0.3">
      <c r="A761" s="13" t="s">
        <v>1075</v>
      </c>
      <c r="B761" s="13">
        <v>0</v>
      </c>
      <c r="C761" s="13">
        <v>100</v>
      </c>
    </row>
    <row r="762" spans="1:3" x14ac:dyDescent="0.3">
      <c r="A762" s="13" t="s">
        <v>1076</v>
      </c>
      <c r="B762" s="13">
        <v>0</v>
      </c>
      <c r="C762" s="13">
        <v>100</v>
      </c>
    </row>
    <row r="763" spans="1:3" x14ac:dyDescent="0.3">
      <c r="A763" s="13" t="s">
        <v>1077</v>
      </c>
      <c r="B763" s="13">
        <v>0</v>
      </c>
      <c r="C763" s="13">
        <v>100</v>
      </c>
    </row>
    <row r="764" spans="1:3" x14ac:dyDescent="0.3">
      <c r="A764" s="13" t="s">
        <v>1078</v>
      </c>
      <c r="B764" s="13">
        <v>0</v>
      </c>
      <c r="C764" s="13">
        <v>100</v>
      </c>
    </row>
    <row r="765" spans="1:3" x14ac:dyDescent="0.3">
      <c r="A765" s="13" t="s">
        <v>1079</v>
      </c>
      <c r="B765" s="13">
        <v>0</v>
      </c>
      <c r="C765" s="13">
        <v>100</v>
      </c>
    </row>
    <row r="766" spans="1:3" x14ac:dyDescent="0.3">
      <c r="A766" s="13" t="s">
        <v>1080</v>
      </c>
      <c r="B766" s="13">
        <v>0</v>
      </c>
      <c r="C766" s="13">
        <v>100</v>
      </c>
    </row>
    <row r="767" spans="1:3" x14ac:dyDescent="0.3">
      <c r="A767" s="13" t="s">
        <v>1081</v>
      </c>
      <c r="B767" s="13">
        <v>0</v>
      </c>
      <c r="C767" s="13">
        <v>100</v>
      </c>
    </row>
    <row r="768" spans="1:3" x14ac:dyDescent="0.3">
      <c r="A768" s="13" t="s">
        <v>1082</v>
      </c>
      <c r="B768" s="13">
        <v>0</v>
      </c>
      <c r="C768" s="13">
        <v>100</v>
      </c>
    </row>
    <row r="769" spans="1:3" x14ac:dyDescent="0.3">
      <c r="A769" s="13" t="s">
        <v>1083</v>
      </c>
      <c r="B769" s="13">
        <v>0</v>
      </c>
      <c r="C769" s="13">
        <v>100</v>
      </c>
    </row>
    <row r="770" spans="1:3" x14ac:dyDescent="0.3">
      <c r="A770" s="13" t="s">
        <v>1084</v>
      </c>
      <c r="B770" s="13">
        <v>0</v>
      </c>
      <c r="C770" s="13">
        <v>100</v>
      </c>
    </row>
    <row r="771" spans="1:3" x14ac:dyDescent="0.3">
      <c r="A771" s="13" t="s">
        <v>1085</v>
      </c>
      <c r="B771" s="13">
        <v>0</v>
      </c>
      <c r="C771" s="13">
        <v>100</v>
      </c>
    </row>
    <row r="772" spans="1:3" x14ac:dyDescent="0.3">
      <c r="A772" s="13" t="s">
        <v>1086</v>
      </c>
      <c r="B772" s="13">
        <v>0</v>
      </c>
      <c r="C772" s="13">
        <v>100</v>
      </c>
    </row>
    <row r="773" spans="1:3" x14ac:dyDescent="0.3">
      <c r="A773" s="13" t="s">
        <v>1087</v>
      </c>
      <c r="B773" s="13">
        <v>0</v>
      </c>
      <c r="C773" s="13">
        <v>100</v>
      </c>
    </row>
    <row r="774" spans="1:3" x14ac:dyDescent="0.3">
      <c r="A774" s="13" t="s">
        <v>1088</v>
      </c>
      <c r="B774" s="13">
        <v>0</v>
      </c>
      <c r="C774" s="13">
        <v>100</v>
      </c>
    </row>
    <row r="775" spans="1:3" x14ac:dyDescent="0.3">
      <c r="A775" s="13" t="s">
        <v>1089</v>
      </c>
      <c r="B775" s="13">
        <v>0</v>
      </c>
      <c r="C775" s="13">
        <v>100</v>
      </c>
    </row>
    <row r="776" spans="1:3" x14ac:dyDescent="0.3">
      <c r="A776" s="13" t="s">
        <v>1090</v>
      </c>
      <c r="B776" s="13">
        <v>0</v>
      </c>
      <c r="C776" s="13">
        <v>100</v>
      </c>
    </row>
    <row r="777" spans="1:3" x14ac:dyDescent="0.3">
      <c r="A777" s="13" t="s">
        <v>1091</v>
      </c>
      <c r="B777" s="13">
        <v>0</v>
      </c>
      <c r="C777" s="13">
        <v>100</v>
      </c>
    </row>
    <row r="778" spans="1:3" x14ac:dyDescent="0.3">
      <c r="A778" s="13" t="s">
        <v>1092</v>
      </c>
      <c r="B778" s="13">
        <v>0</v>
      </c>
      <c r="C778" s="13">
        <v>100</v>
      </c>
    </row>
    <row r="779" spans="1:3" x14ac:dyDescent="0.3">
      <c r="A779" s="13" t="s">
        <v>1093</v>
      </c>
      <c r="B779" s="13">
        <v>0</v>
      </c>
      <c r="C779" s="13">
        <v>100</v>
      </c>
    </row>
    <row r="780" spans="1:3" x14ac:dyDescent="0.3">
      <c r="A780" s="13" t="s">
        <v>1094</v>
      </c>
      <c r="B780" s="13">
        <v>0</v>
      </c>
      <c r="C780" s="13">
        <v>100</v>
      </c>
    </row>
    <row r="781" spans="1:3" x14ac:dyDescent="0.3">
      <c r="A781" s="13" t="s">
        <v>1095</v>
      </c>
      <c r="B781" s="13">
        <v>0</v>
      </c>
      <c r="C781" s="13">
        <v>100</v>
      </c>
    </row>
    <row r="782" spans="1:3" x14ac:dyDescent="0.3">
      <c r="A782" s="13" t="s">
        <v>1096</v>
      </c>
      <c r="B782" s="13">
        <v>0</v>
      </c>
      <c r="C782" s="13">
        <v>100</v>
      </c>
    </row>
    <row r="783" spans="1:3" x14ac:dyDescent="0.3">
      <c r="A783" s="13" t="s">
        <v>1097</v>
      </c>
      <c r="B783" s="13">
        <v>0</v>
      </c>
      <c r="C783" s="13">
        <v>100</v>
      </c>
    </row>
    <row r="784" spans="1:3" x14ac:dyDescent="0.3">
      <c r="A784" s="13" t="s">
        <v>1098</v>
      </c>
      <c r="B784" s="13">
        <v>0</v>
      </c>
      <c r="C784" s="13">
        <v>100</v>
      </c>
    </row>
    <row r="785" spans="1:3" x14ac:dyDescent="0.3">
      <c r="A785" s="13" t="s">
        <v>1099</v>
      </c>
      <c r="B785" s="13">
        <v>0</v>
      </c>
      <c r="C785" s="13">
        <v>100</v>
      </c>
    </row>
    <row r="786" spans="1:3" x14ac:dyDescent="0.3">
      <c r="A786" s="13" t="s">
        <v>1100</v>
      </c>
      <c r="B786" s="13">
        <v>0</v>
      </c>
      <c r="C786" s="13">
        <v>100</v>
      </c>
    </row>
    <row r="787" spans="1:3" x14ac:dyDescent="0.3">
      <c r="A787" s="13" t="s">
        <v>1101</v>
      </c>
      <c r="B787" s="13">
        <v>0</v>
      </c>
      <c r="C787" s="13">
        <v>100</v>
      </c>
    </row>
    <row r="788" spans="1:3" x14ac:dyDescent="0.3">
      <c r="A788" s="13" t="s">
        <v>1102</v>
      </c>
      <c r="B788" s="13">
        <v>0</v>
      </c>
      <c r="C788" s="13">
        <v>100</v>
      </c>
    </row>
    <row r="789" spans="1:3" x14ac:dyDescent="0.3">
      <c r="A789" s="13" t="s">
        <v>1103</v>
      </c>
      <c r="B789" s="13">
        <v>0</v>
      </c>
      <c r="C789" s="13">
        <v>100</v>
      </c>
    </row>
    <row r="790" spans="1:3" x14ac:dyDescent="0.3">
      <c r="A790" s="13" t="s">
        <v>1104</v>
      </c>
      <c r="B790" s="13">
        <v>0</v>
      </c>
      <c r="C790" s="13">
        <v>100</v>
      </c>
    </row>
    <row r="791" spans="1:3" x14ac:dyDescent="0.3">
      <c r="A791" s="13" t="s">
        <v>1105</v>
      </c>
      <c r="B791" s="13">
        <v>0</v>
      </c>
      <c r="C791" s="13">
        <v>100</v>
      </c>
    </row>
    <row r="792" spans="1:3" x14ac:dyDescent="0.3">
      <c r="A792" s="13" t="s">
        <v>1106</v>
      </c>
      <c r="B792" s="13">
        <v>0</v>
      </c>
      <c r="C792" s="13">
        <v>88</v>
      </c>
    </row>
    <row r="793" spans="1:3" x14ac:dyDescent="0.3">
      <c r="A793" s="13" t="s">
        <v>1107</v>
      </c>
      <c r="B793" s="13">
        <v>0</v>
      </c>
      <c r="C793" s="13">
        <v>100</v>
      </c>
    </row>
    <row r="794" spans="1:3" x14ac:dyDescent="0.3">
      <c r="A794" s="13" t="s">
        <v>1108</v>
      </c>
      <c r="B794" s="13">
        <v>0</v>
      </c>
      <c r="C794" s="13">
        <v>100</v>
      </c>
    </row>
    <row r="795" spans="1:3" x14ac:dyDescent="0.3">
      <c r="A795" s="13" t="s">
        <v>1109</v>
      </c>
      <c r="B795" s="13">
        <v>0</v>
      </c>
      <c r="C795" s="13">
        <v>100</v>
      </c>
    </row>
    <row r="796" spans="1:3" x14ac:dyDescent="0.3">
      <c r="A796" s="13" t="s">
        <v>1110</v>
      </c>
      <c r="B796" s="13">
        <v>0</v>
      </c>
      <c r="C796" s="13">
        <v>100</v>
      </c>
    </row>
    <row r="797" spans="1:3" x14ac:dyDescent="0.3">
      <c r="A797" s="13" t="s">
        <v>1111</v>
      </c>
      <c r="B797" s="13">
        <v>0</v>
      </c>
      <c r="C797" s="13">
        <v>100</v>
      </c>
    </row>
    <row r="798" spans="1:3" x14ac:dyDescent="0.3">
      <c r="A798" s="13" t="s">
        <v>1112</v>
      </c>
      <c r="B798" s="13">
        <v>0</v>
      </c>
      <c r="C798" s="13">
        <v>100</v>
      </c>
    </row>
    <row r="799" spans="1:3" x14ac:dyDescent="0.3">
      <c r="A799" s="13" t="s">
        <v>1113</v>
      </c>
      <c r="B799" s="13">
        <v>0</v>
      </c>
      <c r="C799" s="13">
        <v>100</v>
      </c>
    </row>
    <row r="800" spans="1:3" x14ac:dyDescent="0.3">
      <c r="A800" s="13" t="s">
        <v>1114</v>
      </c>
      <c r="B800" s="13">
        <v>0</v>
      </c>
      <c r="C800" s="13">
        <v>100</v>
      </c>
    </row>
    <row r="801" spans="1:3" x14ac:dyDescent="0.3">
      <c r="A801" s="13" t="s">
        <v>1115</v>
      </c>
      <c r="B801" s="13">
        <v>0</v>
      </c>
      <c r="C801" s="13">
        <v>100</v>
      </c>
    </row>
    <row r="802" spans="1:3" x14ac:dyDescent="0.3">
      <c r="A802" s="13" t="s">
        <v>1116</v>
      </c>
      <c r="B802" s="13">
        <v>0</v>
      </c>
      <c r="C802" s="13">
        <v>100</v>
      </c>
    </row>
    <row r="803" spans="1:3" x14ac:dyDescent="0.3">
      <c r="A803" s="13" t="s">
        <v>1117</v>
      </c>
      <c r="B803" s="13">
        <v>0</v>
      </c>
      <c r="C803" s="13">
        <v>100</v>
      </c>
    </row>
    <row r="804" spans="1:3" x14ac:dyDescent="0.3">
      <c r="A804" s="13" t="s">
        <v>1118</v>
      </c>
      <c r="B804" s="13">
        <v>0</v>
      </c>
      <c r="C804" s="13">
        <v>100</v>
      </c>
    </row>
    <row r="805" spans="1:3" x14ac:dyDescent="0.3">
      <c r="A805" s="13" t="s">
        <v>1119</v>
      </c>
      <c r="B805" s="13">
        <v>0</v>
      </c>
      <c r="C805" s="13">
        <v>100</v>
      </c>
    </row>
    <row r="806" spans="1:3" x14ac:dyDescent="0.3">
      <c r="A806" s="13" t="s">
        <v>1120</v>
      </c>
      <c r="B806" s="13">
        <v>0</v>
      </c>
      <c r="C806" s="13">
        <v>100</v>
      </c>
    </row>
    <row r="807" spans="1:3" x14ac:dyDescent="0.3">
      <c r="A807" s="13" t="s">
        <v>1121</v>
      </c>
      <c r="B807" s="13">
        <v>0</v>
      </c>
      <c r="C807" s="13">
        <v>100</v>
      </c>
    </row>
    <row r="808" spans="1:3" x14ac:dyDescent="0.3">
      <c r="A808" s="13" t="s">
        <v>1122</v>
      </c>
      <c r="B808" s="13">
        <v>0</v>
      </c>
      <c r="C808" s="13">
        <v>100</v>
      </c>
    </row>
    <row r="809" spans="1:3" x14ac:dyDescent="0.3">
      <c r="A809" s="13" t="s">
        <v>1123</v>
      </c>
      <c r="B809" s="13">
        <v>0</v>
      </c>
      <c r="C809" s="13">
        <v>100</v>
      </c>
    </row>
    <row r="810" spans="1:3" x14ac:dyDescent="0.3">
      <c r="A810" s="13" t="s">
        <v>1124</v>
      </c>
      <c r="B810" s="13">
        <v>0</v>
      </c>
      <c r="C810" s="13">
        <v>100</v>
      </c>
    </row>
    <row r="811" spans="1:3" x14ac:dyDescent="0.3">
      <c r="A811" s="13" t="s">
        <v>1125</v>
      </c>
      <c r="B811" s="13">
        <v>0</v>
      </c>
      <c r="C811" s="13">
        <v>100</v>
      </c>
    </row>
    <row r="812" spans="1:3" x14ac:dyDescent="0.3">
      <c r="A812" s="13" t="s">
        <v>1126</v>
      </c>
      <c r="B812" s="13">
        <v>0</v>
      </c>
      <c r="C812" s="13">
        <v>100</v>
      </c>
    </row>
    <row r="813" spans="1:3" x14ac:dyDescent="0.3">
      <c r="A813" s="13" t="s">
        <v>1127</v>
      </c>
      <c r="B813" s="13">
        <v>0</v>
      </c>
      <c r="C813" s="13">
        <v>100</v>
      </c>
    </row>
    <row r="814" spans="1:3" x14ac:dyDescent="0.3">
      <c r="A814" s="13" t="s">
        <v>1128</v>
      </c>
      <c r="B814" s="13">
        <v>0</v>
      </c>
      <c r="C814" s="13">
        <v>100</v>
      </c>
    </row>
    <row r="815" spans="1:3" x14ac:dyDescent="0.3">
      <c r="A815" s="13" t="s">
        <v>1129</v>
      </c>
      <c r="B815" s="13">
        <v>0</v>
      </c>
      <c r="C815" s="13">
        <v>100</v>
      </c>
    </row>
    <row r="816" spans="1:3" x14ac:dyDescent="0.3">
      <c r="A816" s="13" t="s">
        <v>1130</v>
      </c>
      <c r="B816" s="13">
        <v>0</v>
      </c>
      <c r="C816" s="13">
        <v>100</v>
      </c>
    </row>
    <row r="817" spans="1:3" x14ac:dyDescent="0.3">
      <c r="A817" s="13" t="s">
        <v>1131</v>
      </c>
      <c r="B817" s="13">
        <v>0</v>
      </c>
      <c r="C817" s="13">
        <v>100</v>
      </c>
    </row>
    <row r="818" spans="1:3" x14ac:dyDescent="0.3">
      <c r="A818" s="13" t="s">
        <v>1132</v>
      </c>
      <c r="B818" s="13">
        <v>0</v>
      </c>
      <c r="C818" s="13">
        <v>100</v>
      </c>
    </row>
    <row r="819" spans="1:3" x14ac:dyDescent="0.3">
      <c r="A819" s="13" t="s">
        <v>1133</v>
      </c>
      <c r="B819" s="13">
        <v>0</v>
      </c>
      <c r="C819" s="13">
        <v>100</v>
      </c>
    </row>
    <row r="820" spans="1:3" x14ac:dyDescent="0.3">
      <c r="A820" s="13" t="s">
        <v>1134</v>
      </c>
      <c r="B820" s="13">
        <v>0</v>
      </c>
      <c r="C820" s="13">
        <v>100</v>
      </c>
    </row>
    <row r="821" spans="1:3" x14ac:dyDescent="0.3">
      <c r="A821" s="13" t="s">
        <v>1135</v>
      </c>
      <c r="B821" s="13">
        <v>0</v>
      </c>
      <c r="C821" s="13">
        <v>100</v>
      </c>
    </row>
    <row r="822" spans="1:3" x14ac:dyDescent="0.3">
      <c r="A822" s="13" t="s">
        <v>1136</v>
      </c>
      <c r="B822" s="13">
        <v>0</v>
      </c>
      <c r="C822" s="13">
        <v>100</v>
      </c>
    </row>
    <row r="823" spans="1:3" x14ac:dyDescent="0.3">
      <c r="A823" s="13" t="s">
        <v>1137</v>
      </c>
      <c r="B823" s="13">
        <v>0</v>
      </c>
      <c r="C823" s="13">
        <v>100</v>
      </c>
    </row>
    <row r="824" spans="1:3" x14ac:dyDescent="0.3">
      <c r="A824" s="13" t="s">
        <v>1138</v>
      </c>
      <c r="B824" s="13">
        <v>0</v>
      </c>
      <c r="C824" s="13">
        <v>92</v>
      </c>
    </row>
    <row r="825" spans="1:3" x14ac:dyDescent="0.3">
      <c r="A825" s="13" t="s">
        <v>1139</v>
      </c>
      <c r="B825" s="13">
        <v>0</v>
      </c>
      <c r="C825" s="13">
        <v>100</v>
      </c>
    </row>
    <row r="826" spans="1:3" x14ac:dyDescent="0.3">
      <c r="A826" s="13" t="s">
        <v>1140</v>
      </c>
      <c r="B826" s="13">
        <v>5.4</v>
      </c>
      <c r="C826" s="13">
        <v>100</v>
      </c>
    </row>
    <row r="827" spans="1:3" x14ac:dyDescent="0.3">
      <c r="A827" s="13" t="s">
        <v>1141</v>
      </c>
      <c r="B827" s="13">
        <v>0.1</v>
      </c>
      <c r="C827" s="13">
        <v>100</v>
      </c>
    </row>
    <row r="828" spans="1:3" x14ac:dyDescent="0.3">
      <c r="A828" s="13" t="s">
        <v>1142</v>
      </c>
      <c r="B828" s="13">
        <v>0</v>
      </c>
      <c r="C828" s="13">
        <v>100</v>
      </c>
    </row>
    <row r="829" spans="1:3" x14ac:dyDescent="0.3">
      <c r="A829" s="13" t="s">
        <v>1143</v>
      </c>
      <c r="B829" s="13">
        <v>0.1</v>
      </c>
      <c r="C829" s="13">
        <v>100</v>
      </c>
    </row>
    <row r="830" spans="1:3" x14ac:dyDescent="0.3">
      <c r="A830" s="13" t="s">
        <v>1144</v>
      </c>
      <c r="B830" s="13">
        <v>0</v>
      </c>
      <c r="C830" s="13">
        <v>100</v>
      </c>
    </row>
    <row r="831" spans="1:3" x14ac:dyDescent="0.3">
      <c r="A831" s="13" t="s">
        <v>1145</v>
      </c>
      <c r="B831" s="13">
        <v>0</v>
      </c>
      <c r="C831" s="13">
        <v>100</v>
      </c>
    </row>
    <row r="832" spans="1:3" x14ac:dyDescent="0.3">
      <c r="A832" s="13" t="s">
        <v>1146</v>
      </c>
      <c r="B832" s="13">
        <v>0</v>
      </c>
      <c r="C832" s="13">
        <v>100</v>
      </c>
    </row>
    <row r="833" spans="1:3" x14ac:dyDescent="0.3">
      <c r="A833" s="13" t="s">
        <v>1147</v>
      </c>
      <c r="B833" s="13">
        <v>0</v>
      </c>
      <c r="C833" s="13">
        <v>100</v>
      </c>
    </row>
    <row r="834" spans="1:3" x14ac:dyDescent="0.3">
      <c r="A834" s="13" t="s">
        <v>1148</v>
      </c>
      <c r="B834" s="13">
        <v>0</v>
      </c>
      <c r="C834" s="13">
        <v>100</v>
      </c>
    </row>
    <row r="835" spans="1:3" x14ac:dyDescent="0.3">
      <c r="A835" s="13" t="s">
        <v>1149</v>
      </c>
      <c r="B835" s="13">
        <v>0</v>
      </c>
      <c r="C835" s="13">
        <v>100</v>
      </c>
    </row>
    <row r="836" spans="1:3" x14ac:dyDescent="0.3">
      <c r="A836" s="13" t="s">
        <v>1150</v>
      </c>
      <c r="B836" s="13">
        <v>0</v>
      </c>
      <c r="C836" s="13">
        <v>100</v>
      </c>
    </row>
    <row r="837" spans="1:3" x14ac:dyDescent="0.3">
      <c r="A837" s="13" t="s">
        <v>1151</v>
      </c>
      <c r="B837" s="13">
        <v>0</v>
      </c>
      <c r="C837" s="13">
        <v>100</v>
      </c>
    </row>
    <row r="838" spans="1:3" x14ac:dyDescent="0.3">
      <c r="A838" s="13" t="s">
        <v>1152</v>
      </c>
      <c r="B838" s="13">
        <v>0</v>
      </c>
      <c r="C838" s="13">
        <v>100</v>
      </c>
    </row>
    <row r="839" spans="1:3" x14ac:dyDescent="0.3">
      <c r="A839" s="13" t="s">
        <v>1153</v>
      </c>
      <c r="B839" s="13">
        <v>0</v>
      </c>
      <c r="C839" s="13">
        <v>100</v>
      </c>
    </row>
    <row r="840" spans="1:3" x14ac:dyDescent="0.3">
      <c r="A840" s="13" t="s">
        <v>1154</v>
      </c>
      <c r="B840" s="13">
        <v>0</v>
      </c>
      <c r="C840" s="13">
        <v>100</v>
      </c>
    </row>
    <row r="841" spans="1:3" x14ac:dyDescent="0.3">
      <c r="A841" s="13" t="s">
        <v>1155</v>
      </c>
      <c r="B841" s="13">
        <v>0</v>
      </c>
      <c r="C841" s="13">
        <v>100</v>
      </c>
    </row>
    <row r="842" spans="1:3" x14ac:dyDescent="0.3">
      <c r="A842" s="13" t="s">
        <v>1156</v>
      </c>
      <c r="B842" s="13">
        <v>0</v>
      </c>
      <c r="C842" s="13">
        <v>100</v>
      </c>
    </row>
    <row r="843" spans="1:3" x14ac:dyDescent="0.3">
      <c r="A843" s="13" t="s">
        <v>1157</v>
      </c>
      <c r="B843" s="13">
        <v>0</v>
      </c>
      <c r="C843" s="13">
        <v>100</v>
      </c>
    </row>
    <row r="844" spans="1:3" x14ac:dyDescent="0.3">
      <c r="A844" s="13" t="s">
        <v>1158</v>
      </c>
      <c r="B844" s="13">
        <v>0</v>
      </c>
      <c r="C844" s="13">
        <v>100</v>
      </c>
    </row>
    <row r="845" spans="1:3" x14ac:dyDescent="0.3">
      <c r="A845" s="13" t="s">
        <v>1159</v>
      </c>
      <c r="B845" s="13">
        <v>0</v>
      </c>
      <c r="C845" s="13">
        <v>100</v>
      </c>
    </row>
    <row r="846" spans="1:3" x14ac:dyDescent="0.3">
      <c r="A846" s="13" t="s">
        <v>1160</v>
      </c>
      <c r="B846" s="13">
        <v>0</v>
      </c>
      <c r="C846" s="13">
        <v>100</v>
      </c>
    </row>
    <row r="847" spans="1:3" x14ac:dyDescent="0.3">
      <c r="A847" s="13" t="s">
        <v>1161</v>
      </c>
      <c r="B847" s="13">
        <v>0</v>
      </c>
      <c r="C847" s="13">
        <v>100</v>
      </c>
    </row>
    <row r="848" spans="1:3" x14ac:dyDescent="0.3">
      <c r="A848" s="13" t="s">
        <v>1162</v>
      </c>
      <c r="B848" s="13">
        <v>0</v>
      </c>
      <c r="C848" s="13">
        <v>100</v>
      </c>
    </row>
    <row r="849" spans="1:3" x14ac:dyDescent="0.3">
      <c r="A849" s="13" t="s">
        <v>1163</v>
      </c>
      <c r="B849" s="13">
        <v>0</v>
      </c>
      <c r="C849" s="13">
        <v>100</v>
      </c>
    </row>
    <row r="850" spans="1:3" x14ac:dyDescent="0.3">
      <c r="A850" s="13" t="s">
        <v>1164</v>
      </c>
      <c r="B850" s="13">
        <v>0.2</v>
      </c>
      <c r="C850" s="13">
        <v>100</v>
      </c>
    </row>
    <row r="851" spans="1:3" x14ac:dyDescent="0.3">
      <c r="A851" s="13" t="s">
        <v>1165</v>
      </c>
      <c r="B851" s="13">
        <v>0</v>
      </c>
      <c r="C851" s="13">
        <v>100</v>
      </c>
    </row>
    <row r="852" spans="1:3" x14ac:dyDescent="0.3">
      <c r="A852" s="13" t="s">
        <v>1166</v>
      </c>
      <c r="B852" s="13">
        <v>0.3</v>
      </c>
      <c r="C852" s="13">
        <v>100</v>
      </c>
    </row>
    <row r="853" spans="1:3" x14ac:dyDescent="0.3">
      <c r="A853" s="13" t="s">
        <v>1167</v>
      </c>
      <c r="B853" s="13">
        <v>0</v>
      </c>
      <c r="C853" s="13">
        <v>100</v>
      </c>
    </row>
    <row r="854" spans="1:3" x14ac:dyDescent="0.3">
      <c r="A854" s="13" t="s">
        <v>1168</v>
      </c>
      <c r="B854" s="13">
        <v>0</v>
      </c>
      <c r="C854" s="13">
        <v>100</v>
      </c>
    </row>
    <row r="855" spans="1:3" x14ac:dyDescent="0.3">
      <c r="A855" s="13" t="s">
        <v>1169</v>
      </c>
      <c r="B855" s="13">
        <v>0</v>
      </c>
      <c r="C855" s="13">
        <v>100</v>
      </c>
    </row>
    <row r="856" spans="1:3" x14ac:dyDescent="0.3">
      <c r="A856" s="13" t="s">
        <v>1170</v>
      </c>
      <c r="B856" s="13">
        <v>0</v>
      </c>
      <c r="C856" s="13">
        <v>100</v>
      </c>
    </row>
    <row r="857" spans="1:3" x14ac:dyDescent="0.3">
      <c r="A857" s="13" t="s">
        <v>1171</v>
      </c>
      <c r="B857" s="13">
        <v>0</v>
      </c>
      <c r="C857" s="13">
        <v>100</v>
      </c>
    </row>
    <row r="858" spans="1:3" x14ac:dyDescent="0.3">
      <c r="A858" s="13" t="s">
        <v>1172</v>
      </c>
      <c r="B858" s="13">
        <v>0</v>
      </c>
      <c r="C858" s="13">
        <v>100</v>
      </c>
    </row>
    <row r="859" spans="1:3" x14ac:dyDescent="0.3">
      <c r="A859" s="13" t="s">
        <v>1173</v>
      </c>
      <c r="B859" s="13">
        <v>0</v>
      </c>
      <c r="C859" s="13">
        <v>100</v>
      </c>
    </row>
    <row r="860" spans="1:3" x14ac:dyDescent="0.3">
      <c r="A860" s="13" t="s">
        <v>1174</v>
      </c>
      <c r="B860" s="13">
        <v>0</v>
      </c>
      <c r="C860" s="13">
        <v>100</v>
      </c>
    </row>
    <row r="861" spans="1:3" x14ac:dyDescent="0.3">
      <c r="A861" s="13" t="s">
        <v>1175</v>
      </c>
      <c r="B861" s="13">
        <v>0</v>
      </c>
      <c r="C861" s="13">
        <v>100</v>
      </c>
    </row>
    <row r="862" spans="1:3" x14ac:dyDescent="0.3">
      <c r="A862" s="13" t="s">
        <v>1176</v>
      </c>
      <c r="B862" s="13">
        <v>0</v>
      </c>
      <c r="C862" s="13">
        <v>100</v>
      </c>
    </row>
    <row r="863" spans="1:3" x14ac:dyDescent="0.3">
      <c r="A863" s="13" t="s">
        <v>1177</v>
      </c>
      <c r="B863" s="13">
        <v>0</v>
      </c>
      <c r="C863" s="13">
        <v>100</v>
      </c>
    </row>
    <row r="864" spans="1:3" x14ac:dyDescent="0.3">
      <c r="A864" s="13" t="s">
        <v>1178</v>
      </c>
      <c r="B864" s="13">
        <v>2.2000000000000002</v>
      </c>
      <c r="C864" s="13">
        <v>100</v>
      </c>
    </row>
    <row r="865" spans="1:3" x14ac:dyDescent="0.3">
      <c r="A865" s="13" t="s">
        <v>1179</v>
      </c>
      <c r="B865" s="13">
        <v>30.2</v>
      </c>
      <c r="C865" s="13">
        <v>100</v>
      </c>
    </row>
    <row r="866" spans="1:3" x14ac:dyDescent="0.3">
      <c r="A866" s="13" t="s">
        <v>1180</v>
      </c>
      <c r="B866" s="13">
        <v>0.2</v>
      </c>
      <c r="C866" s="13">
        <v>100</v>
      </c>
    </row>
    <row r="867" spans="1:3" x14ac:dyDescent="0.3">
      <c r="A867" s="13" t="s">
        <v>1181</v>
      </c>
      <c r="B867" s="13">
        <v>0</v>
      </c>
      <c r="C867" s="13">
        <v>100</v>
      </c>
    </row>
    <row r="868" spans="1:3" x14ac:dyDescent="0.3">
      <c r="A868" s="13" t="s">
        <v>1182</v>
      </c>
      <c r="B868" s="13">
        <v>0.1</v>
      </c>
      <c r="C868" s="13">
        <v>100</v>
      </c>
    </row>
    <row r="869" spans="1:3" x14ac:dyDescent="0.3">
      <c r="A869" s="13" t="s">
        <v>1183</v>
      </c>
      <c r="B869" s="13">
        <v>0.1</v>
      </c>
      <c r="C869" s="13">
        <v>100</v>
      </c>
    </row>
    <row r="870" spans="1:3" x14ac:dyDescent="0.3">
      <c r="A870" s="13" t="s">
        <v>1184</v>
      </c>
      <c r="B870" s="13">
        <v>0.2</v>
      </c>
      <c r="C870" s="13">
        <v>100</v>
      </c>
    </row>
    <row r="871" spans="1:3" x14ac:dyDescent="0.3">
      <c r="A871" s="13" t="s">
        <v>1185</v>
      </c>
      <c r="B871" s="13">
        <v>0.1</v>
      </c>
      <c r="C871" s="13">
        <v>100</v>
      </c>
    </row>
    <row r="872" spans="1:3" x14ac:dyDescent="0.3">
      <c r="A872" s="13" t="s">
        <v>1186</v>
      </c>
      <c r="B872" s="13">
        <v>0.1</v>
      </c>
      <c r="C872" s="13">
        <v>100</v>
      </c>
    </row>
    <row r="873" spans="1:3" x14ac:dyDescent="0.3">
      <c r="A873" s="13" t="s">
        <v>1187</v>
      </c>
      <c r="B873" s="13">
        <v>0</v>
      </c>
      <c r="C873" s="13">
        <v>100</v>
      </c>
    </row>
    <row r="874" spans="1:3" x14ac:dyDescent="0.3">
      <c r="A874" s="13" t="s">
        <v>1188</v>
      </c>
      <c r="B874" s="13">
        <v>0.1</v>
      </c>
      <c r="C874" s="13">
        <v>100</v>
      </c>
    </row>
    <row r="875" spans="1:3" x14ac:dyDescent="0.3">
      <c r="A875" s="13" t="s">
        <v>1189</v>
      </c>
      <c r="B875" s="13">
        <v>6.3</v>
      </c>
      <c r="C875" s="13">
        <v>100</v>
      </c>
    </row>
    <row r="876" spans="1:3" x14ac:dyDescent="0.3">
      <c r="A876" s="13" t="s">
        <v>1190</v>
      </c>
      <c r="B876" s="13">
        <v>4.5999999999999996</v>
      </c>
      <c r="C876" s="13">
        <v>100</v>
      </c>
    </row>
    <row r="877" spans="1:3" x14ac:dyDescent="0.3">
      <c r="A877" s="13" t="s">
        <v>1191</v>
      </c>
      <c r="B877" s="13">
        <v>0</v>
      </c>
      <c r="C877" s="13">
        <v>100</v>
      </c>
    </row>
    <row r="878" spans="1:3" x14ac:dyDescent="0.3">
      <c r="A878" s="13" t="s">
        <v>1192</v>
      </c>
      <c r="B878" s="13">
        <v>0</v>
      </c>
      <c r="C878" s="13">
        <v>100</v>
      </c>
    </row>
    <row r="879" spans="1:3" x14ac:dyDescent="0.3">
      <c r="A879" s="13" t="s">
        <v>1193</v>
      </c>
      <c r="B879" s="13">
        <v>0</v>
      </c>
      <c r="C879" s="13">
        <v>100</v>
      </c>
    </row>
    <row r="880" spans="1:3" x14ac:dyDescent="0.3">
      <c r="A880" s="13" t="s">
        <v>1194</v>
      </c>
      <c r="B880" s="13">
        <v>0.1</v>
      </c>
      <c r="C880" s="13">
        <v>100</v>
      </c>
    </row>
    <row r="881" spans="1:3" x14ac:dyDescent="0.3">
      <c r="A881" s="13" t="s">
        <v>1195</v>
      </c>
      <c r="B881" s="13">
        <v>0.1</v>
      </c>
      <c r="C881" s="13">
        <v>100</v>
      </c>
    </row>
    <row r="882" spans="1:3" x14ac:dyDescent="0.3">
      <c r="A882" s="13" t="s">
        <v>1196</v>
      </c>
      <c r="B882" s="13">
        <v>0</v>
      </c>
      <c r="C882" s="13">
        <v>100</v>
      </c>
    </row>
    <row r="883" spans="1:3" x14ac:dyDescent="0.3">
      <c r="A883" s="13" t="s">
        <v>1197</v>
      </c>
      <c r="B883" s="13">
        <v>18</v>
      </c>
      <c r="C883" s="13">
        <v>100</v>
      </c>
    </row>
    <row r="884" spans="1:3" x14ac:dyDescent="0.3">
      <c r="A884" s="13" t="s">
        <v>1198</v>
      </c>
      <c r="B884" s="13">
        <v>0.1</v>
      </c>
      <c r="C884" s="13">
        <v>100</v>
      </c>
    </row>
    <row r="885" spans="1:3" x14ac:dyDescent="0.3">
      <c r="A885" s="13" t="s">
        <v>1199</v>
      </c>
      <c r="B885" s="13">
        <v>0</v>
      </c>
      <c r="C885" s="13">
        <v>100</v>
      </c>
    </row>
    <row r="886" spans="1:3" x14ac:dyDescent="0.3">
      <c r="A886" s="13" t="s">
        <v>1200</v>
      </c>
      <c r="B886" s="13">
        <v>0</v>
      </c>
      <c r="C886" s="13">
        <v>100</v>
      </c>
    </row>
    <row r="887" spans="1:3" x14ac:dyDescent="0.3">
      <c r="A887" s="13" t="s">
        <v>1201</v>
      </c>
      <c r="B887" s="13">
        <v>0</v>
      </c>
      <c r="C887" s="13">
        <v>100</v>
      </c>
    </row>
    <row r="888" spans="1:3" x14ac:dyDescent="0.3">
      <c r="A888" s="13" t="s">
        <v>1202</v>
      </c>
      <c r="B888" s="13">
        <v>0</v>
      </c>
      <c r="C888" s="13">
        <v>100</v>
      </c>
    </row>
    <row r="889" spans="1:3" x14ac:dyDescent="0.3">
      <c r="A889" s="13" t="s">
        <v>1203</v>
      </c>
      <c r="B889" s="13">
        <v>0</v>
      </c>
      <c r="C889" s="13">
        <v>100</v>
      </c>
    </row>
    <row r="890" spans="1:3" x14ac:dyDescent="0.3">
      <c r="A890" s="13" t="s">
        <v>1204</v>
      </c>
      <c r="B890" s="13">
        <v>0</v>
      </c>
      <c r="C890" s="13">
        <v>100</v>
      </c>
    </row>
    <row r="891" spans="1:3" x14ac:dyDescent="0.3">
      <c r="A891" s="13" t="s">
        <v>1205</v>
      </c>
      <c r="B891" s="13">
        <v>0</v>
      </c>
      <c r="C891" s="13">
        <v>100</v>
      </c>
    </row>
    <row r="892" spans="1:3" x14ac:dyDescent="0.3">
      <c r="A892" s="13" t="s">
        <v>1206</v>
      </c>
      <c r="B892" s="13">
        <v>0</v>
      </c>
      <c r="C892" s="13">
        <v>100</v>
      </c>
    </row>
    <row r="893" spans="1:3" x14ac:dyDescent="0.3">
      <c r="A893" s="13" t="s">
        <v>1207</v>
      </c>
      <c r="B893" s="13">
        <v>0.1</v>
      </c>
      <c r="C893" s="13">
        <v>100</v>
      </c>
    </row>
    <row r="894" spans="1:3" x14ac:dyDescent="0.3">
      <c r="A894" s="13" t="s">
        <v>1208</v>
      </c>
      <c r="B894" s="13">
        <v>0</v>
      </c>
      <c r="C894" s="13">
        <v>100</v>
      </c>
    </row>
    <row r="895" spans="1:3" x14ac:dyDescent="0.3">
      <c r="A895" s="13" t="s">
        <v>1209</v>
      </c>
      <c r="B895" s="13">
        <v>0</v>
      </c>
      <c r="C895" s="13">
        <v>92</v>
      </c>
    </row>
    <row r="896" spans="1:3" x14ac:dyDescent="0.3">
      <c r="A896" s="13" t="s">
        <v>1210</v>
      </c>
      <c r="B896" s="13">
        <v>0</v>
      </c>
      <c r="C896" s="13">
        <v>100</v>
      </c>
    </row>
    <row r="897" spans="1:3" x14ac:dyDescent="0.3">
      <c r="A897" s="13" t="s">
        <v>1211</v>
      </c>
      <c r="B897" s="13">
        <v>0</v>
      </c>
      <c r="C897" s="13">
        <v>100</v>
      </c>
    </row>
    <row r="898" spans="1:3" x14ac:dyDescent="0.3">
      <c r="A898" s="13" t="s">
        <v>1212</v>
      </c>
      <c r="B898" s="13">
        <v>0</v>
      </c>
      <c r="C898" s="13">
        <v>100</v>
      </c>
    </row>
    <row r="899" spans="1:3" x14ac:dyDescent="0.3">
      <c r="A899" s="13" t="s">
        <v>1213</v>
      </c>
      <c r="B899" s="13">
        <v>0.1</v>
      </c>
      <c r="C899" s="13">
        <v>100</v>
      </c>
    </row>
    <row r="900" spans="1:3" x14ac:dyDescent="0.3">
      <c r="A900" s="13" t="s">
        <v>1214</v>
      </c>
      <c r="B900" s="13">
        <v>28.2</v>
      </c>
      <c r="C900" s="13">
        <v>100</v>
      </c>
    </row>
    <row r="901" spans="1:3" x14ac:dyDescent="0.3">
      <c r="A901" s="13" t="s">
        <v>1215</v>
      </c>
      <c r="B901" s="13">
        <v>0</v>
      </c>
      <c r="C901" s="13">
        <v>100</v>
      </c>
    </row>
    <row r="902" spans="1:3" x14ac:dyDescent="0.3">
      <c r="A902" s="13" t="s">
        <v>1216</v>
      </c>
      <c r="B902" s="13">
        <v>0.1</v>
      </c>
      <c r="C902" s="13">
        <v>100</v>
      </c>
    </row>
    <row r="903" spans="1:3" x14ac:dyDescent="0.3">
      <c r="A903" s="13" t="s">
        <v>1217</v>
      </c>
      <c r="B903" s="13">
        <v>0</v>
      </c>
      <c r="C903" s="13">
        <v>100</v>
      </c>
    </row>
    <row r="904" spans="1:3" x14ac:dyDescent="0.3">
      <c r="A904" s="13" t="s">
        <v>1218</v>
      </c>
      <c r="B904" s="13">
        <v>33</v>
      </c>
      <c r="C904" s="13">
        <v>100</v>
      </c>
    </row>
    <row r="905" spans="1:3" x14ac:dyDescent="0.3">
      <c r="A905" s="13" t="s">
        <v>1219</v>
      </c>
      <c r="B905" s="13">
        <v>0.1</v>
      </c>
      <c r="C905" s="13">
        <v>100</v>
      </c>
    </row>
    <row r="906" spans="1:3" x14ac:dyDescent="0.3">
      <c r="A906" s="13" t="s">
        <v>1220</v>
      </c>
      <c r="B906" s="13">
        <v>0</v>
      </c>
      <c r="C906" s="13">
        <v>100</v>
      </c>
    </row>
    <row r="907" spans="1:3" x14ac:dyDescent="0.3">
      <c r="A907" s="13" t="s">
        <v>1221</v>
      </c>
      <c r="B907" s="13">
        <v>0.1</v>
      </c>
      <c r="C907" s="13">
        <v>100</v>
      </c>
    </row>
    <row r="908" spans="1:3" x14ac:dyDescent="0.3">
      <c r="A908" s="13" t="s">
        <v>1222</v>
      </c>
      <c r="B908" s="13">
        <v>0</v>
      </c>
      <c r="C908" s="13">
        <v>100</v>
      </c>
    </row>
    <row r="909" spans="1:3" x14ac:dyDescent="0.3">
      <c r="A909" s="13" t="s">
        <v>1223</v>
      </c>
      <c r="B909" s="13">
        <v>0</v>
      </c>
      <c r="C909" s="13">
        <v>100</v>
      </c>
    </row>
    <row r="910" spans="1:3" x14ac:dyDescent="0.3">
      <c r="A910" s="13" t="s">
        <v>1224</v>
      </c>
      <c r="B910" s="13">
        <v>9.9</v>
      </c>
      <c r="C910" s="13">
        <v>100</v>
      </c>
    </row>
    <row r="911" spans="1:3" x14ac:dyDescent="0.3">
      <c r="A911" s="13" t="s">
        <v>1225</v>
      </c>
      <c r="B911" s="13">
        <v>0</v>
      </c>
      <c r="C911" s="13">
        <v>100</v>
      </c>
    </row>
    <row r="912" spans="1:3" x14ac:dyDescent="0.3">
      <c r="A912" s="13" t="s">
        <v>1226</v>
      </c>
      <c r="B912" s="13">
        <v>0</v>
      </c>
      <c r="C912" s="13">
        <v>100</v>
      </c>
    </row>
    <row r="913" spans="1:3" x14ac:dyDescent="0.3">
      <c r="A913" s="13" t="s">
        <v>1227</v>
      </c>
      <c r="B913" s="13">
        <v>0</v>
      </c>
      <c r="C913" s="13">
        <v>100</v>
      </c>
    </row>
    <row r="914" spans="1:3" x14ac:dyDescent="0.3">
      <c r="A914" s="13" t="s">
        <v>1228</v>
      </c>
      <c r="B914" s="13">
        <v>0</v>
      </c>
      <c r="C914" s="13">
        <v>100</v>
      </c>
    </row>
    <row r="915" spans="1:3" x14ac:dyDescent="0.3">
      <c r="A915" s="13" t="s">
        <v>1229</v>
      </c>
      <c r="B915" s="13">
        <v>0</v>
      </c>
      <c r="C915" s="13">
        <v>100</v>
      </c>
    </row>
    <row r="916" spans="1:3" x14ac:dyDescent="0.3">
      <c r="A916" s="13" t="s">
        <v>1230</v>
      </c>
      <c r="B916" s="13">
        <v>0</v>
      </c>
      <c r="C916" s="13">
        <v>100</v>
      </c>
    </row>
    <row r="917" spans="1:3" x14ac:dyDescent="0.3">
      <c r="A917" s="13" t="s">
        <v>1231</v>
      </c>
      <c r="B917" s="13">
        <v>0</v>
      </c>
      <c r="C917" s="13">
        <v>100</v>
      </c>
    </row>
    <row r="918" spans="1:3" x14ac:dyDescent="0.3">
      <c r="A918" s="13" t="s">
        <v>1232</v>
      </c>
      <c r="B918" s="13">
        <v>0</v>
      </c>
      <c r="C918" s="13">
        <v>100</v>
      </c>
    </row>
    <row r="919" spans="1:3" x14ac:dyDescent="0.3">
      <c r="A919" s="13" t="s">
        <v>1233</v>
      </c>
      <c r="B919" s="13">
        <v>0</v>
      </c>
      <c r="C919" s="13">
        <v>100</v>
      </c>
    </row>
    <row r="920" spans="1:3" x14ac:dyDescent="0.3">
      <c r="A920" s="13" t="s">
        <v>1234</v>
      </c>
      <c r="B920" s="13">
        <v>0</v>
      </c>
      <c r="C920" s="13">
        <v>100</v>
      </c>
    </row>
    <row r="921" spans="1:3" x14ac:dyDescent="0.3">
      <c r="A921" s="13" t="s">
        <v>1235</v>
      </c>
      <c r="B921" s="13">
        <v>0</v>
      </c>
      <c r="C921" s="13">
        <v>100</v>
      </c>
    </row>
    <row r="922" spans="1:3" x14ac:dyDescent="0.3">
      <c r="A922" s="13" t="s">
        <v>1236</v>
      </c>
      <c r="B922" s="13">
        <v>0</v>
      </c>
      <c r="C922" s="13">
        <v>100</v>
      </c>
    </row>
    <row r="923" spans="1:3" x14ac:dyDescent="0.3">
      <c r="A923" s="13" t="s">
        <v>1237</v>
      </c>
      <c r="B923" s="13">
        <v>0</v>
      </c>
      <c r="C923" s="13">
        <v>100</v>
      </c>
    </row>
    <row r="924" spans="1:3" x14ac:dyDescent="0.3">
      <c r="A924" s="13" t="s">
        <v>1238</v>
      </c>
      <c r="B924" s="13">
        <v>0</v>
      </c>
      <c r="C924" s="13">
        <v>100</v>
      </c>
    </row>
    <row r="925" spans="1:3" x14ac:dyDescent="0.3">
      <c r="A925" s="13" t="s">
        <v>1239</v>
      </c>
      <c r="B925" s="13">
        <v>0</v>
      </c>
      <c r="C925" s="13">
        <v>100</v>
      </c>
    </row>
    <row r="926" spans="1:3" x14ac:dyDescent="0.3">
      <c r="A926" s="13" t="s">
        <v>1240</v>
      </c>
      <c r="B926" s="13">
        <v>0.1</v>
      </c>
      <c r="C926" s="13">
        <v>100</v>
      </c>
    </row>
    <row r="927" spans="1:3" x14ac:dyDescent="0.3">
      <c r="A927" s="13" t="s">
        <v>1241</v>
      </c>
      <c r="B927" s="13">
        <v>0.1</v>
      </c>
      <c r="C927" s="13">
        <v>100</v>
      </c>
    </row>
    <row r="928" spans="1:3" x14ac:dyDescent="0.3">
      <c r="A928" s="13" t="s">
        <v>1242</v>
      </c>
      <c r="B928" s="13">
        <v>0</v>
      </c>
      <c r="C928" s="13">
        <v>100</v>
      </c>
    </row>
    <row r="929" spans="1:3" x14ac:dyDescent="0.3">
      <c r="A929" s="13" t="s">
        <v>1243</v>
      </c>
      <c r="B929" s="13">
        <v>0.1</v>
      </c>
      <c r="C929" s="13">
        <v>100</v>
      </c>
    </row>
    <row r="930" spans="1:3" x14ac:dyDescent="0.3">
      <c r="A930" s="13" t="s">
        <v>1244</v>
      </c>
      <c r="B930" s="13">
        <v>0</v>
      </c>
      <c r="C930" s="13">
        <v>100</v>
      </c>
    </row>
    <row r="931" spans="1:3" x14ac:dyDescent="0.3">
      <c r="A931" s="13" t="s">
        <v>1245</v>
      </c>
      <c r="B931" s="13">
        <v>0.1</v>
      </c>
      <c r="C931" s="13">
        <v>100</v>
      </c>
    </row>
    <row r="932" spans="1:3" x14ac:dyDescent="0.3">
      <c r="A932" s="13" t="s">
        <v>1246</v>
      </c>
      <c r="B932" s="13">
        <v>0</v>
      </c>
      <c r="C932" s="13">
        <v>100</v>
      </c>
    </row>
    <row r="933" spans="1:3" x14ac:dyDescent="0.3">
      <c r="A933" s="13" t="s">
        <v>1247</v>
      </c>
      <c r="B933" s="13">
        <v>0</v>
      </c>
      <c r="C933" s="13">
        <v>100</v>
      </c>
    </row>
    <row r="934" spans="1:3" x14ac:dyDescent="0.3">
      <c r="A934" s="13" t="s">
        <v>1248</v>
      </c>
      <c r="B934" s="13">
        <v>0.1</v>
      </c>
      <c r="C934" s="13">
        <v>100</v>
      </c>
    </row>
    <row r="935" spans="1:3" x14ac:dyDescent="0.3">
      <c r="A935" s="13" t="s">
        <v>1249</v>
      </c>
      <c r="B935" s="13">
        <v>0</v>
      </c>
      <c r="C935" s="13">
        <v>100</v>
      </c>
    </row>
    <row r="936" spans="1:3" x14ac:dyDescent="0.3">
      <c r="A936" s="13" t="s">
        <v>1250</v>
      </c>
      <c r="B936" s="13">
        <v>0</v>
      </c>
      <c r="C936" s="13">
        <v>100</v>
      </c>
    </row>
    <row r="937" spans="1:3" x14ac:dyDescent="0.3">
      <c r="A937" s="13" t="s">
        <v>1251</v>
      </c>
      <c r="B937" s="13">
        <v>0</v>
      </c>
      <c r="C937" s="13">
        <v>100</v>
      </c>
    </row>
    <row r="938" spans="1:3" x14ac:dyDescent="0.3">
      <c r="A938" s="13" t="s">
        <v>1252</v>
      </c>
      <c r="B938" s="13">
        <v>0</v>
      </c>
      <c r="C938" s="13">
        <v>100</v>
      </c>
    </row>
    <row r="939" spans="1:3" x14ac:dyDescent="0.3">
      <c r="A939" s="13" t="s">
        <v>1253</v>
      </c>
      <c r="B939" s="13">
        <v>0</v>
      </c>
      <c r="C939" s="13">
        <v>100</v>
      </c>
    </row>
    <row r="940" spans="1:3" x14ac:dyDescent="0.3">
      <c r="A940" s="13" t="s">
        <v>1254</v>
      </c>
      <c r="B940" s="13">
        <v>0</v>
      </c>
      <c r="C940" s="13">
        <v>100</v>
      </c>
    </row>
    <row r="941" spans="1:3" x14ac:dyDescent="0.3">
      <c r="A941" s="13" t="s">
        <v>1255</v>
      </c>
      <c r="B941" s="13">
        <v>0</v>
      </c>
      <c r="C941" s="13">
        <v>100</v>
      </c>
    </row>
    <row r="942" spans="1:3" x14ac:dyDescent="0.3">
      <c r="A942" s="13" t="s">
        <v>1256</v>
      </c>
      <c r="B942" s="13">
        <v>0</v>
      </c>
      <c r="C942" s="13">
        <v>100</v>
      </c>
    </row>
    <row r="943" spans="1:3" x14ac:dyDescent="0.3">
      <c r="A943" s="13" t="s">
        <v>1257</v>
      </c>
      <c r="B943" s="13">
        <v>0</v>
      </c>
      <c r="C943" s="13">
        <v>100</v>
      </c>
    </row>
    <row r="944" spans="1:3" x14ac:dyDescent="0.3">
      <c r="A944" s="13" t="s">
        <v>1258</v>
      </c>
      <c r="B944" s="13">
        <v>0</v>
      </c>
      <c r="C944" s="13">
        <v>100</v>
      </c>
    </row>
    <row r="945" spans="1:3" x14ac:dyDescent="0.3">
      <c r="A945" s="13" t="s">
        <v>1259</v>
      </c>
      <c r="B945" s="13">
        <v>0</v>
      </c>
      <c r="C945" s="13">
        <v>100</v>
      </c>
    </row>
    <row r="946" spans="1:3" x14ac:dyDescent="0.3">
      <c r="A946" s="13" t="s">
        <v>1260</v>
      </c>
      <c r="B946" s="13">
        <v>0</v>
      </c>
      <c r="C946" s="13">
        <v>100</v>
      </c>
    </row>
    <row r="947" spans="1:3" x14ac:dyDescent="0.3">
      <c r="A947" s="13" t="s">
        <v>1261</v>
      </c>
      <c r="B947" s="13">
        <v>0</v>
      </c>
      <c r="C947" s="13">
        <v>100</v>
      </c>
    </row>
    <row r="948" spans="1:3" x14ac:dyDescent="0.3">
      <c r="A948" s="13" t="s">
        <v>1262</v>
      </c>
      <c r="B948" s="13">
        <v>0</v>
      </c>
      <c r="C948" s="13">
        <v>100</v>
      </c>
    </row>
    <row r="949" spans="1:3" x14ac:dyDescent="0.3">
      <c r="A949" s="13" t="s">
        <v>1263</v>
      </c>
      <c r="B949" s="13">
        <v>17.5</v>
      </c>
      <c r="C949" s="13">
        <v>100</v>
      </c>
    </row>
    <row r="950" spans="1:3" x14ac:dyDescent="0.3">
      <c r="A950" s="13" t="s">
        <v>1264</v>
      </c>
      <c r="B950" s="13">
        <v>17.5</v>
      </c>
      <c r="C950" s="13">
        <v>100</v>
      </c>
    </row>
    <row r="951" spans="1:3" x14ac:dyDescent="0.3">
      <c r="A951" s="13" t="s">
        <v>1265</v>
      </c>
      <c r="B951" s="13">
        <v>8.6</v>
      </c>
      <c r="C951" s="13">
        <v>100</v>
      </c>
    </row>
    <row r="952" spans="1:3" x14ac:dyDescent="0.3">
      <c r="A952" s="13" t="s">
        <v>1266</v>
      </c>
      <c r="B952" s="13">
        <v>0</v>
      </c>
      <c r="C952" s="13">
        <v>100</v>
      </c>
    </row>
    <row r="953" spans="1:3" x14ac:dyDescent="0.3">
      <c r="A953" s="13" t="s">
        <v>1267</v>
      </c>
      <c r="B953" s="13">
        <v>0</v>
      </c>
      <c r="C953" s="13">
        <v>100</v>
      </c>
    </row>
    <row r="954" spans="1:3" x14ac:dyDescent="0.3">
      <c r="A954" s="13" t="s">
        <v>1268</v>
      </c>
      <c r="B954" s="13">
        <v>0</v>
      </c>
      <c r="C954" s="13">
        <v>100</v>
      </c>
    </row>
    <row r="955" spans="1:3" x14ac:dyDescent="0.3">
      <c r="A955" s="13" t="s">
        <v>1269</v>
      </c>
      <c r="B955" s="13">
        <v>0</v>
      </c>
      <c r="C955" s="13">
        <v>100</v>
      </c>
    </row>
    <row r="956" spans="1:3" x14ac:dyDescent="0.3">
      <c r="A956" s="13" t="s">
        <v>1270</v>
      </c>
      <c r="B956" s="13">
        <v>0</v>
      </c>
      <c r="C956" s="13">
        <v>100</v>
      </c>
    </row>
    <row r="957" spans="1:3" x14ac:dyDescent="0.3">
      <c r="A957" s="13" t="s">
        <v>1271</v>
      </c>
      <c r="B957" s="13">
        <v>0</v>
      </c>
      <c r="C957" s="13">
        <v>100</v>
      </c>
    </row>
    <row r="958" spans="1:3" x14ac:dyDescent="0.3">
      <c r="A958" s="13" t="s">
        <v>1272</v>
      </c>
      <c r="B958" s="13">
        <v>0.2</v>
      </c>
      <c r="C958" s="13">
        <v>100</v>
      </c>
    </row>
    <row r="959" spans="1:3" x14ac:dyDescent="0.3">
      <c r="A959" s="13" t="s">
        <v>1273</v>
      </c>
      <c r="B959" s="13">
        <v>0</v>
      </c>
      <c r="C959" s="13">
        <v>100</v>
      </c>
    </row>
    <row r="960" spans="1:3" x14ac:dyDescent="0.3">
      <c r="A960" s="13" t="s">
        <v>1274</v>
      </c>
      <c r="B960" s="13">
        <v>0</v>
      </c>
      <c r="C960" s="13">
        <v>100</v>
      </c>
    </row>
    <row r="961" spans="1:3" x14ac:dyDescent="0.3">
      <c r="A961" s="13" t="s">
        <v>1275</v>
      </c>
      <c r="B961" s="13">
        <v>0</v>
      </c>
      <c r="C961" s="13">
        <v>100</v>
      </c>
    </row>
    <row r="962" spans="1:3" x14ac:dyDescent="0.3">
      <c r="A962" s="13" t="s">
        <v>1276</v>
      </c>
      <c r="B962" s="13">
        <v>0</v>
      </c>
      <c r="C962" s="13">
        <v>100</v>
      </c>
    </row>
    <row r="963" spans="1:3" x14ac:dyDescent="0.3">
      <c r="A963" s="13" t="s">
        <v>1277</v>
      </c>
      <c r="B963" s="13">
        <v>0</v>
      </c>
      <c r="C963" s="13">
        <v>100</v>
      </c>
    </row>
    <row r="964" spans="1:3" x14ac:dyDescent="0.3">
      <c r="A964" s="13" t="s">
        <v>1278</v>
      </c>
      <c r="B964" s="13">
        <v>0.6</v>
      </c>
      <c r="C964" s="13">
        <v>100</v>
      </c>
    </row>
    <row r="965" spans="1:3" x14ac:dyDescent="0.3">
      <c r="A965" s="13" t="s">
        <v>1279</v>
      </c>
      <c r="B965" s="13">
        <v>0</v>
      </c>
      <c r="C965" s="13">
        <v>100</v>
      </c>
    </row>
    <row r="966" spans="1:3" x14ac:dyDescent="0.3">
      <c r="A966" s="13" t="s">
        <v>1280</v>
      </c>
      <c r="B966" s="13">
        <v>0</v>
      </c>
      <c r="C966" s="13">
        <v>100</v>
      </c>
    </row>
    <row r="967" spans="1:3" x14ac:dyDescent="0.3">
      <c r="A967" s="13" t="s">
        <v>1281</v>
      </c>
      <c r="B967" s="13">
        <v>0.1</v>
      </c>
      <c r="C967" s="13">
        <v>100</v>
      </c>
    </row>
    <row r="968" spans="1:3" x14ac:dyDescent="0.3">
      <c r="A968" s="13" t="s">
        <v>1282</v>
      </c>
      <c r="B968" s="13">
        <v>0</v>
      </c>
      <c r="C968" s="13">
        <v>100</v>
      </c>
    </row>
    <row r="969" spans="1:3" x14ac:dyDescent="0.3">
      <c r="A969" s="13" t="s">
        <v>1283</v>
      </c>
      <c r="B969" s="13">
        <v>0.7</v>
      </c>
      <c r="C969" s="13">
        <v>100</v>
      </c>
    </row>
    <row r="970" spans="1:3" x14ac:dyDescent="0.3">
      <c r="A970" s="13" t="s">
        <v>1284</v>
      </c>
      <c r="B970" s="13">
        <v>14.8</v>
      </c>
      <c r="C970" s="13">
        <v>100</v>
      </c>
    </row>
    <row r="971" spans="1:3" x14ac:dyDescent="0.3">
      <c r="A971" s="13" t="s">
        <v>1285</v>
      </c>
      <c r="B971" s="13">
        <v>8.1999999999999993</v>
      </c>
      <c r="C971" s="13">
        <v>100</v>
      </c>
    </row>
    <row r="972" spans="1:3" x14ac:dyDescent="0.3">
      <c r="A972" s="13" t="s">
        <v>1286</v>
      </c>
      <c r="B972" s="13">
        <v>0.1</v>
      </c>
      <c r="C972" s="13">
        <v>100</v>
      </c>
    </row>
    <row r="973" spans="1:3" x14ac:dyDescent="0.3">
      <c r="A973" s="13" t="s">
        <v>1287</v>
      </c>
      <c r="B973" s="13">
        <v>0</v>
      </c>
      <c r="C973" s="13">
        <v>100</v>
      </c>
    </row>
    <row r="974" spans="1:3" x14ac:dyDescent="0.3">
      <c r="A974" s="13" t="s">
        <v>1288</v>
      </c>
      <c r="B974" s="13">
        <v>0</v>
      </c>
      <c r="C974" s="13">
        <v>100</v>
      </c>
    </row>
    <row r="975" spans="1:3" x14ac:dyDescent="0.3">
      <c r="A975" s="13" t="s">
        <v>1289</v>
      </c>
      <c r="B975" s="13">
        <v>0</v>
      </c>
      <c r="C975" s="13">
        <v>100</v>
      </c>
    </row>
    <row r="976" spans="1:3" x14ac:dyDescent="0.3">
      <c r="A976" s="13" t="s">
        <v>1290</v>
      </c>
      <c r="B976" s="13">
        <v>0</v>
      </c>
      <c r="C976" s="13">
        <v>100</v>
      </c>
    </row>
    <row r="977" spans="1:3" x14ac:dyDescent="0.3">
      <c r="A977" s="13" t="s">
        <v>1291</v>
      </c>
      <c r="B977" s="13">
        <v>0.1</v>
      </c>
      <c r="C977" s="13">
        <v>100</v>
      </c>
    </row>
    <row r="978" spans="1:3" x14ac:dyDescent="0.3">
      <c r="A978" s="13" t="s">
        <v>1292</v>
      </c>
      <c r="B978" s="13">
        <v>0.2</v>
      </c>
      <c r="C978" s="13">
        <v>100</v>
      </c>
    </row>
    <row r="979" spans="1:3" x14ac:dyDescent="0.3">
      <c r="A979" s="13" t="s">
        <v>1293</v>
      </c>
      <c r="B979" s="13">
        <v>0.7</v>
      </c>
      <c r="C979" s="13">
        <v>100</v>
      </c>
    </row>
    <row r="980" spans="1:3" x14ac:dyDescent="0.3">
      <c r="A980" s="13" t="s">
        <v>1294</v>
      </c>
      <c r="B980" s="13">
        <v>0</v>
      </c>
      <c r="C980" s="13">
        <v>100</v>
      </c>
    </row>
    <row r="981" spans="1:3" x14ac:dyDescent="0.3">
      <c r="A981" s="13" t="s">
        <v>1295</v>
      </c>
      <c r="B981" s="13">
        <v>0</v>
      </c>
      <c r="C981" s="13">
        <v>100</v>
      </c>
    </row>
    <row r="982" spans="1:3" x14ac:dyDescent="0.3">
      <c r="A982" s="13" t="s">
        <v>1296</v>
      </c>
      <c r="B982" s="13">
        <v>0</v>
      </c>
      <c r="C982" s="13">
        <v>100</v>
      </c>
    </row>
    <row r="983" spans="1:3" x14ac:dyDescent="0.3">
      <c r="A983" s="13" t="s">
        <v>1297</v>
      </c>
      <c r="B983" s="13">
        <v>0</v>
      </c>
      <c r="C983" s="13">
        <v>100</v>
      </c>
    </row>
    <row r="984" spans="1:3" x14ac:dyDescent="0.3">
      <c r="A984" s="13" t="s">
        <v>1298</v>
      </c>
      <c r="B984" s="13">
        <v>0</v>
      </c>
      <c r="C984" s="13">
        <v>100</v>
      </c>
    </row>
    <row r="985" spans="1:3" x14ac:dyDescent="0.3">
      <c r="A985" s="13" t="s">
        <v>1299</v>
      </c>
      <c r="B985" s="13">
        <v>0</v>
      </c>
      <c r="C985" s="13">
        <v>100</v>
      </c>
    </row>
    <row r="986" spans="1:3" x14ac:dyDescent="0.3">
      <c r="A986" s="13" t="s">
        <v>1300</v>
      </c>
      <c r="B986" s="13">
        <v>0.1</v>
      </c>
      <c r="C986" s="13">
        <v>100</v>
      </c>
    </row>
    <row r="987" spans="1:3" x14ac:dyDescent="0.3">
      <c r="A987" s="13" t="s">
        <v>1301</v>
      </c>
      <c r="B987" s="13">
        <v>0</v>
      </c>
      <c r="C987" s="13">
        <v>100</v>
      </c>
    </row>
    <row r="988" spans="1:3" x14ac:dyDescent="0.3">
      <c r="A988" s="13" t="s">
        <v>1302</v>
      </c>
      <c r="B988" s="13">
        <v>0</v>
      </c>
      <c r="C988" s="13">
        <v>100</v>
      </c>
    </row>
    <row r="989" spans="1:3" x14ac:dyDescent="0.3">
      <c r="A989" s="13" t="s">
        <v>1303</v>
      </c>
      <c r="B989" s="13">
        <v>0</v>
      </c>
      <c r="C989" s="13">
        <v>100</v>
      </c>
    </row>
    <row r="990" spans="1:3" x14ac:dyDescent="0.3">
      <c r="A990" s="13" t="s">
        <v>1304</v>
      </c>
      <c r="B990" s="13">
        <v>0</v>
      </c>
      <c r="C990" s="13">
        <v>100</v>
      </c>
    </row>
    <row r="991" spans="1:3" x14ac:dyDescent="0.3">
      <c r="A991" s="13" t="s">
        <v>1305</v>
      </c>
      <c r="B991" s="13">
        <v>0</v>
      </c>
      <c r="C991" s="13">
        <v>100</v>
      </c>
    </row>
    <row r="992" spans="1:3" x14ac:dyDescent="0.3">
      <c r="A992" s="13" t="s">
        <v>1306</v>
      </c>
      <c r="B992" s="13">
        <v>0</v>
      </c>
      <c r="C992" s="13">
        <v>100</v>
      </c>
    </row>
    <row r="993" spans="1:3" x14ac:dyDescent="0.3">
      <c r="A993" s="13" t="s">
        <v>1307</v>
      </c>
      <c r="B993" s="13">
        <v>0</v>
      </c>
      <c r="C993" s="13">
        <v>100</v>
      </c>
    </row>
    <row r="994" spans="1:3" x14ac:dyDescent="0.3">
      <c r="A994" s="13" t="s">
        <v>1308</v>
      </c>
      <c r="B994" s="13">
        <v>0</v>
      </c>
      <c r="C994" s="13">
        <v>100</v>
      </c>
    </row>
    <row r="995" spans="1:3" x14ac:dyDescent="0.3">
      <c r="A995" s="13" t="s">
        <v>1309</v>
      </c>
      <c r="B995" s="13">
        <v>0</v>
      </c>
      <c r="C995" s="13">
        <v>100</v>
      </c>
    </row>
    <row r="996" spans="1:3" x14ac:dyDescent="0.3">
      <c r="A996" s="13" t="s">
        <v>1310</v>
      </c>
      <c r="B996" s="13">
        <v>0</v>
      </c>
      <c r="C996" s="13">
        <v>100</v>
      </c>
    </row>
    <row r="997" spans="1:3" x14ac:dyDescent="0.3">
      <c r="A997" s="13" t="s">
        <v>1311</v>
      </c>
      <c r="B997" s="13">
        <v>0</v>
      </c>
      <c r="C997" s="13">
        <v>100</v>
      </c>
    </row>
    <row r="998" spans="1:3" x14ac:dyDescent="0.3">
      <c r="A998" s="13" t="s">
        <v>1312</v>
      </c>
      <c r="B998" s="13">
        <v>0</v>
      </c>
      <c r="C998" s="13">
        <v>100</v>
      </c>
    </row>
    <row r="999" spans="1:3" x14ac:dyDescent="0.3">
      <c r="A999" s="13" t="s">
        <v>1313</v>
      </c>
      <c r="B999" s="13">
        <v>0</v>
      </c>
      <c r="C999" s="13">
        <v>100</v>
      </c>
    </row>
    <row r="1000" spans="1:3" x14ac:dyDescent="0.3">
      <c r="A1000" s="13" t="s">
        <v>1314</v>
      </c>
      <c r="B1000" s="13">
        <v>0.6</v>
      </c>
      <c r="C1000" s="13">
        <v>100</v>
      </c>
    </row>
    <row r="1001" spans="1:3" x14ac:dyDescent="0.3">
      <c r="A1001" s="13" t="s">
        <v>1315</v>
      </c>
      <c r="B1001" s="13">
        <v>3.2</v>
      </c>
      <c r="C1001" s="13">
        <v>100</v>
      </c>
    </row>
    <row r="1002" spans="1:3" x14ac:dyDescent="0.3">
      <c r="A1002" s="13" t="s">
        <v>1316</v>
      </c>
      <c r="B1002" s="13">
        <v>0</v>
      </c>
      <c r="C1002" s="13">
        <v>100</v>
      </c>
    </row>
    <row r="1003" spans="1:3" x14ac:dyDescent="0.3">
      <c r="A1003" s="13" t="s">
        <v>1317</v>
      </c>
      <c r="B1003" s="13">
        <v>0</v>
      </c>
      <c r="C1003" s="13">
        <v>100</v>
      </c>
    </row>
    <row r="1004" spans="1:3" x14ac:dyDescent="0.3">
      <c r="A1004" s="13" t="s">
        <v>1318</v>
      </c>
      <c r="B1004" s="13">
        <v>0</v>
      </c>
      <c r="C1004" s="13">
        <v>100</v>
      </c>
    </row>
    <row r="1005" spans="1:3" x14ac:dyDescent="0.3">
      <c r="A1005" s="13" t="s">
        <v>1319</v>
      </c>
      <c r="B1005" s="13">
        <v>0</v>
      </c>
      <c r="C1005" s="13">
        <v>100</v>
      </c>
    </row>
    <row r="1006" spans="1:3" x14ac:dyDescent="0.3">
      <c r="A1006" s="13" t="s">
        <v>1320</v>
      </c>
      <c r="B1006" s="13">
        <v>11.3</v>
      </c>
      <c r="C1006" s="13">
        <v>100</v>
      </c>
    </row>
    <row r="1007" spans="1:3" x14ac:dyDescent="0.3">
      <c r="A1007" s="13" t="s">
        <v>1321</v>
      </c>
      <c r="B1007" s="13">
        <v>0.1</v>
      </c>
      <c r="C1007" s="13">
        <v>100</v>
      </c>
    </row>
    <row r="1008" spans="1:3" x14ac:dyDescent="0.3">
      <c r="A1008" s="13" t="s">
        <v>1322</v>
      </c>
      <c r="B1008" s="13">
        <v>0</v>
      </c>
      <c r="C1008" s="13">
        <v>100</v>
      </c>
    </row>
    <row r="1009" spans="1:3" x14ac:dyDescent="0.3">
      <c r="A1009" s="13" t="s">
        <v>1323</v>
      </c>
      <c r="B1009" s="13">
        <v>0</v>
      </c>
      <c r="C1009" s="13">
        <v>100</v>
      </c>
    </row>
    <row r="1010" spans="1:3" x14ac:dyDescent="0.3">
      <c r="A1010" s="13" t="s">
        <v>1324</v>
      </c>
      <c r="B1010" s="13">
        <v>0</v>
      </c>
      <c r="C1010" s="13">
        <v>100</v>
      </c>
    </row>
    <row r="1011" spans="1:3" x14ac:dyDescent="0.3">
      <c r="A1011" s="13" t="s">
        <v>1325</v>
      </c>
      <c r="B1011" s="13">
        <v>0</v>
      </c>
      <c r="C1011" s="13">
        <v>100</v>
      </c>
    </row>
    <row r="1012" spans="1:3" x14ac:dyDescent="0.3">
      <c r="A1012" s="13" t="s">
        <v>1326</v>
      </c>
      <c r="B1012" s="13">
        <v>0</v>
      </c>
      <c r="C1012" s="13">
        <v>100</v>
      </c>
    </row>
    <row r="1013" spans="1:3" x14ac:dyDescent="0.3">
      <c r="A1013" s="13" t="s">
        <v>1327</v>
      </c>
      <c r="B1013" s="13">
        <v>0</v>
      </c>
      <c r="C1013" s="13">
        <v>100</v>
      </c>
    </row>
    <row r="1014" spans="1:3" x14ac:dyDescent="0.3">
      <c r="A1014" s="13" t="s">
        <v>1328</v>
      </c>
      <c r="B1014" s="13">
        <v>0.2</v>
      </c>
      <c r="C1014" s="13">
        <v>100</v>
      </c>
    </row>
    <row r="1015" spans="1:3" x14ac:dyDescent="0.3">
      <c r="A1015" s="13" t="s">
        <v>1329</v>
      </c>
      <c r="B1015" s="13">
        <v>2.9</v>
      </c>
      <c r="C1015" s="13">
        <v>100</v>
      </c>
    </row>
    <row r="1016" spans="1:3" x14ac:dyDescent="0.3">
      <c r="A1016" s="13" t="s">
        <v>1330</v>
      </c>
      <c r="B1016" s="13">
        <v>0</v>
      </c>
      <c r="C1016" s="13">
        <v>100</v>
      </c>
    </row>
    <row r="1017" spans="1:3" x14ac:dyDescent="0.3">
      <c r="A1017" s="13" t="s">
        <v>1331</v>
      </c>
      <c r="B1017" s="13">
        <v>0</v>
      </c>
      <c r="C1017" s="13">
        <v>100</v>
      </c>
    </row>
    <row r="1018" spans="1:3" x14ac:dyDescent="0.3">
      <c r="A1018" s="13" t="s">
        <v>1332</v>
      </c>
      <c r="B1018" s="13">
        <v>0</v>
      </c>
      <c r="C1018" s="13">
        <v>100</v>
      </c>
    </row>
    <row r="1019" spans="1:3" x14ac:dyDescent="0.3">
      <c r="A1019" s="13" t="s">
        <v>1333</v>
      </c>
      <c r="B1019" s="13">
        <v>0</v>
      </c>
      <c r="C1019" s="13">
        <v>100</v>
      </c>
    </row>
    <row r="1020" spans="1:3" x14ac:dyDescent="0.3">
      <c r="A1020" s="13" t="s">
        <v>1334</v>
      </c>
      <c r="B1020" s="13">
        <v>0</v>
      </c>
      <c r="C1020" s="13">
        <v>100</v>
      </c>
    </row>
    <row r="1021" spans="1:3" x14ac:dyDescent="0.3">
      <c r="A1021" s="13" t="s">
        <v>1335</v>
      </c>
      <c r="B1021" s="13">
        <v>0</v>
      </c>
      <c r="C1021" s="13">
        <v>100</v>
      </c>
    </row>
    <row r="1022" spans="1:3" x14ac:dyDescent="0.3">
      <c r="A1022" s="13" t="s">
        <v>1336</v>
      </c>
      <c r="B1022" s="13">
        <v>0</v>
      </c>
      <c r="C1022" s="13">
        <v>100</v>
      </c>
    </row>
    <row r="1023" spans="1:3" x14ac:dyDescent="0.3">
      <c r="A1023" s="13" t="s">
        <v>1337</v>
      </c>
      <c r="B1023" s="13">
        <v>0</v>
      </c>
      <c r="C1023" s="13">
        <v>100</v>
      </c>
    </row>
    <row r="1024" spans="1:3" x14ac:dyDescent="0.3">
      <c r="A1024" s="13" t="s">
        <v>1338</v>
      </c>
      <c r="B1024" s="13">
        <v>0</v>
      </c>
      <c r="C1024" s="13">
        <v>100</v>
      </c>
    </row>
    <row r="1025" spans="1:3" x14ac:dyDescent="0.3">
      <c r="A1025" s="13" t="s">
        <v>1339</v>
      </c>
      <c r="B1025" s="13">
        <v>0</v>
      </c>
      <c r="C1025" s="13">
        <v>100</v>
      </c>
    </row>
    <row r="1026" spans="1:3" x14ac:dyDescent="0.3">
      <c r="A1026" s="13" t="s">
        <v>1340</v>
      </c>
      <c r="B1026" s="13">
        <v>0</v>
      </c>
      <c r="C1026" s="13">
        <v>100</v>
      </c>
    </row>
    <row r="1027" spans="1:3" x14ac:dyDescent="0.3">
      <c r="A1027" s="13" t="s">
        <v>1341</v>
      </c>
      <c r="B1027" s="13">
        <v>0</v>
      </c>
      <c r="C1027" s="13">
        <v>100</v>
      </c>
    </row>
    <row r="1028" spans="1:3" x14ac:dyDescent="0.3">
      <c r="A1028" s="13" t="s">
        <v>1342</v>
      </c>
      <c r="B1028" s="13">
        <v>0</v>
      </c>
      <c r="C1028" s="13">
        <v>100</v>
      </c>
    </row>
    <row r="1029" spans="1:3" x14ac:dyDescent="0.3">
      <c r="A1029" s="13" t="s">
        <v>1343</v>
      </c>
      <c r="B1029" s="13">
        <v>0</v>
      </c>
      <c r="C1029" s="13">
        <v>100</v>
      </c>
    </row>
    <row r="1030" spans="1:3" x14ac:dyDescent="0.3">
      <c r="A1030" s="13" t="s">
        <v>1344</v>
      </c>
      <c r="B1030" s="13">
        <v>0</v>
      </c>
      <c r="C1030" s="13">
        <v>100</v>
      </c>
    </row>
    <row r="1031" spans="1:3" x14ac:dyDescent="0.3">
      <c r="A1031" s="13" t="s">
        <v>1345</v>
      </c>
      <c r="B1031" s="13">
        <v>0</v>
      </c>
      <c r="C1031" s="13">
        <v>100</v>
      </c>
    </row>
    <row r="1032" spans="1:3" x14ac:dyDescent="0.3">
      <c r="A1032" s="13" t="s">
        <v>1346</v>
      </c>
      <c r="B1032" s="13">
        <v>0</v>
      </c>
      <c r="C1032" s="13">
        <v>100</v>
      </c>
    </row>
    <row r="1033" spans="1:3" x14ac:dyDescent="0.3">
      <c r="A1033" s="13" t="s">
        <v>1347</v>
      </c>
      <c r="B1033" s="13">
        <v>0</v>
      </c>
      <c r="C1033" s="13">
        <v>100</v>
      </c>
    </row>
    <row r="1034" spans="1:3" x14ac:dyDescent="0.3">
      <c r="A1034" s="13" t="s">
        <v>1348</v>
      </c>
      <c r="B1034" s="13">
        <v>0</v>
      </c>
      <c r="C1034" s="13">
        <v>100</v>
      </c>
    </row>
    <row r="1035" spans="1:3" x14ac:dyDescent="0.3">
      <c r="A1035" s="13" t="s">
        <v>1349</v>
      </c>
      <c r="B1035" s="13">
        <v>0</v>
      </c>
      <c r="C1035" s="13">
        <v>100</v>
      </c>
    </row>
    <row r="1036" spans="1:3" x14ac:dyDescent="0.3">
      <c r="A1036" s="13" t="s">
        <v>1350</v>
      </c>
      <c r="B1036" s="13">
        <v>0</v>
      </c>
      <c r="C1036" s="13">
        <v>100</v>
      </c>
    </row>
    <row r="1037" spans="1:3" x14ac:dyDescent="0.3">
      <c r="A1037" s="13" t="s">
        <v>1351</v>
      </c>
      <c r="B1037" s="13">
        <v>0</v>
      </c>
      <c r="C1037" s="13">
        <v>100</v>
      </c>
    </row>
    <row r="1038" spans="1:3" x14ac:dyDescent="0.3">
      <c r="A1038" s="13" t="s">
        <v>1352</v>
      </c>
      <c r="B1038" s="13">
        <v>0</v>
      </c>
      <c r="C1038" s="13">
        <v>100</v>
      </c>
    </row>
    <row r="1039" spans="1:3" x14ac:dyDescent="0.3">
      <c r="A1039" s="13" t="s">
        <v>1353</v>
      </c>
      <c r="B1039" s="13">
        <v>0</v>
      </c>
      <c r="C1039" s="13">
        <v>100</v>
      </c>
    </row>
    <row r="1040" spans="1:3" x14ac:dyDescent="0.3">
      <c r="A1040" s="13" t="s">
        <v>1354</v>
      </c>
      <c r="B1040" s="13">
        <v>0</v>
      </c>
      <c r="C1040" s="13">
        <v>100</v>
      </c>
    </row>
    <row r="1041" spans="1:3" x14ac:dyDescent="0.3">
      <c r="A1041" s="13" t="s">
        <v>1355</v>
      </c>
      <c r="B1041" s="13">
        <v>0.5</v>
      </c>
      <c r="C1041" s="13">
        <v>100</v>
      </c>
    </row>
    <row r="1042" spans="1:3" x14ac:dyDescent="0.3">
      <c r="A1042" s="13" t="s">
        <v>1356</v>
      </c>
      <c r="B1042" s="13">
        <v>0</v>
      </c>
      <c r="C1042" s="13">
        <v>100</v>
      </c>
    </row>
    <row r="1043" spans="1:3" x14ac:dyDescent="0.3">
      <c r="A1043" s="13" t="s">
        <v>1357</v>
      </c>
      <c r="B1043" s="13">
        <v>0</v>
      </c>
      <c r="C1043" s="13">
        <v>100</v>
      </c>
    </row>
    <row r="1044" spans="1:3" x14ac:dyDescent="0.3">
      <c r="A1044" s="13" t="s">
        <v>1358</v>
      </c>
      <c r="B1044" s="13">
        <v>0</v>
      </c>
      <c r="C1044" s="13">
        <v>100</v>
      </c>
    </row>
    <row r="1045" spans="1:3" x14ac:dyDescent="0.3">
      <c r="A1045" s="13" t="s">
        <v>1359</v>
      </c>
      <c r="B1045" s="13">
        <v>0</v>
      </c>
      <c r="C1045" s="13">
        <v>100</v>
      </c>
    </row>
    <row r="1046" spans="1:3" x14ac:dyDescent="0.3">
      <c r="A1046" s="13" t="s">
        <v>1360</v>
      </c>
      <c r="B1046" s="13">
        <v>0</v>
      </c>
      <c r="C1046" s="13">
        <v>100</v>
      </c>
    </row>
    <row r="1047" spans="1:3" x14ac:dyDescent="0.3">
      <c r="A1047" s="13" t="s">
        <v>1361</v>
      </c>
      <c r="B1047" s="13">
        <v>4.2</v>
      </c>
      <c r="C1047" s="13">
        <v>100</v>
      </c>
    </row>
    <row r="1048" spans="1:3" x14ac:dyDescent="0.3">
      <c r="A1048" s="13" t="s">
        <v>1362</v>
      </c>
      <c r="B1048" s="13">
        <v>0.1</v>
      </c>
      <c r="C1048" s="13">
        <v>100</v>
      </c>
    </row>
    <row r="1049" spans="1:3" x14ac:dyDescent="0.3">
      <c r="A1049" s="13" t="s">
        <v>1363</v>
      </c>
      <c r="B1049" s="13">
        <v>0</v>
      </c>
      <c r="C1049" s="13">
        <v>100</v>
      </c>
    </row>
    <row r="1050" spans="1:3" x14ac:dyDescent="0.3">
      <c r="A1050" s="13" t="s">
        <v>1364</v>
      </c>
      <c r="B1050" s="13">
        <v>0</v>
      </c>
      <c r="C1050" s="13">
        <v>100</v>
      </c>
    </row>
    <row r="1051" spans="1:3" x14ac:dyDescent="0.3">
      <c r="A1051" s="13" t="s">
        <v>1365</v>
      </c>
      <c r="B1051" s="13">
        <v>0</v>
      </c>
      <c r="C1051" s="13">
        <v>100</v>
      </c>
    </row>
    <row r="1052" spans="1:3" x14ac:dyDescent="0.3">
      <c r="A1052" s="13" t="s">
        <v>1366</v>
      </c>
      <c r="B1052" s="13">
        <v>0</v>
      </c>
      <c r="C1052" s="13">
        <v>100</v>
      </c>
    </row>
    <row r="1053" spans="1:3" x14ac:dyDescent="0.3">
      <c r="A1053" s="13" t="s">
        <v>1367</v>
      </c>
      <c r="B1053" s="13">
        <v>0</v>
      </c>
      <c r="C1053" s="13">
        <v>100</v>
      </c>
    </row>
    <row r="1054" spans="1:3" x14ac:dyDescent="0.3">
      <c r="A1054" s="13" t="s">
        <v>1368</v>
      </c>
      <c r="B1054" s="13">
        <v>0</v>
      </c>
      <c r="C1054" s="13">
        <v>100</v>
      </c>
    </row>
    <row r="1055" spans="1:3" x14ac:dyDescent="0.3">
      <c r="A1055" s="13" t="s">
        <v>1369</v>
      </c>
      <c r="B1055" s="13">
        <v>0</v>
      </c>
      <c r="C1055" s="13">
        <v>100</v>
      </c>
    </row>
    <row r="1056" spans="1:3" x14ac:dyDescent="0.3">
      <c r="A1056" s="13" t="s">
        <v>1370</v>
      </c>
      <c r="B1056" s="13">
        <v>0</v>
      </c>
      <c r="C1056" s="13">
        <v>100</v>
      </c>
    </row>
    <row r="1057" spans="1:3" x14ac:dyDescent="0.3">
      <c r="A1057" s="13" t="s">
        <v>1371</v>
      </c>
      <c r="B1057" s="13">
        <v>0</v>
      </c>
      <c r="C1057" s="13">
        <v>100</v>
      </c>
    </row>
    <row r="1058" spans="1:3" x14ac:dyDescent="0.3">
      <c r="A1058" s="13" t="s">
        <v>1372</v>
      </c>
      <c r="B1058" s="13">
        <v>0</v>
      </c>
      <c r="C1058" s="13">
        <v>100</v>
      </c>
    </row>
    <row r="1059" spans="1:3" x14ac:dyDescent="0.3">
      <c r="A1059" s="13" t="s">
        <v>1373</v>
      </c>
      <c r="B1059" s="13">
        <v>0</v>
      </c>
      <c r="C1059" s="13">
        <v>100</v>
      </c>
    </row>
    <row r="1060" spans="1:3" x14ac:dyDescent="0.3">
      <c r="A1060" s="13" t="s">
        <v>1374</v>
      </c>
      <c r="B1060" s="13">
        <v>0</v>
      </c>
      <c r="C1060" s="13">
        <v>100</v>
      </c>
    </row>
    <row r="1061" spans="1:3" x14ac:dyDescent="0.3">
      <c r="A1061" s="13" t="s">
        <v>1375</v>
      </c>
      <c r="B1061" s="13">
        <v>0</v>
      </c>
      <c r="C1061" s="13">
        <v>100</v>
      </c>
    </row>
    <row r="1062" spans="1:3" x14ac:dyDescent="0.3">
      <c r="A1062" s="13" t="s">
        <v>1376</v>
      </c>
      <c r="B1062" s="13">
        <v>0</v>
      </c>
      <c r="C1062" s="13">
        <v>100</v>
      </c>
    </row>
    <row r="1063" spans="1:3" x14ac:dyDescent="0.3">
      <c r="A1063" s="13" t="s">
        <v>1377</v>
      </c>
      <c r="B1063" s="13">
        <v>0</v>
      </c>
      <c r="C1063" s="13">
        <v>100</v>
      </c>
    </row>
    <row r="1064" spans="1:3" x14ac:dyDescent="0.3">
      <c r="A1064" s="13" t="s">
        <v>1378</v>
      </c>
      <c r="B1064" s="13">
        <v>0</v>
      </c>
      <c r="C1064" s="13">
        <v>100</v>
      </c>
    </row>
    <row r="1065" spans="1:3" x14ac:dyDescent="0.3">
      <c r="A1065" s="13" t="s">
        <v>1379</v>
      </c>
      <c r="B1065" s="13">
        <v>0</v>
      </c>
      <c r="C1065" s="13">
        <v>100</v>
      </c>
    </row>
    <row r="1066" spans="1:3" x14ac:dyDescent="0.3">
      <c r="A1066" s="13" t="s">
        <v>1380</v>
      </c>
      <c r="B1066" s="13">
        <v>0</v>
      </c>
      <c r="C1066" s="13">
        <v>100</v>
      </c>
    </row>
    <row r="1067" spans="1:3" x14ac:dyDescent="0.3">
      <c r="A1067" s="13" t="s">
        <v>1381</v>
      </c>
      <c r="B1067" s="13">
        <v>0</v>
      </c>
      <c r="C1067" s="13">
        <v>100</v>
      </c>
    </row>
    <row r="1068" spans="1:3" x14ac:dyDescent="0.3">
      <c r="A1068" s="13" t="s">
        <v>1382</v>
      </c>
      <c r="B1068" s="13">
        <v>0</v>
      </c>
      <c r="C1068" s="13">
        <v>100</v>
      </c>
    </row>
    <row r="1069" spans="1:3" x14ac:dyDescent="0.3">
      <c r="A1069" s="13" t="s">
        <v>1383</v>
      </c>
      <c r="B1069" s="13">
        <v>0</v>
      </c>
      <c r="C1069" s="13">
        <v>100</v>
      </c>
    </row>
    <row r="1070" spans="1:3" x14ac:dyDescent="0.3">
      <c r="A1070" s="13" t="s">
        <v>1384</v>
      </c>
      <c r="B1070" s="13">
        <v>0</v>
      </c>
      <c r="C1070" s="13">
        <v>100</v>
      </c>
    </row>
    <row r="1071" spans="1:3" x14ac:dyDescent="0.3">
      <c r="A1071" s="13" t="s">
        <v>1385</v>
      </c>
      <c r="B1071" s="13">
        <v>0</v>
      </c>
      <c r="C1071" s="13">
        <v>100</v>
      </c>
    </row>
    <row r="1072" spans="1:3" x14ac:dyDescent="0.3">
      <c r="A1072" s="13" t="s">
        <v>1386</v>
      </c>
      <c r="B1072" s="13">
        <v>0</v>
      </c>
      <c r="C1072" s="13">
        <v>100</v>
      </c>
    </row>
    <row r="1073" spans="1:3" x14ac:dyDescent="0.3">
      <c r="A1073" s="13" t="s">
        <v>1387</v>
      </c>
      <c r="B1073" s="13">
        <v>0</v>
      </c>
      <c r="C1073" s="13">
        <v>100</v>
      </c>
    </row>
    <row r="1074" spans="1:3" x14ac:dyDescent="0.3">
      <c r="A1074" s="13" t="s">
        <v>1388</v>
      </c>
      <c r="B1074" s="13">
        <v>0</v>
      </c>
      <c r="C1074" s="13">
        <v>100</v>
      </c>
    </row>
    <row r="1075" spans="1:3" x14ac:dyDescent="0.3">
      <c r="A1075" s="13" t="s">
        <v>1389</v>
      </c>
      <c r="B1075" s="13">
        <v>0</v>
      </c>
      <c r="C1075" s="13">
        <v>100</v>
      </c>
    </row>
    <row r="1076" spans="1:3" x14ac:dyDescent="0.3">
      <c r="A1076" s="13" t="s">
        <v>1390</v>
      </c>
      <c r="B1076" s="13">
        <v>0</v>
      </c>
      <c r="C1076" s="13">
        <v>100</v>
      </c>
    </row>
    <row r="1077" spans="1:3" x14ac:dyDescent="0.3">
      <c r="A1077" s="13" t="s">
        <v>1391</v>
      </c>
      <c r="B1077" s="13">
        <v>0.9</v>
      </c>
      <c r="C1077" s="13">
        <v>100</v>
      </c>
    </row>
    <row r="1078" spans="1:3" x14ac:dyDescent="0.3">
      <c r="A1078" s="13" t="s">
        <v>1392</v>
      </c>
      <c r="B1078" s="13">
        <v>0</v>
      </c>
      <c r="C1078" s="13">
        <v>100</v>
      </c>
    </row>
    <row r="1079" spans="1:3" x14ac:dyDescent="0.3">
      <c r="A1079" s="13" t="s">
        <v>1393</v>
      </c>
      <c r="B1079" s="13">
        <v>0</v>
      </c>
      <c r="C1079" s="13">
        <v>100</v>
      </c>
    </row>
    <row r="1080" spans="1:3" x14ac:dyDescent="0.3">
      <c r="A1080" s="13" t="s">
        <v>1394</v>
      </c>
      <c r="B1080" s="13">
        <v>0</v>
      </c>
      <c r="C1080" s="13">
        <v>100</v>
      </c>
    </row>
    <row r="1081" spans="1:3" x14ac:dyDescent="0.3">
      <c r="A1081" s="13" t="s">
        <v>1395</v>
      </c>
      <c r="B1081" s="13">
        <v>0</v>
      </c>
      <c r="C1081" s="13">
        <v>100</v>
      </c>
    </row>
    <row r="1082" spans="1:3" x14ac:dyDescent="0.3">
      <c r="A1082" s="13" t="s">
        <v>1396</v>
      </c>
      <c r="B1082" s="13">
        <v>0</v>
      </c>
      <c r="C1082" s="13">
        <v>100</v>
      </c>
    </row>
    <row r="1083" spans="1:3" x14ac:dyDescent="0.3">
      <c r="A1083" s="13" t="s">
        <v>1397</v>
      </c>
      <c r="B1083" s="13">
        <v>0</v>
      </c>
      <c r="C1083" s="13">
        <v>100</v>
      </c>
    </row>
    <row r="1084" spans="1:3" x14ac:dyDescent="0.3">
      <c r="A1084" s="13" t="s">
        <v>1398</v>
      </c>
      <c r="B1084" s="13">
        <v>0</v>
      </c>
      <c r="C1084" s="13">
        <v>100</v>
      </c>
    </row>
    <row r="1085" spans="1:3" x14ac:dyDescent="0.3">
      <c r="A1085" s="13" t="s">
        <v>1399</v>
      </c>
      <c r="B1085" s="13">
        <v>0</v>
      </c>
      <c r="C1085" s="13">
        <v>100</v>
      </c>
    </row>
    <row r="1086" spans="1:3" x14ac:dyDescent="0.3">
      <c r="A1086" s="13" t="s">
        <v>1400</v>
      </c>
      <c r="B1086" s="13">
        <v>0</v>
      </c>
      <c r="C1086" s="13">
        <v>100</v>
      </c>
    </row>
    <row r="1087" spans="1:3" x14ac:dyDescent="0.3">
      <c r="A1087" s="13" t="s">
        <v>1401</v>
      </c>
      <c r="B1087" s="13">
        <v>0</v>
      </c>
      <c r="C1087" s="13">
        <v>100</v>
      </c>
    </row>
    <row r="1088" spans="1:3" x14ac:dyDescent="0.3">
      <c r="A1088" s="13" t="s">
        <v>1402</v>
      </c>
      <c r="B1088" s="13">
        <v>0</v>
      </c>
      <c r="C1088" s="13">
        <v>100</v>
      </c>
    </row>
    <row r="1089" spans="1:3" x14ac:dyDescent="0.3">
      <c r="A1089" s="13" t="s">
        <v>1403</v>
      </c>
      <c r="B1089" s="13">
        <v>0</v>
      </c>
      <c r="C1089" s="13">
        <v>100</v>
      </c>
    </row>
    <row r="1090" spans="1:3" x14ac:dyDescent="0.3">
      <c r="A1090" s="13" t="s">
        <v>1404</v>
      </c>
      <c r="B1090" s="13">
        <v>0</v>
      </c>
      <c r="C1090" s="13">
        <v>100</v>
      </c>
    </row>
    <row r="1091" spans="1:3" x14ac:dyDescent="0.3">
      <c r="A1091" s="13" t="s">
        <v>1405</v>
      </c>
      <c r="B1091" s="13">
        <v>0</v>
      </c>
      <c r="C1091" s="13">
        <v>100</v>
      </c>
    </row>
    <row r="1092" spans="1:3" x14ac:dyDescent="0.3">
      <c r="A1092" s="13" t="s">
        <v>1406</v>
      </c>
      <c r="B1092" s="13">
        <v>0</v>
      </c>
      <c r="C1092" s="13">
        <v>100</v>
      </c>
    </row>
    <row r="1093" spans="1:3" x14ac:dyDescent="0.3">
      <c r="A1093" s="13" t="s">
        <v>1407</v>
      </c>
      <c r="B1093" s="13">
        <v>0</v>
      </c>
      <c r="C1093" s="13">
        <v>100</v>
      </c>
    </row>
    <row r="1094" spans="1:3" x14ac:dyDescent="0.3">
      <c r="A1094" s="13" t="s">
        <v>1408</v>
      </c>
      <c r="B1094" s="13">
        <v>0</v>
      </c>
      <c r="C1094" s="13">
        <v>100</v>
      </c>
    </row>
    <row r="1095" spans="1:3" x14ac:dyDescent="0.3">
      <c r="A1095" s="13" t="s">
        <v>1409</v>
      </c>
      <c r="B1095" s="13">
        <v>0</v>
      </c>
      <c r="C1095" s="13">
        <v>100</v>
      </c>
    </row>
    <row r="1096" spans="1:3" x14ac:dyDescent="0.3">
      <c r="A1096" s="13" t="s">
        <v>1410</v>
      </c>
      <c r="B1096" s="13">
        <v>0</v>
      </c>
      <c r="C1096" s="13">
        <v>100</v>
      </c>
    </row>
    <row r="1097" spans="1:3" x14ac:dyDescent="0.3">
      <c r="A1097" s="13" t="s">
        <v>1411</v>
      </c>
      <c r="B1097" s="13">
        <v>0</v>
      </c>
      <c r="C1097" s="13">
        <v>100</v>
      </c>
    </row>
    <row r="1098" spans="1:3" x14ac:dyDescent="0.3">
      <c r="A1098" s="13" t="s">
        <v>1412</v>
      </c>
      <c r="B1098" s="13">
        <v>0</v>
      </c>
      <c r="C1098" s="13">
        <v>100</v>
      </c>
    </row>
    <row r="1099" spans="1:3" x14ac:dyDescent="0.3">
      <c r="A1099" s="13" t="s">
        <v>1413</v>
      </c>
      <c r="B1099" s="13">
        <v>0</v>
      </c>
      <c r="C1099" s="13">
        <v>100</v>
      </c>
    </row>
    <row r="1100" spans="1:3" x14ac:dyDescent="0.3">
      <c r="A1100" s="13" t="s">
        <v>1414</v>
      </c>
      <c r="B1100" s="13">
        <v>0</v>
      </c>
      <c r="C1100" s="13">
        <v>100</v>
      </c>
    </row>
    <row r="1101" spans="1:3" x14ac:dyDescent="0.3">
      <c r="A1101" s="13" t="s">
        <v>1415</v>
      </c>
      <c r="B1101" s="13">
        <v>0</v>
      </c>
      <c r="C1101" s="13">
        <v>100</v>
      </c>
    </row>
    <row r="1102" spans="1:3" x14ac:dyDescent="0.3">
      <c r="A1102" s="13" t="s">
        <v>1416</v>
      </c>
      <c r="B1102" s="13">
        <v>0</v>
      </c>
      <c r="C1102" s="13">
        <v>92</v>
      </c>
    </row>
    <row r="1105" spans="1:1" x14ac:dyDescent="0.3">
      <c r="A1105" s="13" t="s">
        <v>1417</v>
      </c>
    </row>
    <row r="1106" spans="1:1" x14ac:dyDescent="0.3">
      <c r="A1106" s="13" t="s">
        <v>1418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EFC5A-5BBE-4A50-BACB-6C8F919A4C99}">
  <dimension ref="A1:K1106"/>
  <sheetViews>
    <sheetView workbookViewId="0">
      <selection activeCell="J17" sqref="J17"/>
    </sheetView>
  </sheetViews>
  <sheetFormatPr baseColWidth="10" defaultColWidth="8.88671875" defaultRowHeight="14.4" x14ac:dyDescent="0.3"/>
  <cols>
    <col min="1" max="1" width="8.88671875" style="13"/>
    <col min="2" max="2" width="24.77734375" style="13" bestFit="1" customWidth="1"/>
    <col min="3" max="9" width="8.88671875" style="13"/>
    <col min="10" max="10" width="5" style="13" bestFit="1" customWidth="1"/>
    <col min="11" max="11" width="20.44140625" style="13" bestFit="1" customWidth="1"/>
    <col min="12" max="16384" width="8.88671875" style="13"/>
  </cols>
  <sheetData>
    <row r="1" spans="1:11" x14ac:dyDescent="0.3">
      <c r="A1" s="13" t="s">
        <v>314</v>
      </c>
    </row>
    <row r="2" spans="1:11" x14ac:dyDescent="0.3">
      <c r="A2" s="13" t="s">
        <v>315</v>
      </c>
    </row>
    <row r="3" spans="1:11" x14ac:dyDescent="0.3">
      <c r="A3" s="13" t="s">
        <v>1419</v>
      </c>
    </row>
    <row r="4" spans="1:11" x14ac:dyDescent="0.3">
      <c r="A4" s="13" t="s">
        <v>1420</v>
      </c>
    </row>
    <row r="6" spans="1:11" x14ac:dyDescent="0.3">
      <c r="A6" s="13" t="s">
        <v>316</v>
      </c>
      <c r="B6" s="13" t="s">
        <v>317</v>
      </c>
      <c r="C6" s="13" t="s">
        <v>318</v>
      </c>
      <c r="J6" s="11" t="s">
        <v>319</v>
      </c>
      <c r="K6" s="12" t="s">
        <v>320</v>
      </c>
    </row>
    <row r="7" spans="1:11" x14ac:dyDescent="0.3">
      <c r="A7" s="13" t="s">
        <v>321</v>
      </c>
      <c r="B7" s="13">
        <v>0</v>
      </c>
      <c r="C7" s="13">
        <v>100</v>
      </c>
      <c r="J7" s="11">
        <v>2023</v>
      </c>
      <c r="K7" s="11">
        <f>COUNTIF(B7:B371, "&gt;0,254")</f>
        <v>36</v>
      </c>
    </row>
    <row r="8" spans="1:11" x14ac:dyDescent="0.3">
      <c r="A8" s="13" t="s">
        <v>322</v>
      </c>
      <c r="B8" s="13">
        <v>0</v>
      </c>
      <c r="C8" s="13">
        <v>100</v>
      </c>
      <c r="J8" s="11">
        <v>2024</v>
      </c>
      <c r="K8" s="11">
        <f>COUNTIF(B372:B737, "&gt;0,254")</f>
        <v>29</v>
      </c>
    </row>
    <row r="9" spans="1:11" x14ac:dyDescent="0.3">
      <c r="A9" s="13" t="s">
        <v>323</v>
      </c>
      <c r="B9" s="13">
        <v>0</v>
      </c>
      <c r="C9" s="13">
        <v>100</v>
      </c>
      <c r="J9" s="11">
        <v>2025</v>
      </c>
      <c r="K9" s="11">
        <f>COUNTIF(B738:B1102, "&gt;0,254")</f>
        <v>30</v>
      </c>
    </row>
    <row r="10" spans="1:11" x14ac:dyDescent="0.3">
      <c r="A10" s="13" t="s">
        <v>324</v>
      </c>
      <c r="B10" s="13">
        <v>0</v>
      </c>
      <c r="C10" s="13">
        <v>100</v>
      </c>
    </row>
    <row r="11" spans="1:11" x14ac:dyDescent="0.3">
      <c r="A11" s="13" t="s">
        <v>325</v>
      </c>
      <c r="B11" s="13">
        <v>0</v>
      </c>
      <c r="C11" s="13">
        <v>100</v>
      </c>
    </row>
    <row r="12" spans="1:11" x14ac:dyDescent="0.3">
      <c r="A12" s="13" t="s">
        <v>326</v>
      </c>
      <c r="B12" s="13">
        <v>0</v>
      </c>
      <c r="C12" s="13">
        <v>100</v>
      </c>
    </row>
    <row r="13" spans="1:11" x14ac:dyDescent="0.3">
      <c r="A13" s="13" t="s">
        <v>327</v>
      </c>
      <c r="B13" s="13">
        <v>0</v>
      </c>
      <c r="C13" s="13">
        <v>100</v>
      </c>
    </row>
    <row r="14" spans="1:11" x14ac:dyDescent="0.3">
      <c r="A14" s="13" t="s">
        <v>328</v>
      </c>
      <c r="B14" s="13">
        <v>0</v>
      </c>
      <c r="C14" s="13">
        <v>100</v>
      </c>
    </row>
    <row r="15" spans="1:11" x14ac:dyDescent="0.3">
      <c r="A15" s="13" t="s">
        <v>329</v>
      </c>
      <c r="B15" s="13">
        <v>0</v>
      </c>
      <c r="C15" s="13">
        <v>100</v>
      </c>
    </row>
    <row r="16" spans="1:11" x14ac:dyDescent="0.3">
      <c r="A16" s="13" t="s">
        <v>330</v>
      </c>
      <c r="B16" s="13">
        <v>0</v>
      </c>
      <c r="C16" s="13">
        <v>100</v>
      </c>
    </row>
    <row r="17" spans="1:3" x14ac:dyDescent="0.3">
      <c r="A17" s="13" t="s">
        <v>331</v>
      </c>
      <c r="B17" s="13">
        <v>0</v>
      </c>
      <c r="C17" s="13">
        <v>100</v>
      </c>
    </row>
    <row r="18" spans="1:3" x14ac:dyDescent="0.3">
      <c r="A18" s="13" t="s">
        <v>332</v>
      </c>
      <c r="B18" s="13">
        <v>0</v>
      </c>
      <c r="C18" s="13">
        <v>100</v>
      </c>
    </row>
    <row r="19" spans="1:3" x14ac:dyDescent="0.3">
      <c r="A19" s="13" t="s">
        <v>333</v>
      </c>
      <c r="B19" s="13">
        <v>0</v>
      </c>
      <c r="C19" s="13">
        <v>100</v>
      </c>
    </row>
    <row r="20" spans="1:3" x14ac:dyDescent="0.3">
      <c r="A20" s="13" t="s">
        <v>334</v>
      </c>
      <c r="B20" s="13">
        <v>0</v>
      </c>
      <c r="C20" s="13">
        <v>100</v>
      </c>
    </row>
    <row r="21" spans="1:3" x14ac:dyDescent="0.3">
      <c r="A21" s="13" t="s">
        <v>335</v>
      </c>
      <c r="B21" s="13">
        <v>0</v>
      </c>
      <c r="C21" s="13">
        <v>100</v>
      </c>
    </row>
    <row r="22" spans="1:3" x14ac:dyDescent="0.3">
      <c r="A22" s="13" t="s">
        <v>336</v>
      </c>
      <c r="B22" s="13">
        <v>0</v>
      </c>
      <c r="C22" s="13">
        <v>100</v>
      </c>
    </row>
    <row r="23" spans="1:3" x14ac:dyDescent="0.3">
      <c r="A23" s="13" t="s">
        <v>337</v>
      </c>
      <c r="B23" s="13">
        <v>0</v>
      </c>
      <c r="C23" s="13">
        <v>100</v>
      </c>
    </row>
    <row r="24" spans="1:3" x14ac:dyDescent="0.3">
      <c r="A24" s="13" t="s">
        <v>338</v>
      </c>
      <c r="B24" s="13">
        <v>0</v>
      </c>
      <c r="C24" s="13">
        <v>100</v>
      </c>
    </row>
    <row r="25" spans="1:3" x14ac:dyDescent="0.3">
      <c r="A25" s="13" t="s">
        <v>339</v>
      </c>
      <c r="B25" s="13">
        <v>0</v>
      </c>
      <c r="C25" s="13">
        <v>100</v>
      </c>
    </row>
    <row r="26" spans="1:3" x14ac:dyDescent="0.3">
      <c r="A26" s="13" t="s">
        <v>340</v>
      </c>
      <c r="B26" s="13">
        <v>0</v>
      </c>
      <c r="C26" s="13">
        <v>100</v>
      </c>
    </row>
    <row r="27" spans="1:3" x14ac:dyDescent="0.3">
      <c r="A27" s="13" t="s">
        <v>341</v>
      </c>
      <c r="B27" s="13">
        <v>0</v>
      </c>
      <c r="C27" s="13">
        <v>100</v>
      </c>
    </row>
    <row r="28" spans="1:3" x14ac:dyDescent="0.3">
      <c r="A28" s="13" t="s">
        <v>342</v>
      </c>
      <c r="B28" s="13">
        <v>0</v>
      </c>
      <c r="C28" s="13">
        <v>100</v>
      </c>
    </row>
    <row r="29" spans="1:3" x14ac:dyDescent="0.3">
      <c r="A29" s="13" t="s">
        <v>343</v>
      </c>
      <c r="B29" s="13">
        <v>0</v>
      </c>
      <c r="C29" s="13">
        <v>100</v>
      </c>
    </row>
    <row r="30" spans="1:3" x14ac:dyDescent="0.3">
      <c r="A30" s="13" t="s">
        <v>344</v>
      </c>
      <c r="B30" s="13">
        <v>0</v>
      </c>
      <c r="C30" s="13">
        <v>100</v>
      </c>
    </row>
    <row r="31" spans="1:3" x14ac:dyDescent="0.3">
      <c r="A31" s="13" t="s">
        <v>345</v>
      </c>
      <c r="B31" s="13">
        <v>0</v>
      </c>
      <c r="C31" s="13">
        <v>100</v>
      </c>
    </row>
    <row r="32" spans="1:3" x14ac:dyDescent="0.3">
      <c r="A32" s="13" t="s">
        <v>346</v>
      </c>
      <c r="B32" s="13">
        <v>0</v>
      </c>
      <c r="C32" s="13">
        <v>100</v>
      </c>
    </row>
    <row r="33" spans="1:3" x14ac:dyDescent="0.3">
      <c r="A33" s="13" t="s">
        <v>347</v>
      </c>
      <c r="B33" s="13">
        <v>0</v>
      </c>
      <c r="C33" s="13">
        <v>100</v>
      </c>
    </row>
    <row r="34" spans="1:3" x14ac:dyDescent="0.3">
      <c r="A34" s="13" t="s">
        <v>348</v>
      </c>
      <c r="B34" s="13">
        <v>0</v>
      </c>
      <c r="C34" s="13">
        <v>100</v>
      </c>
    </row>
    <row r="35" spans="1:3" x14ac:dyDescent="0.3">
      <c r="A35" s="13" t="s">
        <v>349</v>
      </c>
      <c r="B35" s="13">
        <v>0</v>
      </c>
      <c r="C35" s="13">
        <v>100</v>
      </c>
    </row>
    <row r="36" spans="1:3" x14ac:dyDescent="0.3">
      <c r="A36" s="13" t="s">
        <v>350</v>
      </c>
      <c r="B36" s="13">
        <v>0</v>
      </c>
      <c r="C36" s="13">
        <v>100</v>
      </c>
    </row>
    <row r="37" spans="1:3" x14ac:dyDescent="0.3">
      <c r="A37" s="13" t="s">
        <v>351</v>
      </c>
      <c r="B37" s="13">
        <v>0</v>
      </c>
      <c r="C37" s="13">
        <v>100</v>
      </c>
    </row>
    <row r="38" spans="1:3" x14ac:dyDescent="0.3">
      <c r="A38" s="13" t="s">
        <v>352</v>
      </c>
      <c r="B38" s="13">
        <v>0</v>
      </c>
      <c r="C38" s="13">
        <v>100</v>
      </c>
    </row>
    <row r="39" spans="1:3" x14ac:dyDescent="0.3">
      <c r="A39" s="13" t="s">
        <v>353</v>
      </c>
      <c r="B39" s="13">
        <v>0</v>
      </c>
      <c r="C39" s="13">
        <v>100</v>
      </c>
    </row>
    <row r="40" spans="1:3" x14ac:dyDescent="0.3">
      <c r="A40" s="13" t="s">
        <v>354</v>
      </c>
      <c r="B40" s="13">
        <v>0</v>
      </c>
      <c r="C40" s="13">
        <v>100</v>
      </c>
    </row>
    <row r="41" spans="1:3" x14ac:dyDescent="0.3">
      <c r="A41" s="13" t="s">
        <v>355</v>
      </c>
      <c r="B41" s="13">
        <v>0</v>
      </c>
      <c r="C41" s="13">
        <v>100</v>
      </c>
    </row>
    <row r="42" spans="1:3" x14ac:dyDescent="0.3">
      <c r="A42" s="13" t="s">
        <v>356</v>
      </c>
      <c r="B42" s="13">
        <v>0</v>
      </c>
      <c r="C42" s="13">
        <v>100</v>
      </c>
    </row>
    <row r="43" spans="1:3" x14ac:dyDescent="0.3">
      <c r="A43" s="13" t="s">
        <v>357</v>
      </c>
      <c r="B43" s="13">
        <v>0</v>
      </c>
      <c r="C43" s="13">
        <v>100</v>
      </c>
    </row>
    <row r="44" spans="1:3" x14ac:dyDescent="0.3">
      <c r="A44" s="13" t="s">
        <v>358</v>
      </c>
      <c r="B44" s="13">
        <v>0</v>
      </c>
      <c r="C44" s="13">
        <v>100</v>
      </c>
    </row>
    <row r="45" spans="1:3" x14ac:dyDescent="0.3">
      <c r="A45" s="13" t="s">
        <v>359</v>
      </c>
      <c r="B45" s="13">
        <v>0</v>
      </c>
      <c r="C45" s="13">
        <v>100</v>
      </c>
    </row>
    <row r="46" spans="1:3" x14ac:dyDescent="0.3">
      <c r="A46" s="13" t="s">
        <v>360</v>
      </c>
      <c r="B46" s="13">
        <v>0</v>
      </c>
      <c r="C46" s="13">
        <v>100</v>
      </c>
    </row>
    <row r="47" spans="1:3" x14ac:dyDescent="0.3">
      <c r="A47" s="13" t="s">
        <v>361</v>
      </c>
      <c r="B47" s="13">
        <v>0</v>
      </c>
      <c r="C47" s="13">
        <v>100</v>
      </c>
    </row>
    <row r="48" spans="1:3" x14ac:dyDescent="0.3">
      <c r="A48" s="13" t="s">
        <v>362</v>
      </c>
      <c r="B48" s="13">
        <v>0</v>
      </c>
      <c r="C48" s="13">
        <v>100</v>
      </c>
    </row>
    <row r="49" spans="1:3" x14ac:dyDescent="0.3">
      <c r="A49" s="13" t="s">
        <v>363</v>
      </c>
      <c r="B49" s="13">
        <v>0</v>
      </c>
      <c r="C49" s="13">
        <v>100</v>
      </c>
    </row>
    <row r="50" spans="1:3" x14ac:dyDescent="0.3">
      <c r="A50" s="13" t="s">
        <v>364</v>
      </c>
      <c r="B50" s="13">
        <v>0</v>
      </c>
      <c r="C50" s="13">
        <v>100</v>
      </c>
    </row>
    <row r="51" spans="1:3" x14ac:dyDescent="0.3">
      <c r="A51" s="13" t="s">
        <v>365</v>
      </c>
      <c r="B51" s="13">
        <v>0</v>
      </c>
      <c r="C51" s="13">
        <v>100</v>
      </c>
    </row>
    <row r="52" spans="1:3" x14ac:dyDescent="0.3">
      <c r="A52" s="13" t="s">
        <v>366</v>
      </c>
      <c r="B52" s="13">
        <v>0</v>
      </c>
      <c r="C52" s="13">
        <v>100</v>
      </c>
    </row>
    <row r="53" spans="1:3" x14ac:dyDescent="0.3">
      <c r="A53" s="13" t="s">
        <v>367</v>
      </c>
      <c r="B53" s="13">
        <v>0</v>
      </c>
      <c r="C53" s="13">
        <v>100</v>
      </c>
    </row>
    <row r="54" spans="1:3" x14ac:dyDescent="0.3">
      <c r="A54" s="13" t="s">
        <v>368</v>
      </c>
      <c r="B54" s="13">
        <v>0</v>
      </c>
      <c r="C54" s="13">
        <v>100</v>
      </c>
    </row>
    <row r="55" spans="1:3" x14ac:dyDescent="0.3">
      <c r="A55" s="13" t="s">
        <v>369</v>
      </c>
      <c r="B55" s="13">
        <v>0</v>
      </c>
      <c r="C55" s="13">
        <v>100</v>
      </c>
    </row>
    <row r="56" spans="1:3" x14ac:dyDescent="0.3">
      <c r="A56" s="13" t="s">
        <v>370</v>
      </c>
      <c r="B56" s="13">
        <v>0</v>
      </c>
      <c r="C56" s="13">
        <v>100</v>
      </c>
    </row>
    <row r="57" spans="1:3" x14ac:dyDescent="0.3">
      <c r="A57" s="13" t="s">
        <v>371</v>
      </c>
      <c r="B57" s="13">
        <v>0</v>
      </c>
      <c r="C57" s="13">
        <v>100</v>
      </c>
    </row>
    <row r="58" spans="1:3" x14ac:dyDescent="0.3">
      <c r="A58" s="13" t="s">
        <v>372</v>
      </c>
      <c r="B58" s="13">
        <v>0</v>
      </c>
      <c r="C58" s="13">
        <v>100</v>
      </c>
    </row>
    <row r="59" spans="1:3" x14ac:dyDescent="0.3">
      <c r="A59" s="13" t="s">
        <v>373</v>
      </c>
      <c r="B59" s="13">
        <v>0</v>
      </c>
      <c r="C59" s="13">
        <v>100</v>
      </c>
    </row>
    <row r="60" spans="1:3" x14ac:dyDescent="0.3">
      <c r="A60" s="13" t="s">
        <v>374</v>
      </c>
      <c r="B60" s="13">
        <v>0</v>
      </c>
      <c r="C60" s="13">
        <v>100</v>
      </c>
    </row>
    <row r="61" spans="1:3" x14ac:dyDescent="0.3">
      <c r="A61" s="13" t="s">
        <v>375</v>
      </c>
      <c r="B61" s="13">
        <v>0</v>
      </c>
      <c r="C61" s="13">
        <v>100</v>
      </c>
    </row>
    <row r="62" spans="1:3" x14ac:dyDescent="0.3">
      <c r="A62" s="13" t="s">
        <v>376</v>
      </c>
      <c r="B62" s="13">
        <v>0</v>
      </c>
      <c r="C62" s="13">
        <v>100</v>
      </c>
    </row>
    <row r="63" spans="1:3" x14ac:dyDescent="0.3">
      <c r="A63" s="13" t="s">
        <v>377</v>
      </c>
      <c r="B63" s="13">
        <v>0</v>
      </c>
      <c r="C63" s="13">
        <v>100</v>
      </c>
    </row>
    <row r="64" spans="1:3" x14ac:dyDescent="0.3">
      <c r="A64" s="13" t="s">
        <v>378</v>
      </c>
      <c r="B64" s="13">
        <v>0</v>
      </c>
      <c r="C64" s="13">
        <v>100</v>
      </c>
    </row>
    <row r="65" spans="1:3" x14ac:dyDescent="0.3">
      <c r="A65" s="13" t="s">
        <v>379</v>
      </c>
      <c r="B65" s="13">
        <v>0</v>
      </c>
      <c r="C65" s="13">
        <v>100</v>
      </c>
    </row>
    <row r="66" spans="1:3" x14ac:dyDescent="0.3">
      <c r="A66" s="13" t="s">
        <v>380</v>
      </c>
      <c r="B66" s="13">
        <v>0</v>
      </c>
      <c r="C66" s="13">
        <v>100</v>
      </c>
    </row>
    <row r="67" spans="1:3" x14ac:dyDescent="0.3">
      <c r="A67" s="13" t="s">
        <v>381</v>
      </c>
      <c r="B67" s="13">
        <v>0</v>
      </c>
      <c r="C67" s="13">
        <v>100</v>
      </c>
    </row>
    <row r="68" spans="1:3" x14ac:dyDescent="0.3">
      <c r="A68" s="13" t="s">
        <v>382</v>
      </c>
      <c r="B68" s="13">
        <v>0</v>
      </c>
      <c r="C68" s="13">
        <v>100</v>
      </c>
    </row>
    <row r="69" spans="1:3" x14ac:dyDescent="0.3">
      <c r="A69" s="13" t="s">
        <v>383</v>
      </c>
      <c r="B69" s="13">
        <v>0</v>
      </c>
      <c r="C69" s="13">
        <v>100</v>
      </c>
    </row>
    <row r="70" spans="1:3" x14ac:dyDescent="0.3">
      <c r="A70" s="13" t="s">
        <v>384</v>
      </c>
      <c r="B70" s="13">
        <v>0</v>
      </c>
      <c r="C70" s="13">
        <v>100</v>
      </c>
    </row>
    <row r="71" spans="1:3" x14ac:dyDescent="0.3">
      <c r="A71" s="13" t="s">
        <v>385</v>
      </c>
      <c r="B71" s="13">
        <v>0</v>
      </c>
      <c r="C71" s="13">
        <v>100</v>
      </c>
    </row>
    <row r="72" spans="1:3" x14ac:dyDescent="0.3">
      <c r="A72" s="13" t="s">
        <v>386</v>
      </c>
      <c r="B72" s="13">
        <v>0</v>
      </c>
      <c r="C72" s="13">
        <v>100</v>
      </c>
    </row>
    <row r="73" spans="1:3" x14ac:dyDescent="0.3">
      <c r="A73" s="13" t="s">
        <v>387</v>
      </c>
      <c r="B73" s="13">
        <v>0</v>
      </c>
      <c r="C73" s="13">
        <v>100</v>
      </c>
    </row>
    <row r="74" spans="1:3" x14ac:dyDescent="0.3">
      <c r="A74" s="13" t="s">
        <v>388</v>
      </c>
      <c r="B74" s="13">
        <v>0</v>
      </c>
      <c r="C74" s="13">
        <v>100</v>
      </c>
    </row>
    <row r="75" spans="1:3" x14ac:dyDescent="0.3">
      <c r="A75" s="13" t="s">
        <v>389</v>
      </c>
      <c r="B75" s="13">
        <v>0</v>
      </c>
      <c r="C75" s="13">
        <v>100</v>
      </c>
    </row>
    <row r="76" spans="1:3" x14ac:dyDescent="0.3">
      <c r="A76" s="13" t="s">
        <v>390</v>
      </c>
      <c r="B76" s="13">
        <v>0</v>
      </c>
      <c r="C76" s="13">
        <v>100</v>
      </c>
    </row>
    <row r="77" spans="1:3" x14ac:dyDescent="0.3">
      <c r="A77" s="13" t="s">
        <v>391</v>
      </c>
      <c r="B77" s="13">
        <v>0</v>
      </c>
      <c r="C77" s="13">
        <v>100</v>
      </c>
    </row>
    <row r="78" spans="1:3" x14ac:dyDescent="0.3">
      <c r="A78" s="13" t="s">
        <v>392</v>
      </c>
      <c r="B78" s="13">
        <v>0</v>
      </c>
      <c r="C78" s="13">
        <v>100</v>
      </c>
    </row>
    <row r="79" spans="1:3" x14ac:dyDescent="0.3">
      <c r="A79" s="13" t="s">
        <v>393</v>
      </c>
      <c r="B79" s="13">
        <v>0</v>
      </c>
      <c r="C79" s="13">
        <v>100</v>
      </c>
    </row>
    <row r="80" spans="1:3" x14ac:dyDescent="0.3">
      <c r="A80" s="13" t="s">
        <v>394</v>
      </c>
      <c r="B80" s="13">
        <v>0</v>
      </c>
      <c r="C80" s="13">
        <v>100</v>
      </c>
    </row>
    <row r="81" spans="1:3" x14ac:dyDescent="0.3">
      <c r="A81" s="13" t="s">
        <v>395</v>
      </c>
      <c r="B81" s="13">
        <v>0</v>
      </c>
      <c r="C81" s="13">
        <v>100</v>
      </c>
    </row>
    <row r="82" spans="1:3" x14ac:dyDescent="0.3">
      <c r="A82" s="13" t="s">
        <v>396</v>
      </c>
      <c r="B82" s="13">
        <v>0</v>
      </c>
      <c r="C82" s="13">
        <v>100</v>
      </c>
    </row>
    <row r="83" spans="1:3" x14ac:dyDescent="0.3">
      <c r="A83" s="13" t="s">
        <v>397</v>
      </c>
      <c r="B83" s="13">
        <v>0</v>
      </c>
      <c r="C83" s="13">
        <v>100</v>
      </c>
    </row>
    <row r="84" spans="1:3" x14ac:dyDescent="0.3">
      <c r="A84" s="13" t="s">
        <v>398</v>
      </c>
      <c r="B84" s="13">
        <v>0</v>
      </c>
      <c r="C84" s="13">
        <v>100</v>
      </c>
    </row>
    <row r="85" spans="1:3" x14ac:dyDescent="0.3">
      <c r="A85" s="13" t="s">
        <v>399</v>
      </c>
      <c r="B85" s="13">
        <v>0</v>
      </c>
      <c r="C85" s="13">
        <v>100</v>
      </c>
    </row>
    <row r="86" spans="1:3" x14ac:dyDescent="0.3">
      <c r="A86" s="13" t="s">
        <v>400</v>
      </c>
      <c r="B86" s="13">
        <v>0</v>
      </c>
      <c r="C86" s="13">
        <v>100</v>
      </c>
    </row>
    <row r="87" spans="1:3" x14ac:dyDescent="0.3">
      <c r="A87" s="13" t="s">
        <v>401</v>
      </c>
      <c r="B87" s="13">
        <v>0</v>
      </c>
      <c r="C87" s="13">
        <v>100</v>
      </c>
    </row>
    <row r="88" spans="1:3" x14ac:dyDescent="0.3">
      <c r="A88" s="13" t="s">
        <v>402</v>
      </c>
      <c r="B88" s="13">
        <v>0</v>
      </c>
      <c r="C88" s="13">
        <v>100</v>
      </c>
    </row>
    <row r="89" spans="1:3" x14ac:dyDescent="0.3">
      <c r="A89" s="13" t="s">
        <v>403</v>
      </c>
      <c r="B89" s="13">
        <v>0</v>
      </c>
      <c r="C89" s="13">
        <v>100</v>
      </c>
    </row>
    <row r="90" spans="1:3" x14ac:dyDescent="0.3">
      <c r="A90" s="13" t="s">
        <v>404</v>
      </c>
      <c r="B90" s="13">
        <v>0</v>
      </c>
      <c r="C90" s="13">
        <v>100</v>
      </c>
    </row>
    <row r="91" spans="1:3" x14ac:dyDescent="0.3">
      <c r="A91" s="13" t="s">
        <v>405</v>
      </c>
      <c r="B91" s="13">
        <v>0</v>
      </c>
      <c r="C91" s="13">
        <v>100</v>
      </c>
    </row>
    <row r="92" spans="1:3" x14ac:dyDescent="0.3">
      <c r="A92" s="13" t="s">
        <v>406</v>
      </c>
      <c r="B92" s="13">
        <v>0</v>
      </c>
      <c r="C92" s="13">
        <v>100</v>
      </c>
    </row>
    <row r="93" spans="1:3" x14ac:dyDescent="0.3">
      <c r="A93" s="13" t="s">
        <v>407</v>
      </c>
      <c r="B93" s="13">
        <v>0</v>
      </c>
      <c r="C93" s="13">
        <v>100</v>
      </c>
    </row>
    <row r="94" spans="1:3" x14ac:dyDescent="0.3">
      <c r="A94" s="13" t="s">
        <v>408</v>
      </c>
      <c r="B94" s="13">
        <v>0</v>
      </c>
      <c r="C94" s="13">
        <v>100</v>
      </c>
    </row>
    <row r="95" spans="1:3" x14ac:dyDescent="0.3">
      <c r="A95" s="13" t="s">
        <v>409</v>
      </c>
      <c r="B95" s="13">
        <v>0</v>
      </c>
      <c r="C95" s="13">
        <v>100</v>
      </c>
    </row>
    <row r="96" spans="1:3" x14ac:dyDescent="0.3">
      <c r="A96" s="13" t="s">
        <v>410</v>
      </c>
      <c r="B96" s="13">
        <v>0</v>
      </c>
      <c r="C96" s="13">
        <v>100</v>
      </c>
    </row>
    <row r="97" spans="1:3" x14ac:dyDescent="0.3">
      <c r="A97" s="13" t="s">
        <v>411</v>
      </c>
      <c r="B97" s="13">
        <v>0</v>
      </c>
      <c r="C97" s="13">
        <v>100</v>
      </c>
    </row>
    <row r="98" spans="1:3" x14ac:dyDescent="0.3">
      <c r="A98" s="13" t="s">
        <v>412</v>
      </c>
      <c r="B98" s="13">
        <v>0</v>
      </c>
      <c r="C98" s="13">
        <v>100</v>
      </c>
    </row>
    <row r="99" spans="1:3" x14ac:dyDescent="0.3">
      <c r="A99" s="13" t="s">
        <v>413</v>
      </c>
      <c r="B99" s="13">
        <v>0</v>
      </c>
      <c r="C99" s="13">
        <v>100</v>
      </c>
    </row>
    <row r="100" spans="1:3" x14ac:dyDescent="0.3">
      <c r="A100" s="13" t="s">
        <v>414</v>
      </c>
      <c r="B100" s="13">
        <v>0</v>
      </c>
      <c r="C100" s="13">
        <v>100</v>
      </c>
    </row>
    <row r="101" spans="1:3" x14ac:dyDescent="0.3">
      <c r="A101" s="13" t="s">
        <v>415</v>
      </c>
      <c r="B101" s="13">
        <v>0</v>
      </c>
      <c r="C101" s="13">
        <v>100</v>
      </c>
    </row>
    <row r="102" spans="1:3" x14ac:dyDescent="0.3">
      <c r="A102" s="13" t="s">
        <v>416</v>
      </c>
      <c r="B102" s="13">
        <v>0</v>
      </c>
      <c r="C102" s="13">
        <v>100</v>
      </c>
    </row>
    <row r="103" spans="1:3" x14ac:dyDescent="0.3">
      <c r="A103" s="13" t="s">
        <v>417</v>
      </c>
      <c r="B103" s="13">
        <v>0</v>
      </c>
      <c r="C103" s="13">
        <v>100</v>
      </c>
    </row>
    <row r="104" spans="1:3" x14ac:dyDescent="0.3">
      <c r="A104" s="13" t="s">
        <v>418</v>
      </c>
      <c r="B104" s="13">
        <v>0</v>
      </c>
      <c r="C104" s="13">
        <v>100</v>
      </c>
    </row>
    <row r="105" spans="1:3" x14ac:dyDescent="0.3">
      <c r="A105" s="13" t="s">
        <v>419</v>
      </c>
      <c r="B105" s="13">
        <v>0</v>
      </c>
      <c r="C105" s="13">
        <v>100</v>
      </c>
    </row>
    <row r="106" spans="1:3" x14ac:dyDescent="0.3">
      <c r="A106" s="13" t="s">
        <v>420</v>
      </c>
      <c r="B106" s="13">
        <v>0</v>
      </c>
      <c r="C106" s="13">
        <v>100</v>
      </c>
    </row>
    <row r="107" spans="1:3" x14ac:dyDescent="0.3">
      <c r="A107" s="13" t="s">
        <v>421</v>
      </c>
      <c r="B107" s="13">
        <v>0</v>
      </c>
      <c r="C107" s="13">
        <v>100</v>
      </c>
    </row>
    <row r="108" spans="1:3" x14ac:dyDescent="0.3">
      <c r="A108" s="13" t="s">
        <v>422</v>
      </c>
      <c r="B108" s="13">
        <v>0</v>
      </c>
      <c r="C108" s="13">
        <v>100</v>
      </c>
    </row>
    <row r="109" spans="1:3" x14ac:dyDescent="0.3">
      <c r="A109" s="13" t="s">
        <v>423</v>
      </c>
      <c r="B109" s="13">
        <v>0</v>
      </c>
      <c r="C109" s="13">
        <v>100</v>
      </c>
    </row>
    <row r="110" spans="1:3" x14ac:dyDescent="0.3">
      <c r="A110" s="13" t="s">
        <v>424</v>
      </c>
      <c r="B110" s="13">
        <v>0</v>
      </c>
      <c r="C110" s="13">
        <v>100</v>
      </c>
    </row>
    <row r="111" spans="1:3" x14ac:dyDescent="0.3">
      <c r="A111" s="13" t="s">
        <v>425</v>
      </c>
      <c r="B111" s="13">
        <v>0</v>
      </c>
      <c r="C111" s="13">
        <v>100</v>
      </c>
    </row>
    <row r="112" spans="1:3" x14ac:dyDescent="0.3">
      <c r="A112" s="13" t="s">
        <v>426</v>
      </c>
      <c r="B112" s="13">
        <v>0</v>
      </c>
      <c r="C112" s="13">
        <v>100</v>
      </c>
    </row>
    <row r="113" spans="1:3" x14ac:dyDescent="0.3">
      <c r="A113" s="13" t="s">
        <v>427</v>
      </c>
      <c r="B113" s="13">
        <v>0</v>
      </c>
      <c r="C113" s="13">
        <v>100</v>
      </c>
    </row>
    <row r="114" spans="1:3" x14ac:dyDescent="0.3">
      <c r="A114" s="13" t="s">
        <v>428</v>
      </c>
      <c r="B114" s="13">
        <v>0</v>
      </c>
      <c r="C114" s="13">
        <v>100</v>
      </c>
    </row>
    <row r="115" spans="1:3" x14ac:dyDescent="0.3">
      <c r="A115" s="13" t="s">
        <v>429</v>
      </c>
      <c r="B115" s="13">
        <v>0</v>
      </c>
      <c r="C115" s="13">
        <v>100</v>
      </c>
    </row>
    <row r="116" spans="1:3" x14ac:dyDescent="0.3">
      <c r="A116" s="13" t="s">
        <v>430</v>
      </c>
      <c r="B116" s="13">
        <v>0</v>
      </c>
      <c r="C116" s="13">
        <v>100</v>
      </c>
    </row>
    <row r="117" spans="1:3" x14ac:dyDescent="0.3">
      <c r="A117" s="13" t="s">
        <v>431</v>
      </c>
      <c r="B117" s="13">
        <v>0.2</v>
      </c>
      <c r="C117" s="13">
        <v>100</v>
      </c>
    </row>
    <row r="118" spans="1:3" x14ac:dyDescent="0.3">
      <c r="A118" s="13" t="s">
        <v>432</v>
      </c>
      <c r="B118" s="13">
        <v>0.1</v>
      </c>
      <c r="C118" s="13">
        <v>100</v>
      </c>
    </row>
    <row r="119" spans="1:3" x14ac:dyDescent="0.3">
      <c r="A119" s="13" t="s">
        <v>433</v>
      </c>
      <c r="B119" s="13">
        <v>0</v>
      </c>
      <c r="C119" s="13">
        <v>100</v>
      </c>
    </row>
    <row r="120" spans="1:3" x14ac:dyDescent="0.3">
      <c r="A120" s="13" t="s">
        <v>434</v>
      </c>
      <c r="B120" s="13">
        <v>0</v>
      </c>
      <c r="C120" s="13">
        <v>100</v>
      </c>
    </row>
    <row r="121" spans="1:3" x14ac:dyDescent="0.3">
      <c r="A121" s="13" t="s">
        <v>435</v>
      </c>
      <c r="B121" s="13">
        <v>0</v>
      </c>
      <c r="C121" s="13">
        <v>100</v>
      </c>
    </row>
    <row r="122" spans="1:3" x14ac:dyDescent="0.3">
      <c r="A122" s="13" t="s">
        <v>436</v>
      </c>
      <c r="B122" s="13">
        <v>0</v>
      </c>
      <c r="C122" s="13">
        <v>100</v>
      </c>
    </row>
    <row r="123" spans="1:3" x14ac:dyDescent="0.3">
      <c r="A123" s="13" t="s">
        <v>437</v>
      </c>
      <c r="B123" s="13">
        <v>0</v>
      </c>
      <c r="C123" s="13">
        <v>100</v>
      </c>
    </row>
    <row r="124" spans="1:3" x14ac:dyDescent="0.3">
      <c r="A124" s="13" t="s">
        <v>438</v>
      </c>
      <c r="B124" s="13">
        <v>0.5</v>
      </c>
      <c r="C124" s="13">
        <v>100</v>
      </c>
    </row>
    <row r="125" spans="1:3" x14ac:dyDescent="0.3">
      <c r="A125" s="13" t="s">
        <v>439</v>
      </c>
      <c r="B125" s="13">
        <v>28.6</v>
      </c>
      <c r="C125" s="13">
        <v>100</v>
      </c>
    </row>
    <row r="126" spans="1:3" x14ac:dyDescent="0.3">
      <c r="A126" s="13" t="s">
        <v>440</v>
      </c>
      <c r="B126" s="13">
        <v>8.6</v>
      </c>
      <c r="C126" s="13">
        <v>100</v>
      </c>
    </row>
    <row r="127" spans="1:3" x14ac:dyDescent="0.3">
      <c r="A127" s="13" t="s">
        <v>441</v>
      </c>
      <c r="B127" s="13">
        <v>0</v>
      </c>
      <c r="C127" s="13">
        <v>100</v>
      </c>
    </row>
    <row r="128" spans="1:3" x14ac:dyDescent="0.3">
      <c r="A128" s="13" t="s">
        <v>442</v>
      </c>
      <c r="B128" s="13">
        <v>0</v>
      </c>
      <c r="C128" s="13">
        <v>100</v>
      </c>
    </row>
    <row r="129" spans="1:3" x14ac:dyDescent="0.3">
      <c r="A129" s="13" t="s">
        <v>443</v>
      </c>
      <c r="B129" s="13">
        <v>0</v>
      </c>
      <c r="C129" s="13">
        <v>100</v>
      </c>
    </row>
    <row r="130" spans="1:3" x14ac:dyDescent="0.3">
      <c r="A130" s="13" t="s">
        <v>444</v>
      </c>
      <c r="B130" s="13">
        <v>0</v>
      </c>
      <c r="C130" s="13">
        <v>100</v>
      </c>
    </row>
    <row r="131" spans="1:3" x14ac:dyDescent="0.3">
      <c r="A131" s="13" t="s">
        <v>445</v>
      </c>
      <c r="B131" s="13">
        <v>0</v>
      </c>
      <c r="C131" s="13">
        <v>100</v>
      </c>
    </row>
    <row r="132" spans="1:3" x14ac:dyDescent="0.3">
      <c r="A132" s="13" t="s">
        <v>446</v>
      </c>
      <c r="B132" s="13">
        <v>0</v>
      </c>
      <c r="C132" s="13">
        <v>100</v>
      </c>
    </row>
    <row r="133" spans="1:3" x14ac:dyDescent="0.3">
      <c r="A133" s="13" t="s">
        <v>447</v>
      </c>
      <c r="B133" s="13">
        <v>0</v>
      </c>
      <c r="C133" s="13">
        <v>100</v>
      </c>
    </row>
    <row r="134" spans="1:3" x14ac:dyDescent="0.3">
      <c r="A134" s="13" t="s">
        <v>448</v>
      </c>
      <c r="B134" s="13">
        <v>0</v>
      </c>
      <c r="C134" s="13">
        <v>100</v>
      </c>
    </row>
    <row r="135" spans="1:3" x14ac:dyDescent="0.3">
      <c r="A135" s="13" t="s">
        <v>449</v>
      </c>
      <c r="B135" s="13">
        <v>0</v>
      </c>
      <c r="C135" s="13">
        <v>100</v>
      </c>
    </row>
    <row r="136" spans="1:3" x14ac:dyDescent="0.3">
      <c r="A136" s="13" t="s">
        <v>450</v>
      </c>
      <c r="B136" s="13">
        <v>0</v>
      </c>
      <c r="C136" s="13">
        <v>100</v>
      </c>
    </row>
    <row r="137" spans="1:3" x14ac:dyDescent="0.3">
      <c r="A137" s="13" t="s">
        <v>451</v>
      </c>
      <c r="B137" s="13">
        <v>0</v>
      </c>
      <c r="C137" s="13">
        <v>100</v>
      </c>
    </row>
    <row r="138" spans="1:3" x14ac:dyDescent="0.3">
      <c r="A138" s="13" t="s">
        <v>452</v>
      </c>
      <c r="B138" s="13">
        <v>0</v>
      </c>
      <c r="C138" s="13">
        <v>100</v>
      </c>
    </row>
    <row r="139" spans="1:3" x14ac:dyDescent="0.3">
      <c r="A139" s="13" t="s">
        <v>453</v>
      </c>
      <c r="B139" s="13">
        <v>0</v>
      </c>
      <c r="C139" s="13">
        <v>100</v>
      </c>
    </row>
    <row r="140" spans="1:3" x14ac:dyDescent="0.3">
      <c r="A140" s="13" t="s">
        <v>454</v>
      </c>
      <c r="B140" s="13">
        <v>0</v>
      </c>
      <c r="C140" s="13">
        <v>100</v>
      </c>
    </row>
    <row r="141" spans="1:3" x14ac:dyDescent="0.3">
      <c r="A141" s="13" t="s">
        <v>455</v>
      </c>
      <c r="B141" s="13">
        <v>0</v>
      </c>
      <c r="C141" s="13">
        <v>100</v>
      </c>
    </row>
    <row r="142" spans="1:3" x14ac:dyDescent="0.3">
      <c r="A142" s="13" t="s">
        <v>456</v>
      </c>
      <c r="B142" s="13">
        <v>0</v>
      </c>
      <c r="C142" s="13">
        <v>100</v>
      </c>
    </row>
    <row r="143" spans="1:3" x14ac:dyDescent="0.3">
      <c r="A143" s="13" t="s">
        <v>457</v>
      </c>
      <c r="B143" s="13">
        <v>0.2</v>
      </c>
      <c r="C143" s="13">
        <v>100</v>
      </c>
    </row>
    <row r="144" spans="1:3" x14ac:dyDescent="0.3">
      <c r="A144" s="13" t="s">
        <v>458</v>
      </c>
      <c r="B144" s="13">
        <v>0</v>
      </c>
      <c r="C144" s="13">
        <v>100</v>
      </c>
    </row>
    <row r="145" spans="1:3" x14ac:dyDescent="0.3">
      <c r="A145" s="13" t="s">
        <v>459</v>
      </c>
      <c r="B145" s="13">
        <v>0</v>
      </c>
      <c r="C145" s="13">
        <v>100</v>
      </c>
    </row>
    <row r="146" spans="1:3" x14ac:dyDescent="0.3">
      <c r="A146" s="13" t="s">
        <v>460</v>
      </c>
      <c r="B146" s="13">
        <v>0</v>
      </c>
      <c r="C146" s="13">
        <v>100</v>
      </c>
    </row>
    <row r="147" spans="1:3" x14ac:dyDescent="0.3">
      <c r="A147" s="13" t="s">
        <v>461</v>
      </c>
      <c r="B147" s="13">
        <v>6.9</v>
      </c>
      <c r="C147" s="13">
        <v>100</v>
      </c>
    </row>
    <row r="148" spans="1:3" x14ac:dyDescent="0.3">
      <c r="A148" s="13" t="s">
        <v>462</v>
      </c>
      <c r="B148" s="13">
        <v>15</v>
      </c>
      <c r="C148" s="13">
        <v>100</v>
      </c>
    </row>
    <row r="149" spans="1:3" x14ac:dyDescent="0.3">
      <c r="A149" s="13" t="s">
        <v>463</v>
      </c>
      <c r="B149" s="13">
        <v>0</v>
      </c>
      <c r="C149" s="13">
        <v>100</v>
      </c>
    </row>
    <row r="150" spans="1:3" x14ac:dyDescent="0.3">
      <c r="A150" s="13" t="s">
        <v>464</v>
      </c>
      <c r="B150" s="13">
        <v>0</v>
      </c>
      <c r="C150" s="13">
        <v>100</v>
      </c>
    </row>
    <row r="151" spans="1:3" x14ac:dyDescent="0.3">
      <c r="A151" s="13" t="s">
        <v>465</v>
      </c>
      <c r="B151" s="13">
        <v>0</v>
      </c>
      <c r="C151" s="13">
        <v>100</v>
      </c>
    </row>
    <row r="152" spans="1:3" x14ac:dyDescent="0.3">
      <c r="A152" s="13" t="s">
        <v>466</v>
      </c>
      <c r="B152" s="13">
        <v>0</v>
      </c>
      <c r="C152" s="13">
        <v>100</v>
      </c>
    </row>
    <row r="153" spans="1:3" x14ac:dyDescent="0.3">
      <c r="A153" s="13" t="s">
        <v>467</v>
      </c>
      <c r="B153" s="13">
        <v>0.1</v>
      </c>
      <c r="C153" s="13">
        <v>100</v>
      </c>
    </row>
    <row r="154" spans="1:3" x14ac:dyDescent="0.3">
      <c r="A154" s="13" t="s">
        <v>468</v>
      </c>
      <c r="B154" s="13">
        <v>0</v>
      </c>
      <c r="C154" s="13">
        <v>100</v>
      </c>
    </row>
    <row r="155" spans="1:3" x14ac:dyDescent="0.3">
      <c r="A155" s="13" t="s">
        <v>469</v>
      </c>
      <c r="B155" s="13">
        <v>0</v>
      </c>
      <c r="C155" s="13">
        <v>100</v>
      </c>
    </row>
    <row r="156" spans="1:3" x14ac:dyDescent="0.3">
      <c r="A156" s="13" t="s">
        <v>470</v>
      </c>
      <c r="B156" s="13">
        <v>0</v>
      </c>
      <c r="C156" s="13">
        <v>100</v>
      </c>
    </row>
    <row r="157" spans="1:3" x14ac:dyDescent="0.3">
      <c r="A157" s="13" t="s">
        <v>471</v>
      </c>
      <c r="B157" s="13">
        <v>0</v>
      </c>
      <c r="C157" s="13">
        <v>100</v>
      </c>
    </row>
    <row r="158" spans="1:3" x14ac:dyDescent="0.3">
      <c r="A158" s="13" t="s">
        <v>472</v>
      </c>
      <c r="B158" s="13">
        <v>0</v>
      </c>
      <c r="C158" s="13">
        <v>100</v>
      </c>
    </row>
    <row r="159" spans="1:3" x14ac:dyDescent="0.3">
      <c r="A159" s="13" t="s">
        <v>473</v>
      </c>
      <c r="B159" s="13">
        <v>1.4</v>
      </c>
      <c r="C159" s="13">
        <v>100</v>
      </c>
    </row>
    <row r="160" spans="1:3" x14ac:dyDescent="0.3">
      <c r="A160" s="13" t="s">
        <v>474</v>
      </c>
      <c r="B160" s="13">
        <v>0</v>
      </c>
      <c r="C160" s="13">
        <v>100</v>
      </c>
    </row>
    <row r="161" spans="1:3" x14ac:dyDescent="0.3">
      <c r="A161" s="13" t="s">
        <v>475</v>
      </c>
      <c r="B161" s="13">
        <v>0</v>
      </c>
      <c r="C161" s="13">
        <v>100</v>
      </c>
    </row>
    <row r="162" spans="1:3" x14ac:dyDescent="0.3">
      <c r="A162" s="13" t="s">
        <v>476</v>
      </c>
      <c r="B162" s="13">
        <v>0</v>
      </c>
      <c r="C162" s="13">
        <v>100</v>
      </c>
    </row>
    <row r="163" spans="1:3" x14ac:dyDescent="0.3">
      <c r="A163" s="13" t="s">
        <v>477</v>
      </c>
      <c r="B163" s="13">
        <v>0</v>
      </c>
      <c r="C163" s="13">
        <v>100</v>
      </c>
    </row>
    <row r="164" spans="1:3" x14ac:dyDescent="0.3">
      <c r="A164" s="13" t="s">
        <v>478</v>
      </c>
      <c r="B164" s="13">
        <v>0</v>
      </c>
      <c r="C164" s="13">
        <v>100</v>
      </c>
    </row>
    <row r="165" spans="1:3" x14ac:dyDescent="0.3">
      <c r="A165" s="13" t="s">
        <v>479</v>
      </c>
      <c r="B165" s="13">
        <v>2.2000000000000002</v>
      </c>
      <c r="C165" s="13">
        <v>100</v>
      </c>
    </row>
    <row r="166" spans="1:3" x14ac:dyDescent="0.3">
      <c r="A166" s="13" t="s">
        <v>480</v>
      </c>
      <c r="B166" s="13">
        <v>6.4</v>
      </c>
      <c r="C166" s="13">
        <v>100</v>
      </c>
    </row>
    <row r="167" spans="1:3" x14ac:dyDescent="0.3">
      <c r="A167" s="13" t="s">
        <v>481</v>
      </c>
      <c r="B167" s="13">
        <v>0</v>
      </c>
      <c r="C167" s="13">
        <v>100</v>
      </c>
    </row>
    <row r="168" spans="1:3" x14ac:dyDescent="0.3">
      <c r="A168" s="13" t="s">
        <v>482</v>
      </c>
      <c r="B168" s="13">
        <v>0</v>
      </c>
      <c r="C168" s="13">
        <v>100</v>
      </c>
    </row>
    <row r="169" spans="1:3" x14ac:dyDescent="0.3">
      <c r="A169" s="13" t="s">
        <v>483</v>
      </c>
      <c r="B169" s="13">
        <v>0.2</v>
      </c>
      <c r="C169" s="13">
        <v>100</v>
      </c>
    </row>
    <row r="170" spans="1:3" x14ac:dyDescent="0.3">
      <c r="A170" s="13" t="s">
        <v>484</v>
      </c>
      <c r="B170" s="13">
        <v>0.1</v>
      </c>
      <c r="C170" s="13">
        <v>100</v>
      </c>
    </row>
    <row r="171" spans="1:3" x14ac:dyDescent="0.3">
      <c r="A171" s="13" t="s">
        <v>485</v>
      </c>
      <c r="B171" s="13">
        <v>0</v>
      </c>
      <c r="C171" s="13">
        <v>100</v>
      </c>
    </row>
    <row r="172" spans="1:3" x14ac:dyDescent="0.3">
      <c r="A172" s="13" t="s">
        <v>486</v>
      </c>
      <c r="B172" s="13">
        <v>0</v>
      </c>
      <c r="C172" s="13">
        <v>100</v>
      </c>
    </row>
    <row r="173" spans="1:3" x14ac:dyDescent="0.3">
      <c r="A173" s="13" t="s">
        <v>487</v>
      </c>
      <c r="B173" s="13">
        <v>0</v>
      </c>
      <c r="C173" s="13">
        <v>100</v>
      </c>
    </row>
    <row r="174" spans="1:3" x14ac:dyDescent="0.3">
      <c r="A174" s="13" t="s">
        <v>488</v>
      </c>
      <c r="B174" s="13">
        <v>0</v>
      </c>
      <c r="C174" s="13">
        <v>100</v>
      </c>
    </row>
    <row r="175" spans="1:3" x14ac:dyDescent="0.3">
      <c r="A175" s="13" t="s">
        <v>489</v>
      </c>
      <c r="B175" s="13">
        <v>0</v>
      </c>
      <c r="C175" s="13">
        <v>100</v>
      </c>
    </row>
    <row r="176" spans="1:3" x14ac:dyDescent="0.3">
      <c r="A176" s="13" t="s">
        <v>490</v>
      </c>
      <c r="B176" s="13">
        <v>0</v>
      </c>
      <c r="C176" s="13">
        <v>100</v>
      </c>
    </row>
    <row r="177" spans="1:3" x14ac:dyDescent="0.3">
      <c r="A177" s="13" t="s">
        <v>491</v>
      </c>
      <c r="B177" s="13">
        <v>0</v>
      </c>
      <c r="C177" s="13">
        <v>100</v>
      </c>
    </row>
    <row r="178" spans="1:3" x14ac:dyDescent="0.3">
      <c r="A178" s="13" t="s">
        <v>492</v>
      </c>
      <c r="B178" s="13">
        <v>1.5</v>
      </c>
      <c r="C178" s="13">
        <v>100</v>
      </c>
    </row>
    <row r="179" spans="1:3" x14ac:dyDescent="0.3">
      <c r="A179" s="13" t="s">
        <v>493</v>
      </c>
      <c r="B179" s="13">
        <v>23.3</v>
      </c>
      <c r="C179" s="13">
        <v>100</v>
      </c>
    </row>
    <row r="180" spans="1:3" x14ac:dyDescent="0.3">
      <c r="A180" s="13" t="s">
        <v>494</v>
      </c>
      <c r="B180" s="13">
        <v>14.2</v>
      </c>
      <c r="C180" s="13">
        <v>100</v>
      </c>
    </row>
    <row r="181" spans="1:3" x14ac:dyDescent="0.3">
      <c r="A181" s="13" t="s">
        <v>495</v>
      </c>
      <c r="B181" s="13">
        <v>4</v>
      </c>
      <c r="C181" s="13">
        <v>100</v>
      </c>
    </row>
    <row r="182" spans="1:3" x14ac:dyDescent="0.3">
      <c r="A182" s="13" t="s">
        <v>496</v>
      </c>
      <c r="B182" s="13">
        <v>4</v>
      </c>
      <c r="C182" s="13">
        <v>100</v>
      </c>
    </row>
    <row r="183" spans="1:3" x14ac:dyDescent="0.3">
      <c r="A183" s="13" t="s">
        <v>497</v>
      </c>
      <c r="B183" s="13">
        <v>3.1</v>
      </c>
      <c r="C183" s="13">
        <v>83</v>
      </c>
    </row>
    <row r="184" spans="1:3" x14ac:dyDescent="0.3">
      <c r="A184" s="13" t="s">
        <v>498</v>
      </c>
      <c r="B184" s="13">
        <v>0</v>
      </c>
      <c r="C184" s="13">
        <v>50</v>
      </c>
    </row>
    <row r="185" spans="1:3" x14ac:dyDescent="0.3">
      <c r="A185" s="13" t="s">
        <v>499</v>
      </c>
      <c r="B185" s="13">
        <v>2.7</v>
      </c>
      <c r="C185" s="13">
        <v>100</v>
      </c>
    </row>
    <row r="186" spans="1:3" x14ac:dyDescent="0.3">
      <c r="A186" s="13" t="s">
        <v>500</v>
      </c>
      <c r="B186" s="13">
        <v>0</v>
      </c>
      <c r="C186" s="13">
        <v>100</v>
      </c>
    </row>
    <row r="187" spans="1:3" x14ac:dyDescent="0.3">
      <c r="A187" s="13" t="s">
        <v>501</v>
      </c>
      <c r="B187" s="13">
        <v>0</v>
      </c>
      <c r="C187" s="13">
        <v>100</v>
      </c>
    </row>
    <row r="188" spans="1:3" x14ac:dyDescent="0.3">
      <c r="A188" s="13" t="s">
        <v>502</v>
      </c>
      <c r="B188" s="13">
        <v>0</v>
      </c>
      <c r="C188" s="13">
        <v>100</v>
      </c>
    </row>
    <row r="189" spans="1:3" x14ac:dyDescent="0.3">
      <c r="A189" s="13" t="s">
        <v>503</v>
      </c>
      <c r="B189" s="13">
        <v>0.2</v>
      </c>
      <c r="C189" s="13">
        <v>100</v>
      </c>
    </row>
    <row r="190" spans="1:3" x14ac:dyDescent="0.3">
      <c r="A190" s="13" t="s">
        <v>504</v>
      </c>
      <c r="B190" s="13">
        <v>0.1</v>
      </c>
      <c r="C190" s="13">
        <v>100</v>
      </c>
    </row>
    <row r="191" spans="1:3" x14ac:dyDescent="0.3">
      <c r="A191" s="13" t="s">
        <v>505</v>
      </c>
      <c r="B191" s="13">
        <v>0</v>
      </c>
      <c r="C191" s="13">
        <v>100</v>
      </c>
    </row>
    <row r="192" spans="1:3" x14ac:dyDescent="0.3">
      <c r="A192" s="13" t="s">
        <v>506</v>
      </c>
      <c r="B192" s="13">
        <v>0</v>
      </c>
      <c r="C192" s="13">
        <v>100</v>
      </c>
    </row>
    <row r="193" spans="1:3" x14ac:dyDescent="0.3">
      <c r="A193" s="13" t="s">
        <v>507</v>
      </c>
      <c r="B193" s="13">
        <v>0</v>
      </c>
      <c r="C193" s="13">
        <v>100</v>
      </c>
    </row>
    <row r="194" spans="1:3" x14ac:dyDescent="0.3">
      <c r="A194" s="13" t="s">
        <v>508</v>
      </c>
      <c r="B194" s="13">
        <v>0</v>
      </c>
      <c r="C194" s="13">
        <v>100</v>
      </c>
    </row>
    <row r="195" spans="1:3" x14ac:dyDescent="0.3">
      <c r="A195" s="13" t="s">
        <v>509</v>
      </c>
      <c r="B195" s="13">
        <v>0.3</v>
      </c>
      <c r="C195" s="13">
        <v>100</v>
      </c>
    </row>
    <row r="196" spans="1:3" x14ac:dyDescent="0.3">
      <c r="A196" s="13" t="s">
        <v>510</v>
      </c>
      <c r="B196" s="13">
        <v>0</v>
      </c>
      <c r="C196" s="13">
        <v>100</v>
      </c>
    </row>
    <row r="197" spans="1:3" x14ac:dyDescent="0.3">
      <c r="A197" s="13" t="s">
        <v>511</v>
      </c>
      <c r="B197" s="13">
        <v>0</v>
      </c>
      <c r="C197" s="13">
        <v>100</v>
      </c>
    </row>
    <row r="198" spans="1:3" x14ac:dyDescent="0.3">
      <c r="A198" s="13" t="s">
        <v>512</v>
      </c>
      <c r="B198" s="13">
        <v>2.9</v>
      </c>
      <c r="C198" s="13">
        <v>100</v>
      </c>
    </row>
    <row r="199" spans="1:3" x14ac:dyDescent="0.3">
      <c r="A199" s="13" t="s">
        <v>513</v>
      </c>
      <c r="B199" s="13">
        <v>16.600000000000001</v>
      </c>
      <c r="C199" s="13">
        <v>100</v>
      </c>
    </row>
    <row r="200" spans="1:3" x14ac:dyDescent="0.3">
      <c r="A200" s="13" t="s">
        <v>514</v>
      </c>
      <c r="B200" s="13">
        <v>0.2</v>
      </c>
      <c r="C200" s="13">
        <v>100</v>
      </c>
    </row>
    <row r="201" spans="1:3" x14ac:dyDescent="0.3">
      <c r="A201" s="13" t="s">
        <v>515</v>
      </c>
      <c r="B201" s="13">
        <v>0</v>
      </c>
      <c r="C201" s="13">
        <v>100</v>
      </c>
    </row>
    <row r="202" spans="1:3" x14ac:dyDescent="0.3">
      <c r="A202" s="13" t="s">
        <v>516</v>
      </c>
      <c r="B202" s="13">
        <v>0</v>
      </c>
      <c r="C202" s="13">
        <v>100</v>
      </c>
    </row>
    <row r="203" spans="1:3" x14ac:dyDescent="0.3">
      <c r="A203" s="13" t="s">
        <v>517</v>
      </c>
      <c r="B203" s="13">
        <v>0</v>
      </c>
      <c r="C203" s="13">
        <v>100</v>
      </c>
    </row>
    <row r="204" spans="1:3" x14ac:dyDescent="0.3">
      <c r="A204" s="13" t="s">
        <v>518</v>
      </c>
      <c r="B204" s="13">
        <v>0</v>
      </c>
      <c r="C204" s="13">
        <v>100</v>
      </c>
    </row>
    <row r="205" spans="1:3" x14ac:dyDescent="0.3">
      <c r="A205" s="13" t="s">
        <v>519</v>
      </c>
      <c r="B205" s="13">
        <v>0</v>
      </c>
      <c r="C205" s="13">
        <v>100</v>
      </c>
    </row>
    <row r="206" spans="1:3" x14ac:dyDescent="0.3">
      <c r="A206" s="13" t="s">
        <v>520</v>
      </c>
      <c r="B206" s="13">
        <v>0</v>
      </c>
      <c r="C206" s="13">
        <v>100</v>
      </c>
    </row>
    <row r="207" spans="1:3" x14ac:dyDescent="0.3">
      <c r="A207" s="13" t="s">
        <v>521</v>
      </c>
      <c r="B207" s="13">
        <v>0</v>
      </c>
      <c r="C207" s="13">
        <v>100</v>
      </c>
    </row>
    <row r="208" spans="1:3" x14ac:dyDescent="0.3">
      <c r="A208" s="13" t="s">
        <v>522</v>
      </c>
      <c r="B208" s="13">
        <v>4.3</v>
      </c>
      <c r="C208" s="13">
        <v>100</v>
      </c>
    </row>
    <row r="209" spans="1:3" x14ac:dyDescent="0.3">
      <c r="A209" s="13" t="s">
        <v>523</v>
      </c>
      <c r="B209" s="13">
        <v>6.2</v>
      </c>
      <c r="C209" s="13">
        <v>38</v>
      </c>
    </row>
    <row r="210" spans="1:3" x14ac:dyDescent="0.3">
      <c r="A210" s="13" t="s">
        <v>524</v>
      </c>
    </row>
    <row r="211" spans="1:3" x14ac:dyDescent="0.3">
      <c r="A211" s="13" t="s">
        <v>525</v>
      </c>
      <c r="B211" s="13">
        <v>0</v>
      </c>
      <c r="C211" s="13">
        <v>67</v>
      </c>
    </row>
    <row r="212" spans="1:3" x14ac:dyDescent="0.3">
      <c r="A212" s="13" t="s">
        <v>526</v>
      </c>
      <c r="B212" s="13">
        <v>0</v>
      </c>
      <c r="C212" s="13">
        <v>100</v>
      </c>
    </row>
    <row r="213" spans="1:3" x14ac:dyDescent="0.3">
      <c r="A213" s="13" t="s">
        <v>527</v>
      </c>
      <c r="B213" s="13">
        <v>0</v>
      </c>
      <c r="C213" s="13">
        <v>100</v>
      </c>
    </row>
    <row r="214" spans="1:3" x14ac:dyDescent="0.3">
      <c r="A214" s="13" t="s">
        <v>528</v>
      </c>
      <c r="B214" s="13">
        <v>0</v>
      </c>
      <c r="C214" s="13">
        <v>100</v>
      </c>
    </row>
    <row r="215" spans="1:3" x14ac:dyDescent="0.3">
      <c r="A215" s="13" t="s">
        <v>529</v>
      </c>
      <c r="B215" s="13">
        <v>0</v>
      </c>
      <c r="C215" s="13">
        <v>100</v>
      </c>
    </row>
    <row r="216" spans="1:3" x14ac:dyDescent="0.3">
      <c r="A216" s="13" t="s">
        <v>530</v>
      </c>
      <c r="B216" s="13">
        <v>0</v>
      </c>
      <c r="C216" s="13">
        <v>100</v>
      </c>
    </row>
    <row r="217" spans="1:3" x14ac:dyDescent="0.3">
      <c r="A217" s="13" t="s">
        <v>531</v>
      </c>
      <c r="B217" s="13">
        <v>0</v>
      </c>
      <c r="C217" s="13">
        <v>100</v>
      </c>
    </row>
    <row r="218" spans="1:3" x14ac:dyDescent="0.3">
      <c r="A218" s="13" t="s">
        <v>532</v>
      </c>
      <c r="B218" s="13">
        <v>0</v>
      </c>
      <c r="C218" s="13">
        <v>100</v>
      </c>
    </row>
    <row r="219" spans="1:3" x14ac:dyDescent="0.3">
      <c r="A219" s="13" t="s">
        <v>533</v>
      </c>
      <c r="B219" s="13">
        <v>0.1</v>
      </c>
      <c r="C219" s="13">
        <v>100</v>
      </c>
    </row>
    <row r="220" spans="1:3" x14ac:dyDescent="0.3">
      <c r="A220" s="13" t="s">
        <v>534</v>
      </c>
      <c r="B220" s="13">
        <v>0</v>
      </c>
      <c r="C220" s="13">
        <v>100</v>
      </c>
    </row>
    <row r="221" spans="1:3" x14ac:dyDescent="0.3">
      <c r="A221" s="13" t="s">
        <v>535</v>
      </c>
      <c r="B221" s="13">
        <v>0.1</v>
      </c>
      <c r="C221" s="13">
        <v>100</v>
      </c>
    </row>
    <row r="222" spans="1:3" x14ac:dyDescent="0.3">
      <c r="A222" s="13" t="s">
        <v>536</v>
      </c>
      <c r="B222" s="13">
        <v>0</v>
      </c>
      <c r="C222" s="13">
        <v>100</v>
      </c>
    </row>
    <row r="223" spans="1:3" x14ac:dyDescent="0.3">
      <c r="A223" s="13" t="s">
        <v>537</v>
      </c>
      <c r="B223" s="13">
        <v>0</v>
      </c>
      <c r="C223" s="13">
        <v>100</v>
      </c>
    </row>
    <row r="224" spans="1:3" x14ac:dyDescent="0.3">
      <c r="A224" s="13" t="s">
        <v>538</v>
      </c>
      <c r="B224" s="13">
        <v>0</v>
      </c>
      <c r="C224" s="13">
        <v>100</v>
      </c>
    </row>
    <row r="225" spans="1:3" x14ac:dyDescent="0.3">
      <c r="A225" s="13" t="s">
        <v>539</v>
      </c>
      <c r="B225" s="13">
        <v>0</v>
      </c>
      <c r="C225" s="13">
        <v>100</v>
      </c>
    </row>
    <row r="226" spans="1:3" x14ac:dyDescent="0.3">
      <c r="A226" s="13" t="s">
        <v>540</v>
      </c>
      <c r="B226" s="13">
        <v>0</v>
      </c>
      <c r="C226" s="13">
        <v>100</v>
      </c>
    </row>
    <row r="227" spans="1:3" x14ac:dyDescent="0.3">
      <c r="A227" s="13" t="s">
        <v>541</v>
      </c>
      <c r="B227" s="13">
        <v>0</v>
      </c>
      <c r="C227" s="13">
        <v>100</v>
      </c>
    </row>
    <row r="228" spans="1:3" x14ac:dyDescent="0.3">
      <c r="A228" s="13" t="s">
        <v>542</v>
      </c>
      <c r="B228" s="13">
        <v>11</v>
      </c>
      <c r="C228" s="13">
        <v>96</v>
      </c>
    </row>
    <row r="229" spans="1:3" x14ac:dyDescent="0.3">
      <c r="A229" s="13" t="s">
        <v>543</v>
      </c>
      <c r="B229" s="13">
        <v>0.1</v>
      </c>
      <c r="C229" s="13">
        <v>100</v>
      </c>
    </row>
    <row r="230" spans="1:3" x14ac:dyDescent="0.3">
      <c r="A230" s="13" t="s">
        <v>544</v>
      </c>
      <c r="B230" s="13">
        <v>0</v>
      </c>
      <c r="C230" s="13">
        <v>100</v>
      </c>
    </row>
    <row r="231" spans="1:3" x14ac:dyDescent="0.3">
      <c r="A231" s="13" t="s">
        <v>545</v>
      </c>
      <c r="B231" s="13">
        <v>0</v>
      </c>
      <c r="C231" s="13">
        <v>100</v>
      </c>
    </row>
    <row r="232" spans="1:3" x14ac:dyDescent="0.3">
      <c r="A232" s="13" t="s">
        <v>546</v>
      </c>
      <c r="B232" s="13">
        <v>0</v>
      </c>
      <c r="C232" s="13">
        <v>100</v>
      </c>
    </row>
    <row r="233" spans="1:3" x14ac:dyDescent="0.3">
      <c r="A233" s="13" t="s">
        <v>547</v>
      </c>
      <c r="B233" s="13">
        <v>0</v>
      </c>
      <c r="C233" s="13">
        <v>100</v>
      </c>
    </row>
    <row r="234" spans="1:3" x14ac:dyDescent="0.3">
      <c r="A234" s="13" t="s">
        <v>548</v>
      </c>
      <c r="B234" s="13">
        <v>0</v>
      </c>
      <c r="C234" s="13">
        <v>100</v>
      </c>
    </row>
    <row r="235" spans="1:3" x14ac:dyDescent="0.3">
      <c r="A235" s="13" t="s">
        <v>549</v>
      </c>
      <c r="B235" s="13">
        <v>6</v>
      </c>
      <c r="C235" s="13">
        <v>100</v>
      </c>
    </row>
    <row r="236" spans="1:3" x14ac:dyDescent="0.3">
      <c r="A236" s="13" t="s">
        <v>550</v>
      </c>
      <c r="B236" s="13">
        <v>0</v>
      </c>
      <c r="C236" s="13">
        <v>100</v>
      </c>
    </row>
    <row r="237" spans="1:3" x14ac:dyDescent="0.3">
      <c r="A237" s="13" t="s">
        <v>551</v>
      </c>
      <c r="B237" s="13">
        <v>40</v>
      </c>
      <c r="C237" s="13">
        <v>100</v>
      </c>
    </row>
    <row r="238" spans="1:3" x14ac:dyDescent="0.3">
      <c r="A238" s="13" t="s">
        <v>552</v>
      </c>
      <c r="B238" s="13">
        <v>3.5</v>
      </c>
      <c r="C238" s="13">
        <v>88</v>
      </c>
    </row>
    <row r="239" spans="1:3" x14ac:dyDescent="0.3">
      <c r="A239" s="13" t="s">
        <v>553</v>
      </c>
    </row>
    <row r="240" spans="1:3" x14ac:dyDescent="0.3">
      <c r="A240" s="13" t="s">
        <v>554</v>
      </c>
    </row>
    <row r="241" spans="1:3" x14ac:dyDescent="0.3">
      <c r="A241" s="13" t="s">
        <v>555</v>
      </c>
      <c r="B241" s="13">
        <v>0</v>
      </c>
      <c r="C241" s="13">
        <v>63</v>
      </c>
    </row>
    <row r="242" spans="1:3" x14ac:dyDescent="0.3">
      <c r="A242" s="13" t="s">
        <v>556</v>
      </c>
      <c r="B242" s="13">
        <v>0</v>
      </c>
      <c r="C242" s="13">
        <v>100</v>
      </c>
    </row>
    <row r="243" spans="1:3" x14ac:dyDescent="0.3">
      <c r="A243" s="13" t="s">
        <v>557</v>
      </c>
      <c r="B243" s="13">
        <v>0</v>
      </c>
      <c r="C243" s="13">
        <v>100</v>
      </c>
    </row>
    <row r="244" spans="1:3" x14ac:dyDescent="0.3">
      <c r="A244" s="13" t="s">
        <v>558</v>
      </c>
      <c r="B244" s="13">
        <v>0</v>
      </c>
      <c r="C244" s="13">
        <v>100</v>
      </c>
    </row>
    <row r="245" spans="1:3" x14ac:dyDescent="0.3">
      <c r="A245" s="13" t="s">
        <v>559</v>
      </c>
      <c r="B245" s="13">
        <v>0</v>
      </c>
      <c r="C245" s="13">
        <v>100</v>
      </c>
    </row>
    <row r="246" spans="1:3" x14ac:dyDescent="0.3">
      <c r="A246" s="13" t="s">
        <v>560</v>
      </c>
      <c r="B246" s="13">
        <v>0</v>
      </c>
      <c r="C246" s="13">
        <v>100</v>
      </c>
    </row>
    <row r="247" spans="1:3" x14ac:dyDescent="0.3">
      <c r="A247" s="13" t="s">
        <v>561</v>
      </c>
      <c r="B247" s="13">
        <v>0</v>
      </c>
      <c r="C247" s="13">
        <v>100</v>
      </c>
    </row>
    <row r="248" spans="1:3" x14ac:dyDescent="0.3">
      <c r="A248" s="13" t="s">
        <v>562</v>
      </c>
      <c r="B248" s="13">
        <v>0</v>
      </c>
      <c r="C248" s="13">
        <v>100</v>
      </c>
    </row>
    <row r="249" spans="1:3" x14ac:dyDescent="0.3">
      <c r="A249" s="13" t="s">
        <v>563</v>
      </c>
      <c r="B249" s="13">
        <v>0</v>
      </c>
      <c r="C249" s="13">
        <v>100</v>
      </c>
    </row>
    <row r="250" spans="1:3" x14ac:dyDescent="0.3">
      <c r="A250" s="13" t="s">
        <v>564</v>
      </c>
      <c r="B250" s="13">
        <v>0</v>
      </c>
      <c r="C250" s="13">
        <v>100</v>
      </c>
    </row>
    <row r="251" spans="1:3" x14ac:dyDescent="0.3">
      <c r="A251" s="13" t="s">
        <v>565</v>
      </c>
      <c r="B251" s="13">
        <v>4.4000000000000004</v>
      </c>
      <c r="C251" s="13">
        <v>100</v>
      </c>
    </row>
    <row r="252" spans="1:3" x14ac:dyDescent="0.3">
      <c r="A252" s="13" t="s">
        <v>566</v>
      </c>
      <c r="B252" s="13">
        <v>0</v>
      </c>
      <c r="C252" s="13">
        <v>100</v>
      </c>
    </row>
    <row r="253" spans="1:3" x14ac:dyDescent="0.3">
      <c r="A253" s="13" t="s">
        <v>567</v>
      </c>
      <c r="B253" s="13">
        <v>7</v>
      </c>
      <c r="C253" s="13">
        <v>100</v>
      </c>
    </row>
    <row r="254" spans="1:3" x14ac:dyDescent="0.3">
      <c r="A254" s="13" t="s">
        <v>568</v>
      </c>
      <c r="B254" s="13">
        <v>0.7</v>
      </c>
      <c r="C254" s="13">
        <v>100</v>
      </c>
    </row>
    <row r="255" spans="1:3" x14ac:dyDescent="0.3">
      <c r="A255" s="13" t="s">
        <v>569</v>
      </c>
      <c r="B255" s="13">
        <v>20.8</v>
      </c>
      <c r="C255" s="13">
        <v>100</v>
      </c>
    </row>
    <row r="256" spans="1:3" x14ac:dyDescent="0.3">
      <c r="A256" s="13" t="s">
        <v>570</v>
      </c>
      <c r="B256" s="13">
        <v>0</v>
      </c>
      <c r="C256" s="13">
        <v>100</v>
      </c>
    </row>
    <row r="257" spans="1:3" x14ac:dyDescent="0.3">
      <c r="A257" s="13" t="s">
        <v>571</v>
      </c>
      <c r="B257" s="13">
        <v>0</v>
      </c>
      <c r="C257" s="13">
        <v>100</v>
      </c>
    </row>
    <row r="258" spans="1:3" x14ac:dyDescent="0.3">
      <c r="A258" s="13" t="s">
        <v>572</v>
      </c>
      <c r="B258" s="13">
        <v>0</v>
      </c>
      <c r="C258" s="13">
        <v>100</v>
      </c>
    </row>
    <row r="259" spans="1:3" x14ac:dyDescent="0.3">
      <c r="A259" s="13" t="s">
        <v>573</v>
      </c>
      <c r="B259" s="13">
        <v>9.4</v>
      </c>
      <c r="C259" s="13">
        <v>100</v>
      </c>
    </row>
    <row r="260" spans="1:3" x14ac:dyDescent="0.3">
      <c r="A260" s="13" t="s">
        <v>574</v>
      </c>
      <c r="B260" s="13">
        <v>14.4</v>
      </c>
      <c r="C260" s="13">
        <v>100</v>
      </c>
    </row>
    <row r="261" spans="1:3" x14ac:dyDescent="0.3">
      <c r="A261" s="13" t="s">
        <v>575</v>
      </c>
      <c r="B261" s="13">
        <v>0</v>
      </c>
      <c r="C261" s="13">
        <v>100</v>
      </c>
    </row>
    <row r="262" spans="1:3" x14ac:dyDescent="0.3">
      <c r="A262" s="13" t="s">
        <v>576</v>
      </c>
      <c r="B262" s="13">
        <v>0</v>
      </c>
      <c r="C262" s="13">
        <v>100</v>
      </c>
    </row>
    <row r="263" spans="1:3" x14ac:dyDescent="0.3">
      <c r="A263" s="13" t="s">
        <v>577</v>
      </c>
      <c r="B263" s="13">
        <v>0</v>
      </c>
      <c r="C263" s="13">
        <v>100</v>
      </c>
    </row>
    <row r="264" spans="1:3" x14ac:dyDescent="0.3">
      <c r="A264" s="13" t="s">
        <v>578</v>
      </c>
      <c r="B264" s="13">
        <v>0</v>
      </c>
      <c r="C264" s="13">
        <v>100</v>
      </c>
    </row>
    <row r="265" spans="1:3" x14ac:dyDescent="0.3">
      <c r="A265" s="13" t="s">
        <v>579</v>
      </c>
      <c r="B265" s="13">
        <v>0</v>
      </c>
      <c r="C265" s="13">
        <v>100</v>
      </c>
    </row>
    <row r="266" spans="1:3" x14ac:dyDescent="0.3">
      <c r="A266" s="13" t="s">
        <v>580</v>
      </c>
      <c r="B266" s="13">
        <v>0</v>
      </c>
      <c r="C266" s="13">
        <v>100</v>
      </c>
    </row>
    <row r="267" spans="1:3" x14ac:dyDescent="0.3">
      <c r="A267" s="13" t="s">
        <v>581</v>
      </c>
      <c r="B267" s="13">
        <v>0</v>
      </c>
      <c r="C267" s="13">
        <v>100</v>
      </c>
    </row>
    <row r="268" spans="1:3" x14ac:dyDescent="0.3">
      <c r="A268" s="13" t="s">
        <v>582</v>
      </c>
      <c r="B268" s="13">
        <v>0</v>
      </c>
      <c r="C268" s="13">
        <v>100</v>
      </c>
    </row>
    <row r="269" spans="1:3" x14ac:dyDescent="0.3">
      <c r="A269" s="13" t="s">
        <v>583</v>
      </c>
      <c r="B269" s="13">
        <v>0</v>
      </c>
      <c r="C269" s="13">
        <v>100</v>
      </c>
    </row>
    <row r="270" spans="1:3" x14ac:dyDescent="0.3">
      <c r="A270" s="13" t="s">
        <v>584</v>
      </c>
      <c r="B270" s="13">
        <v>0</v>
      </c>
      <c r="C270" s="13">
        <v>100</v>
      </c>
    </row>
    <row r="271" spans="1:3" x14ac:dyDescent="0.3">
      <c r="A271" s="13" t="s">
        <v>585</v>
      </c>
      <c r="B271" s="13">
        <v>0</v>
      </c>
      <c r="C271" s="13">
        <v>100</v>
      </c>
    </row>
    <row r="272" spans="1:3" x14ac:dyDescent="0.3">
      <c r="A272" s="13" t="s">
        <v>586</v>
      </c>
      <c r="B272" s="13">
        <v>0</v>
      </c>
      <c r="C272" s="13">
        <v>100</v>
      </c>
    </row>
    <row r="273" spans="1:3" x14ac:dyDescent="0.3">
      <c r="A273" s="13" t="s">
        <v>587</v>
      </c>
      <c r="B273" s="13">
        <v>0</v>
      </c>
      <c r="C273" s="13">
        <v>100</v>
      </c>
    </row>
    <row r="274" spans="1:3" x14ac:dyDescent="0.3">
      <c r="A274" s="13" t="s">
        <v>588</v>
      </c>
      <c r="B274" s="13">
        <v>0</v>
      </c>
      <c r="C274" s="13">
        <v>100</v>
      </c>
    </row>
    <row r="275" spans="1:3" x14ac:dyDescent="0.3">
      <c r="A275" s="13" t="s">
        <v>589</v>
      </c>
      <c r="B275" s="13">
        <v>0</v>
      </c>
      <c r="C275" s="13">
        <v>100</v>
      </c>
    </row>
    <row r="276" spans="1:3" x14ac:dyDescent="0.3">
      <c r="A276" s="13" t="s">
        <v>590</v>
      </c>
      <c r="B276" s="13">
        <v>0</v>
      </c>
      <c r="C276" s="13">
        <v>100</v>
      </c>
    </row>
    <row r="277" spans="1:3" x14ac:dyDescent="0.3">
      <c r="A277" s="13" t="s">
        <v>591</v>
      </c>
      <c r="B277" s="13">
        <v>0</v>
      </c>
      <c r="C277" s="13">
        <v>100</v>
      </c>
    </row>
    <row r="278" spans="1:3" x14ac:dyDescent="0.3">
      <c r="A278" s="13" t="s">
        <v>592</v>
      </c>
      <c r="B278" s="13">
        <v>0</v>
      </c>
      <c r="C278" s="13">
        <v>100</v>
      </c>
    </row>
    <row r="279" spans="1:3" x14ac:dyDescent="0.3">
      <c r="A279" s="13" t="s">
        <v>593</v>
      </c>
      <c r="B279" s="13">
        <v>0</v>
      </c>
      <c r="C279" s="13">
        <v>100</v>
      </c>
    </row>
    <row r="280" spans="1:3" x14ac:dyDescent="0.3">
      <c r="A280" s="13" t="s">
        <v>594</v>
      </c>
      <c r="B280" s="13">
        <v>0</v>
      </c>
      <c r="C280" s="13">
        <v>100</v>
      </c>
    </row>
    <row r="281" spans="1:3" x14ac:dyDescent="0.3">
      <c r="A281" s="13" t="s">
        <v>595</v>
      </c>
      <c r="B281" s="13">
        <v>0</v>
      </c>
      <c r="C281" s="13">
        <v>100</v>
      </c>
    </row>
    <row r="282" spans="1:3" x14ac:dyDescent="0.3">
      <c r="A282" s="13" t="s">
        <v>596</v>
      </c>
      <c r="B282" s="13">
        <v>0.2</v>
      </c>
      <c r="C282" s="13">
        <v>100</v>
      </c>
    </row>
    <row r="283" spans="1:3" x14ac:dyDescent="0.3">
      <c r="A283" s="13" t="s">
        <v>597</v>
      </c>
      <c r="B283" s="13">
        <v>0</v>
      </c>
      <c r="C283" s="13">
        <v>100</v>
      </c>
    </row>
    <row r="284" spans="1:3" x14ac:dyDescent="0.3">
      <c r="A284" s="13" t="s">
        <v>598</v>
      </c>
      <c r="B284" s="13">
        <v>0</v>
      </c>
      <c r="C284" s="13">
        <v>100</v>
      </c>
    </row>
    <row r="285" spans="1:3" x14ac:dyDescent="0.3">
      <c r="A285" s="13" t="s">
        <v>599</v>
      </c>
      <c r="B285" s="13">
        <v>0</v>
      </c>
      <c r="C285" s="13">
        <v>100</v>
      </c>
    </row>
    <row r="286" spans="1:3" x14ac:dyDescent="0.3">
      <c r="A286" s="13" t="s">
        <v>600</v>
      </c>
      <c r="B286" s="13">
        <v>0</v>
      </c>
      <c r="C286" s="13">
        <v>100</v>
      </c>
    </row>
    <row r="287" spans="1:3" x14ac:dyDescent="0.3">
      <c r="A287" s="13" t="s">
        <v>601</v>
      </c>
      <c r="B287" s="13">
        <v>0</v>
      </c>
      <c r="C287" s="13">
        <v>100</v>
      </c>
    </row>
    <row r="288" spans="1:3" x14ac:dyDescent="0.3">
      <c r="A288" s="13" t="s">
        <v>602</v>
      </c>
      <c r="B288" s="13">
        <v>0</v>
      </c>
      <c r="C288" s="13">
        <v>100</v>
      </c>
    </row>
    <row r="289" spans="1:3" x14ac:dyDescent="0.3">
      <c r="A289" s="13" t="s">
        <v>603</v>
      </c>
      <c r="B289" s="13">
        <v>0</v>
      </c>
      <c r="C289" s="13">
        <v>100</v>
      </c>
    </row>
    <row r="290" spans="1:3" x14ac:dyDescent="0.3">
      <c r="A290" s="13" t="s">
        <v>604</v>
      </c>
      <c r="B290" s="13">
        <v>0</v>
      </c>
      <c r="C290" s="13">
        <v>100</v>
      </c>
    </row>
    <row r="291" spans="1:3" x14ac:dyDescent="0.3">
      <c r="A291" s="13" t="s">
        <v>605</v>
      </c>
      <c r="B291" s="13">
        <v>0</v>
      </c>
      <c r="C291" s="13">
        <v>100</v>
      </c>
    </row>
    <row r="292" spans="1:3" x14ac:dyDescent="0.3">
      <c r="A292" s="13" t="s">
        <v>606</v>
      </c>
      <c r="B292" s="13">
        <v>0</v>
      </c>
      <c r="C292" s="13">
        <v>100</v>
      </c>
    </row>
    <row r="293" spans="1:3" x14ac:dyDescent="0.3">
      <c r="A293" s="13" t="s">
        <v>607</v>
      </c>
      <c r="B293" s="13">
        <v>0</v>
      </c>
      <c r="C293" s="13">
        <v>100</v>
      </c>
    </row>
    <row r="294" spans="1:3" x14ac:dyDescent="0.3">
      <c r="A294" s="13" t="s">
        <v>608</v>
      </c>
      <c r="B294" s="13">
        <v>0</v>
      </c>
      <c r="C294" s="13">
        <v>96</v>
      </c>
    </row>
    <row r="295" spans="1:3" x14ac:dyDescent="0.3">
      <c r="A295" s="13" t="s">
        <v>609</v>
      </c>
      <c r="B295" s="13">
        <v>0</v>
      </c>
      <c r="C295" s="13">
        <v>100</v>
      </c>
    </row>
    <row r="296" spans="1:3" x14ac:dyDescent="0.3">
      <c r="A296" s="13" t="s">
        <v>610</v>
      </c>
      <c r="B296" s="13">
        <v>0</v>
      </c>
      <c r="C296" s="13">
        <v>100</v>
      </c>
    </row>
    <row r="297" spans="1:3" x14ac:dyDescent="0.3">
      <c r="A297" s="13" t="s">
        <v>611</v>
      </c>
      <c r="B297" s="13">
        <v>0.4</v>
      </c>
      <c r="C297" s="13">
        <v>100</v>
      </c>
    </row>
    <row r="298" spans="1:3" x14ac:dyDescent="0.3">
      <c r="A298" s="13" t="s">
        <v>612</v>
      </c>
      <c r="B298" s="13">
        <v>0</v>
      </c>
      <c r="C298" s="13">
        <v>100</v>
      </c>
    </row>
    <row r="299" spans="1:3" x14ac:dyDescent="0.3">
      <c r="A299" s="13" t="s">
        <v>613</v>
      </c>
      <c r="B299" s="13">
        <v>0</v>
      </c>
      <c r="C299" s="13">
        <v>100</v>
      </c>
    </row>
    <row r="300" spans="1:3" x14ac:dyDescent="0.3">
      <c r="A300" s="13" t="s">
        <v>614</v>
      </c>
      <c r="B300" s="13">
        <v>0</v>
      </c>
      <c r="C300" s="13">
        <v>100</v>
      </c>
    </row>
    <row r="301" spans="1:3" x14ac:dyDescent="0.3">
      <c r="A301" s="13" t="s">
        <v>615</v>
      </c>
      <c r="B301" s="13">
        <v>0</v>
      </c>
      <c r="C301" s="13">
        <v>100</v>
      </c>
    </row>
    <row r="302" spans="1:3" x14ac:dyDescent="0.3">
      <c r="A302" s="13" t="s">
        <v>616</v>
      </c>
      <c r="B302" s="13">
        <v>0</v>
      </c>
      <c r="C302" s="13">
        <v>100</v>
      </c>
    </row>
    <row r="303" spans="1:3" x14ac:dyDescent="0.3">
      <c r="A303" s="13" t="s">
        <v>617</v>
      </c>
      <c r="B303" s="13">
        <v>0</v>
      </c>
      <c r="C303" s="13">
        <v>100</v>
      </c>
    </row>
    <row r="304" spans="1:3" x14ac:dyDescent="0.3">
      <c r="A304" s="13" t="s">
        <v>618</v>
      </c>
      <c r="B304" s="13">
        <v>0</v>
      </c>
      <c r="C304" s="13">
        <v>100</v>
      </c>
    </row>
    <row r="305" spans="1:3" x14ac:dyDescent="0.3">
      <c r="A305" s="13" t="s">
        <v>619</v>
      </c>
      <c r="B305" s="13">
        <v>0</v>
      </c>
      <c r="C305" s="13">
        <v>100</v>
      </c>
    </row>
    <row r="306" spans="1:3" x14ac:dyDescent="0.3">
      <c r="A306" s="13" t="s">
        <v>620</v>
      </c>
      <c r="B306" s="13">
        <v>0</v>
      </c>
      <c r="C306" s="13">
        <v>100</v>
      </c>
    </row>
    <row r="307" spans="1:3" x14ac:dyDescent="0.3">
      <c r="A307" s="13" t="s">
        <v>621</v>
      </c>
      <c r="B307" s="13">
        <v>0.4</v>
      </c>
      <c r="C307" s="13">
        <v>100</v>
      </c>
    </row>
    <row r="308" spans="1:3" x14ac:dyDescent="0.3">
      <c r="A308" s="13" t="s">
        <v>622</v>
      </c>
      <c r="B308" s="13">
        <v>13.1</v>
      </c>
      <c r="C308" s="13">
        <v>100</v>
      </c>
    </row>
    <row r="309" spans="1:3" x14ac:dyDescent="0.3">
      <c r="A309" s="13" t="s">
        <v>623</v>
      </c>
      <c r="B309" s="13">
        <v>0.1</v>
      </c>
      <c r="C309" s="13">
        <v>100</v>
      </c>
    </row>
    <row r="310" spans="1:3" x14ac:dyDescent="0.3">
      <c r="A310" s="13" t="s">
        <v>624</v>
      </c>
      <c r="B310" s="13">
        <v>0</v>
      </c>
      <c r="C310" s="13">
        <v>100</v>
      </c>
    </row>
    <row r="311" spans="1:3" x14ac:dyDescent="0.3">
      <c r="A311" s="13" t="s">
        <v>625</v>
      </c>
      <c r="B311" s="13">
        <v>6.9</v>
      </c>
      <c r="C311" s="13">
        <v>100</v>
      </c>
    </row>
    <row r="312" spans="1:3" x14ac:dyDescent="0.3">
      <c r="A312" s="13" t="s">
        <v>626</v>
      </c>
      <c r="B312" s="13">
        <v>0</v>
      </c>
      <c r="C312" s="13">
        <v>100</v>
      </c>
    </row>
    <row r="313" spans="1:3" x14ac:dyDescent="0.3">
      <c r="A313" s="13" t="s">
        <v>627</v>
      </c>
      <c r="B313" s="13">
        <v>0</v>
      </c>
      <c r="C313" s="13">
        <v>100</v>
      </c>
    </row>
    <row r="314" spans="1:3" x14ac:dyDescent="0.3">
      <c r="A314" s="13" t="s">
        <v>628</v>
      </c>
      <c r="B314" s="13">
        <v>0</v>
      </c>
      <c r="C314" s="13">
        <v>100</v>
      </c>
    </row>
    <row r="315" spans="1:3" x14ac:dyDescent="0.3">
      <c r="A315" s="13" t="s">
        <v>629</v>
      </c>
      <c r="B315" s="13">
        <v>0</v>
      </c>
      <c r="C315" s="13">
        <v>100</v>
      </c>
    </row>
    <row r="316" spans="1:3" x14ac:dyDescent="0.3">
      <c r="A316" s="13" t="s">
        <v>630</v>
      </c>
      <c r="B316" s="13">
        <v>0</v>
      </c>
      <c r="C316" s="13">
        <v>100</v>
      </c>
    </row>
    <row r="317" spans="1:3" x14ac:dyDescent="0.3">
      <c r="A317" s="13" t="s">
        <v>631</v>
      </c>
      <c r="B317" s="13">
        <v>0</v>
      </c>
      <c r="C317" s="13">
        <v>100</v>
      </c>
    </row>
    <row r="318" spans="1:3" x14ac:dyDescent="0.3">
      <c r="A318" s="13" t="s">
        <v>632</v>
      </c>
      <c r="B318" s="13">
        <v>0</v>
      </c>
      <c r="C318" s="13">
        <v>100</v>
      </c>
    </row>
    <row r="319" spans="1:3" x14ac:dyDescent="0.3">
      <c r="A319" s="13" t="s">
        <v>633</v>
      </c>
      <c r="B319" s="13">
        <v>0</v>
      </c>
      <c r="C319" s="13">
        <v>100</v>
      </c>
    </row>
    <row r="320" spans="1:3" x14ac:dyDescent="0.3">
      <c r="A320" s="13" t="s">
        <v>634</v>
      </c>
      <c r="B320" s="13">
        <v>28.3</v>
      </c>
      <c r="C320" s="13">
        <v>100</v>
      </c>
    </row>
    <row r="321" spans="1:3" x14ac:dyDescent="0.3">
      <c r="A321" s="13" t="s">
        <v>635</v>
      </c>
      <c r="B321" s="13">
        <v>0.1</v>
      </c>
      <c r="C321" s="13">
        <v>100</v>
      </c>
    </row>
    <row r="322" spans="1:3" x14ac:dyDescent="0.3">
      <c r="A322" s="13" t="s">
        <v>636</v>
      </c>
      <c r="B322" s="13">
        <v>0</v>
      </c>
      <c r="C322" s="13">
        <v>100</v>
      </c>
    </row>
    <row r="323" spans="1:3" x14ac:dyDescent="0.3">
      <c r="A323" s="13" t="s">
        <v>637</v>
      </c>
      <c r="B323" s="13">
        <v>0</v>
      </c>
      <c r="C323" s="13">
        <v>100</v>
      </c>
    </row>
    <row r="324" spans="1:3" x14ac:dyDescent="0.3">
      <c r="A324" s="13" t="s">
        <v>638</v>
      </c>
      <c r="B324" s="13">
        <v>0</v>
      </c>
      <c r="C324" s="13">
        <v>100</v>
      </c>
    </row>
    <row r="325" spans="1:3" x14ac:dyDescent="0.3">
      <c r="A325" s="13" t="s">
        <v>639</v>
      </c>
      <c r="B325" s="13">
        <v>0</v>
      </c>
      <c r="C325" s="13">
        <v>100</v>
      </c>
    </row>
    <row r="326" spans="1:3" x14ac:dyDescent="0.3">
      <c r="A326" s="13" t="s">
        <v>640</v>
      </c>
      <c r="B326" s="13">
        <v>0</v>
      </c>
      <c r="C326" s="13">
        <v>100</v>
      </c>
    </row>
    <row r="327" spans="1:3" x14ac:dyDescent="0.3">
      <c r="A327" s="13" t="s">
        <v>641</v>
      </c>
      <c r="B327" s="13">
        <v>0.5</v>
      </c>
      <c r="C327" s="13">
        <v>100</v>
      </c>
    </row>
    <row r="328" spans="1:3" x14ac:dyDescent="0.3">
      <c r="A328" s="13" t="s">
        <v>642</v>
      </c>
      <c r="B328" s="13">
        <v>0.1</v>
      </c>
      <c r="C328" s="13">
        <v>100</v>
      </c>
    </row>
    <row r="329" spans="1:3" x14ac:dyDescent="0.3">
      <c r="A329" s="13" t="s">
        <v>643</v>
      </c>
      <c r="B329" s="13">
        <v>0</v>
      </c>
      <c r="C329" s="13">
        <v>100</v>
      </c>
    </row>
    <row r="330" spans="1:3" x14ac:dyDescent="0.3">
      <c r="A330" s="13" t="s">
        <v>644</v>
      </c>
      <c r="B330" s="13">
        <v>0</v>
      </c>
      <c r="C330" s="13">
        <v>100</v>
      </c>
    </row>
    <row r="331" spans="1:3" x14ac:dyDescent="0.3">
      <c r="A331" s="13" t="s">
        <v>645</v>
      </c>
      <c r="B331" s="13">
        <v>0</v>
      </c>
      <c r="C331" s="13">
        <v>100</v>
      </c>
    </row>
    <row r="332" spans="1:3" x14ac:dyDescent="0.3">
      <c r="A332" s="13" t="s">
        <v>646</v>
      </c>
      <c r="B332" s="13">
        <v>0</v>
      </c>
      <c r="C332" s="13">
        <v>100</v>
      </c>
    </row>
    <row r="333" spans="1:3" x14ac:dyDescent="0.3">
      <c r="A333" s="13" t="s">
        <v>647</v>
      </c>
      <c r="B333" s="13">
        <v>0</v>
      </c>
      <c r="C333" s="13">
        <v>100</v>
      </c>
    </row>
    <row r="334" spans="1:3" x14ac:dyDescent="0.3">
      <c r="A334" s="13" t="s">
        <v>648</v>
      </c>
      <c r="B334" s="13">
        <v>0</v>
      </c>
      <c r="C334" s="13">
        <v>100</v>
      </c>
    </row>
    <row r="335" spans="1:3" x14ac:dyDescent="0.3">
      <c r="A335" s="13" t="s">
        <v>649</v>
      </c>
      <c r="B335" s="13">
        <v>0</v>
      </c>
      <c r="C335" s="13">
        <v>100</v>
      </c>
    </row>
    <row r="336" spans="1:3" x14ac:dyDescent="0.3">
      <c r="A336" s="13" t="s">
        <v>650</v>
      </c>
      <c r="B336" s="13">
        <v>0</v>
      </c>
      <c r="C336" s="13">
        <v>100</v>
      </c>
    </row>
    <row r="337" spans="1:3" x14ac:dyDescent="0.3">
      <c r="A337" s="13" t="s">
        <v>651</v>
      </c>
      <c r="B337" s="13">
        <v>0</v>
      </c>
      <c r="C337" s="13">
        <v>100</v>
      </c>
    </row>
    <row r="338" spans="1:3" x14ac:dyDescent="0.3">
      <c r="A338" s="13" t="s">
        <v>652</v>
      </c>
      <c r="B338" s="13">
        <v>0</v>
      </c>
      <c r="C338" s="13">
        <v>100</v>
      </c>
    </row>
    <row r="339" spans="1:3" x14ac:dyDescent="0.3">
      <c r="A339" s="13" t="s">
        <v>653</v>
      </c>
      <c r="B339" s="13">
        <v>0</v>
      </c>
      <c r="C339" s="13">
        <v>100</v>
      </c>
    </row>
    <row r="340" spans="1:3" x14ac:dyDescent="0.3">
      <c r="A340" s="13" t="s">
        <v>654</v>
      </c>
      <c r="B340" s="13">
        <v>0</v>
      </c>
      <c r="C340" s="13">
        <v>100</v>
      </c>
    </row>
    <row r="341" spans="1:3" x14ac:dyDescent="0.3">
      <c r="A341" s="13" t="s">
        <v>655</v>
      </c>
      <c r="B341" s="13">
        <v>0</v>
      </c>
      <c r="C341" s="13">
        <v>100</v>
      </c>
    </row>
    <row r="342" spans="1:3" x14ac:dyDescent="0.3">
      <c r="A342" s="13" t="s">
        <v>656</v>
      </c>
      <c r="B342" s="13">
        <v>0</v>
      </c>
      <c r="C342" s="13">
        <v>100</v>
      </c>
    </row>
    <row r="343" spans="1:3" x14ac:dyDescent="0.3">
      <c r="A343" s="13" t="s">
        <v>657</v>
      </c>
      <c r="B343" s="13">
        <v>0</v>
      </c>
      <c r="C343" s="13">
        <v>100</v>
      </c>
    </row>
    <row r="344" spans="1:3" x14ac:dyDescent="0.3">
      <c r="A344" s="13" t="s">
        <v>658</v>
      </c>
      <c r="B344" s="13">
        <v>0</v>
      </c>
      <c r="C344" s="13">
        <v>100</v>
      </c>
    </row>
    <row r="345" spans="1:3" x14ac:dyDescent="0.3">
      <c r="A345" s="13" t="s">
        <v>659</v>
      </c>
      <c r="B345" s="13">
        <v>0</v>
      </c>
      <c r="C345" s="13">
        <v>100</v>
      </c>
    </row>
    <row r="346" spans="1:3" x14ac:dyDescent="0.3">
      <c r="A346" s="13" t="s">
        <v>660</v>
      </c>
      <c r="B346" s="13">
        <v>0</v>
      </c>
      <c r="C346" s="13">
        <v>100</v>
      </c>
    </row>
    <row r="347" spans="1:3" x14ac:dyDescent="0.3">
      <c r="A347" s="13" t="s">
        <v>661</v>
      </c>
      <c r="B347" s="13">
        <v>0</v>
      </c>
      <c r="C347" s="13">
        <v>100</v>
      </c>
    </row>
    <row r="348" spans="1:3" x14ac:dyDescent="0.3">
      <c r="A348" s="13" t="s">
        <v>662</v>
      </c>
      <c r="B348" s="13">
        <v>0</v>
      </c>
      <c r="C348" s="13">
        <v>100</v>
      </c>
    </row>
    <row r="349" spans="1:3" x14ac:dyDescent="0.3">
      <c r="A349" s="13" t="s">
        <v>663</v>
      </c>
      <c r="B349" s="13">
        <v>0</v>
      </c>
      <c r="C349" s="13">
        <v>100</v>
      </c>
    </row>
    <row r="350" spans="1:3" x14ac:dyDescent="0.3">
      <c r="A350" s="13" t="s">
        <v>664</v>
      </c>
      <c r="B350" s="13">
        <v>0</v>
      </c>
      <c r="C350" s="13">
        <v>100</v>
      </c>
    </row>
    <row r="351" spans="1:3" x14ac:dyDescent="0.3">
      <c r="A351" s="13" t="s">
        <v>665</v>
      </c>
      <c r="B351" s="13">
        <v>0</v>
      </c>
      <c r="C351" s="13">
        <v>100</v>
      </c>
    </row>
    <row r="352" spans="1:3" x14ac:dyDescent="0.3">
      <c r="A352" s="13" t="s">
        <v>666</v>
      </c>
      <c r="B352" s="13">
        <v>0</v>
      </c>
      <c r="C352" s="13">
        <v>100</v>
      </c>
    </row>
    <row r="353" spans="1:3" x14ac:dyDescent="0.3">
      <c r="A353" s="13" t="s">
        <v>667</v>
      </c>
      <c r="B353" s="13">
        <v>0</v>
      </c>
      <c r="C353" s="13">
        <v>100</v>
      </c>
    </row>
    <row r="354" spans="1:3" x14ac:dyDescent="0.3">
      <c r="A354" s="13" t="s">
        <v>668</v>
      </c>
      <c r="B354" s="13">
        <v>0</v>
      </c>
      <c r="C354" s="13">
        <v>100</v>
      </c>
    </row>
    <row r="355" spans="1:3" x14ac:dyDescent="0.3">
      <c r="A355" s="13" t="s">
        <v>669</v>
      </c>
      <c r="B355" s="13">
        <v>0</v>
      </c>
      <c r="C355" s="13">
        <v>100</v>
      </c>
    </row>
    <row r="356" spans="1:3" x14ac:dyDescent="0.3">
      <c r="A356" s="13" t="s">
        <v>670</v>
      </c>
      <c r="B356" s="13">
        <v>0</v>
      </c>
      <c r="C356" s="13">
        <v>100</v>
      </c>
    </row>
    <row r="357" spans="1:3" x14ac:dyDescent="0.3">
      <c r="A357" s="13" t="s">
        <v>671</v>
      </c>
      <c r="B357" s="13">
        <v>0</v>
      </c>
      <c r="C357" s="13">
        <v>100</v>
      </c>
    </row>
    <row r="358" spans="1:3" x14ac:dyDescent="0.3">
      <c r="A358" s="13" t="s">
        <v>672</v>
      </c>
      <c r="B358" s="13">
        <v>0</v>
      </c>
      <c r="C358" s="13">
        <v>100</v>
      </c>
    </row>
    <row r="359" spans="1:3" x14ac:dyDescent="0.3">
      <c r="A359" s="13" t="s">
        <v>673</v>
      </c>
      <c r="B359" s="13">
        <v>0</v>
      </c>
      <c r="C359" s="13">
        <v>100</v>
      </c>
    </row>
    <row r="360" spans="1:3" x14ac:dyDescent="0.3">
      <c r="A360" s="13" t="s">
        <v>674</v>
      </c>
      <c r="B360" s="13">
        <v>0</v>
      </c>
      <c r="C360" s="13">
        <v>100</v>
      </c>
    </row>
    <row r="361" spans="1:3" x14ac:dyDescent="0.3">
      <c r="A361" s="13" t="s">
        <v>675</v>
      </c>
      <c r="B361" s="13">
        <v>0</v>
      </c>
      <c r="C361" s="13">
        <v>100</v>
      </c>
    </row>
    <row r="362" spans="1:3" x14ac:dyDescent="0.3">
      <c r="A362" s="13" t="s">
        <v>676</v>
      </c>
      <c r="B362" s="13">
        <v>0</v>
      </c>
      <c r="C362" s="13">
        <v>100</v>
      </c>
    </row>
    <row r="363" spans="1:3" x14ac:dyDescent="0.3">
      <c r="A363" s="13" t="s">
        <v>677</v>
      </c>
      <c r="B363" s="13">
        <v>0</v>
      </c>
      <c r="C363" s="13">
        <v>100</v>
      </c>
    </row>
    <row r="364" spans="1:3" x14ac:dyDescent="0.3">
      <c r="A364" s="13" t="s">
        <v>678</v>
      </c>
      <c r="B364" s="13">
        <v>0</v>
      </c>
      <c r="C364" s="13">
        <v>100</v>
      </c>
    </row>
    <row r="365" spans="1:3" x14ac:dyDescent="0.3">
      <c r="A365" s="13" t="s">
        <v>679</v>
      </c>
      <c r="B365" s="13">
        <v>0</v>
      </c>
      <c r="C365" s="13">
        <v>100</v>
      </c>
    </row>
    <row r="366" spans="1:3" x14ac:dyDescent="0.3">
      <c r="A366" s="13" t="s">
        <v>680</v>
      </c>
      <c r="B366" s="13">
        <v>0</v>
      </c>
      <c r="C366" s="13">
        <v>100</v>
      </c>
    </row>
    <row r="367" spans="1:3" x14ac:dyDescent="0.3">
      <c r="A367" s="13" t="s">
        <v>681</v>
      </c>
      <c r="B367" s="13">
        <v>0</v>
      </c>
      <c r="C367" s="13">
        <v>100</v>
      </c>
    </row>
    <row r="368" spans="1:3" x14ac:dyDescent="0.3">
      <c r="A368" s="13" t="s">
        <v>682</v>
      </c>
      <c r="B368" s="13">
        <v>0</v>
      </c>
      <c r="C368" s="13">
        <v>100</v>
      </c>
    </row>
    <row r="369" spans="1:3" x14ac:dyDescent="0.3">
      <c r="A369" s="13" t="s">
        <v>683</v>
      </c>
      <c r="B369" s="13">
        <v>0</v>
      </c>
      <c r="C369" s="13">
        <v>100</v>
      </c>
    </row>
    <row r="370" spans="1:3" x14ac:dyDescent="0.3">
      <c r="A370" s="13" t="s">
        <v>684</v>
      </c>
      <c r="B370" s="13">
        <v>0</v>
      </c>
      <c r="C370" s="13">
        <v>100</v>
      </c>
    </row>
    <row r="371" spans="1:3" x14ac:dyDescent="0.3">
      <c r="A371" s="13" t="s">
        <v>685</v>
      </c>
      <c r="B371" s="13">
        <v>0</v>
      </c>
      <c r="C371" s="13">
        <v>100</v>
      </c>
    </row>
    <row r="372" spans="1:3" x14ac:dyDescent="0.3">
      <c r="A372" s="13" t="s">
        <v>686</v>
      </c>
      <c r="B372" s="13">
        <v>0</v>
      </c>
      <c r="C372" s="13">
        <v>100</v>
      </c>
    </row>
    <row r="373" spans="1:3" x14ac:dyDescent="0.3">
      <c r="A373" s="13" t="s">
        <v>687</v>
      </c>
      <c r="B373" s="13">
        <v>0</v>
      </c>
      <c r="C373" s="13">
        <v>100</v>
      </c>
    </row>
    <row r="374" spans="1:3" x14ac:dyDescent="0.3">
      <c r="A374" s="13" t="s">
        <v>688</v>
      </c>
      <c r="B374" s="13">
        <v>0</v>
      </c>
      <c r="C374" s="13">
        <v>100</v>
      </c>
    </row>
    <row r="375" spans="1:3" x14ac:dyDescent="0.3">
      <c r="A375" s="13" t="s">
        <v>689</v>
      </c>
      <c r="B375" s="13">
        <v>0</v>
      </c>
      <c r="C375" s="13">
        <v>100</v>
      </c>
    </row>
    <row r="376" spans="1:3" x14ac:dyDescent="0.3">
      <c r="A376" s="13" t="s">
        <v>690</v>
      </c>
      <c r="B376" s="13">
        <v>0</v>
      </c>
      <c r="C376" s="13">
        <v>100</v>
      </c>
    </row>
    <row r="377" spans="1:3" x14ac:dyDescent="0.3">
      <c r="A377" s="13" t="s">
        <v>691</v>
      </c>
      <c r="B377" s="13">
        <v>0</v>
      </c>
      <c r="C377" s="13">
        <v>100</v>
      </c>
    </row>
    <row r="378" spans="1:3" x14ac:dyDescent="0.3">
      <c r="A378" s="13" t="s">
        <v>692</v>
      </c>
      <c r="B378" s="13">
        <v>0</v>
      </c>
      <c r="C378" s="13">
        <v>100</v>
      </c>
    </row>
    <row r="379" spans="1:3" x14ac:dyDescent="0.3">
      <c r="A379" s="13" t="s">
        <v>693</v>
      </c>
      <c r="B379" s="13">
        <v>0</v>
      </c>
      <c r="C379" s="13">
        <v>100</v>
      </c>
    </row>
    <row r="380" spans="1:3" x14ac:dyDescent="0.3">
      <c r="A380" s="13" t="s">
        <v>694</v>
      </c>
      <c r="B380" s="13">
        <v>0</v>
      </c>
      <c r="C380" s="13">
        <v>100</v>
      </c>
    </row>
    <row r="381" spans="1:3" x14ac:dyDescent="0.3">
      <c r="A381" s="13" t="s">
        <v>695</v>
      </c>
      <c r="B381" s="13">
        <v>0</v>
      </c>
      <c r="C381" s="13">
        <v>100</v>
      </c>
    </row>
    <row r="382" spans="1:3" x14ac:dyDescent="0.3">
      <c r="A382" s="13" t="s">
        <v>696</v>
      </c>
      <c r="B382" s="13">
        <v>0</v>
      </c>
      <c r="C382" s="13">
        <v>100</v>
      </c>
    </row>
    <row r="383" spans="1:3" x14ac:dyDescent="0.3">
      <c r="A383" s="13" t="s">
        <v>697</v>
      </c>
      <c r="B383" s="13">
        <v>0</v>
      </c>
      <c r="C383" s="13">
        <v>100</v>
      </c>
    </row>
    <row r="384" spans="1:3" x14ac:dyDescent="0.3">
      <c r="A384" s="13" t="s">
        <v>698</v>
      </c>
      <c r="B384" s="13">
        <v>0</v>
      </c>
      <c r="C384" s="13">
        <v>100</v>
      </c>
    </row>
    <row r="385" spans="1:3" x14ac:dyDescent="0.3">
      <c r="A385" s="13" t="s">
        <v>699</v>
      </c>
      <c r="B385" s="13">
        <v>0</v>
      </c>
      <c r="C385" s="13">
        <v>100</v>
      </c>
    </row>
    <row r="386" spans="1:3" x14ac:dyDescent="0.3">
      <c r="A386" s="13" t="s">
        <v>700</v>
      </c>
      <c r="B386" s="13">
        <v>0</v>
      </c>
      <c r="C386" s="13">
        <v>100</v>
      </c>
    </row>
    <row r="387" spans="1:3" x14ac:dyDescent="0.3">
      <c r="A387" s="13" t="s">
        <v>701</v>
      </c>
      <c r="B387" s="13">
        <v>0</v>
      </c>
      <c r="C387" s="13">
        <v>100</v>
      </c>
    </row>
    <row r="388" spans="1:3" x14ac:dyDescent="0.3">
      <c r="A388" s="13" t="s">
        <v>702</v>
      </c>
      <c r="B388" s="13">
        <v>0</v>
      </c>
      <c r="C388" s="13">
        <v>100</v>
      </c>
    </row>
    <row r="389" spans="1:3" x14ac:dyDescent="0.3">
      <c r="A389" s="13" t="s">
        <v>703</v>
      </c>
      <c r="B389" s="13">
        <v>0</v>
      </c>
      <c r="C389" s="13">
        <v>100</v>
      </c>
    </row>
    <row r="390" spans="1:3" x14ac:dyDescent="0.3">
      <c r="A390" s="13" t="s">
        <v>704</v>
      </c>
      <c r="B390" s="13">
        <v>0</v>
      </c>
      <c r="C390" s="13">
        <v>100</v>
      </c>
    </row>
    <row r="391" spans="1:3" x14ac:dyDescent="0.3">
      <c r="A391" s="13" t="s">
        <v>705</v>
      </c>
      <c r="B391" s="13">
        <v>0</v>
      </c>
      <c r="C391" s="13">
        <v>100</v>
      </c>
    </row>
    <row r="392" spans="1:3" x14ac:dyDescent="0.3">
      <c r="A392" s="13" t="s">
        <v>706</v>
      </c>
      <c r="B392" s="13">
        <v>0</v>
      </c>
      <c r="C392" s="13">
        <v>100</v>
      </c>
    </row>
    <row r="393" spans="1:3" x14ac:dyDescent="0.3">
      <c r="A393" s="13" t="s">
        <v>707</v>
      </c>
      <c r="B393" s="13">
        <v>0</v>
      </c>
      <c r="C393" s="13">
        <v>100</v>
      </c>
    </row>
    <row r="394" spans="1:3" x14ac:dyDescent="0.3">
      <c r="A394" s="13" t="s">
        <v>708</v>
      </c>
      <c r="B394" s="13">
        <v>0</v>
      </c>
      <c r="C394" s="13">
        <v>100</v>
      </c>
    </row>
    <row r="395" spans="1:3" x14ac:dyDescent="0.3">
      <c r="A395" s="13" t="s">
        <v>709</v>
      </c>
      <c r="B395" s="13">
        <v>0</v>
      </c>
      <c r="C395" s="13">
        <v>100</v>
      </c>
    </row>
    <row r="396" spans="1:3" x14ac:dyDescent="0.3">
      <c r="A396" s="13" t="s">
        <v>710</v>
      </c>
      <c r="B396" s="13">
        <v>0</v>
      </c>
      <c r="C396" s="13">
        <v>100</v>
      </c>
    </row>
    <row r="397" spans="1:3" x14ac:dyDescent="0.3">
      <c r="A397" s="13" t="s">
        <v>711</v>
      </c>
      <c r="B397" s="13">
        <v>0</v>
      </c>
      <c r="C397" s="13">
        <v>100</v>
      </c>
    </row>
    <row r="398" spans="1:3" x14ac:dyDescent="0.3">
      <c r="A398" s="13" t="s">
        <v>712</v>
      </c>
      <c r="B398" s="13">
        <v>0</v>
      </c>
      <c r="C398" s="13">
        <v>100</v>
      </c>
    </row>
    <row r="399" spans="1:3" x14ac:dyDescent="0.3">
      <c r="A399" s="13" t="s">
        <v>713</v>
      </c>
      <c r="B399" s="13">
        <v>0</v>
      </c>
      <c r="C399" s="13">
        <v>100</v>
      </c>
    </row>
    <row r="400" spans="1:3" x14ac:dyDescent="0.3">
      <c r="A400" s="13" t="s">
        <v>714</v>
      </c>
      <c r="B400" s="13">
        <v>0</v>
      </c>
      <c r="C400" s="13">
        <v>100</v>
      </c>
    </row>
    <row r="401" spans="1:3" x14ac:dyDescent="0.3">
      <c r="A401" s="13" t="s">
        <v>715</v>
      </c>
      <c r="B401" s="13">
        <v>0</v>
      </c>
      <c r="C401" s="13">
        <v>100</v>
      </c>
    </row>
    <row r="402" spans="1:3" x14ac:dyDescent="0.3">
      <c r="A402" s="13" t="s">
        <v>716</v>
      </c>
      <c r="B402" s="13">
        <v>0</v>
      </c>
      <c r="C402" s="13">
        <v>100</v>
      </c>
    </row>
    <row r="403" spans="1:3" x14ac:dyDescent="0.3">
      <c r="A403" s="13" t="s">
        <v>717</v>
      </c>
      <c r="B403" s="13">
        <v>0</v>
      </c>
      <c r="C403" s="13">
        <v>100</v>
      </c>
    </row>
    <row r="404" spans="1:3" x14ac:dyDescent="0.3">
      <c r="A404" s="13" t="s">
        <v>718</v>
      </c>
      <c r="B404" s="13">
        <v>0</v>
      </c>
      <c r="C404" s="13">
        <v>100</v>
      </c>
    </row>
    <row r="405" spans="1:3" x14ac:dyDescent="0.3">
      <c r="A405" s="13" t="s">
        <v>719</v>
      </c>
      <c r="B405" s="13">
        <v>0</v>
      </c>
      <c r="C405" s="13">
        <v>100</v>
      </c>
    </row>
    <row r="406" spans="1:3" x14ac:dyDescent="0.3">
      <c r="A406" s="13" t="s">
        <v>720</v>
      </c>
      <c r="B406" s="13">
        <v>0</v>
      </c>
      <c r="C406" s="13">
        <v>100</v>
      </c>
    </row>
    <row r="407" spans="1:3" x14ac:dyDescent="0.3">
      <c r="A407" s="13" t="s">
        <v>721</v>
      </c>
      <c r="B407" s="13">
        <v>0</v>
      </c>
      <c r="C407" s="13">
        <v>100</v>
      </c>
    </row>
    <row r="408" spans="1:3" x14ac:dyDescent="0.3">
      <c r="A408" s="13" t="s">
        <v>722</v>
      </c>
      <c r="B408" s="13">
        <v>0</v>
      </c>
      <c r="C408" s="13">
        <v>100</v>
      </c>
    </row>
    <row r="409" spans="1:3" x14ac:dyDescent="0.3">
      <c r="A409" s="13" t="s">
        <v>723</v>
      </c>
      <c r="B409" s="13">
        <v>0</v>
      </c>
      <c r="C409" s="13">
        <v>100</v>
      </c>
    </row>
    <row r="410" spans="1:3" x14ac:dyDescent="0.3">
      <c r="A410" s="13" t="s">
        <v>724</v>
      </c>
      <c r="B410" s="13">
        <v>0</v>
      </c>
      <c r="C410" s="13">
        <v>100</v>
      </c>
    </row>
    <row r="411" spans="1:3" x14ac:dyDescent="0.3">
      <c r="A411" s="13" t="s">
        <v>725</v>
      </c>
      <c r="B411" s="13">
        <v>0</v>
      </c>
      <c r="C411" s="13">
        <v>100</v>
      </c>
    </row>
    <row r="412" spans="1:3" x14ac:dyDescent="0.3">
      <c r="A412" s="13" t="s">
        <v>726</v>
      </c>
      <c r="B412" s="13">
        <v>0</v>
      </c>
      <c r="C412" s="13">
        <v>100</v>
      </c>
    </row>
    <row r="413" spans="1:3" x14ac:dyDescent="0.3">
      <c r="A413" s="13" t="s">
        <v>727</v>
      </c>
      <c r="B413" s="13">
        <v>0</v>
      </c>
      <c r="C413" s="13">
        <v>100</v>
      </c>
    </row>
    <row r="414" spans="1:3" x14ac:dyDescent="0.3">
      <c r="A414" s="13" t="s">
        <v>728</v>
      </c>
      <c r="B414" s="13">
        <v>0</v>
      </c>
      <c r="C414" s="13">
        <v>100</v>
      </c>
    </row>
    <row r="415" spans="1:3" x14ac:dyDescent="0.3">
      <c r="A415" s="13" t="s">
        <v>729</v>
      </c>
      <c r="B415" s="13">
        <v>0</v>
      </c>
      <c r="C415" s="13">
        <v>100</v>
      </c>
    </row>
    <row r="416" spans="1:3" x14ac:dyDescent="0.3">
      <c r="A416" s="13" t="s">
        <v>730</v>
      </c>
      <c r="B416" s="13">
        <v>0</v>
      </c>
      <c r="C416" s="13">
        <v>100</v>
      </c>
    </row>
    <row r="417" spans="1:3" x14ac:dyDescent="0.3">
      <c r="A417" s="13" t="s">
        <v>731</v>
      </c>
      <c r="B417" s="13">
        <v>0</v>
      </c>
      <c r="C417" s="13">
        <v>100</v>
      </c>
    </row>
    <row r="418" spans="1:3" x14ac:dyDescent="0.3">
      <c r="A418" s="13" t="s">
        <v>732</v>
      </c>
      <c r="B418" s="13">
        <v>0</v>
      </c>
      <c r="C418" s="13">
        <v>100</v>
      </c>
    </row>
    <row r="419" spans="1:3" x14ac:dyDescent="0.3">
      <c r="A419" s="13" t="s">
        <v>733</v>
      </c>
      <c r="B419" s="13">
        <v>0</v>
      </c>
      <c r="C419" s="13">
        <v>100</v>
      </c>
    </row>
    <row r="420" spans="1:3" x14ac:dyDescent="0.3">
      <c r="A420" s="13" t="s">
        <v>734</v>
      </c>
      <c r="B420" s="13">
        <v>0</v>
      </c>
      <c r="C420" s="13">
        <v>100</v>
      </c>
    </row>
    <row r="421" spans="1:3" x14ac:dyDescent="0.3">
      <c r="A421" s="13" t="s">
        <v>735</v>
      </c>
      <c r="B421" s="13">
        <v>0</v>
      </c>
      <c r="C421" s="13">
        <v>100</v>
      </c>
    </row>
    <row r="422" spans="1:3" x14ac:dyDescent="0.3">
      <c r="A422" s="13" t="s">
        <v>736</v>
      </c>
      <c r="B422" s="13">
        <v>0</v>
      </c>
      <c r="C422" s="13">
        <v>100</v>
      </c>
    </row>
    <row r="423" spans="1:3" x14ac:dyDescent="0.3">
      <c r="A423" s="13" t="s">
        <v>737</v>
      </c>
      <c r="B423" s="13">
        <v>0</v>
      </c>
      <c r="C423" s="13">
        <v>100</v>
      </c>
    </row>
    <row r="424" spans="1:3" x14ac:dyDescent="0.3">
      <c r="A424" s="13" t="s">
        <v>738</v>
      </c>
      <c r="B424" s="13">
        <v>4.4000000000000004</v>
      </c>
      <c r="C424" s="13">
        <v>100</v>
      </c>
    </row>
    <row r="425" spans="1:3" x14ac:dyDescent="0.3">
      <c r="A425" s="13" t="s">
        <v>739</v>
      </c>
      <c r="B425" s="13">
        <v>0.1</v>
      </c>
      <c r="C425" s="13">
        <v>100</v>
      </c>
    </row>
    <row r="426" spans="1:3" x14ac:dyDescent="0.3">
      <c r="A426" s="13" t="s">
        <v>740</v>
      </c>
      <c r="B426" s="13">
        <v>0</v>
      </c>
      <c r="C426" s="13">
        <v>100</v>
      </c>
    </row>
    <row r="427" spans="1:3" x14ac:dyDescent="0.3">
      <c r="A427" s="13" t="s">
        <v>741</v>
      </c>
      <c r="B427" s="13">
        <v>0</v>
      </c>
      <c r="C427" s="13">
        <v>100</v>
      </c>
    </row>
    <row r="428" spans="1:3" x14ac:dyDescent="0.3">
      <c r="A428" s="13" t="s">
        <v>742</v>
      </c>
      <c r="B428" s="13">
        <v>0</v>
      </c>
      <c r="C428" s="13">
        <v>100</v>
      </c>
    </row>
    <row r="429" spans="1:3" x14ac:dyDescent="0.3">
      <c r="A429" s="13" t="s">
        <v>743</v>
      </c>
      <c r="B429" s="13">
        <v>0</v>
      </c>
      <c r="C429" s="13">
        <v>100</v>
      </c>
    </row>
    <row r="430" spans="1:3" x14ac:dyDescent="0.3">
      <c r="A430" s="13" t="s">
        <v>744</v>
      </c>
      <c r="B430" s="13">
        <v>0</v>
      </c>
      <c r="C430" s="13">
        <v>100</v>
      </c>
    </row>
    <row r="431" spans="1:3" x14ac:dyDescent="0.3">
      <c r="A431" s="13" t="s">
        <v>745</v>
      </c>
      <c r="B431" s="13">
        <v>0</v>
      </c>
      <c r="C431" s="13">
        <v>100</v>
      </c>
    </row>
    <row r="432" spans="1:3" x14ac:dyDescent="0.3">
      <c r="A432" s="13" t="s">
        <v>746</v>
      </c>
      <c r="B432" s="13">
        <v>0</v>
      </c>
      <c r="C432" s="13">
        <v>100</v>
      </c>
    </row>
    <row r="433" spans="1:3" x14ac:dyDescent="0.3">
      <c r="A433" s="13" t="s">
        <v>747</v>
      </c>
      <c r="B433" s="13">
        <v>0</v>
      </c>
      <c r="C433" s="13">
        <v>100</v>
      </c>
    </row>
    <row r="434" spans="1:3" x14ac:dyDescent="0.3">
      <c r="A434" s="13" t="s">
        <v>748</v>
      </c>
      <c r="B434" s="13">
        <v>0</v>
      </c>
      <c r="C434" s="13">
        <v>100</v>
      </c>
    </row>
    <row r="435" spans="1:3" x14ac:dyDescent="0.3">
      <c r="A435" s="13" t="s">
        <v>749</v>
      </c>
      <c r="B435" s="13">
        <v>0</v>
      </c>
      <c r="C435" s="13">
        <v>100</v>
      </c>
    </row>
    <row r="436" spans="1:3" x14ac:dyDescent="0.3">
      <c r="A436" s="13" t="s">
        <v>750</v>
      </c>
      <c r="B436" s="13">
        <v>0</v>
      </c>
      <c r="C436" s="13">
        <v>100</v>
      </c>
    </row>
    <row r="437" spans="1:3" x14ac:dyDescent="0.3">
      <c r="A437" s="13" t="s">
        <v>751</v>
      </c>
      <c r="B437" s="13">
        <v>0</v>
      </c>
      <c r="C437" s="13">
        <v>100</v>
      </c>
    </row>
    <row r="438" spans="1:3" x14ac:dyDescent="0.3">
      <c r="A438" s="13" t="s">
        <v>752</v>
      </c>
      <c r="B438" s="13">
        <v>0</v>
      </c>
      <c r="C438" s="13">
        <v>100</v>
      </c>
    </row>
    <row r="439" spans="1:3" x14ac:dyDescent="0.3">
      <c r="A439" s="13" t="s">
        <v>753</v>
      </c>
      <c r="B439" s="13">
        <v>0</v>
      </c>
      <c r="C439" s="13">
        <v>100</v>
      </c>
    </row>
    <row r="440" spans="1:3" x14ac:dyDescent="0.3">
      <c r="A440" s="13" t="s">
        <v>754</v>
      </c>
      <c r="B440" s="13">
        <v>0</v>
      </c>
      <c r="C440" s="13">
        <v>100</v>
      </c>
    </row>
    <row r="441" spans="1:3" x14ac:dyDescent="0.3">
      <c r="A441" s="13" t="s">
        <v>755</v>
      </c>
      <c r="B441" s="13">
        <v>0</v>
      </c>
      <c r="C441" s="13">
        <v>100</v>
      </c>
    </row>
    <row r="442" spans="1:3" x14ac:dyDescent="0.3">
      <c r="A442" s="13" t="s">
        <v>756</v>
      </c>
      <c r="B442" s="13">
        <v>0</v>
      </c>
      <c r="C442" s="13">
        <v>100</v>
      </c>
    </row>
    <row r="443" spans="1:3" x14ac:dyDescent="0.3">
      <c r="A443" s="13" t="s">
        <v>757</v>
      </c>
      <c r="B443" s="13">
        <v>0</v>
      </c>
      <c r="C443" s="13">
        <v>100</v>
      </c>
    </row>
    <row r="444" spans="1:3" x14ac:dyDescent="0.3">
      <c r="A444" s="13" t="s">
        <v>758</v>
      </c>
      <c r="B444" s="13">
        <v>0</v>
      </c>
      <c r="C444" s="13">
        <v>100</v>
      </c>
    </row>
    <row r="445" spans="1:3" x14ac:dyDescent="0.3">
      <c r="A445" s="13" t="s">
        <v>759</v>
      </c>
      <c r="B445" s="13">
        <v>0</v>
      </c>
      <c r="C445" s="13">
        <v>100</v>
      </c>
    </row>
    <row r="446" spans="1:3" x14ac:dyDescent="0.3">
      <c r="A446" s="13" t="s">
        <v>760</v>
      </c>
      <c r="B446" s="13">
        <v>0</v>
      </c>
      <c r="C446" s="13">
        <v>100</v>
      </c>
    </row>
    <row r="447" spans="1:3" x14ac:dyDescent="0.3">
      <c r="A447" s="13" t="s">
        <v>761</v>
      </c>
      <c r="B447" s="13">
        <v>0</v>
      </c>
      <c r="C447" s="13">
        <v>100</v>
      </c>
    </row>
    <row r="448" spans="1:3" x14ac:dyDescent="0.3">
      <c r="A448" s="13" t="s">
        <v>762</v>
      </c>
      <c r="B448" s="13">
        <v>0</v>
      </c>
      <c r="C448" s="13">
        <v>100</v>
      </c>
    </row>
    <row r="449" spans="1:3" x14ac:dyDescent="0.3">
      <c r="A449" s="13" t="s">
        <v>763</v>
      </c>
      <c r="B449" s="13">
        <v>0</v>
      </c>
      <c r="C449" s="13">
        <v>100</v>
      </c>
    </row>
    <row r="450" spans="1:3" x14ac:dyDescent="0.3">
      <c r="A450" s="13" t="s">
        <v>764</v>
      </c>
      <c r="B450" s="13">
        <v>0</v>
      </c>
      <c r="C450" s="13">
        <v>100</v>
      </c>
    </row>
    <row r="451" spans="1:3" x14ac:dyDescent="0.3">
      <c r="A451" s="13" t="s">
        <v>765</v>
      </c>
      <c r="B451" s="13">
        <v>0</v>
      </c>
      <c r="C451" s="13">
        <v>100</v>
      </c>
    </row>
    <row r="452" spans="1:3" x14ac:dyDescent="0.3">
      <c r="A452" s="13" t="s">
        <v>766</v>
      </c>
      <c r="B452" s="13">
        <v>0</v>
      </c>
      <c r="C452" s="13">
        <v>100</v>
      </c>
    </row>
    <row r="453" spans="1:3" x14ac:dyDescent="0.3">
      <c r="A453" s="13" t="s">
        <v>767</v>
      </c>
      <c r="B453" s="13">
        <v>0</v>
      </c>
      <c r="C453" s="13">
        <v>100</v>
      </c>
    </row>
    <row r="454" spans="1:3" x14ac:dyDescent="0.3">
      <c r="A454" s="13" t="s">
        <v>768</v>
      </c>
      <c r="B454" s="13">
        <v>0</v>
      </c>
      <c r="C454" s="13">
        <v>100</v>
      </c>
    </row>
    <row r="455" spans="1:3" x14ac:dyDescent="0.3">
      <c r="A455" s="13" t="s">
        <v>769</v>
      </c>
      <c r="B455" s="13">
        <v>0</v>
      </c>
      <c r="C455" s="13">
        <v>100</v>
      </c>
    </row>
    <row r="456" spans="1:3" x14ac:dyDescent="0.3">
      <c r="A456" s="13" t="s">
        <v>770</v>
      </c>
      <c r="B456" s="13">
        <v>0</v>
      </c>
      <c r="C456" s="13">
        <v>100</v>
      </c>
    </row>
    <row r="457" spans="1:3" x14ac:dyDescent="0.3">
      <c r="A457" s="13" t="s">
        <v>771</v>
      </c>
      <c r="B457" s="13">
        <v>0</v>
      </c>
      <c r="C457" s="13">
        <v>100</v>
      </c>
    </row>
    <row r="458" spans="1:3" x14ac:dyDescent="0.3">
      <c r="A458" s="13" t="s">
        <v>772</v>
      </c>
      <c r="B458" s="13">
        <v>0</v>
      </c>
      <c r="C458" s="13">
        <v>100</v>
      </c>
    </row>
    <row r="459" spans="1:3" x14ac:dyDescent="0.3">
      <c r="A459" s="13" t="s">
        <v>773</v>
      </c>
      <c r="B459" s="13">
        <v>0</v>
      </c>
      <c r="C459" s="13">
        <v>100</v>
      </c>
    </row>
    <row r="460" spans="1:3" x14ac:dyDescent="0.3">
      <c r="A460" s="13" t="s">
        <v>774</v>
      </c>
      <c r="B460" s="13">
        <v>0</v>
      </c>
      <c r="C460" s="13">
        <v>100</v>
      </c>
    </row>
    <row r="461" spans="1:3" x14ac:dyDescent="0.3">
      <c r="A461" s="13" t="s">
        <v>775</v>
      </c>
      <c r="B461" s="13">
        <v>0</v>
      </c>
      <c r="C461" s="13">
        <v>100</v>
      </c>
    </row>
    <row r="462" spans="1:3" x14ac:dyDescent="0.3">
      <c r="A462" s="13" t="s">
        <v>776</v>
      </c>
      <c r="B462" s="13">
        <v>0</v>
      </c>
      <c r="C462" s="13">
        <v>100</v>
      </c>
    </row>
    <row r="463" spans="1:3" x14ac:dyDescent="0.3">
      <c r="A463" s="13" t="s">
        <v>777</v>
      </c>
      <c r="B463" s="13">
        <v>0</v>
      </c>
      <c r="C463" s="13">
        <v>100</v>
      </c>
    </row>
    <row r="464" spans="1:3" x14ac:dyDescent="0.3">
      <c r="A464" s="13" t="s">
        <v>778</v>
      </c>
      <c r="B464" s="13">
        <v>0</v>
      </c>
      <c r="C464" s="13">
        <v>100</v>
      </c>
    </row>
    <row r="465" spans="1:3" x14ac:dyDescent="0.3">
      <c r="A465" s="13" t="s">
        <v>779</v>
      </c>
      <c r="B465" s="13">
        <v>0</v>
      </c>
      <c r="C465" s="13">
        <v>100</v>
      </c>
    </row>
    <row r="466" spans="1:3" x14ac:dyDescent="0.3">
      <c r="A466" s="13" t="s">
        <v>780</v>
      </c>
      <c r="B466" s="13">
        <v>0</v>
      </c>
      <c r="C466" s="13">
        <v>100</v>
      </c>
    </row>
    <row r="467" spans="1:3" x14ac:dyDescent="0.3">
      <c r="A467" s="13" t="s">
        <v>781</v>
      </c>
      <c r="B467" s="13">
        <v>0</v>
      </c>
      <c r="C467" s="13">
        <v>100</v>
      </c>
    </row>
    <row r="468" spans="1:3" x14ac:dyDescent="0.3">
      <c r="A468" s="13" t="s">
        <v>782</v>
      </c>
      <c r="B468" s="13">
        <v>0</v>
      </c>
      <c r="C468" s="13">
        <v>100</v>
      </c>
    </row>
    <row r="469" spans="1:3" x14ac:dyDescent="0.3">
      <c r="A469" s="13" t="s">
        <v>783</v>
      </c>
      <c r="B469" s="13">
        <v>0</v>
      </c>
      <c r="C469" s="13">
        <v>100</v>
      </c>
    </row>
    <row r="470" spans="1:3" x14ac:dyDescent="0.3">
      <c r="A470" s="13" t="s">
        <v>784</v>
      </c>
      <c r="B470" s="13">
        <v>0</v>
      </c>
      <c r="C470" s="13">
        <v>100</v>
      </c>
    </row>
    <row r="471" spans="1:3" x14ac:dyDescent="0.3">
      <c r="A471" s="13" t="s">
        <v>785</v>
      </c>
      <c r="B471" s="13">
        <v>0</v>
      </c>
      <c r="C471" s="13">
        <v>100</v>
      </c>
    </row>
    <row r="472" spans="1:3" x14ac:dyDescent="0.3">
      <c r="A472" s="13" t="s">
        <v>786</v>
      </c>
      <c r="B472" s="13">
        <v>0</v>
      </c>
      <c r="C472" s="13">
        <v>100</v>
      </c>
    </row>
    <row r="473" spans="1:3" x14ac:dyDescent="0.3">
      <c r="A473" s="13" t="s">
        <v>787</v>
      </c>
      <c r="B473" s="13">
        <v>0</v>
      </c>
      <c r="C473" s="13">
        <v>100</v>
      </c>
    </row>
    <row r="474" spans="1:3" x14ac:dyDescent="0.3">
      <c r="A474" s="13" t="s">
        <v>788</v>
      </c>
      <c r="B474" s="13">
        <v>0</v>
      </c>
      <c r="C474" s="13">
        <v>100</v>
      </c>
    </row>
    <row r="475" spans="1:3" x14ac:dyDescent="0.3">
      <c r="A475" s="13" t="s">
        <v>789</v>
      </c>
      <c r="B475" s="13">
        <v>0</v>
      </c>
      <c r="C475" s="13">
        <v>100</v>
      </c>
    </row>
    <row r="476" spans="1:3" x14ac:dyDescent="0.3">
      <c r="A476" s="13" t="s">
        <v>790</v>
      </c>
      <c r="B476" s="13">
        <v>0</v>
      </c>
      <c r="C476" s="13">
        <v>100</v>
      </c>
    </row>
    <row r="477" spans="1:3" x14ac:dyDescent="0.3">
      <c r="A477" s="13" t="s">
        <v>791</v>
      </c>
      <c r="B477" s="13">
        <v>0</v>
      </c>
      <c r="C477" s="13">
        <v>100</v>
      </c>
    </row>
    <row r="478" spans="1:3" x14ac:dyDescent="0.3">
      <c r="A478" s="13" t="s">
        <v>792</v>
      </c>
      <c r="B478" s="13">
        <v>0</v>
      </c>
      <c r="C478" s="13">
        <v>100</v>
      </c>
    </row>
    <row r="479" spans="1:3" x14ac:dyDescent="0.3">
      <c r="A479" s="13" t="s">
        <v>793</v>
      </c>
      <c r="B479" s="13">
        <v>0</v>
      </c>
      <c r="C479" s="13">
        <v>100</v>
      </c>
    </row>
    <row r="480" spans="1:3" x14ac:dyDescent="0.3">
      <c r="A480" s="13" t="s">
        <v>794</v>
      </c>
      <c r="B480" s="13">
        <v>0</v>
      </c>
      <c r="C480" s="13">
        <v>100</v>
      </c>
    </row>
    <row r="481" spans="1:3" x14ac:dyDescent="0.3">
      <c r="A481" s="13" t="s">
        <v>795</v>
      </c>
      <c r="B481" s="13">
        <v>0</v>
      </c>
      <c r="C481" s="13">
        <v>100</v>
      </c>
    </row>
    <row r="482" spans="1:3" x14ac:dyDescent="0.3">
      <c r="A482" s="13" t="s">
        <v>796</v>
      </c>
      <c r="B482" s="13">
        <v>0</v>
      </c>
      <c r="C482" s="13">
        <v>100</v>
      </c>
    </row>
    <row r="483" spans="1:3" x14ac:dyDescent="0.3">
      <c r="A483" s="13" t="s">
        <v>797</v>
      </c>
      <c r="B483" s="13">
        <v>0</v>
      </c>
      <c r="C483" s="13">
        <v>100</v>
      </c>
    </row>
    <row r="484" spans="1:3" x14ac:dyDescent="0.3">
      <c r="A484" s="13" t="s">
        <v>798</v>
      </c>
      <c r="B484" s="13">
        <v>0</v>
      </c>
      <c r="C484" s="13">
        <v>100</v>
      </c>
    </row>
    <row r="485" spans="1:3" x14ac:dyDescent="0.3">
      <c r="A485" s="13" t="s">
        <v>799</v>
      </c>
      <c r="B485" s="13">
        <v>0</v>
      </c>
      <c r="C485" s="13">
        <v>100</v>
      </c>
    </row>
    <row r="486" spans="1:3" x14ac:dyDescent="0.3">
      <c r="A486" s="13" t="s">
        <v>800</v>
      </c>
      <c r="B486" s="13">
        <v>0</v>
      </c>
      <c r="C486" s="13">
        <v>100</v>
      </c>
    </row>
    <row r="487" spans="1:3" x14ac:dyDescent="0.3">
      <c r="A487" s="13" t="s">
        <v>801</v>
      </c>
      <c r="B487" s="13">
        <v>0</v>
      </c>
      <c r="C487" s="13">
        <v>100</v>
      </c>
    </row>
    <row r="488" spans="1:3" x14ac:dyDescent="0.3">
      <c r="A488" s="13" t="s">
        <v>802</v>
      </c>
      <c r="B488" s="13">
        <v>0</v>
      </c>
      <c r="C488" s="13">
        <v>100</v>
      </c>
    </row>
    <row r="489" spans="1:3" x14ac:dyDescent="0.3">
      <c r="A489" s="13" t="s">
        <v>803</v>
      </c>
      <c r="B489" s="13">
        <v>0</v>
      </c>
      <c r="C489" s="13">
        <v>100</v>
      </c>
    </row>
    <row r="490" spans="1:3" x14ac:dyDescent="0.3">
      <c r="A490" s="13" t="s">
        <v>804</v>
      </c>
      <c r="B490" s="13">
        <v>0</v>
      </c>
      <c r="C490" s="13">
        <v>100</v>
      </c>
    </row>
    <row r="491" spans="1:3" x14ac:dyDescent="0.3">
      <c r="A491" s="13" t="s">
        <v>805</v>
      </c>
      <c r="B491" s="13">
        <v>0</v>
      </c>
      <c r="C491" s="13">
        <v>100</v>
      </c>
    </row>
    <row r="492" spans="1:3" x14ac:dyDescent="0.3">
      <c r="A492" s="13" t="s">
        <v>806</v>
      </c>
      <c r="B492" s="13">
        <v>13.2</v>
      </c>
      <c r="C492" s="13">
        <v>100</v>
      </c>
    </row>
    <row r="493" spans="1:3" x14ac:dyDescent="0.3">
      <c r="A493" s="13" t="s">
        <v>807</v>
      </c>
      <c r="B493" s="13">
        <v>0</v>
      </c>
      <c r="C493" s="13">
        <v>100</v>
      </c>
    </row>
    <row r="494" spans="1:3" x14ac:dyDescent="0.3">
      <c r="A494" s="13" t="s">
        <v>808</v>
      </c>
      <c r="B494" s="13">
        <v>0.1</v>
      </c>
      <c r="C494" s="13">
        <v>100</v>
      </c>
    </row>
    <row r="495" spans="1:3" x14ac:dyDescent="0.3">
      <c r="A495" s="13" t="s">
        <v>809</v>
      </c>
      <c r="B495" s="13">
        <v>0</v>
      </c>
      <c r="C495" s="13">
        <v>100</v>
      </c>
    </row>
    <row r="496" spans="1:3" x14ac:dyDescent="0.3">
      <c r="A496" s="13" t="s">
        <v>810</v>
      </c>
      <c r="B496" s="13">
        <v>0</v>
      </c>
      <c r="C496" s="13">
        <v>100</v>
      </c>
    </row>
    <row r="497" spans="1:3" x14ac:dyDescent="0.3">
      <c r="A497" s="13" t="s">
        <v>811</v>
      </c>
      <c r="B497" s="13">
        <v>0</v>
      </c>
      <c r="C497" s="13">
        <v>100</v>
      </c>
    </row>
    <row r="498" spans="1:3" x14ac:dyDescent="0.3">
      <c r="A498" s="13" t="s">
        <v>812</v>
      </c>
      <c r="B498" s="13">
        <v>0</v>
      </c>
      <c r="C498" s="13">
        <v>100</v>
      </c>
    </row>
    <row r="499" spans="1:3" x14ac:dyDescent="0.3">
      <c r="A499" s="13" t="s">
        <v>813</v>
      </c>
      <c r="B499" s="13">
        <v>23.7</v>
      </c>
      <c r="C499" s="13">
        <v>100</v>
      </c>
    </row>
    <row r="500" spans="1:3" x14ac:dyDescent="0.3">
      <c r="A500" s="13" t="s">
        <v>814</v>
      </c>
      <c r="B500" s="13">
        <v>0.1</v>
      </c>
      <c r="C500" s="13">
        <v>100</v>
      </c>
    </row>
    <row r="501" spans="1:3" x14ac:dyDescent="0.3">
      <c r="A501" s="13" t="s">
        <v>815</v>
      </c>
      <c r="B501" s="13">
        <v>0.1</v>
      </c>
      <c r="C501" s="13">
        <v>100</v>
      </c>
    </row>
    <row r="502" spans="1:3" x14ac:dyDescent="0.3">
      <c r="A502" s="13" t="s">
        <v>816</v>
      </c>
      <c r="B502" s="13">
        <v>0</v>
      </c>
      <c r="C502" s="13">
        <v>100</v>
      </c>
    </row>
    <row r="503" spans="1:3" x14ac:dyDescent="0.3">
      <c r="A503" s="13" t="s">
        <v>817</v>
      </c>
      <c r="B503" s="13">
        <v>0</v>
      </c>
      <c r="C503" s="13">
        <v>100</v>
      </c>
    </row>
    <row r="504" spans="1:3" x14ac:dyDescent="0.3">
      <c r="A504" s="13" t="s">
        <v>818</v>
      </c>
      <c r="B504" s="13">
        <v>0</v>
      </c>
      <c r="C504" s="13">
        <v>100</v>
      </c>
    </row>
    <row r="505" spans="1:3" x14ac:dyDescent="0.3">
      <c r="A505" s="13" t="s">
        <v>819</v>
      </c>
      <c r="B505" s="13">
        <v>0</v>
      </c>
      <c r="C505" s="13">
        <v>100</v>
      </c>
    </row>
    <row r="506" spans="1:3" x14ac:dyDescent="0.3">
      <c r="A506" s="13" t="s">
        <v>820</v>
      </c>
      <c r="B506" s="13">
        <v>0</v>
      </c>
      <c r="C506" s="13">
        <v>100</v>
      </c>
    </row>
    <row r="507" spans="1:3" x14ac:dyDescent="0.3">
      <c r="A507" s="13" t="s">
        <v>821</v>
      </c>
      <c r="B507" s="13">
        <v>0</v>
      </c>
      <c r="C507" s="13">
        <v>100</v>
      </c>
    </row>
    <row r="508" spans="1:3" x14ac:dyDescent="0.3">
      <c r="A508" s="13" t="s">
        <v>822</v>
      </c>
      <c r="B508" s="13">
        <v>0</v>
      </c>
      <c r="C508" s="13">
        <v>100</v>
      </c>
    </row>
    <row r="509" spans="1:3" x14ac:dyDescent="0.3">
      <c r="A509" s="13" t="s">
        <v>823</v>
      </c>
      <c r="B509" s="13">
        <v>0</v>
      </c>
      <c r="C509" s="13">
        <v>100</v>
      </c>
    </row>
    <row r="510" spans="1:3" x14ac:dyDescent="0.3">
      <c r="A510" s="13" t="s">
        <v>824</v>
      </c>
      <c r="B510" s="13">
        <v>0</v>
      </c>
      <c r="C510" s="13">
        <v>100</v>
      </c>
    </row>
    <row r="511" spans="1:3" x14ac:dyDescent="0.3">
      <c r="A511" s="13" t="s">
        <v>825</v>
      </c>
      <c r="B511" s="13">
        <v>0</v>
      </c>
      <c r="C511" s="13">
        <v>100</v>
      </c>
    </row>
    <row r="512" spans="1:3" x14ac:dyDescent="0.3">
      <c r="A512" s="13" t="s">
        <v>826</v>
      </c>
      <c r="B512" s="13">
        <v>18.100000000000001</v>
      </c>
      <c r="C512" s="13">
        <v>100</v>
      </c>
    </row>
    <row r="513" spans="1:3" x14ac:dyDescent="0.3">
      <c r="A513" s="13" t="s">
        <v>827</v>
      </c>
      <c r="B513" s="13">
        <v>13.2</v>
      </c>
      <c r="C513" s="13">
        <v>100</v>
      </c>
    </row>
    <row r="514" spans="1:3" x14ac:dyDescent="0.3">
      <c r="A514" s="13" t="s">
        <v>828</v>
      </c>
      <c r="B514" s="13">
        <v>26.8</v>
      </c>
      <c r="C514" s="13">
        <v>100</v>
      </c>
    </row>
    <row r="515" spans="1:3" x14ac:dyDescent="0.3">
      <c r="A515" s="13" t="s">
        <v>829</v>
      </c>
      <c r="B515" s="13">
        <v>4.2</v>
      </c>
      <c r="C515" s="13">
        <v>100</v>
      </c>
    </row>
    <row r="516" spans="1:3" x14ac:dyDescent="0.3">
      <c r="A516" s="13" t="s">
        <v>830</v>
      </c>
      <c r="B516" s="13">
        <v>0</v>
      </c>
      <c r="C516" s="13">
        <v>100</v>
      </c>
    </row>
    <row r="517" spans="1:3" x14ac:dyDescent="0.3">
      <c r="A517" s="13" t="s">
        <v>831</v>
      </c>
      <c r="B517" s="13">
        <v>0</v>
      </c>
      <c r="C517" s="13">
        <v>100</v>
      </c>
    </row>
    <row r="518" spans="1:3" x14ac:dyDescent="0.3">
      <c r="A518" s="13" t="s">
        <v>832</v>
      </c>
      <c r="B518" s="13">
        <v>2.5</v>
      </c>
      <c r="C518" s="13">
        <v>100</v>
      </c>
    </row>
    <row r="519" spans="1:3" x14ac:dyDescent="0.3">
      <c r="A519" s="13" t="s">
        <v>833</v>
      </c>
      <c r="B519" s="13">
        <v>0</v>
      </c>
      <c r="C519" s="13">
        <v>100</v>
      </c>
    </row>
    <row r="520" spans="1:3" x14ac:dyDescent="0.3">
      <c r="A520" s="13" t="s">
        <v>834</v>
      </c>
      <c r="B520" s="13">
        <v>0</v>
      </c>
      <c r="C520" s="13">
        <v>100</v>
      </c>
    </row>
    <row r="521" spans="1:3" x14ac:dyDescent="0.3">
      <c r="A521" s="13" t="s">
        <v>835</v>
      </c>
      <c r="B521" s="13">
        <v>0</v>
      </c>
      <c r="C521" s="13">
        <v>100</v>
      </c>
    </row>
    <row r="522" spans="1:3" x14ac:dyDescent="0.3">
      <c r="A522" s="13" t="s">
        <v>836</v>
      </c>
      <c r="B522" s="13">
        <v>0</v>
      </c>
      <c r="C522" s="13">
        <v>100</v>
      </c>
    </row>
    <row r="523" spans="1:3" x14ac:dyDescent="0.3">
      <c r="A523" s="13" t="s">
        <v>837</v>
      </c>
      <c r="B523" s="13">
        <v>0</v>
      </c>
      <c r="C523" s="13">
        <v>100</v>
      </c>
    </row>
    <row r="524" spans="1:3" x14ac:dyDescent="0.3">
      <c r="A524" s="13" t="s">
        <v>838</v>
      </c>
      <c r="B524" s="13">
        <v>0</v>
      </c>
      <c r="C524" s="13">
        <v>100</v>
      </c>
    </row>
    <row r="525" spans="1:3" x14ac:dyDescent="0.3">
      <c r="A525" s="13" t="s">
        <v>839</v>
      </c>
      <c r="B525" s="13">
        <v>0</v>
      </c>
      <c r="C525" s="13">
        <v>100</v>
      </c>
    </row>
    <row r="526" spans="1:3" x14ac:dyDescent="0.3">
      <c r="A526" s="13" t="s">
        <v>840</v>
      </c>
      <c r="B526" s="13">
        <v>0</v>
      </c>
      <c r="C526" s="13">
        <v>100</v>
      </c>
    </row>
    <row r="527" spans="1:3" x14ac:dyDescent="0.3">
      <c r="A527" s="13" t="s">
        <v>841</v>
      </c>
      <c r="B527" s="13">
        <v>0</v>
      </c>
      <c r="C527" s="13">
        <v>100</v>
      </c>
    </row>
    <row r="528" spans="1:3" x14ac:dyDescent="0.3">
      <c r="A528" s="13" t="s">
        <v>842</v>
      </c>
      <c r="B528" s="13">
        <v>0</v>
      </c>
      <c r="C528" s="13">
        <v>100</v>
      </c>
    </row>
    <row r="529" spans="1:3" x14ac:dyDescent="0.3">
      <c r="A529" s="13" t="s">
        <v>843</v>
      </c>
      <c r="B529" s="13">
        <v>0</v>
      </c>
      <c r="C529" s="13">
        <v>100</v>
      </c>
    </row>
    <row r="530" spans="1:3" x14ac:dyDescent="0.3">
      <c r="A530" s="13" t="s">
        <v>844</v>
      </c>
      <c r="B530" s="13">
        <v>0</v>
      </c>
      <c r="C530" s="13">
        <v>100</v>
      </c>
    </row>
    <row r="531" spans="1:3" x14ac:dyDescent="0.3">
      <c r="A531" s="13" t="s">
        <v>845</v>
      </c>
      <c r="B531" s="13">
        <v>9.3000000000000007</v>
      </c>
      <c r="C531" s="13">
        <v>100</v>
      </c>
    </row>
    <row r="532" spans="1:3" x14ac:dyDescent="0.3">
      <c r="A532" s="13" t="s">
        <v>846</v>
      </c>
      <c r="B532" s="13">
        <v>14.7</v>
      </c>
      <c r="C532" s="13">
        <v>100</v>
      </c>
    </row>
    <row r="533" spans="1:3" x14ac:dyDescent="0.3">
      <c r="A533" s="13" t="s">
        <v>847</v>
      </c>
      <c r="B533" s="13">
        <v>0.1</v>
      </c>
      <c r="C533" s="13">
        <v>100</v>
      </c>
    </row>
    <row r="534" spans="1:3" x14ac:dyDescent="0.3">
      <c r="A534" s="13" t="s">
        <v>848</v>
      </c>
      <c r="B534" s="13">
        <v>0</v>
      </c>
      <c r="C534" s="13">
        <v>100</v>
      </c>
    </row>
    <row r="535" spans="1:3" x14ac:dyDescent="0.3">
      <c r="A535" s="13" t="s">
        <v>849</v>
      </c>
      <c r="B535" s="13">
        <v>0</v>
      </c>
      <c r="C535" s="13">
        <v>25</v>
      </c>
    </row>
    <row r="536" spans="1:3" x14ac:dyDescent="0.3">
      <c r="A536" s="13" t="s">
        <v>850</v>
      </c>
    </row>
    <row r="537" spans="1:3" x14ac:dyDescent="0.3">
      <c r="A537" s="13" t="s">
        <v>851</v>
      </c>
      <c r="B537" s="13">
        <v>0.1</v>
      </c>
      <c r="C537" s="13">
        <v>63</v>
      </c>
    </row>
    <row r="538" spans="1:3" x14ac:dyDescent="0.3">
      <c r="A538" s="13" t="s">
        <v>852</v>
      </c>
      <c r="B538" s="13">
        <v>0</v>
      </c>
      <c r="C538" s="13">
        <v>100</v>
      </c>
    </row>
    <row r="539" spans="1:3" x14ac:dyDescent="0.3">
      <c r="A539" s="13" t="s">
        <v>853</v>
      </c>
      <c r="B539" s="13">
        <v>0</v>
      </c>
      <c r="C539" s="13">
        <v>100</v>
      </c>
    </row>
    <row r="540" spans="1:3" x14ac:dyDescent="0.3">
      <c r="A540" s="13" t="s">
        <v>854</v>
      </c>
      <c r="B540" s="13">
        <v>3.6</v>
      </c>
      <c r="C540" s="13">
        <v>100</v>
      </c>
    </row>
    <row r="541" spans="1:3" x14ac:dyDescent="0.3">
      <c r="A541" s="13" t="s">
        <v>855</v>
      </c>
      <c r="B541" s="13">
        <v>25.3</v>
      </c>
      <c r="C541" s="13">
        <v>100</v>
      </c>
    </row>
    <row r="542" spans="1:3" x14ac:dyDescent="0.3">
      <c r="A542" s="13" t="s">
        <v>856</v>
      </c>
      <c r="B542" s="13">
        <v>3.8</v>
      </c>
      <c r="C542" s="13">
        <v>100</v>
      </c>
    </row>
    <row r="543" spans="1:3" x14ac:dyDescent="0.3">
      <c r="A543" s="13" t="s">
        <v>857</v>
      </c>
      <c r="B543" s="13">
        <v>0.1</v>
      </c>
      <c r="C543" s="13">
        <v>100</v>
      </c>
    </row>
    <row r="544" spans="1:3" x14ac:dyDescent="0.3">
      <c r="A544" s="13" t="s">
        <v>858</v>
      </c>
      <c r="B544" s="13">
        <v>44.5</v>
      </c>
      <c r="C544" s="13">
        <v>100</v>
      </c>
    </row>
    <row r="545" spans="1:3" x14ac:dyDescent="0.3">
      <c r="A545" s="13" t="s">
        <v>859</v>
      </c>
      <c r="B545" s="13">
        <v>14.7</v>
      </c>
      <c r="C545" s="13">
        <v>100</v>
      </c>
    </row>
    <row r="546" spans="1:3" x14ac:dyDescent="0.3">
      <c r="A546" s="13" t="s">
        <v>860</v>
      </c>
      <c r="B546" s="13">
        <v>0</v>
      </c>
      <c r="C546" s="13">
        <v>58</v>
      </c>
    </row>
    <row r="547" spans="1:3" x14ac:dyDescent="0.3">
      <c r="A547" s="13" t="s">
        <v>861</v>
      </c>
      <c r="B547" s="13">
        <v>0</v>
      </c>
      <c r="C547" s="13">
        <v>100</v>
      </c>
    </row>
    <row r="548" spans="1:3" x14ac:dyDescent="0.3">
      <c r="A548" s="13" t="s">
        <v>862</v>
      </c>
      <c r="B548" s="13">
        <v>0</v>
      </c>
      <c r="C548" s="13">
        <v>100</v>
      </c>
    </row>
    <row r="549" spans="1:3" x14ac:dyDescent="0.3">
      <c r="A549" s="13" t="s">
        <v>863</v>
      </c>
      <c r="B549" s="13">
        <v>0</v>
      </c>
      <c r="C549" s="13">
        <v>100</v>
      </c>
    </row>
    <row r="550" spans="1:3" x14ac:dyDescent="0.3">
      <c r="A550" s="13" t="s">
        <v>864</v>
      </c>
      <c r="B550" s="13">
        <v>0</v>
      </c>
      <c r="C550" s="13">
        <v>100</v>
      </c>
    </row>
    <row r="551" spans="1:3" x14ac:dyDescent="0.3">
      <c r="A551" s="13" t="s">
        <v>865</v>
      </c>
      <c r="B551" s="13">
        <v>0</v>
      </c>
      <c r="C551" s="13">
        <v>100</v>
      </c>
    </row>
    <row r="552" spans="1:3" x14ac:dyDescent="0.3">
      <c r="A552" s="13" t="s">
        <v>866</v>
      </c>
      <c r="B552" s="13">
        <v>0</v>
      </c>
      <c r="C552" s="13">
        <v>100</v>
      </c>
    </row>
    <row r="553" spans="1:3" x14ac:dyDescent="0.3">
      <c r="A553" s="13" t="s">
        <v>867</v>
      </c>
      <c r="B553" s="13">
        <v>0</v>
      </c>
      <c r="C553" s="13">
        <v>100</v>
      </c>
    </row>
    <row r="554" spans="1:3" x14ac:dyDescent="0.3">
      <c r="A554" s="13" t="s">
        <v>868</v>
      </c>
      <c r="B554" s="13">
        <v>0</v>
      </c>
      <c r="C554" s="13">
        <v>58</v>
      </c>
    </row>
    <row r="555" spans="1:3" x14ac:dyDescent="0.3">
      <c r="A555" s="13" t="s">
        <v>869</v>
      </c>
      <c r="B555" s="13">
        <v>0</v>
      </c>
      <c r="C555" s="13">
        <v>88</v>
      </c>
    </row>
    <row r="556" spans="1:3" x14ac:dyDescent="0.3">
      <c r="A556" s="13" t="s">
        <v>870</v>
      </c>
      <c r="B556" s="13">
        <v>0</v>
      </c>
      <c r="C556" s="13">
        <v>100</v>
      </c>
    </row>
    <row r="557" spans="1:3" x14ac:dyDescent="0.3">
      <c r="A557" s="13" t="s">
        <v>871</v>
      </c>
      <c r="B557" s="13">
        <v>0</v>
      </c>
      <c r="C557" s="13">
        <v>100</v>
      </c>
    </row>
    <row r="558" spans="1:3" x14ac:dyDescent="0.3">
      <c r="A558" s="13" t="s">
        <v>872</v>
      </c>
      <c r="B558" s="13">
        <v>0</v>
      </c>
      <c r="C558" s="13">
        <v>100</v>
      </c>
    </row>
    <row r="559" spans="1:3" x14ac:dyDescent="0.3">
      <c r="A559" s="13" t="s">
        <v>873</v>
      </c>
      <c r="B559" s="13">
        <v>0</v>
      </c>
      <c r="C559" s="13">
        <v>100</v>
      </c>
    </row>
    <row r="560" spans="1:3" x14ac:dyDescent="0.3">
      <c r="A560" s="13" t="s">
        <v>874</v>
      </c>
      <c r="B560" s="13">
        <v>0</v>
      </c>
      <c r="C560" s="13">
        <v>100</v>
      </c>
    </row>
    <row r="561" spans="1:3" x14ac:dyDescent="0.3">
      <c r="A561" s="13" t="s">
        <v>875</v>
      </c>
      <c r="B561" s="13">
        <v>0</v>
      </c>
      <c r="C561" s="13">
        <v>100</v>
      </c>
    </row>
    <row r="562" spans="1:3" x14ac:dyDescent="0.3">
      <c r="A562" s="13" t="s">
        <v>876</v>
      </c>
      <c r="B562" s="13">
        <v>0</v>
      </c>
      <c r="C562" s="13">
        <v>100</v>
      </c>
    </row>
    <row r="563" spans="1:3" x14ac:dyDescent="0.3">
      <c r="A563" s="13" t="s">
        <v>877</v>
      </c>
      <c r="B563" s="13">
        <v>0</v>
      </c>
      <c r="C563" s="13">
        <v>100</v>
      </c>
    </row>
    <row r="564" spans="1:3" x14ac:dyDescent="0.3">
      <c r="A564" s="13" t="s">
        <v>878</v>
      </c>
      <c r="B564" s="13">
        <v>0</v>
      </c>
      <c r="C564" s="13">
        <v>100</v>
      </c>
    </row>
    <row r="565" spans="1:3" x14ac:dyDescent="0.3">
      <c r="A565" s="13" t="s">
        <v>879</v>
      </c>
      <c r="B565" s="13">
        <v>0.1</v>
      </c>
      <c r="C565" s="13">
        <v>100</v>
      </c>
    </row>
    <row r="566" spans="1:3" x14ac:dyDescent="0.3">
      <c r="A566" s="13" t="s">
        <v>880</v>
      </c>
      <c r="B566" s="13">
        <v>0</v>
      </c>
      <c r="C566" s="13">
        <v>100</v>
      </c>
    </row>
    <row r="567" spans="1:3" x14ac:dyDescent="0.3">
      <c r="A567" s="13" t="s">
        <v>881</v>
      </c>
      <c r="B567" s="13">
        <v>0</v>
      </c>
      <c r="C567" s="13">
        <v>100</v>
      </c>
    </row>
    <row r="568" spans="1:3" x14ac:dyDescent="0.3">
      <c r="A568" s="13" t="s">
        <v>882</v>
      </c>
      <c r="B568" s="13">
        <v>0.1</v>
      </c>
      <c r="C568" s="13">
        <v>100</v>
      </c>
    </row>
    <row r="569" spans="1:3" x14ac:dyDescent="0.3">
      <c r="A569" s="13" t="s">
        <v>883</v>
      </c>
      <c r="B569" s="13">
        <v>0</v>
      </c>
      <c r="C569" s="13">
        <v>100</v>
      </c>
    </row>
    <row r="570" spans="1:3" x14ac:dyDescent="0.3">
      <c r="A570" s="13" t="s">
        <v>884</v>
      </c>
      <c r="B570" s="13">
        <v>0</v>
      </c>
      <c r="C570" s="13">
        <v>100</v>
      </c>
    </row>
    <row r="571" spans="1:3" x14ac:dyDescent="0.3">
      <c r="A571" s="13" t="s">
        <v>885</v>
      </c>
      <c r="B571" s="13">
        <v>0</v>
      </c>
      <c r="C571" s="13">
        <v>100</v>
      </c>
    </row>
    <row r="572" spans="1:3" x14ac:dyDescent="0.3">
      <c r="A572" s="13" t="s">
        <v>886</v>
      </c>
      <c r="B572" s="13">
        <v>0</v>
      </c>
      <c r="C572" s="13">
        <v>100</v>
      </c>
    </row>
    <row r="573" spans="1:3" x14ac:dyDescent="0.3">
      <c r="A573" s="13" t="s">
        <v>887</v>
      </c>
      <c r="B573" s="13">
        <v>0.1</v>
      </c>
      <c r="C573" s="13">
        <v>100</v>
      </c>
    </row>
    <row r="574" spans="1:3" x14ac:dyDescent="0.3">
      <c r="A574" s="13" t="s">
        <v>888</v>
      </c>
      <c r="B574" s="13">
        <v>0</v>
      </c>
      <c r="C574" s="13">
        <v>100</v>
      </c>
    </row>
    <row r="575" spans="1:3" x14ac:dyDescent="0.3">
      <c r="A575" s="13" t="s">
        <v>889</v>
      </c>
      <c r="B575" s="13">
        <v>0</v>
      </c>
      <c r="C575" s="13">
        <v>100</v>
      </c>
    </row>
    <row r="576" spans="1:3" x14ac:dyDescent="0.3">
      <c r="A576" s="13" t="s">
        <v>890</v>
      </c>
      <c r="B576" s="13">
        <v>0.5</v>
      </c>
      <c r="C576" s="13">
        <v>100</v>
      </c>
    </row>
    <row r="577" spans="1:3" x14ac:dyDescent="0.3">
      <c r="A577" s="13" t="s">
        <v>891</v>
      </c>
      <c r="B577" s="13">
        <v>0</v>
      </c>
      <c r="C577" s="13">
        <v>100</v>
      </c>
    </row>
    <row r="578" spans="1:3" x14ac:dyDescent="0.3">
      <c r="A578" s="13" t="s">
        <v>892</v>
      </c>
      <c r="B578" s="13">
        <v>0</v>
      </c>
      <c r="C578" s="13">
        <v>100</v>
      </c>
    </row>
    <row r="579" spans="1:3" x14ac:dyDescent="0.3">
      <c r="A579" s="13" t="s">
        <v>893</v>
      </c>
      <c r="B579" s="13">
        <v>0</v>
      </c>
      <c r="C579" s="13">
        <v>100</v>
      </c>
    </row>
    <row r="580" spans="1:3" x14ac:dyDescent="0.3">
      <c r="A580" s="13" t="s">
        <v>894</v>
      </c>
      <c r="B580" s="13">
        <v>0</v>
      </c>
      <c r="C580" s="13">
        <v>100</v>
      </c>
    </row>
    <row r="581" spans="1:3" x14ac:dyDescent="0.3">
      <c r="A581" s="13" t="s">
        <v>895</v>
      </c>
      <c r="B581" s="13">
        <v>0.1</v>
      </c>
      <c r="C581" s="13">
        <v>100</v>
      </c>
    </row>
    <row r="582" spans="1:3" x14ac:dyDescent="0.3">
      <c r="A582" s="13" t="s">
        <v>896</v>
      </c>
      <c r="B582" s="13">
        <v>0</v>
      </c>
      <c r="C582" s="13">
        <v>100</v>
      </c>
    </row>
    <row r="583" spans="1:3" x14ac:dyDescent="0.3">
      <c r="A583" s="13" t="s">
        <v>897</v>
      </c>
      <c r="B583" s="13">
        <v>0</v>
      </c>
      <c r="C583" s="13">
        <v>100</v>
      </c>
    </row>
    <row r="584" spans="1:3" x14ac:dyDescent="0.3">
      <c r="A584" s="13" t="s">
        <v>898</v>
      </c>
      <c r="B584" s="13">
        <v>0</v>
      </c>
      <c r="C584" s="13">
        <v>100</v>
      </c>
    </row>
    <row r="585" spans="1:3" x14ac:dyDescent="0.3">
      <c r="A585" s="13" t="s">
        <v>899</v>
      </c>
      <c r="B585" s="13">
        <v>0.2</v>
      </c>
      <c r="C585" s="13">
        <v>100</v>
      </c>
    </row>
    <row r="586" spans="1:3" x14ac:dyDescent="0.3">
      <c r="A586" s="13" t="s">
        <v>900</v>
      </c>
      <c r="B586" s="13">
        <v>52.8</v>
      </c>
      <c r="C586" s="13">
        <v>100</v>
      </c>
    </row>
    <row r="587" spans="1:3" x14ac:dyDescent="0.3">
      <c r="A587" s="13" t="s">
        <v>901</v>
      </c>
      <c r="B587" s="13">
        <v>0.5</v>
      </c>
      <c r="C587" s="13">
        <v>100</v>
      </c>
    </row>
    <row r="588" spans="1:3" x14ac:dyDescent="0.3">
      <c r="A588" s="13" t="s">
        <v>902</v>
      </c>
      <c r="B588" s="13">
        <v>0</v>
      </c>
      <c r="C588" s="13">
        <v>100</v>
      </c>
    </row>
    <row r="589" spans="1:3" x14ac:dyDescent="0.3">
      <c r="A589" s="13" t="s">
        <v>903</v>
      </c>
      <c r="B589" s="13">
        <v>8</v>
      </c>
      <c r="C589" s="13">
        <v>100</v>
      </c>
    </row>
    <row r="590" spans="1:3" x14ac:dyDescent="0.3">
      <c r="A590" s="13" t="s">
        <v>904</v>
      </c>
      <c r="B590" s="13">
        <v>6.7</v>
      </c>
      <c r="C590" s="13">
        <v>100</v>
      </c>
    </row>
    <row r="591" spans="1:3" x14ac:dyDescent="0.3">
      <c r="A591" s="13" t="s">
        <v>905</v>
      </c>
      <c r="B591" s="13">
        <v>0</v>
      </c>
      <c r="C591" s="13">
        <v>100</v>
      </c>
    </row>
    <row r="592" spans="1:3" x14ac:dyDescent="0.3">
      <c r="A592" s="13" t="s">
        <v>906</v>
      </c>
      <c r="B592" s="13">
        <v>0</v>
      </c>
      <c r="C592" s="13">
        <v>100</v>
      </c>
    </row>
    <row r="593" spans="1:3" x14ac:dyDescent="0.3">
      <c r="A593" s="13" t="s">
        <v>907</v>
      </c>
      <c r="B593" s="13">
        <v>0</v>
      </c>
      <c r="C593" s="13">
        <v>100</v>
      </c>
    </row>
    <row r="594" spans="1:3" x14ac:dyDescent="0.3">
      <c r="A594" s="13" t="s">
        <v>908</v>
      </c>
      <c r="B594" s="13">
        <v>0</v>
      </c>
      <c r="C594" s="13">
        <v>100</v>
      </c>
    </row>
    <row r="595" spans="1:3" x14ac:dyDescent="0.3">
      <c r="A595" s="13" t="s">
        <v>909</v>
      </c>
      <c r="B595" s="13">
        <v>0.1</v>
      </c>
      <c r="C595" s="13">
        <v>100</v>
      </c>
    </row>
    <row r="596" spans="1:3" x14ac:dyDescent="0.3">
      <c r="A596" s="13" t="s">
        <v>910</v>
      </c>
      <c r="B596" s="13">
        <v>0</v>
      </c>
      <c r="C596" s="13">
        <v>100</v>
      </c>
    </row>
    <row r="597" spans="1:3" x14ac:dyDescent="0.3">
      <c r="A597" s="13" t="s">
        <v>911</v>
      </c>
      <c r="B597" s="13">
        <v>0</v>
      </c>
      <c r="C597" s="13">
        <v>100</v>
      </c>
    </row>
    <row r="598" spans="1:3" x14ac:dyDescent="0.3">
      <c r="A598" s="13" t="s">
        <v>912</v>
      </c>
      <c r="B598" s="13">
        <v>0</v>
      </c>
      <c r="C598" s="13">
        <v>100</v>
      </c>
    </row>
    <row r="599" spans="1:3" x14ac:dyDescent="0.3">
      <c r="A599" s="13" t="s">
        <v>913</v>
      </c>
      <c r="B599" s="13">
        <v>0</v>
      </c>
      <c r="C599" s="13">
        <v>100</v>
      </c>
    </row>
    <row r="600" spans="1:3" x14ac:dyDescent="0.3">
      <c r="A600" s="13" t="s">
        <v>914</v>
      </c>
      <c r="B600" s="13">
        <v>0</v>
      </c>
      <c r="C600" s="13">
        <v>100</v>
      </c>
    </row>
    <row r="601" spans="1:3" x14ac:dyDescent="0.3">
      <c r="A601" s="13" t="s">
        <v>915</v>
      </c>
      <c r="B601" s="13">
        <v>0</v>
      </c>
      <c r="C601" s="13">
        <v>100</v>
      </c>
    </row>
    <row r="602" spans="1:3" x14ac:dyDescent="0.3">
      <c r="A602" s="13" t="s">
        <v>916</v>
      </c>
      <c r="B602" s="13">
        <v>0</v>
      </c>
      <c r="C602" s="13">
        <v>100</v>
      </c>
    </row>
    <row r="603" spans="1:3" x14ac:dyDescent="0.3">
      <c r="A603" s="13" t="s">
        <v>917</v>
      </c>
      <c r="B603" s="13">
        <v>0</v>
      </c>
      <c r="C603" s="13">
        <v>100</v>
      </c>
    </row>
    <row r="604" spans="1:3" x14ac:dyDescent="0.3">
      <c r="A604" s="13" t="s">
        <v>918</v>
      </c>
      <c r="B604" s="13">
        <v>0</v>
      </c>
      <c r="C604" s="13">
        <v>100</v>
      </c>
    </row>
    <row r="605" spans="1:3" x14ac:dyDescent="0.3">
      <c r="A605" s="13" t="s">
        <v>919</v>
      </c>
      <c r="B605" s="13">
        <v>0</v>
      </c>
      <c r="C605" s="13">
        <v>100</v>
      </c>
    </row>
    <row r="606" spans="1:3" x14ac:dyDescent="0.3">
      <c r="A606" s="13" t="s">
        <v>920</v>
      </c>
      <c r="B606" s="13">
        <v>0</v>
      </c>
      <c r="C606" s="13">
        <v>100</v>
      </c>
    </row>
    <row r="607" spans="1:3" x14ac:dyDescent="0.3">
      <c r="A607" s="13" t="s">
        <v>921</v>
      </c>
      <c r="B607" s="13">
        <v>2.9</v>
      </c>
      <c r="C607" s="13">
        <v>100</v>
      </c>
    </row>
    <row r="608" spans="1:3" x14ac:dyDescent="0.3">
      <c r="A608" s="13" t="s">
        <v>922</v>
      </c>
      <c r="B608" s="13">
        <v>0</v>
      </c>
      <c r="C608" s="13">
        <v>100</v>
      </c>
    </row>
    <row r="609" spans="1:3" x14ac:dyDescent="0.3">
      <c r="A609" s="13" t="s">
        <v>923</v>
      </c>
      <c r="B609" s="13">
        <v>0</v>
      </c>
      <c r="C609" s="13">
        <v>100</v>
      </c>
    </row>
    <row r="610" spans="1:3" x14ac:dyDescent="0.3">
      <c r="A610" s="13" t="s">
        <v>924</v>
      </c>
      <c r="B610" s="13">
        <v>0</v>
      </c>
      <c r="C610" s="13">
        <v>100</v>
      </c>
    </row>
    <row r="611" spans="1:3" x14ac:dyDescent="0.3">
      <c r="A611" s="13" t="s">
        <v>925</v>
      </c>
      <c r="B611" s="13">
        <v>0</v>
      </c>
      <c r="C611" s="13">
        <v>100</v>
      </c>
    </row>
    <row r="612" spans="1:3" x14ac:dyDescent="0.3">
      <c r="A612" s="13" t="s">
        <v>926</v>
      </c>
      <c r="B612" s="13">
        <v>0</v>
      </c>
      <c r="C612" s="13">
        <v>100</v>
      </c>
    </row>
    <row r="613" spans="1:3" x14ac:dyDescent="0.3">
      <c r="A613" s="13" t="s">
        <v>927</v>
      </c>
      <c r="B613" s="13">
        <v>0.2</v>
      </c>
      <c r="C613" s="13">
        <v>100</v>
      </c>
    </row>
    <row r="614" spans="1:3" x14ac:dyDescent="0.3">
      <c r="A614" s="13" t="s">
        <v>928</v>
      </c>
      <c r="B614" s="13">
        <v>0.4</v>
      </c>
      <c r="C614" s="13">
        <v>100</v>
      </c>
    </row>
    <row r="615" spans="1:3" x14ac:dyDescent="0.3">
      <c r="A615" s="13" t="s">
        <v>929</v>
      </c>
      <c r="B615" s="13">
        <v>0</v>
      </c>
      <c r="C615" s="13">
        <v>100</v>
      </c>
    </row>
    <row r="616" spans="1:3" x14ac:dyDescent="0.3">
      <c r="A616" s="13" t="s">
        <v>930</v>
      </c>
      <c r="B616" s="13">
        <v>0</v>
      </c>
      <c r="C616" s="13">
        <v>100</v>
      </c>
    </row>
    <row r="617" spans="1:3" x14ac:dyDescent="0.3">
      <c r="A617" s="13" t="s">
        <v>931</v>
      </c>
      <c r="B617" s="13">
        <v>0</v>
      </c>
      <c r="C617" s="13">
        <v>100</v>
      </c>
    </row>
    <row r="618" spans="1:3" x14ac:dyDescent="0.3">
      <c r="A618" s="13" t="s">
        <v>932</v>
      </c>
      <c r="B618" s="13">
        <v>0</v>
      </c>
      <c r="C618" s="13">
        <v>100</v>
      </c>
    </row>
    <row r="619" spans="1:3" x14ac:dyDescent="0.3">
      <c r="A619" s="13" t="s">
        <v>933</v>
      </c>
      <c r="B619" s="13">
        <v>0</v>
      </c>
      <c r="C619" s="13">
        <v>100</v>
      </c>
    </row>
    <row r="620" spans="1:3" x14ac:dyDescent="0.3">
      <c r="A620" s="13" t="s">
        <v>934</v>
      </c>
      <c r="B620" s="13">
        <v>0</v>
      </c>
      <c r="C620" s="13">
        <v>100</v>
      </c>
    </row>
    <row r="621" spans="1:3" x14ac:dyDescent="0.3">
      <c r="A621" s="13" t="s">
        <v>935</v>
      </c>
      <c r="B621" s="13">
        <v>0</v>
      </c>
      <c r="C621" s="13">
        <v>100</v>
      </c>
    </row>
    <row r="622" spans="1:3" x14ac:dyDescent="0.3">
      <c r="A622" s="13" t="s">
        <v>936</v>
      </c>
      <c r="B622" s="13">
        <v>0</v>
      </c>
      <c r="C622" s="13">
        <v>100</v>
      </c>
    </row>
    <row r="623" spans="1:3" x14ac:dyDescent="0.3">
      <c r="A623" s="13" t="s">
        <v>937</v>
      </c>
      <c r="B623" s="13">
        <v>0</v>
      </c>
      <c r="C623" s="13">
        <v>100</v>
      </c>
    </row>
    <row r="624" spans="1:3" x14ac:dyDescent="0.3">
      <c r="A624" s="13" t="s">
        <v>938</v>
      </c>
      <c r="B624" s="13">
        <v>0</v>
      </c>
      <c r="C624" s="13">
        <v>100</v>
      </c>
    </row>
    <row r="625" spans="1:3" x14ac:dyDescent="0.3">
      <c r="A625" s="13" t="s">
        <v>939</v>
      </c>
      <c r="B625" s="13">
        <v>0</v>
      </c>
      <c r="C625" s="13">
        <v>100</v>
      </c>
    </row>
    <row r="626" spans="1:3" x14ac:dyDescent="0.3">
      <c r="A626" s="13" t="s">
        <v>940</v>
      </c>
      <c r="B626" s="13">
        <v>0</v>
      </c>
      <c r="C626" s="13">
        <v>100</v>
      </c>
    </row>
    <row r="627" spans="1:3" x14ac:dyDescent="0.3">
      <c r="A627" s="13" t="s">
        <v>941</v>
      </c>
      <c r="B627" s="13">
        <v>0</v>
      </c>
      <c r="C627" s="13">
        <v>100</v>
      </c>
    </row>
    <row r="628" spans="1:3" x14ac:dyDescent="0.3">
      <c r="A628" s="13" t="s">
        <v>942</v>
      </c>
      <c r="B628" s="13">
        <v>0</v>
      </c>
      <c r="C628" s="13">
        <v>100</v>
      </c>
    </row>
    <row r="629" spans="1:3" x14ac:dyDescent="0.3">
      <c r="A629" s="13" t="s">
        <v>943</v>
      </c>
      <c r="B629" s="13">
        <v>0</v>
      </c>
      <c r="C629" s="13">
        <v>100</v>
      </c>
    </row>
    <row r="630" spans="1:3" x14ac:dyDescent="0.3">
      <c r="A630" s="13" t="s">
        <v>944</v>
      </c>
      <c r="B630" s="13">
        <v>0</v>
      </c>
      <c r="C630" s="13">
        <v>100</v>
      </c>
    </row>
    <row r="631" spans="1:3" x14ac:dyDescent="0.3">
      <c r="A631" s="13" t="s">
        <v>945</v>
      </c>
      <c r="B631" s="13">
        <v>0</v>
      </c>
      <c r="C631" s="13">
        <v>100</v>
      </c>
    </row>
    <row r="632" spans="1:3" x14ac:dyDescent="0.3">
      <c r="A632" s="13" t="s">
        <v>946</v>
      </c>
      <c r="B632" s="13">
        <v>0</v>
      </c>
      <c r="C632" s="13">
        <v>100</v>
      </c>
    </row>
    <row r="633" spans="1:3" x14ac:dyDescent="0.3">
      <c r="A633" s="13" t="s">
        <v>947</v>
      </c>
      <c r="B633" s="13">
        <v>0</v>
      </c>
      <c r="C633" s="13">
        <v>100</v>
      </c>
    </row>
    <row r="634" spans="1:3" x14ac:dyDescent="0.3">
      <c r="A634" s="13" t="s">
        <v>948</v>
      </c>
      <c r="B634" s="13">
        <v>2.7</v>
      </c>
      <c r="C634" s="13">
        <v>100</v>
      </c>
    </row>
    <row r="635" spans="1:3" x14ac:dyDescent="0.3">
      <c r="A635" s="13" t="s">
        <v>949</v>
      </c>
      <c r="B635" s="13">
        <v>0</v>
      </c>
      <c r="C635" s="13">
        <v>96</v>
      </c>
    </row>
    <row r="636" spans="1:3" x14ac:dyDescent="0.3">
      <c r="A636" s="13" t="s">
        <v>950</v>
      </c>
      <c r="B636" s="13">
        <v>0</v>
      </c>
      <c r="C636" s="13">
        <v>100</v>
      </c>
    </row>
    <row r="637" spans="1:3" x14ac:dyDescent="0.3">
      <c r="A637" s="13" t="s">
        <v>951</v>
      </c>
      <c r="B637" s="13">
        <v>0.2</v>
      </c>
      <c r="C637" s="13">
        <v>100</v>
      </c>
    </row>
    <row r="638" spans="1:3" x14ac:dyDescent="0.3">
      <c r="A638" s="13" t="s">
        <v>952</v>
      </c>
      <c r="B638" s="13">
        <v>0.2</v>
      </c>
      <c r="C638" s="13">
        <v>100</v>
      </c>
    </row>
    <row r="639" spans="1:3" x14ac:dyDescent="0.3">
      <c r="A639" s="13" t="s">
        <v>953</v>
      </c>
      <c r="B639" s="13">
        <v>0</v>
      </c>
      <c r="C639" s="13">
        <v>100</v>
      </c>
    </row>
    <row r="640" spans="1:3" x14ac:dyDescent="0.3">
      <c r="A640" s="13" t="s">
        <v>954</v>
      </c>
      <c r="B640" s="13">
        <v>0</v>
      </c>
      <c r="C640" s="13">
        <v>100</v>
      </c>
    </row>
    <row r="641" spans="1:3" x14ac:dyDescent="0.3">
      <c r="A641" s="13" t="s">
        <v>955</v>
      </c>
      <c r="B641" s="13">
        <v>0</v>
      </c>
      <c r="C641" s="13">
        <v>100</v>
      </c>
    </row>
    <row r="642" spans="1:3" x14ac:dyDescent="0.3">
      <c r="A642" s="13" t="s">
        <v>956</v>
      </c>
      <c r="B642" s="13">
        <v>0</v>
      </c>
      <c r="C642" s="13">
        <v>100</v>
      </c>
    </row>
    <row r="643" spans="1:3" x14ac:dyDescent="0.3">
      <c r="A643" s="13" t="s">
        <v>957</v>
      </c>
      <c r="B643" s="13">
        <v>0</v>
      </c>
      <c r="C643" s="13">
        <v>100</v>
      </c>
    </row>
    <row r="644" spans="1:3" x14ac:dyDescent="0.3">
      <c r="A644" s="13" t="s">
        <v>958</v>
      </c>
      <c r="B644" s="13">
        <v>0</v>
      </c>
      <c r="C644" s="13">
        <v>100</v>
      </c>
    </row>
    <row r="645" spans="1:3" x14ac:dyDescent="0.3">
      <c r="A645" s="13" t="s">
        <v>959</v>
      </c>
      <c r="B645" s="13">
        <v>2.2999999999999998</v>
      </c>
      <c r="C645" s="13">
        <v>100</v>
      </c>
    </row>
    <row r="646" spans="1:3" x14ac:dyDescent="0.3">
      <c r="A646" s="13" t="s">
        <v>960</v>
      </c>
      <c r="B646" s="13">
        <v>0.8</v>
      </c>
      <c r="C646" s="13">
        <v>100</v>
      </c>
    </row>
    <row r="647" spans="1:3" x14ac:dyDescent="0.3">
      <c r="A647" s="13" t="s">
        <v>961</v>
      </c>
      <c r="B647" s="13">
        <v>0</v>
      </c>
      <c r="C647" s="13">
        <v>100</v>
      </c>
    </row>
    <row r="648" spans="1:3" x14ac:dyDescent="0.3">
      <c r="A648" s="13" t="s">
        <v>962</v>
      </c>
      <c r="B648" s="13">
        <v>0</v>
      </c>
      <c r="C648" s="13">
        <v>100</v>
      </c>
    </row>
    <row r="649" spans="1:3" x14ac:dyDescent="0.3">
      <c r="A649" s="13" t="s">
        <v>963</v>
      </c>
      <c r="B649" s="13">
        <v>0</v>
      </c>
      <c r="C649" s="13">
        <v>100</v>
      </c>
    </row>
    <row r="650" spans="1:3" x14ac:dyDescent="0.3">
      <c r="A650" s="13" t="s">
        <v>964</v>
      </c>
      <c r="B650" s="13">
        <v>0</v>
      </c>
      <c r="C650" s="13">
        <v>100</v>
      </c>
    </row>
    <row r="651" spans="1:3" x14ac:dyDescent="0.3">
      <c r="A651" s="13" t="s">
        <v>965</v>
      </c>
      <c r="B651" s="13">
        <v>0</v>
      </c>
      <c r="C651" s="13">
        <v>100</v>
      </c>
    </row>
    <row r="652" spans="1:3" x14ac:dyDescent="0.3">
      <c r="A652" s="13" t="s">
        <v>966</v>
      </c>
      <c r="B652" s="13">
        <v>2.7</v>
      </c>
      <c r="C652" s="13">
        <v>100</v>
      </c>
    </row>
    <row r="653" spans="1:3" x14ac:dyDescent="0.3">
      <c r="A653" s="13" t="s">
        <v>967</v>
      </c>
      <c r="B653" s="13">
        <v>4</v>
      </c>
      <c r="C653" s="13">
        <v>100</v>
      </c>
    </row>
    <row r="654" spans="1:3" x14ac:dyDescent="0.3">
      <c r="A654" s="13" t="s">
        <v>968</v>
      </c>
      <c r="B654" s="13">
        <v>0</v>
      </c>
      <c r="C654" s="13">
        <v>100</v>
      </c>
    </row>
    <row r="655" spans="1:3" x14ac:dyDescent="0.3">
      <c r="A655" s="13" t="s">
        <v>969</v>
      </c>
      <c r="B655" s="13">
        <v>0</v>
      </c>
      <c r="C655" s="13">
        <v>100</v>
      </c>
    </row>
    <row r="656" spans="1:3" x14ac:dyDescent="0.3">
      <c r="A656" s="13" t="s">
        <v>970</v>
      </c>
      <c r="B656" s="13">
        <v>0.2</v>
      </c>
      <c r="C656" s="13">
        <v>100</v>
      </c>
    </row>
    <row r="657" spans="1:3" x14ac:dyDescent="0.3">
      <c r="A657" s="13" t="s">
        <v>971</v>
      </c>
      <c r="B657" s="13">
        <v>0.1</v>
      </c>
      <c r="C657" s="13">
        <v>100</v>
      </c>
    </row>
    <row r="658" spans="1:3" x14ac:dyDescent="0.3">
      <c r="A658" s="13" t="s">
        <v>972</v>
      </c>
      <c r="B658" s="13">
        <v>0</v>
      </c>
      <c r="C658" s="13">
        <v>100</v>
      </c>
    </row>
    <row r="659" spans="1:3" x14ac:dyDescent="0.3">
      <c r="A659" s="13" t="s">
        <v>973</v>
      </c>
      <c r="B659" s="13">
        <v>0</v>
      </c>
      <c r="C659" s="13">
        <v>100</v>
      </c>
    </row>
    <row r="660" spans="1:3" x14ac:dyDescent="0.3">
      <c r="A660" s="13" t="s">
        <v>974</v>
      </c>
      <c r="B660" s="13">
        <v>0</v>
      </c>
      <c r="C660" s="13">
        <v>100</v>
      </c>
    </row>
    <row r="661" spans="1:3" x14ac:dyDescent="0.3">
      <c r="A661" s="13" t="s">
        <v>975</v>
      </c>
      <c r="B661" s="13">
        <v>0</v>
      </c>
      <c r="C661" s="13">
        <v>100</v>
      </c>
    </row>
    <row r="662" spans="1:3" x14ac:dyDescent="0.3">
      <c r="A662" s="13" t="s">
        <v>976</v>
      </c>
      <c r="B662" s="13">
        <v>0</v>
      </c>
      <c r="C662" s="13">
        <v>100</v>
      </c>
    </row>
    <row r="663" spans="1:3" x14ac:dyDescent="0.3">
      <c r="A663" s="13" t="s">
        <v>977</v>
      </c>
      <c r="B663" s="13">
        <v>0</v>
      </c>
      <c r="C663" s="13">
        <v>100</v>
      </c>
    </row>
    <row r="664" spans="1:3" x14ac:dyDescent="0.3">
      <c r="A664" s="13" t="s">
        <v>978</v>
      </c>
      <c r="B664" s="13">
        <v>0</v>
      </c>
      <c r="C664" s="13">
        <v>100</v>
      </c>
    </row>
    <row r="665" spans="1:3" x14ac:dyDescent="0.3">
      <c r="A665" s="13" t="s">
        <v>979</v>
      </c>
      <c r="B665" s="13">
        <v>0.7</v>
      </c>
      <c r="C665" s="13">
        <v>100</v>
      </c>
    </row>
    <row r="666" spans="1:3" x14ac:dyDescent="0.3">
      <c r="A666" s="13" t="s">
        <v>980</v>
      </c>
      <c r="B666" s="13">
        <v>0</v>
      </c>
      <c r="C666" s="13">
        <v>100</v>
      </c>
    </row>
    <row r="667" spans="1:3" x14ac:dyDescent="0.3">
      <c r="A667" s="13" t="s">
        <v>981</v>
      </c>
      <c r="B667" s="13">
        <v>0.3</v>
      </c>
      <c r="C667" s="13">
        <v>100</v>
      </c>
    </row>
    <row r="668" spans="1:3" x14ac:dyDescent="0.3">
      <c r="A668" s="13" t="s">
        <v>982</v>
      </c>
      <c r="B668" s="13">
        <v>0.2</v>
      </c>
      <c r="C668" s="13">
        <v>100</v>
      </c>
    </row>
    <row r="669" spans="1:3" x14ac:dyDescent="0.3">
      <c r="A669" s="13" t="s">
        <v>983</v>
      </c>
      <c r="B669" s="13">
        <v>0</v>
      </c>
      <c r="C669" s="13">
        <v>100</v>
      </c>
    </row>
    <row r="670" spans="1:3" x14ac:dyDescent="0.3">
      <c r="A670" s="13" t="s">
        <v>984</v>
      </c>
      <c r="B670" s="13">
        <v>0</v>
      </c>
      <c r="C670" s="13">
        <v>100</v>
      </c>
    </row>
    <row r="671" spans="1:3" x14ac:dyDescent="0.3">
      <c r="A671" s="13" t="s">
        <v>985</v>
      </c>
      <c r="B671" s="13">
        <v>0</v>
      </c>
      <c r="C671" s="13">
        <v>100</v>
      </c>
    </row>
    <row r="672" spans="1:3" x14ac:dyDescent="0.3">
      <c r="A672" s="13" t="s">
        <v>986</v>
      </c>
      <c r="B672" s="13">
        <v>0</v>
      </c>
      <c r="C672" s="13">
        <v>100</v>
      </c>
    </row>
    <row r="673" spans="1:3" x14ac:dyDescent="0.3">
      <c r="A673" s="13" t="s">
        <v>987</v>
      </c>
      <c r="B673" s="13">
        <v>0</v>
      </c>
      <c r="C673" s="13">
        <v>100</v>
      </c>
    </row>
    <row r="674" spans="1:3" x14ac:dyDescent="0.3">
      <c r="A674" s="13" t="s">
        <v>988</v>
      </c>
      <c r="B674" s="13">
        <v>0</v>
      </c>
      <c r="C674" s="13">
        <v>100</v>
      </c>
    </row>
    <row r="675" spans="1:3" x14ac:dyDescent="0.3">
      <c r="A675" s="13" t="s">
        <v>989</v>
      </c>
      <c r="B675" s="13">
        <v>0</v>
      </c>
      <c r="C675" s="13">
        <v>100</v>
      </c>
    </row>
    <row r="676" spans="1:3" x14ac:dyDescent="0.3">
      <c r="A676" s="13" t="s">
        <v>990</v>
      </c>
      <c r="B676" s="13">
        <v>0</v>
      </c>
      <c r="C676" s="13">
        <v>100</v>
      </c>
    </row>
    <row r="677" spans="1:3" x14ac:dyDescent="0.3">
      <c r="A677" s="13" t="s">
        <v>991</v>
      </c>
      <c r="B677" s="13">
        <v>0</v>
      </c>
      <c r="C677" s="13">
        <v>100</v>
      </c>
    </row>
    <row r="678" spans="1:3" x14ac:dyDescent="0.3">
      <c r="A678" s="13" t="s">
        <v>992</v>
      </c>
      <c r="B678" s="13">
        <v>0</v>
      </c>
      <c r="C678" s="13">
        <v>100</v>
      </c>
    </row>
    <row r="679" spans="1:3" x14ac:dyDescent="0.3">
      <c r="A679" s="13" t="s">
        <v>993</v>
      </c>
      <c r="B679" s="13">
        <v>0</v>
      </c>
      <c r="C679" s="13">
        <v>100</v>
      </c>
    </row>
    <row r="680" spans="1:3" x14ac:dyDescent="0.3">
      <c r="A680" s="13" t="s">
        <v>994</v>
      </c>
      <c r="B680" s="13">
        <v>0</v>
      </c>
      <c r="C680" s="13">
        <v>100</v>
      </c>
    </row>
    <row r="681" spans="1:3" x14ac:dyDescent="0.3">
      <c r="A681" s="13" t="s">
        <v>995</v>
      </c>
      <c r="B681" s="13">
        <v>0</v>
      </c>
      <c r="C681" s="13">
        <v>100</v>
      </c>
    </row>
    <row r="682" spans="1:3" x14ac:dyDescent="0.3">
      <c r="A682" s="13" t="s">
        <v>996</v>
      </c>
      <c r="B682" s="13">
        <v>0</v>
      </c>
      <c r="C682" s="13">
        <v>100</v>
      </c>
    </row>
    <row r="683" spans="1:3" x14ac:dyDescent="0.3">
      <c r="A683" s="13" t="s">
        <v>997</v>
      </c>
      <c r="B683" s="13">
        <v>0</v>
      </c>
      <c r="C683" s="13">
        <v>100</v>
      </c>
    </row>
    <row r="684" spans="1:3" x14ac:dyDescent="0.3">
      <c r="A684" s="13" t="s">
        <v>998</v>
      </c>
      <c r="B684" s="13">
        <v>0</v>
      </c>
      <c r="C684" s="13">
        <v>100</v>
      </c>
    </row>
    <row r="685" spans="1:3" x14ac:dyDescent="0.3">
      <c r="A685" s="13" t="s">
        <v>999</v>
      </c>
      <c r="B685" s="13">
        <v>0</v>
      </c>
      <c r="C685" s="13">
        <v>100</v>
      </c>
    </row>
    <row r="686" spans="1:3" x14ac:dyDescent="0.3">
      <c r="A686" s="13" t="s">
        <v>1000</v>
      </c>
      <c r="B686" s="13">
        <v>0</v>
      </c>
      <c r="C686" s="13">
        <v>100</v>
      </c>
    </row>
    <row r="687" spans="1:3" x14ac:dyDescent="0.3">
      <c r="A687" s="13" t="s">
        <v>1001</v>
      </c>
      <c r="B687" s="13">
        <v>0</v>
      </c>
      <c r="C687" s="13">
        <v>100</v>
      </c>
    </row>
    <row r="688" spans="1:3" x14ac:dyDescent="0.3">
      <c r="A688" s="13" t="s">
        <v>1002</v>
      </c>
      <c r="B688" s="13">
        <v>0</v>
      </c>
      <c r="C688" s="13">
        <v>100</v>
      </c>
    </row>
    <row r="689" spans="1:3" x14ac:dyDescent="0.3">
      <c r="A689" s="13" t="s">
        <v>1003</v>
      </c>
      <c r="B689" s="13">
        <v>0</v>
      </c>
      <c r="C689" s="13">
        <v>100</v>
      </c>
    </row>
    <row r="690" spans="1:3" x14ac:dyDescent="0.3">
      <c r="A690" s="13" t="s">
        <v>1004</v>
      </c>
      <c r="B690" s="13">
        <v>0</v>
      </c>
      <c r="C690" s="13">
        <v>100</v>
      </c>
    </row>
    <row r="691" spans="1:3" x14ac:dyDescent="0.3">
      <c r="A691" s="13" t="s">
        <v>1005</v>
      </c>
      <c r="B691" s="13">
        <v>0</v>
      </c>
      <c r="C691" s="13">
        <v>100</v>
      </c>
    </row>
    <row r="692" spans="1:3" x14ac:dyDescent="0.3">
      <c r="A692" s="13" t="s">
        <v>1006</v>
      </c>
      <c r="B692" s="13">
        <v>0</v>
      </c>
      <c r="C692" s="13">
        <v>100</v>
      </c>
    </row>
    <row r="693" spans="1:3" x14ac:dyDescent="0.3">
      <c r="A693" s="13" t="s">
        <v>1007</v>
      </c>
      <c r="B693" s="13">
        <v>0</v>
      </c>
      <c r="C693" s="13">
        <v>100</v>
      </c>
    </row>
    <row r="694" spans="1:3" x14ac:dyDescent="0.3">
      <c r="A694" s="13" t="s">
        <v>1008</v>
      </c>
      <c r="B694" s="13">
        <v>0</v>
      </c>
      <c r="C694" s="13">
        <v>100</v>
      </c>
    </row>
    <row r="695" spans="1:3" x14ac:dyDescent="0.3">
      <c r="A695" s="13" t="s">
        <v>1009</v>
      </c>
      <c r="B695" s="13">
        <v>0</v>
      </c>
      <c r="C695" s="13">
        <v>100</v>
      </c>
    </row>
    <row r="696" spans="1:3" x14ac:dyDescent="0.3">
      <c r="A696" s="13" t="s">
        <v>1010</v>
      </c>
      <c r="B696" s="13">
        <v>0</v>
      </c>
      <c r="C696" s="13">
        <v>100</v>
      </c>
    </row>
    <row r="697" spans="1:3" x14ac:dyDescent="0.3">
      <c r="A697" s="13" t="s">
        <v>1011</v>
      </c>
      <c r="B697" s="13">
        <v>0</v>
      </c>
      <c r="C697" s="13">
        <v>100</v>
      </c>
    </row>
    <row r="698" spans="1:3" x14ac:dyDescent="0.3">
      <c r="A698" s="13" t="s">
        <v>1012</v>
      </c>
      <c r="B698" s="13">
        <v>0</v>
      </c>
      <c r="C698" s="13">
        <v>100</v>
      </c>
    </row>
    <row r="699" spans="1:3" x14ac:dyDescent="0.3">
      <c r="A699" s="13" t="s">
        <v>1013</v>
      </c>
      <c r="B699" s="13">
        <v>0</v>
      </c>
      <c r="C699" s="13">
        <v>100</v>
      </c>
    </row>
    <row r="700" spans="1:3" x14ac:dyDescent="0.3">
      <c r="A700" s="13" t="s">
        <v>1014</v>
      </c>
      <c r="B700" s="13">
        <v>0</v>
      </c>
      <c r="C700" s="13">
        <v>100</v>
      </c>
    </row>
    <row r="701" spans="1:3" x14ac:dyDescent="0.3">
      <c r="A701" s="13" t="s">
        <v>1015</v>
      </c>
      <c r="B701" s="13">
        <v>0</v>
      </c>
      <c r="C701" s="13">
        <v>100</v>
      </c>
    </row>
    <row r="702" spans="1:3" x14ac:dyDescent="0.3">
      <c r="A702" s="13" t="s">
        <v>1016</v>
      </c>
      <c r="B702" s="13">
        <v>0</v>
      </c>
      <c r="C702" s="13">
        <v>100</v>
      </c>
    </row>
    <row r="703" spans="1:3" x14ac:dyDescent="0.3">
      <c r="A703" s="13" t="s">
        <v>1017</v>
      </c>
      <c r="B703" s="13">
        <v>0</v>
      </c>
      <c r="C703" s="13">
        <v>100</v>
      </c>
    </row>
    <row r="704" spans="1:3" x14ac:dyDescent="0.3">
      <c r="A704" s="13" t="s">
        <v>1018</v>
      </c>
      <c r="B704" s="13">
        <v>0</v>
      </c>
      <c r="C704" s="13">
        <v>100</v>
      </c>
    </row>
    <row r="705" spans="1:3" x14ac:dyDescent="0.3">
      <c r="A705" s="13" t="s">
        <v>1019</v>
      </c>
      <c r="B705" s="13">
        <v>0</v>
      </c>
      <c r="C705" s="13">
        <v>100</v>
      </c>
    </row>
    <row r="706" spans="1:3" x14ac:dyDescent="0.3">
      <c r="A706" s="13" t="s">
        <v>1020</v>
      </c>
      <c r="B706" s="13">
        <v>0</v>
      </c>
      <c r="C706" s="13">
        <v>100</v>
      </c>
    </row>
    <row r="707" spans="1:3" x14ac:dyDescent="0.3">
      <c r="A707" s="13" t="s">
        <v>1021</v>
      </c>
      <c r="B707" s="13">
        <v>0.1</v>
      </c>
      <c r="C707" s="13">
        <v>100</v>
      </c>
    </row>
    <row r="708" spans="1:3" x14ac:dyDescent="0.3">
      <c r="A708" s="13" t="s">
        <v>1022</v>
      </c>
      <c r="B708" s="13">
        <v>0</v>
      </c>
      <c r="C708" s="13">
        <v>100</v>
      </c>
    </row>
    <row r="709" spans="1:3" x14ac:dyDescent="0.3">
      <c r="A709" s="13" t="s">
        <v>1023</v>
      </c>
      <c r="B709" s="13">
        <v>0</v>
      </c>
      <c r="C709" s="13">
        <v>100</v>
      </c>
    </row>
    <row r="710" spans="1:3" x14ac:dyDescent="0.3">
      <c r="A710" s="13" t="s">
        <v>1024</v>
      </c>
      <c r="B710" s="13">
        <v>0</v>
      </c>
      <c r="C710" s="13">
        <v>100</v>
      </c>
    </row>
    <row r="711" spans="1:3" x14ac:dyDescent="0.3">
      <c r="A711" s="13" t="s">
        <v>1025</v>
      </c>
      <c r="B711" s="13">
        <v>0</v>
      </c>
      <c r="C711" s="13">
        <v>100</v>
      </c>
    </row>
    <row r="712" spans="1:3" x14ac:dyDescent="0.3">
      <c r="A712" s="13" t="s">
        <v>1026</v>
      </c>
      <c r="B712" s="13">
        <v>0</v>
      </c>
      <c r="C712" s="13">
        <v>100</v>
      </c>
    </row>
    <row r="713" spans="1:3" x14ac:dyDescent="0.3">
      <c r="A713" s="13" t="s">
        <v>1027</v>
      </c>
      <c r="B713" s="13">
        <v>0</v>
      </c>
      <c r="C713" s="13">
        <v>100</v>
      </c>
    </row>
    <row r="714" spans="1:3" x14ac:dyDescent="0.3">
      <c r="A714" s="13" t="s">
        <v>1028</v>
      </c>
      <c r="B714" s="13">
        <v>0</v>
      </c>
      <c r="C714" s="13">
        <v>100</v>
      </c>
    </row>
    <row r="715" spans="1:3" x14ac:dyDescent="0.3">
      <c r="A715" s="13" t="s">
        <v>1029</v>
      </c>
      <c r="B715" s="13">
        <v>0</v>
      </c>
      <c r="C715" s="13">
        <v>100</v>
      </c>
    </row>
    <row r="716" spans="1:3" x14ac:dyDescent="0.3">
      <c r="A716" s="13" t="s">
        <v>1030</v>
      </c>
      <c r="B716" s="13">
        <v>0</v>
      </c>
      <c r="C716" s="13">
        <v>100</v>
      </c>
    </row>
    <row r="717" spans="1:3" x14ac:dyDescent="0.3">
      <c r="A717" s="13" t="s">
        <v>1031</v>
      </c>
      <c r="B717" s="13">
        <v>0</v>
      </c>
      <c r="C717" s="13">
        <v>100</v>
      </c>
    </row>
    <row r="718" spans="1:3" x14ac:dyDescent="0.3">
      <c r="A718" s="13" t="s">
        <v>1032</v>
      </c>
      <c r="B718" s="13">
        <v>0</v>
      </c>
      <c r="C718" s="13">
        <v>100</v>
      </c>
    </row>
    <row r="719" spans="1:3" x14ac:dyDescent="0.3">
      <c r="A719" s="13" t="s">
        <v>1033</v>
      </c>
      <c r="B719" s="13">
        <v>0</v>
      </c>
      <c r="C719" s="13">
        <v>100</v>
      </c>
    </row>
    <row r="720" spans="1:3" x14ac:dyDescent="0.3">
      <c r="A720" s="13" t="s">
        <v>1034</v>
      </c>
      <c r="B720" s="13">
        <v>0</v>
      </c>
      <c r="C720" s="13">
        <v>100</v>
      </c>
    </row>
    <row r="721" spans="1:3" x14ac:dyDescent="0.3">
      <c r="A721" s="13" t="s">
        <v>1035</v>
      </c>
      <c r="B721" s="13">
        <v>0</v>
      </c>
      <c r="C721" s="13">
        <v>100</v>
      </c>
    </row>
    <row r="722" spans="1:3" x14ac:dyDescent="0.3">
      <c r="A722" s="13" t="s">
        <v>1036</v>
      </c>
      <c r="B722" s="13">
        <v>0</v>
      </c>
      <c r="C722" s="13">
        <v>100</v>
      </c>
    </row>
    <row r="723" spans="1:3" x14ac:dyDescent="0.3">
      <c r="A723" s="13" t="s">
        <v>1037</v>
      </c>
      <c r="B723" s="13">
        <v>0</v>
      </c>
      <c r="C723" s="13">
        <v>100</v>
      </c>
    </row>
    <row r="724" spans="1:3" x14ac:dyDescent="0.3">
      <c r="A724" s="13" t="s">
        <v>1038</v>
      </c>
      <c r="B724" s="13">
        <v>0</v>
      </c>
      <c r="C724" s="13">
        <v>100</v>
      </c>
    </row>
    <row r="725" spans="1:3" x14ac:dyDescent="0.3">
      <c r="A725" s="13" t="s">
        <v>1039</v>
      </c>
      <c r="B725" s="13">
        <v>0</v>
      </c>
      <c r="C725" s="13">
        <v>100</v>
      </c>
    </row>
    <row r="726" spans="1:3" x14ac:dyDescent="0.3">
      <c r="A726" s="13" t="s">
        <v>1040</v>
      </c>
      <c r="B726" s="13">
        <v>0</v>
      </c>
      <c r="C726" s="13">
        <v>100</v>
      </c>
    </row>
    <row r="727" spans="1:3" x14ac:dyDescent="0.3">
      <c r="A727" s="13" t="s">
        <v>1041</v>
      </c>
      <c r="B727" s="13">
        <v>0</v>
      </c>
      <c r="C727" s="13">
        <v>100</v>
      </c>
    </row>
    <row r="728" spans="1:3" x14ac:dyDescent="0.3">
      <c r="A728" s="13" t="s">
        <v>1042</v>
      </c>
      <c r="B728" s="13">
        <v>0</v>
      </c>
      <c r="C728" s="13">
        <v>100</v>
      </c>
    </row>
    <row r="729" spans="1:3" x14ac:dyDescent="0.3">
      <c r="A729" s="13" t="s">
        <v>1043</v>
      </c>
      <c r="B729" s="13">
        <v>0</v>
      </c>
      <c r="C729" s="13">
        <v>100</v>
      </c>
    </row>
    <row r="730" spans="1:3" x14ac:dyDescent="0.3">
      <c r="A730" s="13" t="s">
        <v>1044</v>
      </c>
      <c r="B730" s="13">
        <v>0</v>
      </c>
      <c r="C730" s="13">
        <v>100</v>
      </c>
    </row>
    <row r="731" spans="1:3" x14ac:dyDescent="0.3">
      <c r="A731" s="13" t="s">
        <v>1045</v>
      </c>
      <c r="B731" s="13">
        <v>0</v>
      </c>
      <c r="C731" s="13">
        <v>100</v>
      </c>
    </row>
    <row r="732" spans="1:3" x14ac:dyDescent="0.3">
      <c r="A732" s="13" t="s">
        <v>1046</v>
      </c>
      <c r="B732" s="13">
        <v>0</v>
      </c>
      <c r="C732" s="13">
        <v>100</v>
      </c>
    </row>
    <row r="733" spans="1:3" x14ac:dyDescent="0.3">
      <c r="A733" s="13" t="s">
        <v>1047</v>
      </c>
      <c r="B733" s="13">
        <v>0</v>
      </c>
      <c r="C733" s="13">
        <v>100</v>
      </c>
    </row>
    <row r="734" spans="1:3" x14ac:dyDescent="0.3">
      <c r="A734" s="13" t="s">
        <v>1048</v>
      </c>
      <c r="B734" s="13">
        <v>0</v>
      </c>
      <c r="C734" s="13">
        <v>100</v>
      </c>
    </row>
    <row r="735" spans="1:3" x14ac:dyDescent="0.3">
      <c r="A735" s="13" t="s">
        <v>1049</v>
      </c>
      <c r="B735" s="13">
        <v>0</v>
      </c>
      <c r="C735" s="13">
        <v>100</v>
      </c>
    </row>
    <row r="736" spans="1:3" x14ac:dyDescent="0.3">
      <c r="A736" s="13" t="s">
        <v>1050</v>
      </c>
      <c r="B736" s="13">
        <v>0</v>
      </c>
      <c r="C736" s="13">
        <v>100</v>
      </c>
    </row>
    <row r="737" spans="1:3" x14ac:dyDescent="0.3">
      <c r="A737" s="13" t="s">
        <v>1051</v>
      </c>
      <c r="B737" s="13">
        <v>0</v>
      </c>
      <c r="C737" s="13">
        <v>100</v>
      </c>
    </row>
    <row r="738" spans="1:3" x14ac:dyDescent="0.3">
      <c r="A738" s="13" t="s">
        <v>1052</v>
      </c>
      <c r="B738" s="13">
        <v>0</v>
      </c>
      <c r="C738" s="13">
        <v>100</v>
      </c>
    </row>
    <row r="739" spans="1:3" x14ac:dyDescent="0.3">
      <c r="A739" s="13" t="s">
        <v>1053</v>
      </c>
      <c r="B739" s="13">
        <v>0</v>
      </c>
      <c r="C739" s="13">
        <v>100</v>
      </c>
    </row>
    <row r="740" spans="1:3" x14ac:dyDescent="0.3">
      <c r="A740" s="13" t="s">
        <v>1054</v>
      </c>
      <c r="B740" s="13">
        <v>0</v>
      </c>
      <c r="C740" s="13">
        <v>100</v>
      </c>
    </row>
    <row r="741" spans="1:3" x14ac:dyDescent="0.3">
      <c r="A741" s="13" t="s">
        <v>1055</v>
      </c>
      <c r="B741" s="13">
        <v>0</v>
      </c>
      <c r="C741" s="13">
        <v>100</v>
      </c>
    </row>
    <row r="742" spans="1:3" x14ac:dyDescent="0.3">
      <c r="A742" s="13" t="s">
        <v>1056</v>
      </c>
      <c r="B742" s="13">
        <v>0</v>
      </c>
      <c r="C742" s="13">
        <v>100</v>
      </c>
    </row>
    <row r="743" spans="1:3" x14ac:dyDescent="0.3">
      <c r="A743" s="13" t="s">
        <v>1057</v>
      </c>
      <c r="B743" s="13">
        <v>0</v>
      </c>
      <c r="C743" s="13">
        <v>100</v>
      </c>
    </row>
    <row r="744" spans="1:3" x14ac:dyDescent="0.3">
      <c r="A744" s="13" t="s">
        <v>1058</v>
      </c>
      <c r="B744" s="13">
        <v>0</v>
      </c>
      <c r="C744" s="13">
        <v>100</v>
      </c>
    </row>
    <row r="745" spans="1:3" x14ac:dyDescent="0.3">
      <c r="A745" s="13" t="s">
        <v>1059</v>
      </c>
      <c r="B745" s="13">
        <v>0</v>
      </c>
      <c r="C745" s="13">
        <v>100</v>
      </c>
    </row>
    <row r="746" spans="1:3" x14ac:dyDescent="0.3">
      <c r="A746" s="13" t="s">
        <v>1060</v>
      </c>
      <c r="B746" s="13">
        <v>0</v>
      </c>
      <c r="C746" s="13">
        <v>100</v>
      </c>
    </row>
    <row r="747" spans="1:3" x14ac:dyDescent="0.3">
      <c r="A747" s="13" t="s">
        <v>1061</v>
      </c>
      <c r="B747" s="13">
        <v>0</v>
      </c>
      <c r="C747" s="13">
        <v>100</v>
      </c>
    </row>
    <row r="748" spans="1:3" x14ac:dyDescent="0.3">
      <c r="A748" s="13" t="s">
        <v>1062</v>
      </c>
      <c r="B748" s="13">
        <v>0</v>
      </c>
      <c r="C748" s="13">
        <v>100</v>
      </c>
    </row>
    <row r="749" spans="1:3" x14ac:dyDescent="0.3">
      <c r="A749" s="13" t="s">
        <v>1063</v>
      </c>
      <c r="B749" s="13">
        <v>0</v>
      </c>
      <c r="C749" s="13">
        <v>100</v>
      </c>
    </row>
    <row r="750" spans="1:3" x14ac:dyDescent="0.3">
      <c r="A750" s="13" t="s">
        <v>1064</v>
      </c>
      <c r="B750" s="13">
        <v>0</v>
      </c>
      <c r="C750" s="13">
        <v>100</v>
      </c>
    </row>
    <row r="751" spans="1:3" x14ac:dyDescent="0.3">
      <c r="A751" s="13" t="s">
        <v>1065</v>
      </c>
      <c r="B751" s="13">
        <v>0</v>
      </c>
      <c r="C751" s="13">
        <v>100</v>
      </c>
    </row>
    <row r="752" spans="1:3" x14ac:dyDescent="0.3">
      <c r="A752" s="13" t="s">
        <v>1066</v>
      </c>
      <c r="B752" s="13">
        <v>0</v>
      </c>
      <c r="C752" s="13">
        <v>100</v>
      </c>
    </row>
    <row r="753" spans="1:3" x14ac:dyDescent="0.3">
      <c r="A753" s="13" t="s">
        <v>1067</v>
      </c>
      <c r="B753" s="13">
        <v>0</v>
      </c>
      <c r="C753" s="13">
        <v>100</v>
      </c>
    </row>
    <row r="754" spans="1:3" x14ac:dyDescent="0.3">
      <c r="A754" s="13" t="s">
        <v>1068</v>
      </c>
      <c r="B754" s="13">
        <v>0</v>
      </c>
      <c r="C754" s="13">
        <v>100</v>
      </c>
    </row>
    <row r="755" spans="1:3" x14ac:dyDescent="0.3">
      <c r="A755" s="13" t="s">
        <v>1069</v>
      </c>
      <c r="B755" s="13">
        <v>0</v>
      </c>
      <c r="C755" s="13">
        <v>100</v>
      </c>
    </row>
    <row r="756" spans="1:3" x14ac:dyDescent="0.3">
      <c r="A756" s="13" t="s">
        <v>1070</v>
      </c>
      <c r="B756" s="13">
        <v>0</v>
      </c>
      <c r="C756" s="13">
        <v>100</v>
      </c>
    </row>
    <row r="757" spans="1:3" x14ac:dyDescent="0.3">
      <c r="A757" s="13" t="s">
        <v>1071</v>
      </c>
      <c r="B757" s="13">
        <v>0</v>
      </c>
      <c r="C757" s="13">
        <v>100</v>
      </c>
    </row>
    <row r="758" spans="1:3" x14ac:dyDescent="0.3">
      <c r="A758" s="13" t="s">
        <v>1072</v>
      </c>
      <c r="B758" s="13">
        <v>0</v>
      </c>
      <c r="C758" s="13">
        <v>100</v>
      </c>
    </row>
    <row r="759" spans="1:3" x14ac:dyDescent="0.3">
      <c r="A759" s="13" t="s">
        <v>1073</v>
      </c>
      <c r="B759" s="13">
        <v>0</v>
      </c>
      <c r="C759" s="13">
        <v>100</v>
      </c>
    </row>
    <row r="760" spans="1:3" x14ac:dyDescent="0.3">
      <c r="A760" s="13" t="s">
        <v>1074</v>
      </c>
      <c r="B760" s="13">
        <v>0</v>
      </c>
      <c r="C760" s="13">
        <v>100</v>
      </c>
    </row>
    <row r="761" spans="1:3" x14ac:dyDescent="0.3">
      <c r="A761" s="13" t="s">
        <v>1075</v>
      </c>
      <c r="B761" s="13">
        <v>0</v>
      </c>
      <c r="C761" s="13">
        <v>100</v>
      </c>
    </row>
    <row r="762" spans="1:3" x14ac:dyDescent="0.3">
      <c r="A762" s="13" t="s">
        <v>1076</v>
      </c>
      <c r="B762" s="13">
        <v>0</v>
      </c>
      <c r="C762" s="13">
        <v>100</v>
      </c>
    </row>
    <row r="763" spans="1:3" x14ac:dyDescent="0.3">
      <c r="A763" s="13" t="s">
        <v>1077</v>
      </c>
      <c r="B763" s="13">
        <v>0</v>
      </c>
      <c r="C763" s="13">
        <v>100</v>
      </c>
    </row>
    <row r="764" spans="1:3" x14ac:dyDescent="0.3">
      <c r="A764" s="13" t="s">
        <v>1078</v>
      </c>
      <c r="B764" s="13">
        <v>0</v>
      </c>
      <c r="C764" s="13">
        <v>100</v>
      </c>
    </row>
    <row r="765" spans="1:3" x14ac:dyDescent="0.3">
      <c r="A765" s="13" t="s">
        <v>1079</v>
      </c>
      <c r="B765" s="13">
        <v>0</v>
      </c>
      <c r="C765" s="13">
        <v>100</v>
      </c>
    </row>
    <row r="766" spans="1:3" x14ac:dyDescent="0.3">
      <c r="A766" s="13" t="s">
        <v>1080</v>
      </c>
      <c r="B766" s="13">
        <v>0</v>
      </c>
      <c r="C766" s="13">
        <v>100</v>
      </c>
    </row>
    <row r="767" spans="1:3" x14ac:dyDescent="0.3">
      <c r="A767" s="13" t="s">
        <v>1081</v>
      </c>
      <c r="B767" s="13">
        <v>0</v>
      </c>
      <c r="C767" s="13">
        <v>100</v>
      </c>
    </row>
    <row r="768" spans="1:3" x14ac:dyDescent="0.3">
      <c r="A768" s="13" t="s">
        <v>1082</v>
      </c>
      <c r="B768" s="13">
        <v>0</v>
      </c>
      <c r="C768" s="13">
        <v>100</v>
      </c>
    </row>
    <row r="769" spans="1:3" x14ac:dyDescent="0.3">
      <c r="A769" s="13" t="s">
        <v>1083</v>
      </c>
      <c r="B769" s="13">
        <v>0</v>
      </c>
      <c r="C769" s="13">
        <v>100</v>
      </c>
    </row>
    <row r="770" spans="1:3" x14ac:dyDescent="0.3">
      <c r="A770" s="13" t="s">
        <v>1084</v>
      </c>
      <c r="B770" s="13">
        <v>0</v>
      </c>
      <c r="C770" s="13">
        <v>100</v>
      </c>
    </row>
    <row r="771" spans="1:3" x14ac:dyDescent="0.3">
      <c r="A771" s="13" t="s">
        <v>1085</v>
      </c>
      <c r="B771" s="13">
        <v>0</v>
      </c>
      <c r="C771" s="13">
        <v>100</v>
      </c>
    </row>
    <row r="772" spans="1:3" x14ac:dyDescent="0.3">
      <c r="A772" s="13" t="s">
        <v>1086</v>
      </c>
      <c r="B772" s="13">
        <v>0</v>
      </c>
      <c r="C772" s="13">
        <v>100</v>
      </c>
    </row>
    <row r="773" spans="1:3" x14ac:dyDescent="0.3">
      <c r="A773" s="13" t="s">
        <v>1087</v>
      </c>
      <c r="B773" s="13">
        <v>0</v>
      </c>
      <c r="C773" s="13">
        <v>100</v>
      </c>
    </row>
    <row r="774" spans="1:3" x14ac:dyDescent="0.3">
      <c r="A774" s="13" t="s">
        <v>1088</v>
      </c>
      <c r="B774" s="13">
        <v>0</v>
      </c>
      <c r="C774" s="13">
        <v>100</v>
      </c>
    </row>
    <row r="775" spans="1:3" x14ac:dyDescent="0.3">
      <c r="A775" s="13" t="s">
        <v>1089</v>
      </c>
      <c r="B775" s="13">
        <v>0</v>
      </c>
      <c r="C775" s="13">
        <v>100</v>
      </c>
    </row>
    <row r="776" spans="1:3" x14ac:dyDescent="0.3">
      <c r="A776" s="13" t="s">
        <v>1090</v>
      </c>
      <c r="B776" s="13">
        <v>0</v>
      </c>
      <c r="C776" s="13">
        <v>100</v>
      </c>
    </row>
    <row r="777" spans="1:3" x14ac:dyDescent="0.3">
      <c r="A777" s="13" t="s">
        <v>1091</v>
      </c>
      <c r="B777" s="13">
        <v>0</v>
      </c>
      <c r="C777" s="13">
        <v>100</v>
      </c>
    </row>
    <row r="778" spans="1:3" x14ac:dyDescent="0.3">
      <c r="A778" s="13" t="s">
        <v>1092</v>
      </c>
      <c r="B778" s="13">
        <v>0</v>
      </c>
      <c r="C778" s="13">
        <v>100</v>
      </c>
    </row>
    <row r="779" spans="1:3" x14ac:dyDescent="0.3">
      <c r="A779" s="13" t="s">
        <v>1093</v>
      </c>
      <c r="B779" s="13">
        <v>0</v>
      </c>
      <c r="C779" s="13">
        <v>100</v>
      </c>
    </row>
    <row r="780" spans="1:3" x14ac:dyDescent="0.3">
      <c r="A780" s="13" t="s">
        <v>1094</v>
      </c>
      <c r="B780" s="13">
        <v>0</v>
      </c>
      <c r="C780" s="13">
        <v>100</v>
      </c>
    </row>
    <row r="781" spans="1:3" x14ac:dyDescent="0.3">
      <c r="A781" s="13" t="s">
        <v>1095</v>
      </c>
      <c r="B781" s="13">
        <v>0</v>
      </c>
      <c r="C781" s="13">
        <v>100</v>
      </c>
    </row>
    <row r="782" spans="1:3" x14ac:dyDescent="0.3">
      <c r="A782" s="13" t="s">
        <v>1096</v>
      </c>
      <c r="B782" s="13">
        <v>0</v>
      </c>
      <c r="C782" s="13">
        <v>100</v>
      </c>
    </row>
    <row r="783" spans="1:3" x14ac:dyDescent="0.3">
      <c r="A783" s="13" t="s">
        <v>1097</v>
      </c>
      <c r="B783" s="13">
        <v>0</v>
      </c>
      <c r="C783" s="13">
        <v>100</v>
      </c>
    </row>
    <row r="784" spans="1:3" x14ac:dyDescent="0.3">
      <c r="A784" s="13" t="s">
        <v>1098</v>
      </c>
      <c r="B784" s="13">
        <v>0</v>
      </c>
      <c r="C784" s="13">
        <v>100</v>
      </c>
    </row>
    <row r="785" spans="1:3" x14ac:dyDescent="0.3">
      <c r="A785" s="13" t="s">
        <v>1099</v>
      </c>
      <c r="B785" s="13">
        <v>0</v>
      </c>
      <c r="C785" s="13">
        <v>100</v>
      </c>
    </row>
    <row r="786" spans="1:3" x14ac:dyDescent="0.3">
      <c r="A786" s="13" t="s">
        <v>1100</v>
      </c>
      <c r="B786" s="13">
        <v>0</v>
      </c>
      <c r="C786" s="13">
        <v>100</v>
      </c>
    </row>
    <row r="787" spans="1:3" x14ac:dyDescent="0.3">
      <c r="A787" s="13" t="s">
        <v>1101</v>
      </c>
      <c r="B787" s="13">
        <v>0</v>
      </c>
      <c r="C787" s="13">
        <v>100</v>
      </c>
    </row>
    <row r="788" spans="1:3" x14ac:dyDescent="0.3">
      <c r="A788" s="13" t="s">
        <v>1102</v>
      </c>
      <c r="B788" s="13">
        <v>0</v>
      </c>
      <c r="C788" s="13">
        <v>100</v>
      </c>
    </row>
    <row r="789" spans="1:3" x14ac:dyDescent="0.3">
      <c r="A789" s="13" t="s">
        <v>1103</v>
      </c>
      <c r="B789" s="13">
        <v>0</v>
      </c>
      <c r="C789" s="13">
        <v>100</v>
      </c>
    </row>
    <row r="790" spans="1:3" x14ac:dyDescent="0.3">
      <c r="A790" s="13" t="s">
        <v>1104</v>
      </c>
      <c r="B790" s="13">
        <v>0</v>
      </c>
      <c r="C790" s="13">
        <v>100</v>
      </c>
    </row>
    <row r="791" spans="1:3" x14ac:dyDescent="0.3">
      <c r="A791" s="13" t="s">
        <v>1105</v>
      </c>
      <c r="B791" s="13">
        <v>0</v>
      </c>
      <c r="C791" s="13">
        <v>100</v>
      </c>
    </row>
    <row r="792" spans="1:3" x14ac:dyDescent="0.3">
      <c r="A792" s="13" t="s">
        <v>1106</v>
      </c>
      <c r="B792" s="13">
        <v>0</v>
      </c>
      <c r="C792" s="13">
        <v>100</v>
      </c>
    </row>
    <row r="793" spans="1:3" x14ac:dyDescent="0.3">
      <c r="A793" s="13" t="s">
        <v>1107</v>
      </c>
      <c r="B793" s="13">
        <v>0</v>
      </c>
      <c r="C793" s="13">
        <v>100</v>
      </c>
    </row>
    <row r="794" spans="1:3" x14ac:dyDescent="0.3">
      <c r="A794" s="13" t="s">
        <v>1108</v>
      </c>
      <c r="B794" s="13">
        <v>0</v>
      </c>
      <c r="C794" s="13">
        <v>100</v>
      </c>
    </row>
    <row r="795" spans="1:3" x14ac:dyDescent="0.3">
      <c r="A795" s="13" t="s">
        <v>1109</v>
      </c>
      <c r="B795" s="13">
        <v>0</v>
      </c>
      <c r="C795" s="13">
        <v>100</v>
      </c>
    </row>
    <row r="796" spans="1:3" x14ac:dyDescent="0.3">
      <c r="A796" s="13" t="s">
        <v>1110</v>
      </c>
      <c r="B796" s="13">
        <v>0</v>
      </c>
      <c r="C796" s="13">
        <v>100</v>
      </c>
    </row>
    <row r="797" spans="1:3" x14ac:dyDescent="0.3">
      <c r="A797" s="13" t="s">
        <v>1111</v>
      </c>
      <c r="B797" s="13">
        <v>0</v>
      </c>
      <c r="C797" s="13">
        <v>100</v>
      </c>
    </row>
    <row r="798" spans="1:3" x14ac:dyDescent="0.3">
      <c r="A798" s="13" t="s">
        <v>1112</v>
      </c>
      <c r="B798" s="13">
        <v>0</v>
      </c>
      <c r="C798" s="13">
        <v>100</v>
      </c>
    </row>
    <row r="799" spans="1:3" x14ac:dyDescent="0.3">
      <c r="A799" s="13" t="s">
        <v>1113</v>
      </c>
      <c r="B799" s="13">
        <v>0</v>
      </c>
      <c r="C799" s="13">
        <v>100</v>
      </c>
    </row>
    <row r="800" spans="1:3" x14ac:dyDescent="0.3">
      <c r="A800" s="13" t="s">
        <v>1114</v>
      </c>
      <c r="B800" s="13">
        <v>0</v>
      </c>
      <c r="C800" s="13">
        <v>100</v>
      </c>
    </row>
    <row r="801" spans="1:3" x14ac:dyDescent="0.3">
      <c r="A801" s="13" t="s">
        <v>1115</v>
      </c>
      <c r="B801" s="13">
        <v>0</v>
      </c>
      <c r="C801" s="13">
        <v>100</v>
      </c>
    </row>
    <row r="802" spans="1:3" x14ac:dyDescent="0.3">
      <c r="A802" s="13" t="s">
        <v>1116</v>
      </c>
      <c r="B802" s="13">
        <v>0</v>
      </c>
      <c r="C802" s="13">
        <v>100</v>
      </c>
    </row>
    <row r="803" spans="1:3" x14ac:dyDescent="0.3">
      <c r="A803" s="13" t="s">
        <v>1117</v>
      </c>
      <c r="B803" s="13">
        <v>0</v>
      </c>
      <c r="C803" s="13">
        <v>100</v>
      </c>
    </row>
    <row r="804" spans="1:3" x14ac:dyDescent="0.3">
      <c r="A804" s="13" t="s">
        <v>1118</v>
      </c>
      <c r="B804" s="13">
        <v>0</v>
      </c>
      <c r="C804" s="13">
        <v>100</v>
      </c>
    </row>
    <row r="805" spans="1:3" x14ac:dyDescent="0.3">
      <c r="A805" s="13" t="s">
        <v>1119</v>
      </c>
      <c r="B805" s="13">
        <v>0</v>
      </c>
      <c r="C805" s="13">
        <v>100</v>
      </c>
    </row>
    <row r="806" spans="1:3" x14ac:dyDescent="0.3">
      <c r="A806" s="13" t="s">
        <v>1120</v>
      </c>
      <c r="B806" s="13">
        <v>0</v>
      </c>
      <c r="C806" s="13">
        <v>4</v>
      </c>
    </row>
    <row r="807" spans="1:3" x14ac:dyDescent="0.3">
      <c r="A807" s="13" t="s">
        <v>1121</v>
      </c>
    </row>
    <row r="808" spans="1:3" x14ac:dyDescent="0.3">
      <c r="A808" s="13" t="s">
        <v>1122</v>
      </c>
    </row>
    <row r="809" spans="1:3" x14ac:dyDescent="0.3">
      <c r="A809" s="13" t="s">
        <v>1123</v>
      </c>
    </row>
    <row r="810" spans="1:3" x14ac:dyDescent="0.3">
      <c r="A810" s="13" t="s">
        <v>1124</v>
      </c>
      <c r="B810" s="13">
        <v>0</v>
      </c>
      <c r="C810" s="13">
        <v>58</v>
      </c>
    </row>
    <row r="811" spans="1:3" x14ac:dyDescent="0.3">
      <c r="A811" s="13" t="s">
        <v>1125</v>
      </c>
      <c r="B811" s="13">
        <v>0</v>
      </c>
      <c r="C811" s="13">
        <v>100</v>
      </c>
    </row>
    <row r="812" spans="1:3" x14ac:dyDescent="0.3">
      <c r="A812" s="13" t="s">
        <v>1126</v>
      </c>
      <c r="B812" s="13">
        <v>0</v>
      </c>
      <c r="C812" s="13">
        <v>100</v>
      </c>
    </row>
    <row r="813" spans="1:3" x14ac:dyDescent="0.3">
      <c r="A813" s="13" t="s">
        <v>1127</v>
      </c>
      <c r="B813" s="13">
        <v>0</v>
      </c>
      <c r="C813" s="13">
        <v>100</v>
      </c>
    </row>
    <row r="814" spans="1:3" x14ac:dyDescent="0.3">
      <c r="A814" s="13" t="s">
        <v>1128</v>
      </c>
      <c r="B814" s="13">
        <v>0</v>
      </c>
      <c r="C814" s="13">
        <v>100</v>
      </c>
    </row>
    <row r="815" spans="1:3" x14ac:dyDescent="0.3">
      <c r="A815" s="13" t="s">
        <v>1129</v>
      </c>
      <c r="B815" s="13">
        <v>0</v>
      </c>
      <c r="C815" s="13">
        <v>100</v>
      </c>
    </row>
    <row r="816" spans="1:3" x14ac:dyDescent="0.3">
      <c r="A816" s="13" t="s">
        <v>1130</v>
      </c>
      <c r="B816" s="13">
        <v>0</v>
      </c>
      <c r="C816" s="13">
        <v>100</v>
      </c>
    </row>
    <row r="817" spans="1:3" x14ac:dyDescent="0.3">
      <c r="A817" s="13" t="s">
        <v>1131</v>
      </c>
      <c r="B817" s="13">
        <v>0</v>
      </c>
      <c r="C817" s="13">
        <v>100</v>
      </c>
    </row>
    <row r="818" spans="1:3" x14ac:dyDescent="0.3">
      <c r="A818" s="13" t="s">
        <v>1132</v>
      </c>
      <c r="B818" s="13">
        <v>0</v>
      </c>
      <c r="C818" s="13">
        <v>100</v>
      </c>
    </row>
    <row r="819" spans="1:3" x14ac:dyDescent="0.3">
      <c r="A819" s="13" t="s">
        <v>1133</v>
      </c>
      <c r="B819" s="13">
        <v>0</v>
      </c>
      <c r="C819" s="13">
        <v>100</v>
      </c>
    </row>
    <row r="820" spans="1:3" x14ac:dyDescent="0.3">
      <c r="A820" s="13" t="s">
        <v>1134</v>
      </c>
      <c r="B820" s="13">
        <v>0</v>
      </c>
      <c r="C820" s="13">
        <v>100</v>
      </c>
    </row>
    <row r="821" spans="1:3" x14ac:dyDescent="0.3">
      <c r="A821" s="13" t="s">
        <v>1135</v>
      </c>
      <c r="B821" s="13">
        <v>0</v>
      </c>
      <c r="C821" s="13">
        <v>100</v>
      </c>
    </row>
    <row r="822" spans="1:3" x14ac:dyDescent="0.3">
      <c r="A822" s="13" t="s">
        <v>1136</v>
      </c>
      <c r="B822" s="13">
        <v>0</v>
      </c>
      <c r="C822" s="13">
        <v>100</v>
      </c>
    </row>
    <row r="823" spans="1:3" x14ac:dyDescent="0.3">
      <c r="A823" s="13" t="s">
        <v>1137</v>
      </c>
      <c r="B823" s="13">
        <v>0</v>
      </c>
      <c r="C823" s="13">
        <v>100</v>
      </c>
    </row>
    <row r="824" spans="1:3" x14ac:dyDescent="0.3">
      <c r="A824" s="13" t="s">
        <v>1138</v>
      </c>
      <c r="B824" s="13">
        <v>0</v>
      </c>
      <c r="C824" s="13">
        <v>96</v>
      </c>
    </row>
    <row r="825" spans="1:3" x14ac:dyDescent="0.3">
      <c r="A825" s="13" t="s">
        <v>1139</v>
      </c>
      <c r="B825" s="13">
        <v>0</v>
      </c>
      <c r="C825" s="13">
        <v>100</v>
      </c>
    </row>
    <row r="826" spans="1:3" x14ac:dyDescent="0.3">
      <c r="A826" s="13" t="s">
        <v>1140</v>
      </c>
      <c r="B826" s="13">
        <v>13.9</v>
      </c>
      <c r="C826" s="13">
        <v>100</v>
      </c>
    </row>
    <row r="827" spans="1:3" x14ac:dyDescent="0.3">
      <c r="A827" s="13" t="s">
        <v>1141</v>
      </c>
      <c r="B827" s="13">
        <v>0</v>
      </c>
      <c r="C827" s="13">
        <v>100</v>
      </c>
    </row>
    <row r="828" spans="1:3" x14ac:dyDescent="0.3">
      <c r="A828" s="13" t="s">
        <v>1142</v>
      </c>
      <c r="B828" s="13">
        <v>0</v>
      </c>
      <c r="C828" s="13">
        <v>100</v>
      </c>
    </row>
    <row r="829" spans="1:3" x14ac:dyDescent="0.3">
      <c r="A829" s="13" t="s">
        <v>1143</v>
      </c>
      <c r="B829" s="13">
        <v>0</v>
      </c>
      <c r="C829" s="13">
        <v>100</v>
      </c>
    </row>
    <row r="830" spans="1:3" x14ac:dyDescent="0.3">
      <c r="A830" s="13" t="s">
        <v>1144</v>
      </c>
      <c r="B830" s="13">
        <v>0</v>
      </c>
      <c r="C830" s="13">
        <v>100</v>
      </c>
    </row>
    <row r="831" spans="1:3" x14ac:dyDescent="0.3">
      <c r="A831" s="13" t="s">
        <v>1145</v>
      </c>
      <c r="B831" s="13">
        <v>0</v>
      </c>
      <c r="C831" s="13">
        <v>100</v>
      </c>
    </row>
    <row r="832" spans="1:3" x14ac:dyDescent="0.3">
      <c r="A832" s="13" t="s">
        <v>1146</v>
      </c>
      <c r="B832" s="13">
        <v>0</v>
      </c>
      <c r="C832" s="13">
        <v>100</v>
      </c>
    </row>
    <row r="833" spans="1:3" x14ac:dyDescent="0.3">
      <c r="A833" s="13" t="s">
        <v>1147</v>
      </c>
      <c r="B833" s="13">
        <v>0</v>
      </c>
      <c r="C833" s="13">
        <v>100</v>
      </c>
    </row>
    <row r="834" spans="1:3" x14ac:dyDescent="0.3">
      <c r="A834" s="13" t="s">
        <v>1148</v>
      </c>
      <c r="B834" s="13">
        <v>0</v>
      </c>
      <c r="C834" s="13">
        <v>100</v>
      </c>
    </row>
    <row r="835" spans="1:3" x14ac:dyDescent="0.3">
      <c r="A835" s="13" t="s">
        <v>1149</v>
      </c>
      <c r="B835" s="13">
        <v>0</v>
      </c>
      <c r="C835" s="13">
        <v>100</v>
      </c>
    </row>
    <row r="836" spans="1:3" x14ac:dyDescent="0.3">
      <c r="A836" s="13" t="s">
        <v>1150</v>
      </c>
      <c r="B836" s="13">
        <v>0</v>
      </c>
      <c r="C836" s="13">
        <v>100</v>
      </c>
    </row>
    <row r="837" spans="1:3" x14ac:dyDescent="0.3">
      <c r="A837" s="13" t="s">
        <v>1151</v>
      </c>
      <c r="B837" s="13">
        <v>0</v>
      </c>
      <c r="C837" s="13">
        <v>100</v>
      </c>
    </row>
    <row r="838" spans="1:3" x14ac:dyDescent="0.3">
      <c r="A838" s="13" t="s">
        <v>1152</v>
      </c>
      <c r="B838" s="13">
        <v>0</v>
      </c>
      <c r="C838" s="13">
        <v>100</v>
      </c>
    </row>
    <row r="839" spans="1:3" x14ac:dyDescent="0.3">
      <c r="A839" s="13" t="s">
        <v>1153</v>
      </c>
      <c r="B839" s="13">
        <v>0</v>
      </c>
      <c r="C839" s="13">
        <v>100</v>
      </c>
    </row>
    <row r="840" spans="1:3" x14ac:dyDescent="0.3">
      <c r="A840" s="13" t="s">
        <v>1154</v>
      </c>
      <c r="B840" s="13">
        <v>0</v>
      </c>
      <c r="C840" s="13">
        <v>100</v>
      </c>
    </row>
    <row r="841" spans="1:3" x14ac:dyDescent="0.3">
      <c r="A841" s="13" t="s">
        <v>1155</v>
      </c>
      <c r="B841" s="13">
        <v>0</v>
      </c>
      <c r="C841" s="13">
        <v>100</v>
      </c>
    </row>
    <row r="842" spans="1:3" x14ac:dyDescent="0.3">
      <c r="A842" s="13" t="s">
        <v>1156</v>
      </c>
      <c r="B842" s="13">
        <v>0</v>
      </c>
      <c r="C842" s="13">
        <v>100</v>
      </c>
    </row>
    <row r="843" spans="1:3" x14ac:dyDescent="0.3">
      <c r="A843" s="13" t="s">
        <v>1157</v>
      </c>
      <c r="B843" s="13">
        <v>0</v>
      </c>
      <c r="C843" s="13">
        <v>100</v>
      </c>
    </row>
    <row r="844" spans="1:3" x14ac:dyDescent="0.3">
      <c r="A844" s="13" t="s">
        <v>1158</v>
      </c>
      <c r="B844" s="13">
        <v>0</v>
      </c>
      <c r="C844" s="13">
        <v>100</v>
      </c>
    </row>
    <row r="845" spans="1:3" x14ac:dyDescent="0.3">
      <c r="A845" s="13" t="s">
        <v>1159</v>
      </c>
      <c r="B845" s="13">
        <v>0</v>
      </c>
      <c r="C845" s="13">
        <v>100</v>
      </c>
    </row>
    <row r="846" spans="1:3" x14ac:dyDescent="0.3">
      <c r="A846" s="13" t="s">
        <v>1160</v>
      </c>
      <c r="B846" s="13">
        <v>0</v>
      </c>
      <c r="C846" s="13">
        <v>100</v>
      </c>
    </row>
    <row r="847" spans="1:3" x14ac:dyDescent="0.3">
      <c r="A847" s="13" t="s">
        <v>1161</v>
      </c>
      <c r="B847" s="13">
        <v>0</v>
      </c>
      <c r="C847" s="13">
        <v>100</v>
      </c>
    </row>
    <row r="848" spans="1:3" x14ac:dyDescent="0.3">
      <c r="A848" s="13" t="s">
        <v>1162</v>
      </c>
      <c r="B848" s="13">
        <v>0</v>
      </c>
      <c r="C848" s="13">
        <v>100</v>
      </c>
    </row>
    <row r="849" spans="1:3" x14ac:dyDescent="0.3">
      <c r="A849" s="13" t="s">
        <v>1163</v>
      </c>
      <c r="B849" s="13">
        <v>0</v>
      </c>
      <c r="C849" s="13">
        <v>100</v>
      </c>
    </row>
    <row r="850" spans="1:3" x14ac:dyDescent="0.3">
      <c r="A850" s="13" t="s">
        <v>1164</v>
      </c>
      <c r="B850" s="13">
        <v>0</v>
      </c>
      <c r="C850" s="13">
        <v>100</v>
      </c>
    </row>
    <row r="851" spans="1:3" x14ac:dyDescent="0.3">
      <c r="A851" s="13" t="s">
        <v>1165</v>
      </c>
      <c r="B851" s="13">
        <v>0</v>
      </c>
      <c r="C851" s="13">
        <v>100</v>
      </c>
    </row>
    <row r="852" spans="1:3" x14ac:dyDescent="0.3">
      <c r="A852" s="13" t="s">
        <v>1166</v>
      </c>
      <c r="B852" s="13">
        <v>3.6</v>
      </c>
      <c r="C852" s="13">
        <v>100</v>
      </c>
    </row>
    <row r="853" spans="1:3" x14ac:dyDescent="0.3">
      <c r="A853" s="13" t="s">
        <v>1167</v>
      </c>
      <c r="B853" s="13">
        <v>0</v>
      </c>
      <c r="C853" s="13">
        <v>100</v>
      </c>
    </row>
    <row r="854" spans="1:3" x14ac:dyDescent="0.3">
      <c r="A854" s="13" t="s">
        <v>1168</v>
      </c>
      <c r="B854" s="13">
        <v>0</v>
      </c>
      <c r="C854" s="13">
        <v>100</v>
      </c>
    </row>
    <row r="855" spans="1:3" x14ac:dyDescent="0.3">
      <c r="A855" s="13" t="s">
        <v>1169</v>
      </c>
      <c r="B855" s="13">
        <v>0</v>
      </c>
      <c r="C855" s="13">
        <v>100</v>
      </c>
    </row>
    <row r="856" spans="1:3" x14ac:dyDescent="0.3">
      <c r="A856" s="13" t="s">
        <v>1170</v>
      </c>
      <c r="B856" s="13">
        <v>0</v>
      </c>
      <c r="C856" s="13">
        <v>100</v>
      </c>
    </row>
    <row r="857" spans="1:3" x14ac:dyDescent="0.3">
      <c r="A857" s="13" t="s">
        <v>1171</v>
      </c>
      <c r="B857" s="13">
        <v>0.3</v>
      </c>
      <c r="C857" s="13">
        <v>100</v>
      </c>
    </row>
    <row r="858" spans="1:3" x14ac:dyDescent="0.3">
      <c r="A858" s="13" t="s">
        <v>1172</v>
      </c>
      <c r="B858" s="13">
        <v>0</v>
      </c>
      <c r="C858" s="13">
        <v>100</v>
      </c>
    </row>
    <row r="859" spans="1:3" x14ac:dyDescent="0.3">
      <c r="A859" s="13" t="s">
        <v>1173</v>
      </c>
      <c r="B859" s="13">
        <v>0</v>
      </c>
      <c r="C859" s="13">
        <v>100</v>
      </c>
    </row>
    <row r="860" spans="1:3" x14ac:dyDescent="0.3">
      <c r="A860" s="13" t="s">
        <v>1174</v>
      </c>
      <c r="B860" s="13">
        <v>0</v>
      </c>
      <c r="C860" s="13">
        <v>100</v>
      </c>
    </row>
    <row r="861" spans="1:3" x14ac:dyDescent="0.3">
      <c r="A861" s="13" t="s">
        <v>1175</v>
      </c>
      <c r="B861" s="13">
        <v>0</v>
      </c>
      <c r="C861" s="13">
        <v>100</v>
      </c>
    </row>
    <row r="862" spans="1:3" x14ac:dyDescent="0.3">
      <c r="A862" s="13" t="s">
        <v>1176</v>
      </c>
      <c r="B862" s="13">
        <v>0</v>
      </c>
      <c r="C862" s="13">
        <v>100</v>
      </c>
    </row>
    <row r="863" spans="1:3" x14ac:dyDescent="0.3">
      <c r="A863" s="13" t="s">
        <v>1177</v>
      </c>
      <c r="B863" s="13">
        <v>0</v>
      </c>
      <c r="C863" s="13">
        <v>100</v>
      </c>
    </row>
    <row r="864" spans="1:3" x14ac:dyDescent="0.3">
      <c r="A864" s="13" t="s">
        <v>1178</v>
      </c>
      <c r="B864" s="13">
        <v>17.899999999999999</v>
      </c>
      <c r="C864" s="13">
        <v>100</v>
      </c>
    </row>
    <row r="865" spans="1:3" x14ac:dyDescent="0.3">
      <c r="A865" s="13" t="s">
        <v>1179</v>
      </c>
      <c r="B865" s="13">
        <v>13</v>
      </c>
      <c r="C865" s="13">
        <v>100</v>
      </c>
    </row>
    <row r="866" spans="1:3" x14ac:dyDescent="0.3">
      <c r="A866" s="13" t="s">
        <v>1180</v>
      </c>
      <c r="B866" s="13">
        <v>0</v>
      </c>
      <c r="C866" s="13">
        <v>100</v>
      </c>
    </row>
    <row r="867" spans="1:3" x14ac:dyDescent="0.3">
      <c r="A867" s="13" t="s">
        <v>1181</v>
      </c>
      <c r="B867" s="13">
        <v>0.1</v>
      </c>
      <c r="C867" s="13">
        <v>100</v>
      </c>
    </row>
    <row r="868" spans="1:3" x14ac:dyDescent="0.3">
      <c r="A868" s="13" t="s">
        <v>1182</v>
      </c>
      <c r="B868" s="13">
        <v>0.1</v>
      </c>
      <c r="C868" s="13">
        <v>100</v>
      </c>
    </row>
    <row r="869" spans="1:3" x14ac:dyDescent="0.3">
      <c r="A869" s="13" t="s">
        <v>1183</v>
      </c>
      <c r="B869" s="13">
        <v>0</v>
      </c>
      <c r="C869" s="13">
        <v>88</v>
      </c>
    </row>
    <row r="870" spans="1:3" x14ac:dyDescent="0.3">
      <c r="A870" s="13" t="s">
        <v>1184</v>
      </c>
      <c r="B870" s="13">
        <v>0.2</v>
      </c>
      <c r="C870" s="13">
        <v>100</v>
      </c>
    </row>
    <row r="871" spans="1:3" x14ac:dyDescent="0.3">
      <c r="A871" s="13" t="s">
        <v>1185</v>
      </c>
      <c r="B871" s="13">
        <v>0.1</v>
      </c>
      <c r="C871" s="13">
        <v>100</v>
      </c>
    </row>
    <row r="872" spans="1:3" x14ac:dyDescent="0.3">
      <c r="A872" s="13" t="s">
        <v>1186</v>
      </c>
      <c r="B872" s="13">
        <v>0</v>
      </c>
      <c r="C872" s="13">
        <v>100</v>
      </c>
    </row>
    <row r="873" spans="1:3" x14ac:dyDescent="0.3">
      <c r="A873" s="13" t="s">
        <v>1187</v>
      </c>
      <c r="B873" s="13">
        <v>0</v>
      </c>
      <c r="C873" s="13">
        <v>100</v>
      </c>
    </row>
    <row r="874" spans="1:3" x14ac:dyDescent="0.3">
      <c r="A874" s="13" t="s">
        <v>1188</v>
      </c>
      <c r="B874" s="13">
        <v>10.199999999999999</v>
      </c>
      <c r="C874" s="13">
        <v>100</v>
      </c>
    </row>
    <row r="875" spans="1:3" x14ac:dyDescent="0.3">
      <c r="A875" s="13" t="s">
        <v>1189</v>
      </c>
      <c r="B875" s="13">
        <v>5.2</v>
      </c>
      <c r="C875" s="13">
        <v>100</v>
      </c>
    </row>
    <row r="876" spans="1:3" x14ac:dyDescent="0.3">
      <c r="A876" s="13" t="s">
        <v>1190</v>
      </c>
      <c r="B876" s="13">
        <v>1.8</v>
      </c>
      <c r="C876" s="13">
        <v>100</v>
      </c>
    </row>
    <row r="877" spans="1:3" x14ac:dyDescent="0.3">
      <c r="A877" s="13" t="s">
        <v>1191</v>
      </c>
      <c r="B877" s="13">
        <v>0</v>
      </c>
      <c r="C877" s="13">
        <v>100</v>
      </c>
    </row>
    <row r="878" spans="1:3" x14ac:dyDescent="0.3">
      <c r="A878" s="13" t="s">
        <v>1192</v>
      </c>
      <c r="B878" s="13">
        <v>0</v>
      </c>
      <c r="C878" s="13">
        <v>100</v>
      </c>
    </row>
    <row r="879" spans="1:3" x14ac:dyDescent="0.3">
      <c r="A879" s="13" t="s">
        <v>1193</v>
      </c>
      <c r="B879" s="13">
        <v>0</v>
      </c>
      <c r="C879" s="13">
        <v>100</v>
      </c>
    </row>
    <row r="880" spans="1:3" x14ac:dyDescent="0.3">
      <c r="A880" s="13" t="s">
        <v>1194</v>
      </c>
      <c r="B880" s="13">
        <v>0</v>
      </c>
      <c r="C880" s="13">
        <v>100</v>
      </c>
    </row>
    <row r="881" spans="1:3" x14ac:dyDescent="0.3">
      <c r="A881" s="13" t="s">
        <v>1195</v>
      </c>
      <c r="B881" s="13">
        <v>0</v>
      </c>
      <c r="C881" s="13">
        <v>100</v>
      </c>
    </row>
    <row r="882" spans="1:3" x14ac:dyDescent="0.3">
      <c r="A882" s="13" t="s">
        <v>1196</v>
      </c>
      <c r="B882" s="13">
        <v>0</v>
      </c>
      <c r="C882" s="13">
        <v>100</v>
      </c>
    </row>
    <row r="883" spans="1:3" x14ac:dyDescent="0.3">
      <c r="A883" s="13" t="s">
        <v>1197</v>
      </c>
      <c r="B883" s="13">
        <v>28</v>
      </c>
      <c r="C883" s="13">
        <v>100</v>
      </c>
    </row>
    <row r="884" spans="1:3" x14ac:dyDescent="0.3">
      <c r="A884" s="13" t="s">
        <v>1198</v>
      </c>
      <c r="B884" s="13">
        <v>0.5</v>
      </c>
      <c r="C884" s="13">
        <v>100</v>
      </c>
    </row>
    <row r="885" spans="1:3" x14ac:dyDescent="0.3">
      <c r="A885" s="13" t="s">
        <v>1199</v>
      </c>
      <c r="B885" s="13">
        <v>0.1</v>
      </c>
      <c r="C885" s="13">
        <v>100</v>
      </c>
    </row>
    <row r="886" spans="1:3" x14ac:dyDescent="0.3">
      <c r="A886" s="13" t="s">
        <v>1200</v>
      </c>
      <c r="B886" s="13">
        <v>0</v>
      </c>
      <c r="C886" s="13">
        <v>100</v>
      </c>
    </row>
    <row r="887" spans="1:3" x14ac:dyDescent="0.3">
      <c r="A887" s="13" t="s">
        <v>1201</v>
      </c>
      <c r="B887" s="13">
        <v>0</v>
      </c>
      <c r="C887" s="13">
        <v>100</v>
      </c>
    </row>
    <row r="888" spans="1:3" x14ac:dyDescent="0.3">
      <c r="A888" s="13" t="s">
        <v>1202</v>
      </c>
      <c r="B888" s="13">
        <v>0.1</v>
      </c>
      <c r="C888" s="13">
        <v>100</v>
      </c>
    </row>
    <row r="889" spans="1:3" x14ac:dyDescent="0.3">
      <c r="A889" s="13" t="s">
        <v>1203</v>
      </c>
      <c r="B889" s="13">
        <v>0</v>
      </c>
      <c r="C889" s="13">
        <v>100</v>
      </c>
    </row>
    <row r="890" spans="1:3" x14ac:dyDescent="0.3">
      <c r="A890" s="13" t="s">
        <v>1204</v>
      </c>
      <c r="B890" s="13">
        <v>0</v>
      </c>
      <c r="C890" s="13">
        <v>100</v>
      </c>
    </row>
    <row r="891" spans="1:3" x14ac:dyDescent="0.3">
      <c r="A891" s="13" t="s">
        <v>1205</v>
      </c>
      <c r="B891" s="13">
        <v>0</v>
      </c>
      <c r="C891" s="13">
        <v>100</v>
      </c>
    </row>
    <row r="892" spans="1:3" x14ac:dyDescent="0.3">
      <c r="A892" s="13" t="s">
        <v>1206</v>
      </c>
      <c r="B892" s="13">
        <v>0</v>
      </c>
      <c r="C892" s="13">
        <v>100</v>
      </c>
    </row>
    <row r="893" spans="1:3" x14ac:dyDescent="0.3">
      <c r="A893" s="13" t="s">
        <v>1207</v>
      </c>
      <c r="B893" s="13">
        <v>0</v>
      </c>
      <c r="C893" s="13">
        <v>100</v>
      </c>
    </row>
    <row r="894" spans="1:3" x14ac:dyDescent="0.3">
      <c r="A894" s="13" t="s">
        <v>1208</v>
      </c>
      <c r="B894" s="13">
        <v>0</v>
      </c>
      <c r="C894" s="13">
        <v>100</v>
      </c>
    </row>
    <row r="895" spans="1:3" x14ac:dyDescent="0.3">
      <c r="A895" s="13" t="s">
        <v>1209</v>
      </c>
      <c r="B895" s="13">
        <v>0</v>
      </c>
      <c r="C895" s="13">
        <v>100</v>
      </c>
    </row>
    <row r="896" spans="1:3" x14ac:dyDescent="0.3">
      <c r="A896" s="13" t="s">
        <v>1210</v>
      </c>
      <c r="B896" s="13">
        <v>0</v>
      </c>
      <c r="C896" s="13">
        <v>100</v>
      </c>
    </row>
    <row r="897" spans="1:3" x14ac:dyDescent="0.3">
      <c r="A897" s="13" t="s">
        <v>1211</v>
      </c>
      <c r="B897" s="13">
        <v>0</v>
      </c>
      <c r="C897" s="13">
        <v>100</v>
      </c>
    </row>
    <row r="898" spans="1:3" x14ac:dyDescent="0.3">
      <c r="A898" s="13" t="s">
        <v>1212</v>
      </c>
      <c r="B898" s="13">
        <v>0</v>
      </c>
      <c r="C898" s="13">
        <v>100</v>
      </c>
    </row>
    <row r="899" spans="1:3" x14ac:dyDescent="0.3">
      <c r="A899" s="13" t="s">
        <v>1213</v>
      </c>
      <c r="B899" s="13">
        <v>0</v>
      </c>
      <c r="C899" s="13">
        <v>100</v>
      </c>
    </row>
    <row r="900" spans="1:3" x14ac:dyDescent="0.3">
      <c r="A900" s="13" t="s">
        <v>1214</v>
      </c>
      <c r="B900" s="13">
        <v>16.7</v>
      </c>
      <c r="C900" s="13">
        <v>100</v>
      </c>
    </row>
    <row r="901" spans="1:3" x14ac:dyDescent="0.3">
      <c r="A901" s="13" t="s">
        <v>1215</v>
      </c>
      <c r="B901" s="13">
        <v>0</v>
      </c>
      <c r="C901" s="13">
        <v>100</v>
      </c>
    </row>
    <row r="902" spans="1:3" x14ac:dyDescent="0.3">
      <c r="A902" s="13" t="s">
        <v>1216</v>
      </c>
      <c r="B902" s="13">
        <v>0</v>
      </c>
      <c r="C902" s="13">
        <v>100</v>
      </c>
    </row>
    <row r="903" spans="1:3" x14ac:dyDescent="0.3">
      <c r="A903" s="13" t="s">
        <v>1217</v>
      </c>
      <c r="B903" s="13">
        <v>4.7</v>
      </c>
      <c r="C903" s="13">
        <v>100</v>
      </c>
    </row>
    <row r="904" spans="1:3" x14ac:dyDescent="0.3">
      <c r="A904" s="13" t="s">
        <v>1218</v>
      </c>
      <c r="B904" s="13">
        <v>19.7</v>
      </c>
      <c r="C904" s="13">
        <v>100</v>
      </c>
    </row>
    <row r="905" spans="1:3" x14ac:dyDescent="0.3">
      <c r="A905" s="13" t="s">
        <v>1219</v>
      </c>
      <c r="B905" s="13">
        <v>0</v>
      </c>
      <c r="C905" s="13">
        <v>100</v>
      </c>
    </row>
    <row r="906" spans="1:3" x14ac:dyDescent="0.3">
      <c r="A906" s="13" t="s">
        <v>1220</v>
      </c>
      <c r="B906" s="13">
        <v>0.1</v>
      </c>
      <c r="C906" s="13">
        <v>100</v>
      </c>
    </row>
    <row r="907" spans="1:3" x14ac:dyDescent="0.3">
      <c r="A907" s="13" t="s">
        <v>1221</v>
      </c>
      <c r="B907" s="13">
        <v>0</v>
      </c>
      <c r="C907" s="13">
        <v>100</v>
      </c>
    </row>
    <row r="908" spans="1:3" x14ac:dyDescent="0.3">
      <c r="A908" s="13" t="s">
        <v>1222</v>
      </c>
      <c r="B908" s="13">
        <v>0</v>
      </c>
      <c r="C908" s="13">
        <v>100</v>
      </c>
    </row>
    <row r="909" spans="1:3" x14ac:dyDescent="0.3">
      <c r="A909" s="13" t="s">
        <v>1223</v>
      </c>
      <c r="B909" s="13">
        <v>5.8</v>
      </c>
      <c r="C909" s="13">
        <v>100</v>
      </c>
    </row>
    <row r="910" spans="1:3" x14ac:dyDescent="0.3">
      <c r="A910" s="13" t="s">
        <v>1224</v>
      </c>
      <c r="B910" s="13">
        <v>7.9</v>
      </c>
      <c r="C910" s="13">
        <v>100</v>
      </c>
    </row>
    <row r="911" spans="1:3" x14ac:dyDescent="0.3">
      <c r="A911" s="13" t="s">
        <v>1225</v>
      </c>
      <c r="B911" s="13">
        <v>0</v>
      </c>
      <c r="C911" s="13">
        <v>100</v>
      </c>
    </row>
    <row r="912" spans="1:3" x14ac:dyDescent="0.3">
      <c r="A912" s="13" t="s">
        <v>1226</v>
      </c>
      <c r="B912" s="13">
        <v>0</v>
      </c>
      <c r="C912" s="13">
        <v>100</v>
      </c>
    </row>
    <row r="913" spans="1:3" x14ac:dyDescent="0.3">
      <c r="A913" s="13" t="s">
        <v>1227</v>
      </c>
      <c r="B913" s="13">
        <v>0</v>
      </c>
      <c r="C913" s="13">
        <v>100</v>
      </c>
    </row>
    <row r="914" spans="1:3" x14ac:dyDescent="0.3">
      <c r="A914" s="13" t="s">
        <v>1228</v>
      </c>
      <c r="B914" s="13">
        <v>0</v>
      </c>
      <c r="C914" s="13">
        <v>100</v>
      </c>
    </row>
    <row r="915" spans="1:3" x14ac:dyDescent="0.3">
      <c r="A915" s="13" t="s">
        <v>1229</v>
      </c>
      <c r="B915" s="13">
        <v>0</v>
      </c>
      <c r="C915" s="13">
        <v>100</v>
      </c>
    </row>
    <row r="916" spans="1:3" x14ac:dyDescent="0.3">
      <c r="A916" s="13" t="s">
        <v>1230</v>
      </c>
      <c r="B916" s="13">
        <v>0</v>
      </c>
      <c r="C916" s="13">
        <v>100</v>
      </c>
    </row>
    <row r="917" spans="1:3" x14ac:dyDescent="0.3">
      <c r="A917" s="13" t="s">
        <v>1231</v>
      </c>
      <c r="B917" s="13">
        <v>0</v>
      </c>
      <c r="C917" s="13">
        <v>100</v>
      </c>
    </row>
    <row r="918" spans="1:3" x14ac:dyDescent="0.3">
      <c r="A918" s="13" t="s">
        <v>1232</v>
      </c>
      <c r="B918" s="13">
        <v>0</v>
      </c>
      <c r="C918" s="13">
        <v>100</v>
      </c>
    </row>
    <row r="919" spans="1:3" x14ac:dyDescent="0.3">
      <c r="A919" s="13" t="s">
        <v>1233</v>
      </c>
      <c r="B919" s="13">
        <v>0</v>
      </c>
      <c r="C919" s="13">
        <v>100</v>
      </c>
    </row>
    <row r="920" spans="1:3" x14ac:dyDescent="0.3">
      <c r="A920" s="13" t="s">
        <v>1234</v>
      </c>
      <c r="B920" s="13">
        <v>0</v>
      </c>
      <c r="C920" s="13">
        <v>100</v>
      </c>
    </row>
    <row r="921" spans="1:3" x14ac:dyDescent="0.3">
      <c r="A921" s="13" t="s">
        <v>1235</v>
      </c>
      <c r="B921" s="13">
        <v>0</v>
      </c>
      <c r="C921" s="13">
        <v>100</v>
      </c>
    </row>
    <row r="922" spans="1:3" x14ac:dyDescent="0.3">
      <c r="A922" s="13" t="s">
        <v>1236</v>
      </c>
      <c r="B922" s="13">
        <v>0</v>
      </c>
      <c r="C922" s="13">
        <v>100</v>
      </c>
    </row>
    <row r="923" spans="1:3" x14ac:dyDescent="0.3">
      <c r="A923" s="13" t="s">
        <v>1237</v>
      </c>
      <c r="B923" s="13">
        <v>0.1</v>
      </c>
      <c r="C923" s="13">
        <v>100</v>
      </c>
    </row>
    <row r="924" spans="1:3" x14ac:dyDescent="0.3">
      <c r="A924" s="13" t="s">
        <v>1238</v>
      </c>
      <c r="B924" s="13">
        <v>0</v>
      </c>
      <c r="C924" s="13">
        <v>100</v>
      </c>
    </row>
    <row r="925" spans="1:3" x14ac:dyDescent="0.3">
      <c r="A925" s="13" t="s">
        <v>1239</v>
      </c>
      <c r="B925" s="13">
        <v>0</v>
      </c>
      <c r="C925" s="13">
        <v>100</v>
      </c>
    </row>
    <row r="926" spans="1:3" x14ac:dyDescent="0.3">
      <c r="A926" s="13" t="s">
        <v>1240</v>
      </c>
      <c r="B926" s="13">
        <v>0.1</v>
      </c>
      <c r="C926" s="13">
        <v>100</v>
      </c>
    </row>
    <row r="927" spans="1:3" x14ac:dyDescent="0.3">
      <c r="A927" s="13" t="s">
        <v>1241</v>
      </c>
      <c r="B927" s="13">
        <v>0.1</v>
      </c>
      <c r="C927" s="13">
        <v>100</v>
      </c>
    </row>
    <row r="928" spans="1:3" x14ac:dyDescent="0.3">
      <c r="A928" s="13" t="s">
        <v>1242</v>
      </c>
      <c r="B928" s="13">
        <v>0</v>
      </c>
      <c r="C928" s="13">
        <v>100</v>
      </c>
    </row>
    <row r="929" spans="1:3" x14ac:dyDescent="0.3">
      <c r="A929" s="13" t="s">
        <v>1243</v>
      </c>
      <c r="B929" s="13">
        <v>0.1</v>
      </c>
      <c r="C929" s="13">
        <v>100</v>
      </c>
    </row>
    <row r="930" spans="1:3" x14ac:dyDescent="0.3">
      <c r="A930" s="13" t="s">
        <v>1244</v>
      </c>
      <c r="B930" s="13">
        <v>0</v>
      </c>
      <c r="C930" s="13">
        <v>100</v>
      </c>
    </row>
    <row r="931" spans="1:3" x14ac:dyDescent="0.3">
      <c r="A931" s="13" t="s">
        <v>1245</v>
      </c>
      <c r="B931" s="13">
        <v>0.1</v>
      </c>
      <c r="C931" s="13">
        <v>100</v>
      </c>
    </row>
    <row r="932" spans="1:3" x14ac:dyDescent="0.3">
      <c r="A932" s="13" t="s">
        <v>1246</v>
      </c>
      <c r="B932" s="13">
        <v>0</v>
      </c>
      <c r="C932" s="13">
        <v>100</v>
      </c>
    </row>
    <row r="933" spans="1:3" x14ac:dyDescent="0.3">
      <c r="A933" s="13" t="s">
        <v>1247</v>
      </c>
      <c r="B933" s="13">
        <v>2.4</v>
      </c>
      <c r="C933" s="13">
        <v>100</v>
      </c>
    </row>
    <row r="934" spans="1:3" x14ac:dyDescent="0.3">
      <c r="A934" s="13" t="s">
        <v>1248</v>
      </c>
      <c r="B934" s="13">
        <v>0.2</v>
      </c>
      <c r="C934" s="13">
        <v>100</v>
      </c>
    </row>
    <row r="935" spans="1:3" x14ac:dyDescent="0.3">
      <c r="A935" s="13" t="s">
        <v>1249</v>
      </c>
      <c r="B935" s="13">
        <v>0</v>
      </c>
      <c r="C935" s="13">
        <v>100</v>
      </c>
    </row>
    <row r="936" spans="1:3" x14ac:dyDescent="0.3">
      <c r="A936" s="13" t="s">
        <v>1250</v>
      </c>
      <c r="B936" s="13">
        <v>0</v>
      </c>
      <c r="C936" s="13">
        <v>100</v>
      </c>
    </row>
    <row r="937" spans="1:3" x14ac:dyDescent="0.3">
      <c r="A937" s="13" t="s">
        <v>1251</v>
      </c>
      <c r="B937" s="13">
        <v>0</v>
      </c>
      <c r="C937" s="13">
        <v>100</v>
      </c>
    </row>
    <row r="938" spans="1:3" x14ac:dyDescent="0.3">
      <c r="A938" s="13" t="s">
        <v>1252</v>
      </c>
      <c r="B938" s="13">
        <v>0</v>
      </c>
      <c r="C938" s="13">
        <v>100</v>
      </c>
    </row>
    <row r="939" spans="1:3" x14ac:dyDescent="0.3">
      <c r="A939" s="13" t="s">
        <v>1253</v>
      </c>
      <c r="B939" s="13">
        <v>0</v>
      </c>
      <c r="C939" s="13">
        <v>100</v>
      </c>
    </row>
    <row r="940" spans="1:3" x14ac:dyDescent="0.3">
      <c r="A940" s="13" t="s">
        <v>1254</v>
      </c>
      <c r="B940" s="13">
        <v>0</v>
      </c>
      <c r="C940" s="13">
        <v>100</v>
      </c>
    </row>
    <row r="941" spans="1:3" x14ac:dyDescent="0.3">
      <c r="A941" s="13" t="s">
        <v>1255</v>
      </c>
      <c r="B941" s="13">
        <v>0</v>
      </c>
      <c r="C941" s="13">
        <v>100</v>
      </c>
    </row>
    <row r="942" spans="1:3" x14ac:dyDescent="0.3">
      <c r="A942" s="13" t="s">
        <v>1256</v>
      </c>
      <c r="B942" s="13">
        <v>0</v>
      </c>
      <c r="C942" s="13">
        <v>100</v>
      </c>
    </row>
    <row r="943" spans="1:3" x14ac:dyDescent="0.3">
      <c r="A943" s="13" t="s">
        <v>1257</v>
      </c>
      <c r="B943" s="13">
        <v>0</v>
      </c>
      <c r="C943" s="13">
        <v>100</v>
      </c>
    </row>
    <row r="944" spans="1:3" x14ac:dyDescent="0.3">
      <c r="A944" s="13" t="s">
        <v>1258</v>
      </c>
      <c r="B944" s="13">
        <v>0</v>
      </c>
      <c r="C944" s="13">
        <v>100</v>
      </c>
    </row>
    <row r="945" spans="1:3" x14ac:dyDescent="0.3">
      <c r="A945" s="13" t="s">
        <v>1259</v>
      </c>
      <c r="B945" s="13">
        <v>0</v>
      </c>
      <c r="C945" s="13">
        <v>100</v>
      </c>
    </row>
    <row r="946" spans="1:3" x14ac:dyDescent="0.3">
      <c r="A946" s="13" t="s">
        <v>1260</v>
      </c>
      <c r="B946" s="13">
        <v>0</v>
      </c>
      <c r="C946" s="13">
        <v>100</v>
      </c>
    </row>
    <row r="947" spans="1:3" x14ac:dyDescent="0.3">
      <c r="A947" s="13" t="s">
        <v>1261</v>
      </c>
      <c r="B947" s="13">
        <v>0</v>
      </c>
      <c r="C947" s="13">
        <v>100</v>
      </c>
    </row>
    <row r="948" spans="1:3" x14ac:dyDescent="0.3">
      <c r="A948" s="13" t="s">
        <v>1262</v>
      </c>
      <c r="B948" s="13">
        <v>0</v>
      </c>
      <c r="C948" s="13">
        <v>100</v>
      </c>
    </row>
    <row r="949" spans="1:3" x14ac:dyDescent="0.3">
      <c r="A949" s="13" t="s">
        <v>1263</v>
      </c>
      <c r="B949" s="13">
        <v>13.5</v>
      </c>
      <c r="C949" s="13">
        <v>100</v>
      </c>
    </row>
    <row r="950" spans="1:3" x14ac:dyDescent="0.3">
      <c r="A950" s="13" t="s">
        <v>1264</v>
      </c>
      <c r="B950" s="13">
        <v>23.7</v>
      </c>
      <c r="C950" s="13">
        <v>100</v>
      </c>
    </row>
    <row r="951" spans="1:3" x14ac:dyDescent="0.3">
      <c r="A951" s="13" t="s">
        <v>1265</v>
      </c>
      <c r="B951" s="13">
        <v>8.3000000000000007</v>
      </c>
      <c r="C951" s="13">
        <v>100</v>
      </c>
    </row>
    <row r="952" spans="1:3" x14ac:dyDescent="0.3">
      <c r="A952" s="13" t="s">
        <v>1266</v>
      </c>
      <c r="B952" s="13">
        <v>0</v>
      </c>
      <c r="C952" s="13">
        <v>100</v>
      </c>
    </row>
    <row r="953" spans="1:3" x14ac:dyDescent="0.3">
      <c r="A953" s="13" t="s">
        <v>1267</v>
      </c>
      <c r="B953" s="13">
        <v>0</v>
      </c>
      <c r="C953" s="13">
        <v>100</v>
      </c>
    </row>
    <row r="954" spans="1:3" x14ac:dyDescent="0.3">
      <c r="A954" s="13" t="s">
        <v>1268</v>
      </c>
      <c r="B954" s="13">
        <v>0</v>
      </c>
      <c r="C954" s="13">
        <v>100</v>
      </c>
    </row>
    <row r="955" spans="1:3" x14ac:dyDescent="0.3">
      <c r="A955" s="13" t="s">
        <v>1269</v>
      </c>
      <c r="B955" s="13">
        <v>0</v>
      </c>
      <c r="C955" s="13">
        <v>100</v>
      </c>
    </row>
    <row r="956" spans="1:3" x14ac:dyDescent="0.3">
      <c r="A956" s="13" t="s">
        <v>1270</v>
      </c>
      <c r="B956" s="13">
        <v>0</v>
      </c>
      <c r="C956" s="13">
        <v>100</v>
      </c>
    </row>
    <row r="957" spans="1:3" x14ac:dyDescent="0.3">
      <c r="A957" s="13" t="s">
        <v>1271</v>
      </c>
      <c r="B957" s="13">
        <v>0.1</v>
      </c>
      <c r="C957" s="13">
        <v>100</v>
      </c>
    </row>
    <row r="958" spans="1:3" x14ac:dyDescent="0.3">
      <c r="A958" s="13" t="s">
        <v>1272</v>
      </c>
      <c r="B958" s="13">
        <v>0.2</v>
      </c>
      <c r="C958" s="13">
        <v>100</v>
      </c>
    </row>
    <row r="959" spans="1:3" x14ac:dyDescent="0.3">
      <c r="A959" s="13" t="s">
        <v>1273</v>
      </c>
      <c r="B959" s="13">
        <v>0.1</v>
      </c>
      <c r="C959" s="13">
        <v>100</v>
      </c>
    </row>
    <row r="960" spans="1:3" x14ac:dyDescent="0.3">
      <c r="A960" s="13" t="s">
        <v>1274</v>
      </c>
      <c r="B960" s="13">
        <v>0</v>
      </c>
      <c r="C960" s="13">
        <v>100</v>
      </c>
    </row>
    <row r="961" spans="1:3" x14ac:dyDescent="0.3">
      <c r="A961" s="13" t="s">
        <v>1275</v>
      </c>
      <c r="B961" s="13">
        <v>0.1</v>
      </c>
      <c r="C961" s="13">
        <v>100</v>
      </c>
    </row>
    <row r="962" spans="1:3" x14ac:dyDescent="0.3">
      <c r="A962" s="13" t="s">
        <v>1276</v>
      </c>
      <c r="B962" s="13">
        <v>0.2</v>
      </c>
      <c r="C962" s="13">
        <v>100</v>
      </c>
    </row>
    <row r="963" spans="1:3" x14ac:dyDescent="0.3">
      <c r="A963" s="13" t="s">
        <v>1277</v>
      </c>
      <c r="B963" s="13">
        <v>0</v>
      </c>
      <c r="C963" s="13">
        <v>100</v>
      </c>
    </row>
    <row r="964" spans="1:3" x14ac:dyDescent="0.3">
      <c r="A964" s="13" t="s">
        <v>1278</v>
      </c>
      <c r="B964" s="13">
        <v>0.4</v>
      </c>
      <c r="C964" s="13">
        <v>100</v>
      </c>
    </row>
    <row r="965" spans="1:3" x14ac:dyDescent="0.3">
      <c r="A965" s="13" t="s">
        <v>1279</v>
      </c>
      <c r="B965" s="13">
        <v>0</v>
      </c>
      <c r="C965" s="13">
        <v>100</v>
      </c>
    </row>
    <row r="966" spans="1:3" x14ac:dyDescent="0.3">
      <c r="A966" s="13" t="s">
        <v>1280</v>
      </c>
      <c r="B966" s="13">
        <v>0</v>
      </c>
      <c r="C966" s="13">
        <v>100</v>
      </c>
    </row>
    <row r="967" spans="1:3" x14ac:dyDescent="0.3">
      <c r="A967" s="13" t="s">
        <v>1281</v>
      </c>
      <c r="B967" s="13">
        <v>0.1</v>
      </c>
      <c r="C967" s="13">
        <v>100</v>
      </c>
    </row>
    <row r="968" spans="1:3" x14ac:dyDescent="0.3">
      <c r="A968" s="13" t="s">
        <v>1282</v>
      </c>
      <c r="B968" s="13">
        <v>0</v>
      </c>
      <c r="C968" s="13">
        <v>100</v>
      </c>
    </row>
    <row r="969" spans="1:3" x14ac:dyDescent="0.3">
      <c r="A969" s="13" t="s">
        <v>1283</v>
      </c>
      <c r="B969" s="13">
        <v>0.2</v>
      </c>
      <c r="C969" s="13">
        <v>100</v>
      </c>
    </row>
    <row r="970" spans="1:3" x14ac:dyDescent="0.3">
      <c r="A970" s="13" t="s">
        <v>1284</v>
      </c>
      <c r="B970" s="13">
        <v>15</v>
      </c>
      <c r="C970" s="13">
        <v>100</v>
      </c>
    </row>
    <row r="971" spans="1:3" x14ac:dyDescent="0.3">
      <c r="A971" s="13" t="s">
        <v>1285</v>
      </c>
      <c r="B971" s="13">
        <v>8.4</v>
      </c>
      <c r="C971" s="13">
        <v>100</v>
      </c>
    </row>
    <row r="972" spans="1:3" x14ac:dyDescent="0.3">
      <c r="A972" s="13" t="s">
        <v>1286</v>
      </c>
      <c r="B972" s="13">
        <v>0.1</v>
      </c>
      <c r="C972" s="13">
        <v>100</v>
      </c>
    </row>
    <row r="973" spans="1:3" x14ac:dyDescent="0.3">
      <c r="A973" s="13" t="s">
        <v>1287</v>
      </c>
      <c r="B973" s="13">
        <v>0</v>
      </c>
      <c r="C973" s="13">
        <v>100</v>
      </c>
    </row>
    <row r="974" spans="1:3" x14ac:dyDescent="0.3">
      <c r="A974" s="13" t="s">
        <v>1288</v>
      </c>
      <c r="B974" s="13">
        <v>0</v>
      </c>
      <c r="C974" s="13">
        <v>100</v>
      </c>
    </row>
    <row r="975" spans="1:3" x14ac:dyDescent="0.3">
      <c r="A975" s="13" t="s">
        <v>1289</v>
      </c>
      <c r="B975" s="13">
        <v>0</v>
      </c>
      <c r="C975" s="13">
        <v>100</v>
      </c>
    </row>
    <row r="976" spans="1:3" x14ac:dyDescent="0.3">
      <c r="A976" s="13" t="s">
        <v>1290</v>
      </c>
      <c r="B976" s="13">
        <v>0</v>
      </c>
      <c r="C976" s="13">
        <v>100</v>
      </c>
    </row>
    <row r="977" spans="1:3" x14ac:dyDescent="0.3">
      <c r="A977" s="13" t="s">
        <v>1291</v>
      </c>
      <c r="B977" s="13">
        <v>0.2</v>
      </c>
      <c r="C977" s="13">
        <v>100</v>
      </c>
    </row>
    <row r="978" spans="1:3" x14ac:dyDescent="0.3">
      <c r="A978" s="13" t="s">
        <v>1292</v>
      </c>
      <c r="B978" s="13">
        <v>0</v>
      </c>
      <c r="C978" s="13">
        <v>100</v>
      </c>
    </row>
    <row r="979" spans="1:3" x14ac:dyDescent="0.3">
      <c r="A979" s="13" t="s">
        <v>1293</v>
      </c>
      <c r="B979" s="13">
        <v>0</v>
      </c>
      <c r="C979" s="13">
        <v>100</v>
      </c>
    </row>
    <row r="980" spans="1:3" x14ac:dyDescent="0.3">
      <c r="A980" s="13" t="s">
        <v>1294</v>
      </c>
      <c r="B980" s="13">
        <v>0</v>
      </c>
      <c r="C980" s="13">
        <v>100</v>
      </c>
    </row>
    <row r="981" spans="1:3" x14ac:dyDescent="0.3">
      <c r="A981" s="13" t="s">
        <v>1295</v>
      </c>
      <c r="B981" s="13">
        <v>0</v>
      </c>
      <c r="C981" s="13">
        <v>100</v>
      </c>
    </row>
    <row r="982" spans="1:3" x14ac:dyDescent="0.3">
      <c r="A982" s="13" t="s">
        <v>1296</v>
      </c>
      <c r="B982" s="13">
        <v>0</v>
      </c>
      <c r="C982" s="13">
        <v>100</v>
      </c>
    </row>
    <row r="983" spans="1:3" x14ac:dyDescent="0.3">
      <c r="A983" s="13" t="s">
        <v>1297</v>
      </c>
      <c r="B983" s="13">
        <v>0</v>
      </c>
      <c r="C983" s="13">
        <v>100</v>
      </c>
    </row>
    <row r="984" spans="1:3" x14ac:dyDescent="0.3">
      <c r="A984" s="13" t="s">
        <v>1298</v>
      </c>
      <c r="B984" s="13">
        <v>0</v>
      </c>
      <c r="C984" s="13">
        <v>100</v>
      </c>
    </row>
    <row r="985" spans="1:3" x14ac:dyDescent="0.3">
      <c r="A985" s="13" t="s">
        <v>1299</v>
      </c>
      <c r="B985" s="13">
        <v>0</v>
      </c>
      <c r="C985" s="13">
        <v>100</v>
      </c>
    </row>
    <row r="986" spans="1:3" x14ac:dyDescent="0.3">
      <c r="A986" s="13" t="s">
        <v>1300</v>
      </c>
      <c r="B986" s="13">
        <v>0.2</v>
      </c>
      <c r="C986" s="13">
        <v>100</v>
      </c>
    </row>
    <row r="987" spans="1:3" x14ac:dyDescent="0.3">
      <c r="A987" s="13" t="s">
        <v>1301</v>
      </c>
      <c r="B987" s="13">
        <v>0</v>
      </c>
      <c r="C987" s="13">
        <v>100</v>
      </c>
    </row>
    <row r="988" spans="1:3" x14ac:dyDescent="0.3">
      <c r="A988" s="13" t="s">
        <v>1302</v>
      </c>
      <c r="B988" s="13">
        <v>0</v>
      </c>
      <c r="C988" s="13">
        <v>100</v>
      </c>
    </row>
    <row r="989" spans="1:3" x14ac:dyDescent="0.3">
      <c r="A989" s="13" t="s">
        <v>1303</v>
      </c>
      <c r="B989" s="13">
        <v>0</v>
      </c>
      <c r="C989" s="13">
        <v>100</v>
      </c>
    </row>
    <row r="990" spans="1:3" x14ac:dyDescent="0.3">
      <c r="A990" s="13" t="s">
        <v>1304</v>
      </c>
      <c r="B990" s="13">
        <v>1.4</v>
      </c>
      <c r="C990" s="13">
        <v>100</v>
      </c>
    </row>
    <row r="991" spans="1:3" x14ac:dyDescent="0.3">
      <c r="A991" s="13" t="s">
        <v>1305</v>
      </c>
      <c r="B991" s="13">
        <v>0</v>
      </c>
      <c r="C991" s="13">
        <v>100</v>
      </c>
    </row>
    <row r="992" spans="1:3" x14ac:dyDescent="0.3">
      <c r="A992" s="13" t="s">
        <v>1306</v>
      </c>
      <c r="B992" s="13">
        <v>0</v>
      </c>
      <c r="C992" s="13">
        <v>100</v>
      </c>
    </row>
    <row r="993" spans="1:3" x14ac:dyDescent="0.3">
      <c r="A993" s="13" t="s">
        <v>1307</v>
      </c>
      <c r="B993" s="13">
        <v>0</v>
      </c>
      <c r="C993" s="13">
        <v>100</v>
      </c>
    </row>
    <row r="994" spans="1:3" x14ac:dyDescent="0.3">
      <c r="A994" s="13" t="s">
        <v>1308</v>
      </c>
      <c r="B994" s="13">
        <v>0</v>
      </c>
      <c r="C994" s="13">
        <v>100</v>
      </c>
    </row>
    <row r="995" spans="1:3" x14ac:dyDescent="0.3">
      <c r="A995" s="13" t="s">
        <v>1309</v>
      </c>
      <c r="B995" s="13">
        <v>0</v>
      </c>
      <c r="C995" s="13">
        <v>100</v>
      </c>
    </row>
    <row r="996" spans="1:3" x14ac:dyDescent="0.3">
      <c r="A996" s="13" t="s">
        <v>1310</v>
      </c>
      <c r="B996" s="13">
        <v>0</v>
      </c>
      <c r="C996" s="13">
        <v>100</v>
      </c>
    </row>
    <row r="997" spans="1:3" x14ac:dyDescent="0.3">
      <c r="A997" s="13" t="s">
        <v>1311</v>
      </c>
      <c r="B997" s="13">
        <v>0</v>
      </c>
      <c r="C997" s="13">
        <v>100</v>
      </c>
    </row>
    <row r="998" spans="1:3" x14ac:dyDescent="0.3">
      <c r="A998" s="13" t="s">
        <v>1312</v>
      </c>
      <c r="B998" s="13">
        <v>0</v>
      </c>
      <c r="C998" s="13">
        <v>100</v>
      </c>
    </row>
    <row r="999" spans="1:3" x14ac:dyDescent="0.3">
      <c r="A999" s="13" t="s">
        <v>1313</v>
      </c>
      <c r="B999" s="13">
        <v>0</v>
      </c>
      <c r="C999" s="13">
        <v>100</v>
      </c>
    </row>
    <row r="1000" spans="1:3" x14ac:dyDescent="0.3">
      <c r="A1000" s="13" t="s">
        <v>1314</v>
      </c>
      <c r="B1000" s="13">
        <v>20.399999999999999</v>
      </c>
      <c r="C1000" s="13">
        <v>100</v>
      </c>
    </row>
    <row r="1001" spans="1:3" x14ac:dyDescent="0.3">
      <c r="A1001" s="13" t="s">
        <v>1315</v>
      </c>
      <c r="B1001" s="13">
        <v>6.7</v>
      </c>
      <c r="C1001" s="13">
        <v>100</v>
      </c>
    </row>
    <row r="1002" spans="1:3" x14ac:dyDescent="0.3">
      <c r="A1002" s="13" t="s">
        <v>1316</v>
      </c>
      <c r="B1002" s="13">
        <v>0.1</v>
      </c>
      <c r="C1002" s="13">
        <v>100</v>
      </c>
    </row>
    <row r="1003" spans="1:3" x14ac:dyDescent="0.3">
      <c r="A1003" s="13" t="s">
        <v>1317</v>
      </c>
      <c r="B1003" s="13">
        <v>0</v>
      </c>
      <c r="C1003" s="13">
        <v>100</v>
      </c>
    </row>
    <row r="1004" spans="1:3" x14ac:dyDescent="0.3">
      <c r="A1004" s="13" t="s">
        <v>1318</v>
      </c>
      <c r="B1004" s="13">
        <v>0</v>
      </c>
      <c r="C1004" s="13">
        <v>100</v>
      </c>
    </row>
    <row r="1005" spans="1:3" x14ac:dyDescent="0.3">
      <c r="A1005" s="13" t="s">
        <v>1319</v>
      </c>
      <c r="B1005" s="13">
        <v>0</v>
      </c>
      <c r="C1005" s="13">
        <v>100</v>
      </c>
    </row>
    <row r="1006" spans="1:3" x14ac:dyDescent="0.3">
      <c r="A1006" s="13" t="s">
        <v>1320</v>
      </c>
      <c r="B1006" s="13">
        <v>20.399999999999999</v>
      </c>
      <c r="C1006" s="13">
        <v>100</v>
      </c>
    </row>
    <row r="1007" spans="1:3" x14ac:dyDescent="0.3">
      <c r="A1007" s="13" t="s">
        <v>1321</v>
      </c>
      <c r="B1007" s="13">
        <v>0</v>
      </c>
      <c r="C1007" s="13">
        <v>100</v>
      </c>
    </row>
    <row r="1008" spans="1:3" x14ac:dyDescent="0.3">
      <c r="A1008" s="13" t="s">
        <v>1322</v>
      </c>
      <c r="B1008" s="13">
        <v>0</v>
      </c>
      <c r="C1008" s="13">
        <v>100</v>
      </c>
    </row>
    <row r="1009" spans="1:3" x14ac:dyDescent="0.3">
      <c r="A1009" s="13" t="s">
        <v>1323</v>
      </c>
      <c r="B1009" s="13">
        <v>0</v>
      </c>
      <c r="C1009" s="13">
        <v>100</v>
      </c>
    </row>
    <row r="1010" spans="1:3" x14ac:dyDescent="0.3">
      <c r="A1010" s="13" t="s">
        <v>1324</v>
      </c>
      <c r="B1010" s="13">
        <v>0</v>
      </c>
      <c r="C1010" s="13">
        <v>100</v>
      </c>
    </row>
    <row r="1011" spans="1:3" x14ac:dyDescent="0.3">
      <c r="A1011" s="13" t="s">
        <v>1325</v>
      </c>
      <c r="B1011" s="13">
        <v>0</v>
      </c>
      <c r="C1011" s="13">
        <v>100</v>
      </c>
    </row>
    <row r="1012" spans="1:3" x14ac:dyDescent="0.3">
      <c r="A1012" s="13" t="s">
        <v>1326</v>
      </c>
      <c r="B1012" s="13">
        <v>0</v>
      </c>
      <c r="C1012" s="13">
        <v>100</v>
      </c>
    </row>
    <row r="1013" spans="1:3" x14ac:dyDescent="0.3">
      <c r="A1013" s="13" t="s">
        <v>1327</v>
      </c>
      <c r="B1013" s="13">
        <v>0</v>
      </c>
      <c r="C1013" s="13">
        <v>100</v>
      </c>
    </row>
    <row r="1014" spans="1:3" x14ac:dyDescent="0.3">
      <c r="A1014" s="13" t="s">
        <v>1328</v>
      </c>
      <c r="B1014" s="13">
        <v>0</v>
      </c>
      <c r="C1014" s="13">
        <v>100</v>
      </c>
    </row>
    <row r="1015" spans="1:3" x14ac:dyDescent="0.3">
      <c r="A1015" s="13" t="s">
        <v>1329</v>
      </c>
      <c r="B1015" s="13">
        <v>6.6</v>
      </c>
      <c r="C1015" s="13">
        <v>100</v>
      </c>
    </row>
    <row r="1016" spans="1:3" x14ac:dyDescent="0.3">
      <c r="A1016" s="13" t="s">
        <v>1330</v>
      </c>
      <c r="B1016" s="13">
        <v>0</v>
      </c>
      <c r="C1016" s="13">
        <v>100</v>
      </c>
    </row>
    <row r="1017" spans="1:3" x14ac:dyDescent="0.3">
      <c r="A1017" s="13" t="s">
        <v>1331</v>
      </c>
      <c r="B1017" s="13">
        <v>0</v>
      </c>
      <c r="C1017" s="13">
        <v>100</v>
      </c>
    </row>
    <row r="1018" spans="1:3" x14ac:dyDescent="0.3">
      <c r="A1018" s="13" t="s">
        <v>1332</v>
      </c>
      <c r="B1018" s="13">
        <v>0</v>
      </c>
      <c r="C1018" s="13">
        <v>100</v>
      </c>
    </row>
    <row r="1019" spans="1:3" x14ac:dyDescent="0.3">
      <c r="A1019" s="13" t="s">
        <v>1333</v>
      </c>
      <c r="B1019" s="13">
        <v>0</v>
      </c>
      <c r="C1019" s="13">
        <v>100</v>
      </c>
    </row>
    <row r="1020" spans="1:3" x14ac:dyDescent="0.3">
      <c r="A1020" s="13" t="s">
        <v>1334</v>
      </c>
      <c r="B1020" s="13">
        <v>0</v>
      </c>
      <c r="C1020" s="13">
        <v>100</v>
      </c>
    </row>
    <row r="1021" spans="1:3" x14ac:dyDescent="0.3">
      <c r="A1021" s="13" t="s">
        <v>1335</v>
      </c>
      <c r="B1021" s="13">
        <v>0</v>
      </c>
      <c r="C1021" s="13">
        <v>100</v>
      </c>
    </row>
    <row r="1022" spans="1:3" x14ac:dyDescent="0.3">
      <c r="A1022" s="13" t="s">
        <v>1336</v>
      </c>
      <c r="B1022" s="13">
        <v>0</v>
      </c>
      <c r="C1022" s="13">
        <v>100</v>
      </c>
    </row>
    <row r="1023" spans="1:3" x14ac:dyDescent="0.3">
      <c r="A1023" s="13" t="s">
        <v>1337</v>
      </c>
      <c r="B1023" s="13">
        <v>0</v>
      </c>
      <c r="C1023" s="13">
        <v>100</v>
      </c>
    </row>
    <row r="1024" spans="1:3" x14ac:dyDescent="0.3">
      <c r="A1024" s="13" t="s">
        <v>1338</v>
      </c>
      <c r="B1024" s="13">
        <v>0</v>
      </c>
      <c r="C1024" s="13">
        <v>100</v>
      </c>
    </row>
    <row r="1025" spans="1:3" x14ac:dyDescent="0.3">
      <c r="A1025" s="13" t="s">
        <v>1339</v>
      </c>
      <c r="B1025" s="13">
        <v>0.1</v>
      </c>
      <c r="C1025" s="13">
        <v>100</v>
      </c>
    </row>
    <row r="1026" spans="1:3" x14ac:dyDescent="0.3">
      <c r="A1026" s="13" t="s">
        <v>1340</v>
      </c>
      <c r="B1026" s="13">
        <v>0</v>
      </c>
      <c r="C1026" s="13">
        <v>100</v>
      </c>
    </row>
    <row r="1027" spans="1:3" x14ac:dyDescent="0.3">
      <c r="A1027" s="13" t="s">
        <v>1341</v>
      </c>
      <c r="B1027" s="13">
        <v>0</v>
      </c>
      <c r="C1027" s="13">
        <v>100</v>
      </c>
    </row>
    <row r="1028" spans="1:3" x14ac:dyDescent="0.3">
      <c r="A1028" s="13" t="s">
        <v>1342</v>
      </c>
      <c r="B1028" s="13">
        <v>0</v>
      </c>
      <c r="C1028" s="13">
        <v>100</v>
      </c>
    </row>
    <row r="1029" spans="1:3" x14ac:dyDescent="0.3">
      <c r="A1029" s="13" t="s">
        <v>1343</v>
      </c>
      <c r="B1029" s="13">
        <v>0</v>
      </c>
      <c r="C1029" s="13">
        <v>100</v>
      </c>
    </row>
    <row r="1030" spans="1:3" x14ac:dyDescent="0.3">
      <c r="A1030" s="13" t="s">
        <v>1344</v>
      </c>
      <c r="B1030" s="13">
        <v>0</v>
      </c>
      <c r="C1030" s="13">
        <v>100</v>
      </c>
    </row>
    <row r="1031" spans="1:3" x14ac:dyDescent="0.3">
      <c r="A1031" s="13" t="s">
        <v>1345</v>
      </c>
      <c r="B1031" s="13">
        <v>0</v>
      </c>
      <c r="C1031" s="13">
        <v>100</v>
      </c>
    </row>
    <row r="1032" spans="1:3" x14ac:dyDescent="0.3">
      <c r="A1032" s="13" t="s">
        <v>1346</v>
      </c>
      <c r="B1032" s="13">
        <v>0</v>
      </c>
      <c r="C1032" s="13">
        <v>100</v>
      </c>
    </row>
    <row r="1033" spans="1:3" x14ac:dyDescent="0.3">
      <c r="A1033" s="13" t="s">
        <v>1347</v>
      </c>
      <c r="B1033" s="13">
        <v>0</v>
      </c>
      <c r="C1033" s="13">
        <v>100</v>
      </c>
    </row>
    <row r="1034" spans="1:3" x14ac:dyDescent="0.3">
      <c r="A1034" s="13" t="s">
        <v>1348</v>
      </c>
      <c r="B1034" s="13">
        <v>0</v>
      </c>
      <c r="C1034" s="13">
        <v>100</v>
      </c>
    </row>
    <row r="1035" spans="1:3" x14ac:dyDescent="0.3">
      <c r="A1035" s="13" t="s">
        <v>1349</v>
      </c>
      <c r="B1035" s="13">
        <v>0</v>
      </c>
      <c r="C1035" s="13">
        <v>100</v>
      </c>
    </row>
    <row r="1036" spans="1:3" x14ac:dyDescent="0.3">
      <c r="A1036" s="13" t="s">
        <v>1350</v>
      </c>
      <c r="B1036" s="13">
        <v>0</v>
      </c>
      <c r="C1036" s="13">
        <v>100</v>
      </c>
    </row>
    <row r="1037" spans="1:3" x14ac:dyDescent="0.3">
      <c r="A1037" s="13" t="s">
        <v>1351</v>
      </c>
      <c r="B1037" s="13">
        <v>0</v>
      </c>
      <c r="C1037" s="13">
        <v>100</v>
      </c>
    </row>
    <row r="1038" spans="1:3" x14ac:dyDescent="0.3">
      <c r="A1038" s="13" t="s">
        <v>1352</v>
      </c>
      <c r="B1038" s="13">
        <v>0</v>
      </c>
      <c r="C1038" s="13">
        <v>100</v>
      </c>
    </row>
    <row r="1039" spans="1:3" x14ac:dyDescent="0.3">
      <c r="A1039" s="13" t="s">
        <v>1353</v>
      </c>
      <c r="B1039" s="13">
        <v>0</v>
      </c>
      <c r="C1039" s="13">
        <v>100</v>
      </c>
    </row>
    <row r="1040" spans="1:3" x14ac:dyDescent="0.3">
      <c r="A1040" s="13" t="s">
        <v>1354</v>
      </c>
      <c r="B1040" s="13">
        <v>0</v>
      </c>
      <c r="C1040" s="13">
        <v>100</v>
      </c>
    </row>
    <row r="1041" spans="1:3" x14ac:dyDescent="0.3">
      <c r="A1041" s="13" t="s">
        <v>1355</v>
      </c>
      <c r="B1041" s="13">
        <v>0.2</v>
      </c>
      <c r="C1041" s="13">
        <v>100</v>
      </c>
    </row>
    <row r="1042" spans="1:3" x14ac:dyDescent="0.3">
      <c r="A1042" s="13" t="s">
        <v>1356</v>
      </c>
      <c r="B1042" s="13">
        <v>0</v>
      </c>
      <c r="C1042" s="13">
        <v>100</v>
      </c>
    </row>
    <row r="1043" spans="1:3" x14ac:dyDescent="0.3">
      <c r="A1043" s="13" t="s">
        <v>1357</v>
      </c>
      <c r="B1043" s="13">
        <v>0</v>
      </c>
      <c r="C1043" s="13">
        <v>100</v>
      </c>
    </row>
    <row r="1044" spans="1:3" x14ac:dyDescent="0.3">
      <c r="A1044" s="13" t="s">
        <v>1358</v>
      </c>
      <c r="B1044" s="13">
        <v>0</v>
      </c>
      <c r="C1044" s="13">
        <v>100</v>
      </c>
    </row>
    <row r="1045" spans="1:3" x14ac:dyDescent="0.3">
      <c r="A1045" s="13" t="s">
        <v>1359</v>
      </c>
      <c r="B1045" s="13">
        <v>0</v>
      </c>
      <c r="C1045" s="13">
        <v>100</v>
      </c>
    </row>
    <row r="1046" spans="1:3" x14ac:dyDescent="0.3">
      <c r="A1046" s="13" t="s">
        <v>1360</v>
      </c>
      <c r="B1046" s="13">
        <v>0</v>
      </c>
      <c r="C1046" s="13">
        <v>100</v>
      </c>
    </row>
    <row r="1047" spans="1:3" x14ac:dyDescent="0.3">
      <c r="A1047" s="13" t="s">
        <v>1361</v>
      </c>
      <c r="B1047" s="13">
        <v>1</v>
      </c>
      <c r="C1047" s="13">
        <v>100</v>
      </c>
    </row>
    <row r="1048" spans="1:3" x14ac:dyDescent="0.3">
      <c r="A1048" s="13" t="s">
        <v>1362</v>
      </c>
      <c r="B1048" s="13">
        <v>2.7</v>
      </c>
      <c r="C1048" s="13">
        <v>100</v>
      </c>
    </row>
    <row r="1049" spans="1:3" x14ac:dyDescent="0.3">
      <c r="A1049" s="13" t="s">
        <v>1363</v>
      </c>
      <c r="B1049" s="13">
        <v>0</v>
      </c>
      <c r="C1049" s="13">
        <v>100</v>
      </c>
    </row>
    <row r="1050" spans="1:3" x14ac:dyDescent="0.3">
      <c r="A1050" s="13" t="s">
        <v>1364</v>
      </c>
      <c r="B1050" s="13">
        <v>0</v>
      </c>
      <c r="C1050" s="13">
        <v>100</v>
      </c>
    </row>
    <row r="1051" spans="1:3" x14ac:dyDescent="0.3">
      <c r="A1051" s="13" t="s">
        <v>1365</v>
      </c>
      <c r="B1051" s="13">
        <v>0</v>
      </c>
      <c r="C1051" s="13">
        <v>100</v>
      </c>
    </row>
    <row r="1052" spans="1:3" x14ac:dyDescent="0.3">
      <c r="A1052" s="13" t="s">
        <v>1366</v>
      </c>
      <c r="B1052" s="13">
        <v>0</v>
      </c>
      <c r="C1052" s="13">
        <v>100</v>
      </c>
    </row>
    <row r="1053" spans="1:3" x14ac:dyDescent="0.3">
      <c r="A1053" s="13" t="s">
        <v>1367</v>
      </c>
      <c r="B1053" s="13">
        <v>0</v>
      </c>
      <c r="C1053" s="13">
        <v>100</v>
      </c>
    </row>
    <row r="1054" spans="1:3" x14ac:dyDescent="0.3">
      <c r="A1054" s="13" t="s">
        <v>1368</v>
      </c>
      <c r="B1054" s="13">
        <v>0</v>
      </c>
      <c r="C1054" s="13">
        <v>100</v>
      </c>
    </row>
    <row r="1055" spans="1:3" x14ac:dyDescent="0.3">
      <c r="A1055" s="13" t="s">
        <v>1369</v>
      </c>
      <c r="B1055" s="13">
        <v>0</v>
      </c>
      <c r="C1055" s="13">
        <v>100</v>
      </c>
    </row>
    <row r="1056" spans="1:3" x14ac:dyDescent="0.3">
      <c r="A1056" s="13" t="s">
        <v>1370</v>
      </c>
      <c r="B1056" s="13">
        <v>0</v>
      </c>
      <c r="C1056" s="13">
        <v>100</v>
      </c>
    </row>
    <row r="1057" spans="1:3" x14ac:dyDescent="0.3">
      <c r="A1057" s="13" t="s">
        <v>1371</v>
      </c>
      <c r="B1057" s="13">
        <v>0</v>
      </c>
      <c r="C1057" s="13">
        <v>100</v>
      </c>
    </row>
    <row r="1058" spans="1:3" x14ac:dyDescent="0.3">
      <c r="A1058" s="13" t="s">
        <v>1372</v>
      </c>
      <c r="B1058" s="13">
        <v>0</v>
      </c>
      <c r="C1058" s="13">
        <v>100</v>
      </c>
    </row>
    <row r="1059" spans="1:3" x14ac:dyDescent="0.3">
      <c r="A1059" s="13" t="s">
        <v>1373</v>
      </c>
      <c r="B1059" s="13">
        <v>0</v>
      </c>
      <c r="C1059" s="13">
        <v>100</v>
      </c>
    </row>
    <row r="1060" spans="1:3" x14ac:dyDescent="0.3">
      <c r="A1060" s="13" t="s">
        <v>1374</v>
      </c>
      <c r="B1060" s="13">
        <v>0</v>
      </c>
      <c r="C1060" s="13">
        <v>100</v>
      </c>
    </row>
    <row r="1061" spans="1:3" x14ac:dyDescent="0.3">
      <c r="A1061" s="13" t="s">
        <v>1375</v>
      </c>
      <c r="B1061" s="13">
        <v>0</v>
      </c>
      <c r="C1061" s="13">
        <v>100</v>
      </c>
    </row>
    <row r="1062" spans="1:3" x14ac:dyDescent="0.3">
      <c r="A1062" s="13" t="s">
        <v>1376</v>
      </c>
      <c r="B1062" s="13">
        <v>0</v>
      </c>
      <c r="C1062" s="13">
        <v>100</v>
      </c>
    </row>
    <row r="1063" spans="1:3" x14ac:dyDescent="0.3">
      <c r="A1063" s="13" t="s">
        <v>1377</v>
      </c>
      <c r="B1063" s="13">
        <v>0</v>
      </c>
      <c r="C1063" s="13">
        <v>100</v>
      </c>
    </row>
    <row r="1064" spans="1:3" x14ac:dyDescent="0.3">
      <c r="A1064" s="13" t="s">
        <v>1378</v>
      </c>
      <c r="B1064" s="13">
        <v>0</v>
      </c>
      <c r="C1064" s="13">
        <v>100</v>
      </c>
    </row>
    <row r="1065" spans="1:3" x14ac:dyDescent="0.3">
      <c r="A1065" s="13" t="s">
        <v>1379</v>
      </c>
      <c r="B1065" s="13">
        <v>0</v>
      </c>
      <c r="C1065" s="13">
        <v>100</v>
      </c>
    </row>
    <row r="1066" spans="1:3" x14ac:dyDescent="0.3">
      <c r="A1066" s="13" t="s">
        <v>1380</v>
      </c>
      <c r="B1066" s="13">
        <v>0</v>
      </c>
      <c r="C1066" s="13">
        <v>100</v>
      </c>
    </row>
    <row r="1067" spans="1:3" x14ac:dyDescent="0.3">
      <c r="A1067" s="13" t="s">
        <v>1381</v>
      </c>
      <c r="B1067" s="13">
        <v>0</v>
      </c>
      <c r="C1067" s="13">
        <v>100</v>
      </c>
    </row>
    <row r="1068" spans="1:3" x14ac:dyDescent="0.3">
      <c r="A1068" s="13" t="s">
        <v>1382</v>
      </c>
      <c r="B1068" s="13">
        <v>0</v>
      </c>
      <c r="C1068" s="13">
        <v>100</v>
      </c>
    </row>
    <row r="1069" spans="1:3" x14ac:dyDescent="0.3">
      <c r="A1069" s="13" t="s">
        <v>1383</v>
      </c>
      <c r="B1069" s="13">
        <v>0</v>
      </c>
      <c r="C1069" s="13">
        <v>100</v>
      </c>
    </row>
    <row r="1070" spans="1:3" x14ac:dyDescent="0.3">
      <c r="A1070" s="13" t="s">
        <v>1384</v>
      </c>
      <c r="B1070" s="13">
        <v>0</v>
      </c>
      <c r="C1070" s="13">
        <v>100</v>
      </c>
    </row>
    <row r="1071" spans="1:3" x14ac:dyDescent="0.3">
      <c r="A1071" s="13" t="s">
        <v>1385</v>
      </c>
      <c r="B1071" s="13">
        <v>0</v>
      </c>
      <c r="C1071" s="13">
        <v>100</v>
      </c>
    </row>
    <row r="1072" spans="1:3" x14ac:dyDescent="0.3">
      <c r="A1072" s="13" t="s">
        <v>1386</v>
      </c>
      <c r="B1072" s="13">
        <v>0</v>
      </c>
      <c r="C1072" s="13">
        <v>100</v>
      </c>
    </row>
    <row r="1073" spans="1:3" x14ac:dyDescent="0.3">
      <c r="A1073" s="13" t="s">
        <v>1387</v>
      </c>
      <c r="B1073" s="13">
        <v>0</v>
      </c>
      <c r="C1073" s="13">
        <v>100</v>
      </c>
    </row>
    <row r="1074" spans="1:3" x14ac:dyDescent="0.3">
      <c r="A1074" s="13" t="s">
        <v>1388</v>
      </c>
      <c r="B1074" s="13">
        <v>0</v>
      </c>
      <c r="C1074" s="13">
        <v>100</v>
      </c>
    </row>
    <row r="1075" spans="1:3" x14ac:dyDescent="0.3">
      <c r="A1075" s="13" t="s">
        <v>1389</v>
      </c>
      <c r="B1075" s="13">
        <v>0</v>
      </c>
      <c r="C1075" s="13">
        <v>100</v>
      </c>
    </row>
    <row r="1076" spans="1:3" x14ac:dyDescent="0.3">
      <c r="A1076" s="13" t="s">
        <v>1390</v>
      </c>
      <c r="B1076" s="13">
        <v>0</v>
      </c>
      <c r="C1076" s="13">
        <v>100</v>
      </c>
    </row>
    <row r="1077" spans="1:3" x14ac:dyDescent="0.3">
      <c r="A1077" s="13" t="s">
        <v>1391</v>
      </c>
      <c r="B1077" s="13">
        <v>0</v>
      </c>
      <c r="C1077" s="13">
        <v>100</v>
      </c>
    </row>
    <row r="1078" spans="1:3" x14ac:dyDescent="0.3">
      <c r="A1078" s="13" t="s">
        <v>1392</v>
      </c>
      <c r="B1078" s="13">
        <v>0</v>
      </c>
      <c r="C1078" s="13">
        <v>100</v>
      </c>
    </row>
    <row r="1079" spans="1:3" x14ac:dyDescent="0.3">
      <c r="A1079" s="13" t="s">
        <v>1393</v>
      </c>
      <c r="B1079" s="13">
        <v>0</v>
      </c>
      <c r="C1079" s="13">
        <v>100</v>
      </c>
    </row>
    <row r="1080" spans="1:3" x14ac:dyDescent="0.3">
      <c r="A1080" s="13" t="s">
        <v>1394</v>
      </c>
      <c r="B1080" s="13">
        <v>0</v>
      </c>
      <c r="C1080" s="13">
        <v>100</v>
      </c>
    </row>
    <row r="1081" spans="1:3" x14ac:dyDescent="0.3">
      <c r="A1081" s="13" t="s">
        <v>1395</v>
      </c>
      <c r="B1081" s="13">
        <v>0</v>
      </c>
      <c r="C1081" s="13">
        <v>100</v>
      </c>
    </row>
    <row r="1082" spans="1:3" x14ac:dyDescent="0.3">
      <c r="A1082" s="13" t="s">
        <v>1396</v>
      </c>
      <c r="B1082" s="13">
        <v>0</v>
      </c>
      <c r="C1082" s="13">
        <v>100</v>
      </c>
    </row>
    <row r="1083" spans="1:3" x14ac:dyDescent="0.3">
      <c r="A1083" s="13" t="s">
        <v>1397</v>
      </c>
      <c r="B1083" s="13">
        <v>0</v>
      </c>
      <c r="C1083" s="13">
        <v>100</v>
      </c>
    </row>
    <row r="1084" spans="1:3" x14ac:dyDescent="0.3">
      <c r="A1084" s="13" t="s">
        <v>1398</v>
      </c>
      <c r="B1084" s="13">
        <v>0</v>
      </c>
      <c r="C1084" s="13">
        <v>100</v>
      </c>
    </row>
    <row r="1085" spans="1:3" x14ac:dyDescent="0.3">
      <c r="A1085" s="13" t="s">
        <v>1399</v>
      </c>
      <c r="B1085" s="13">
        <v>1.1000000000000001</v>
      </c>
      <c r="C1085" s="13">
        <v>100</v>
      </c>
    </row>
    <row r="1086" spans="1:3" x14ac:dyDescent="0.3">
      <c r="A1086" s="13" t="s">
        <v>1400</v>
      </c>
      <c r="B1086" s="13">
        <v>0</v>
      </c>
      <c r="C1086" s="13">
        <v>100</v>
      </c>
    </row>
    <row r="1087" spans="1:3" x14ac:dyDescent="0.3">
      <c r="A1087" s="13" t="s">
        <v>1401</v>
      </c>
      <c r="B1087" s="13">
        <v>0</v>
      </c>
      <c r="C1087" s="13">
        <v>100</v>
      </c>
    </row>
    <row r="1088" spans="1:3" x14ac:dyDescent="0.3">
      <c r="A1088" s="13" t="s">
        <v>1402</v>
      </c>
      <c r="B1088" s="13">
        <v>0</v>
      </c>
      <c r="C1088" s="13">
        <v>100</v>
      </c>
    </row>
    <row r="1089" spans="1:3" x14ac:dyDescent="0.3">
      <c r="A1089" s="13" t="s">
        <v>1403</v>
      </c>
      <c r="B1089" s="13">
        <v>0</v>
      </c>
      <c r="C1089" s="13">
        <v>100</v>
      </c>
    </row>
    <row r="1090" spans="1:3" x14ac:dyDescent="0.3">
      <c r="A1090" s="13" t="s">
        <v>1404</v>
      </c>
      <c r="B1090" s="13">
        <v>0</v>
      </c>
      <c r="C1090" s="13">
        <v>100</v>
      </c>
    </row>
    <row r="1091" spans="1:3" x14ac:dyDescent="0.3">
      <c r="A1091" s="13" t="s">
        <v>1405</v>
      </c>
      <c r="B1091" s="13">
        <v>0</v>
      </c>
      <c r="C1091" s="13">
        <v>100</v>
      </c>
    </row>
    <row r="1092" spans="1:3" x14ac:dyDescent="0.3">
      <c r="A1092" s="13" t="s">
        <v>1406</v>
      </c>
      <c r="B1092" s="13">
        <v>0</v>
      </c>
      <c r="C1092" s="13">
        <v>100</v>
      </c>
    </row>
    <row r="1093" spans="1:3" x14ac:dyDescent="0.3">
      <c r="A1093" s="13" t="s">
        <v>1407</v>
      </c>
      <c r="B1093" s="13">
        <v>0</v>
      </c>
      <c r="C1093" s="13">
        <v>100</v>
      </c>
    </row>
    <row r="1094" spans="1:3" x14ac:dyDescent="0.3">
      <c r="A1094" s="13" t="s">
        <v>1408</v>
      </c>
      <c r="B1094" s="13">
        <v>0</v>
      </c>
      <c r="C1094" s="13">
        <v>100</v>
      </c>
    </row>
    <row r="1095" spans="1:3" x14ac:dyDescent="0.3">
      <c r="A1095" s="13" t="s">
        <v>1409</v>
      </c>
      <c r="B1095" s="13">
        <v>0</v>
      </c>
      <c r="C1095" s="13">
        <v>100</v>
      </c>
    </row>
    <row r="1096" spans="1:3" x14ac:dyDescent="0.3">
      <c r="A1096" s="13" t="s">
        <v>1410</v>
      </c>
      <c r="B1096" s="13">
        <v>0</v>
      </c>
      <c r="C1096" s="13">
        <v>100</v>
      </c>
    </row>
    <row r="1097" spans="1:3" x14ac:dyDescent="0.3">
      <c r="A1097" s="13" t="s">
        <v>1411</v>
      </c>
      <c r="B1097" s="13">
        <v>0</v>
      </c>
      <c r="C1097" s="13">
        <v>100</v>
      </c>
    </row>
    <row r="1098" spans="1:3" x14ac:dyDescent="0.3">
      <c r="A1098" s="13" t="s">
        <v>1412</v>
      </c>
      <c r="B1098" s="13">
        <v>0</v>
      </c>
      <c r="C1098" s="13">
        <v>100</v>
      </c>
    </row>
    <row r="1099" spans="1:3" x14ac:dyDescent="0.3">
      <c r="A1099" s="13" t="s">
        <v>1413</v>
      </c>
      <c r="B1099" s="13">
        <v>0</v>
      </c>
      <c r="C1099" s="13">
        <v>100</v>
      </c>
    </row>
    <row r="1100" spans="1:3" x14ac:dyDescent="0.3">
      <c r="A1100" s="13" t="s">
        <v>1414</v>
      </c>
      <c r="B1100" s="13">
        <v>0</v>
      </c>
      <c r="C1100" s="13">
        <v>100</v>
      </c>
    </row>
    <row r="1101" spans="1:3" x14ac:dyDescent="0.3">
      <c r="A1101" s="13" t="s">
        <v>1415</v>
      </c>
      <c r="B1101" s="13">
        <v>0</v>
      </c>
      <c r="C1101" s="13">
        <v>100</v>
      </c>
    </row>
    <row r="1102" spans="1:3" x14ac:dyDescent="0.3">
      <c r="A1102" s="13" t="s">
        <v>1416</v>
      </c>
      <c r="B1102" s="13">
        <v>0</v>
      </c>
      <c r="C1102" s="13">
        <v>100</v>
      </c>
    </row>
    <row r="1105" spans="1:1" x14ac:dyDescent="0.3">
      <c r="A1105" s="13" t="s">
        <v>1417</v>
      </c>
    </row>
    <row r="1106" spans="1:1" x14ac:dyDescent="0.3">
      <c r="A1106" s="13" t="s">
        <v>1418</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074FB-457D-473E-9141-48CB1DA49255}">
  <dimension ref="A1:AV347"/>
  <sheetViews>
    <sheetView zoomScale="74" zoomScaleNormal="100" workbookViewId="0">
      <pane ySplit="1" topLeftCell="A2" activePane="bottomLeft" state="frozen"/>
      <selection activeCell="W1" sqref="W1"/>
      <selection pane="bottomLeft" activeCell="S2" sqref="S2"/>
    </sheetView>
  </sheetViews>
  <sheetFormatPr baseColWidth="10" defaultRowHeight="14.4" zeroHeight="1" x14ac:dyDescent="0.3"/>
  <cols>
    <col min="1" max="1" width="3" bestFit="1" customWidth="1"/>
    <col min="2" max="2" width="19.6640625" customWidth="1"/>
    <col min="3" max="3" width="27" bestFit="1" customWidth="1"/>
    <col min="6" max="6" width="45.109375" customWidth="1"/>
    <col min="7" max="7" width="55.88671875" customWidth="1"/>
    <col min="8" max="8" width="30" customWidth="1"/>
    <col min="10" max="10" width="27.88671875" bestFit="1" customWidth="1"/>
    <col min="11" max="11" width="11" bestFit="1" customWidth="1"/>
    <col min="12" max="12" width="37" customWidth="1"/>
    <col min="14" max="14" width="26.88671875" bestFit="1" customWidth="1"/>
    <col min="15" max="15" width="10.109375" bestFit="1" customWidth="1"/>
    <col min="16" max="16" width="9.5546875" bestFit="1" customWidth="1"/>
    <col min="17" max="17" width="8.77734375" bestFit="1" customWidth="1"/>
    <col min="18" max="18" width="9.33203125" bestFit="1" customWidth="1"/>
    <col min="19" max="19" width="12" bestFit="1" customWidth="1"/>
    <col min="20" max="20" width="12.21875" customWidth="1"/>
    <col min="21" max="21" width="12.6640625" customWidth="1"/>
    <col min="22" max="22" width="11.6640625" customWidth="1"/>
    <col min="23" max="23" width="19.44140625" bestFit="1" customWidth="1"/>
    <col min="24" max="24" width="6.109375" customWidth="1"/>
    <col min="25" max="25" width="15.6640625" bestFit="1" customWidth="1"/>
    <col min="26" max="26" width="14.109375" bestFit="1" customWidth="1"/>
    <col min="27" max="27" width="17.77734375" bestFit="1" customWidth="1"/>
    <col min="28" max="28" width="12" bestFit="1" customWidth="1"/>
    <col min="29" max="29" width="11" bestFit="1" customWidth="1"/>
    <col min="30" max="30" width="7.6640625" bestFit="1" customWidth="1"/>
    <col min="31" max="31" width="15.6640625" style="9" customWidth="1"/>
    <col min="32" max="32" width="11" customWidth="1"/>
    <col min="33" max="33" width="7.6640625" customWidth="1"/>
    <col min="34" max="34" width="8.33203125" customWidth="1"/>
    <col min="40" max="40" width="14" customWidth="1"/>
    <col min="41" max="41" width="16.44140625" bestFit="1" customWidth="1"/>
    <col min="42" max="42" width="16.33203125" customWidth="1"/>
    <col min="43" max="44" width="14.44140625" customWidth="1"/>
    <col min="46" max="46" width="14.77734375" bestFit="1" customWidth="1"/>
  </cols>
  <sheetData>
    <row r="1" spans="1:48" ht="45.6" customHeight="1" x14ac:dyDescent="0.3">
      <c r="A1" s="1" t="s">
        <v>0</v>
      </c>
      <c r="B1" s="5" t="s">
        <v>294</v>
      </c>
      <c r="C1" s="5" t="s">
        <v>295</v>
      </c>
      <c r="D1" s="1" t="s">
        <v>1</v>
      </c>
      <c r="E1" s="1" t="s">
        <v>2</v>
      </c>
      <c r="F1" s="1" t="s">
        <v>3</v>
      </c>
      <c r="G1" s="5" t="s">
        <v>296</v>
      </c>
      <c r="H1" s="5" t="s">
        <v>297</v>
      </c>
      <c r="I1" s="1" t="s">
        <v>4</v>
      </c>
      <c r="J1" s="1" t="s">
        <v>5</v>
      </c>
      <c r="K1" s="1" t="s">
        <v>6</v>
      </c>
      <c r="L1" s="1" t="s">
        <v>7</v>
      </c>
      <c r="M1" s="1" t="s">
        <v>8</v>
      </c>
      <c r="N1" s="1" t="s">
        <v>9</v>
      </c>
      <c r="O1" s="1" t="s">
        <v>10</v>
      </c>
      <c r="P1" s="1" t="s">
        <v>11</v>
      </c>
      <c r="Q1" s="1" t="s">
        <v>12</v>
      </c>
      <c r="R1" s="1" t="s">
        <v>13</v>
      </c>
      <c r="S1" s="8" t="s">
        <v>310</v>
      </c>
      <c r="T1" s="8" t="s">
        <v>311</v>
      </c>
      <c r="U1" s="8" t="s">
        <v>312</v>
      </c>
      <c r="V1" s="8" t="s">
        <v>309</v>
      </c>
      <c r="W1" s="1" t="s">
        <v>14</v>
      </c>
      <c r="X1" s="1" t="s">
        <v>15</v>
      </c>
      <c r="Y1" s="1" t="s">
        <v>16</v>
      </c>
      <c r="Z1" s="1" t="s">
        <v>308</v>
      </c>
      <c r="AA1" s="1" t="s">
        <v>17</v>
      </c>
      <c r="AB1" s="1" t="s">
        <v>18</v>
      </c>
      <c r="AC1" s="1" t="s">
        <v>19</v>
      </c>
      <c r="AD1" s="1" t="s">
        <v>20</v>
      </c>
      <c r="AE1" s="8" t="s">
        <v>306</v>
      </c>
      <c r="AF1" s="8" t="s">
        <v>305</v>
      </c>
      <c r="AG1" s="1" t="s">
        <v>313</v>
      </c>
      <c r="AH1" s="8" t="s">
        <v>1433</v>
      </c>
      <c r="AI1" s="1" t="s">
        <v>298</v>
      </c>
      <c r="AJ1" s="1" t="s">
        <v>300</v>
      </c>
      <c r="AK1" s="1" t="s">
        <v>299</v>
      </c>
      <c r="AL1" s="1" t="s">
        <v>302</v>
      </c>
      <c r="AM1" s="1" t="s">
        <v>301</v>
      </c>
      <c r="AN1" s="7" t="s">
        <v>1434</v>
      </c>
      <c r="AO1" s="7" t="s">
        <v>303</v>
      </c>
      <c r="AP1" s="7" t="s">
        <v>304</v>
      </c>
      <c r="AQ1" s="7" t="s">
        <v>1436</v>
      </c>
      <c r="AR1" s="7" t="s">
        <v>1437</v>
      </c>
    </row>
    <row r="2" spans="1:48" ht="36" customHeight="1" x14ac:dyDescent="0.3">
      <c r="A2" s="2">
        <v>1</v>
      </c>
      <c r="B2" s="2" t="s">
        <v>21</v>
      </c>
      <c r="C2" s="3" t="s">
        <v>22</v>
      </c>
      <c r="D2" t="s">
        <v>23</v>
      </c>
      <c r="E2" s="2" t="s">
        <v>24</v>
      </c>
      <c r="F2" s="2" t="s">
        <v>25</v>
      </c>
      <c r="G2" s="2" t="s">
        <v>26</v>
      </c>
      <c r="H2" s="2" t="s">
        <v>27</v>
      </c>
      <c r="I2" s="2" t="s">
        <v>28</v>
      </c>
      <c r="J2" s="2">
        <v>11000</v>
      </c>
      <c r="K2" s="2" t="s">
        <v>29</v>
      </c>
      <c r="L2" s="4">
        <v>46227</v>
      </c>
      <c r="M2" s="2" t="s">
        <v>30</v>
      </c>
      <c r="N2" s="2" t="s">
        <v>31</v>
      </c>
      <c r="O2" s="2">
        <v>11000</v>
      </c>
      <c r="P2" s="2">
        <v>8.3350000000000009</v>
      </c>
      <c r="Q2" s="2">
        <v>19.03</v>
      </c>
      <c r="R2" s="2">
        <v>27.364000000000001</v>
      </c>
      <c r="S2" s="2" cm="1">
        <f t="array" ref="S2">_xlfn.IFS(A2=$AT$8,STL!$S$3,A2=$AT$9,STL!$S$4,A2=$AT$10,STL!$S$5,A2=$AT$11,STL!$S$6,A2=$AT$12,STL!$S$7,A2=$AT$13,STL!$S$8,A2=$AT$14,STL!$S$9,A2=$AT$15,STL!$S$10,A2=$AT$16,STL!$S$11,A2=$AT$17,STL!$S$12,A2=$AT$18,STL!$S$13,A2=$AT$19,STL!$S$14,A2=$AT$20,STL!$S$15,A2=$AT$21,STL!$S$16,A2=$AT$22,STL!$S$17,A2=$AT$23,STL!$S$18,A2=$AT$24,STL!$S$19,A2=$AT$25,STL!$S$20,A2=$AT$26,STL!$S$21,A2=$AT$27,STL!$S$22,A2=$AT$28,STL!$S$23,A2=$AT$29,STL!$S$24,A2=$AT$30,STL!$S$25,A2=$AT$31,STL!$S$26,A2=$AT$32,STL!$S$27,A2=$AT$33,STL!$S$28,A2=$AT$34,STL!$S$29,A2=$AT$35,STL!$S$30,A2=$AT$36,STL!$S$31,A2=$AT$37,STL!$S$32,A2=$AT$38,STL!$S$33,A2=$AT$39,STL!$S$34,A2=$AT$40,STL!$S$35,A2=$AT$41,STL!$S$36,A2=$AT$42,STL!$S$37,A2=$AT$43,STL!$S$38,A2=$AT$44,STL!$S$39,A2=$AT$45,STL!$S$40,A2=$AT$46,STL!$S$41,A2=$AT$47,STL!$S$42,A2=$AT$48,STL!S43,A2=$AT$49,STL!$S$44)</f>
        <v>392.85714285714283</v>
      </c>
      <c r="T2" s="2">
        <v>66.319999999999993</v>
      </c>
      <c r="U2" s="2">
        <v>0</v>
      </c>
      <c r="V2" s="3">
        <v>66.319999999999993</v>
      </c>
      <c r="W2" s="2" t="s">
        <v>32</v>
      </c>
      <c r="X2" s="2">
        <v>0.03</v>
      </c>
      <c r="Y2" s="2" t="s">
        <v>33</v>
      </c>
      <c r="Z2" s="2" t="s">
        <v>34</v>
      </c>
      <c r="AA2" s="2" t="s">
        <v>35</v>
      </c>
      <c r="AB2" s="2">
        <v>28094.325863999999</v>
      </c>
      <c r="AC2" s="2">
        <v>28.094325999999999</v>
      </c>
      <c r="AD2" s="2">
        <v>1</v>
      </c>
      <c r="AE2" s="10" t="s">
        <v>307</v>
      </c>
      <c r="AF2" s="2">
        <f>IF(AE2="Si",AC2*S2*2,AC2*S2)</f>
        <v>22074.113285714284</v>
      </c>
      <c r="AG2" s="2" cm="1">
        <f t="array" ref="AG2">_xlfn.IFS(D2="I",MIN('Datos pp I Región'!$K$7:$K$9),D2="II",MIN('Datos pp II Región'!$K$7:$K$9),D2="III",MIN('Datos pp III Región'!$K$7:$K$9),D2="IV",MIN('Datos pp IV Región'!$K$7:$K$9),D2="V",MIN('Datos pp V Región'!$K$7:$K$9),D2="RM",MIN('Datos pp RM'!$K$7:$K$9),D2="VI",MIN('Datos pp VI Región'!$K$7:$K$9))</f>
        <v>22</v>
      </c>
      <c r="AH2" s="2" cm="1">
        <f t="array" ref="AH2">_xlfn.IFS(Z2="Pavimentado",1-(AG2/(4*365)),Z2="No Pavimentado",1-(AG2/365))</f>
        <v>0.98493150684931507</v>
      </c>
      <c r="AI2" s="2" cm="1">
        <f t="array" ref="AI2">_xlfn.IFS(Z2="Pavimentado",8,Z2="No Pavimentado",R2)</f>
        <v>8</v>
      </c>
      <c r="AJ2" s="2">
        <v>0.15</v>
      </c>
      <c r="AK2" s="2">
        <v>0.62</v>
      </c>
      <c r="AL2" s="2">
        <v>0.15</v>
      </c>
      <c r="AM2" s="2">
        <v>1.5</v>
      </c>
      <c r="AN2" s="2"/>
      <c r="AO2" s="2" cm="1">
        <f t="array" ref="AO2">_xlfn.IFS($Z2=$AT$3,AJ2*($X2)^(0.91)*(8*1.1023)^1.02,$Z2=$AT$4,AL2*281.9*(8.5/12)^0.9*(4/2.72)^0.45)</f>
        <v>5.6828892328533019E-2</v>
      </c>
      <c r="AP2" s="2" cm="1">
        <f t="array" ref="AP2">_xlfn.IFS($Z2=$AT$3,AK2*($X2)^(0.91)*(8*1.1023)^1.02,$Z2=$AT$4,AM2*281.9*(8.5/12)^0.9*(4/2.72)^0.45)</f>
        <v>0.23489275495793649</v>
      </c>
      <c r="AQ2" s="2" cm="1">
        <f t="array" ref="AQ2">_xlfn.IFS(Z2=$AT$3,(AF2*AO2*AH2)/1000000,Z2=$AT$4,(AF2*AH2*AO2*(1-AN2))/1000000)</f>
        <v>1.235544774998987E-3</v>
      </c>
      <c r="AR2" s="2" cm="1">
        <f t="array" ref="AR2">_xlfn.IFS(Z2=$AT$3,(AF2*AP2*AH2)/1000000,Z2=$AT$4,(AF2*AH2*AP2*(1-AN2))/1000000)</f>
        <v>5.1069184033291455E-3</v>
      </c>
      <c r="AT2" s="2" t="str" cm="1">
        <f t="array" ref="AT2:AT5">+_xlfn.UNIQUE(Z:Z)</f>
        <v>Tipo de camino</v>
      </c>
      <c r="AU2" s="7" t="s">
        <v>1436</v>
      </c>
      <c r="AV2" s="7" t="s">
        <v>1437</v>
      </c>
    </row>
    <row r="3" spans="1:48" ht="28.8" x14ac:dyDescent="0.3">
      <c r="A3" s="2">
        <v>1</v>
      </c>
      <c r="B3" s="2" t="s">
        <v>21</v>
      </c>
      <c r="C3" s="3" t="s">
        <v>22</v>
      </c>
      <c r="D3" t="s">
        <v>23</v>
      </c>
      <c r="E3" s="2" t="s">
        <v>24</v>
      </c>
      <c r="F3" s="2" t="s">
        <v>25</v>
      </c>
      <c r="G3" s="2" t="s">
        <v>26</v>
      </c>
      <c r="H3" s="2" t="s">
        <v>27</v>
      </c>
      <c r="I3" s="2" t="s">
        <v>28</v>
      </c>
      <c r="J3" s="2">
        <v>11000</v>
      </c>
      <c r="K3" s="2" t="s">
        <v>29</v>
      </c>
      <c r="L3" s="4">
        <v>46227</v>
      </c>
      <c r="M3" s="2" t="s">
        <v>30</v>
      </c>
      <c r="N3" s="2" t="s">
        <v>31</v>
      </c>
      <c r="O3" s="2">
        <v>11000</v>
      </c>
      <c r="P3" s="2">
        <v>8.3350000000000009</v>
      </c>
      <c r="Q3" s="2">
        <v>19.03</v>
      </c>
      <c r="R3" s="2">
        <v>27.364000000000001</v>
      </c>
      <c r="S3" s="2" cm="1">
        <f t="array" ref="S3">_xlfn.IFS(A3=$AT$8,STL!$S$3,A3=$AT$9,STL!$S$4,A3=$AT$10,STL!$S$5,A3=$AT$11,STL!$S$6,A3=$AT$12,STL!$S$7,A3=$AT$13,STL!$S$8,A3=$AT$14,STL!$S$9,A3=$AT$15,STL!$S$10,A3=$AT$16,STL!$S$11,A3=$AT$17,STL!$S$12,A3=$AT$18,STL!$S$13,A3=$AT$19,STL!$S$14,A3=$AT$20,STL!$S$15,A3=$AT$21,STL!$S$16,A3=$AT$22,STL!$S$17,A3=$AT$23,STL!$S$18,A3=$AT$24,STL!$S$19,A3=$AT$25,STL!$S$20,A3=$AT$26,STL!$S$21,A3=$AT$27,STL!$S$22,A3=$AT$28,STL!$S$23,A3=$AT$29,STL!$S$24,A3=$AT$30,STL!$S$25,A3=$AT$31,STL!$S$26,A3=$AT$32,STL!$S$27,A3=$AT$33,STL!$S$28,A3=$AT$34,STL!$S$29,A3=$AT$35,STL!$S$30,A3=$AT$36,STL!$S$31,A3=$AT$37,STL!$S$32,A3=$AT$38,STL!$S$33,A3=$AT$39,STL!$S$34,A3=$AT$40,STL!$S$35,A3=$AT$41,STL!$S$36,A3=$AT$42,STL!$S$37,A3=$AT$43,STL!$S$38,A3=$AT$44,STL!$S$39,A3=$AT$45,STL!$S$40,A3=$AT$46,STL!$S$41,A3=$AT$47,STL!$S$42,A3=$AT$48,STL!S44,A3=$AT$49,STL!$S$44)</f>
        <v>392.85714285714283</v>
      </c>
      <c r="T3" s="2">
        <v>66.319999999999993</v>
      </c>
      <c r="U3" s="2">
        <v>0</v>
      </c>
      <c r="V3" s="2">
        <v>66.319999999999993</v>
      </c>
      <c r="W3" s="2" t="s">
        <v>36</v>
      </c>
      <c r="X3" s="2">
        <v>0.03</v>
      </c>
      <c r="Y3" s="2" t="s">
        <v>33</v>
      </c>
      <c r="Z3" s="2" t="s">
        <v>34</v>
      </c>
      <c r="AA3" s="2" t="s">
        <v>35</v>
      </c>
      <c r="AB3" s="2">
        <v>1058.676103</v>
      </c>
      <c r="AC3" s="2">
        <v>1.058676</v>
      </c>
      <c r="AD3" s="2">
        <v>1</v>
      </c>
      <c r="AE3" s="10" t="s">
        <v>307</v>
      </c>
      <c r="AF3" s="2">
        <f t="shared" ref="AF3:AF66" si="0">IF(AE3="Si",AC3*S3*2,AC3*S3)</f>
        <v>831.81685714285709</v>
      </c>
      <c r="AG3" s="2" cm="1">
        <f t="array" ref="AG3">_xlfn.IFS(D3="I",MIN('Datos pp I Región'!$K$7:$K$9),D3="II",MIN('Datos pp II Región'!$K$7:$K$9),D3="III",MIN('Datos pp III Región'!$K$7:$K$9),D3="IV",MIN('Datos pp IV Región'!$K$7:$K$9),D3="V",MIN('Datos pp V Región'!$K$7:$K$9),D3="RM",MIN('Datos pp RM'!$K$7:$K$9),D3="VI",MIN('Datos pp VI Región'!$K$7:$K$9))</f>
        <v>22</v>
      </c>
      <c r="AH3" s="2" cm="1">
        <f t="array" ref="AH3">_xlfn.IFS(Z3="Pavimentado",1-(AG3/(4*365)),Z3="No Pavimentado",1-(AG3/365))</f>
        <v>0.98493150684931507</v>
      </c>
      <c r="AI3" s="2" cm="1">
        <f t="array" ref="AI3">_xlfn.IFS(Z3="Pavimentado",8,Z3="No Pavimentado",R3)</f>
        <v>8</v>
      </c>
      <c r="AJ3" s="2">
        <v>0.15</v>
      </c>
      <c r="AK3" s="2">
        <v>0.62</v>
      </c>
      <c r="AL3" s="2">
        <v>0.15</v>
      </c>
      <c r="AM3" s="2">
        <v>1.5</v>
      </c>
      <c r="AN3" s="2"/>
      <c r="AO3" s="2" cm="1">
        <f t="array" ref="AO3">_xlfn.IFS($Z3=$AT$3,AJ3*($X3)^(0.91)*(8*1.1023)^1.02,$Z3=$AT$4,AL3*281.9*(8.5/12)^0.9*(4/2.72)^0.45)</f>
        <v>5.6828892328533019E-2</v>
      </c>
      <c r="AP3" s="2" cm="1">
        <f t="array" ref="AP3">_xlfn.IFS($Z3=$AT$3,AK3*($X3)^(0.91)*(8*1.1023)^1.02,$Z3=$AT$4,AM3*281.9*(8.5/12)^0.9*(4/2.72)^0.45)</f>
        <v>0.23489275495793649</v>
      </c>
      <c r="AQ3" s="2" cm="1">
        <f t="array" ref="AQ3">_xlfn.IFS(Z3=$AT$3,(AF3*AO3*AH3)/1000000,Z3=$AT$4,(AF3*AH3*AO3*(1-AN3))/1000000)</f>
        <v>4.6558924396934369E-5</v>
      </c>
      <c r="AR3" s="2" cm="1">
        <f t="array" ref="AR3">_xlfn.IFS(Z3=$AT$3,(AF3*AP3*AH3)/1000000,Z3=$AT$4,(AF3*AH3*AP3*(1-AN3))/1000000)</f>
        <v>1.9244355417399539E-4</v>
      </c>
      <c r="AT3" s="2" t="str">
        <v>Pavimentado</v>
      </c>
      <c r="AU3" s="2">
        <f>+SUMIFS($AQ$2:$AQ$50,$Z$2:$Z$50,$AT3)</f>
        <v>0.12680959548112189</v>
      </c>
      <c r="AV3" s="2">
        <f>+SUMIFS($AR$2:$AR$50,$Z$2:$Z$50,$AT3)</f>
        <v>0.52414632798863714</v>
      </c>
    </row>
    <row r="4" spans="1:48" ht="28.8" x14ac:dyDescent="0.3">
      <c r="A4" s="2">
        <v>1</v>
      </c>
      <c r="B4" s="2" t="s">
        <v>21</v>
      </c>
      <c r="C4" s="3" t="s">
        <v>22</v>
      </c>
      <c r="D4" t="s">
        <v>23</v>
      </c>
      <c r="E4" s="2" t="s">
        <v>24</v>
      </c>
      <c r="F4" s="2" t="s">
        <v>25</v>
      </c>
      <c r="G4" s="2" t="s">
        <v>26</v>
      </c>
      <c r="H4" s="2" t="s">
        <v>27</v>
      </c>
      <c r="I4" s="2" t="s">
        <v>28</v>
      </c>
      <c r="J4" s="2">
        <v>11000</v>
      </c>
      <c r="K4" s="2" t="s">
        <v>29</v>
      </c>
      <c r="L4" s="4">
        <v>46227</v>
      </c>
      <c r="M4" s="2" t="s">
        <v>30</v>
      </c>
      <c r="N4" s="2" t="s">
        <v>31</v>
      </c>
      <c r="O4" s="2">
        <v>11000</v>
      </c>
      <c r="P4" s="2">
        <v>8.3350000000000009</v>
      </c>
      <c r="Q4" s="2">
        <v>19.03</v>
      </c>
      <c r="R4" s="2">
        <v>27.364000000000001</v>
      </c>
      <c r="S4" s="2" cm="1">
        <f t="array" ref="S4">_xlfn.IFS(A4=$AT$8,STL!$S$3,A4=$AT$9,STL!$S$4,A4=$AT$10,STL!$S$5,A4=$AT$11,STL!$S$6,A4=$AT$12,STL!$S$7,A4=$AT$13,STL!$S$8,A4=$AT$14,STL!$S$9,A4=$AT$15,STL!$S$10,A4=$AT$16,STL!$S$11,A4=$AT$17,STL!$S$12,A4=$AT$18,STL!$S$13,A4=$AT$19,STL!$S$14,A4=$AT$20,STL!$S$15,A4=$AT$21,STL!$S$16,A4=$AT$22,STL!$S$17,A4=$AT$23,STL!$S$18,A4=$AT$24,STL!$S$19,A4=$AT$25,STL!$S$20,A4=$AT$26,STL!$S$21,A4=$AT$27,STL!$S$22,A4=$AT$28,STL!$S$23,A4=$AT$29,STL!$S$24,A4=$AT$30,STL!$S$25,A4=$AT$31,STL!$S$26,A4=$AT$32,STL!$S$27,A4=$AT$33,STL!$S$28,A4=$AT$34,STL!$S$29,A4=$AT$35,STL!$S$30,A4=$AT$36,STL!$S$31,A4=$AT$37,STL!$S$32,A4=$AT$38,STL!$S$33,A4=$AT$39,STL!$S$34,A4=$AT$40,STL!$S$35,A4=$AT$41,STL!$S$36,A4=$AT$42,STL!$S$37,A4=$AT$43,STL!$S$38,A4=$AT$44,STL!$S$39,A4=$AT$45,STL!$S$40,A4=$AT$46,STL!$S$41,A4=$AT$47,STL!$S$42,A4=$AT$48,STL!S45,A4=$AT$49,STL!$S$44)</f>
        <v>392.85714285714283</v>
      </c>
      <c r="T4" s="2">
        <v>66.319999999999993</v>
      </c>
      <c r="U4" s="2">
        <v>0</v>
      </c>
      <c r="V4" s="2">
        <v>66.319999999999993</v>
      </c>
      <c r="W4" s="2" t="s">
        <v>37</v>
      </c>
      <c r="X4" s="2">
        <v>0.03</v>
      </c>
      <c r="Y4" s="2" t="s">
        <v>33</v>
      </c>
      <c r="Z4" s="2" t="s">
        <v>34</v>
      </c>
      <c r="AA4" s="2" t="s">
        <v>35</v>
      </c>
      <c r="AB4" s="2">
        <v>4752.1209760000002</v>
      </c>
      <c r="AC4" s="2">
        <v>4.7521209999999998</v>
      </c>
      <c r="AD4" s="2">
        <v>1</v>
      </c>
      <c r="AE4" s="10" t="s">
        <v>307</v>
      </c>
      <c r="AF4" s="2">
        <f t="shared" si="0"/>
        <v>3733.8093571428567</v>
      </c>
      <c r="AG4" s="2" cm="1">
        <f t="array" ref="AG4">_xlfn.IFS(D4="I",MIN('Datos pp I Región'!$K$7:$K$9),D4="II",MIN('Datos pp II Región'!$K$7:$K$9),D4="III",MIN('Datos pp III Región'!$K$7:$K$9),D4="IV",MIN('Datos pp IV Región'!$K$7:$K$9),D4="V",MIN('Datos pp V Región'!$K$7:$K$9),D4="RM",MIN('Datos pp RM'!$K$7:$K$9),D4="VI",MIN('Datos pp VI Región'!$K$7:$K$9))</f>
        <v>22</v>
      </c>
      <c r="AH4" s="2" cm="1">
        <f t="array" ref="AH4">_xlfn.IFS(Z4="Pavimentado",1-(AG4/(4*365)),Z4="No Pavimentado",1-(AG4/365))</f>
        <v>0.98493150684931507</v>
      </c>
      <c r="AI4" s="2" cm="1">
        <f t="array" ref="AI4">_xlfn.IFS(Z4="Pavimentado",8,Z4="No Pavimentado",R4)</f>
        <v>8</v>
      </c>
      <c r="AJ4" s="2">
        <v>0.15</v>
      </c>
      <c r="AK4" s="2">
        <v>0.62</v>
      </c>
      <c r="AL4" s="2">
        <v>0.15</v>
      </c>
      <c r="AM4" s="2">
        <v>1.5</v>
      </c>
      <c r="AN4" s="2"/>
      <c r="AO4" s="2" cm="1">
        <f t="array" ref="AO4">_xlfn.IFS($Z4=$AT$3,AJ4*($X4)^(0.91)*(8*1.1023)^1.02,$Z4=$AT$4,AL4*281.9*(8.5/12)^0.9*(4/2.72)^0.45)</f>
        <v>5.6828892328533019E-2</v>
      </c>
      <c r="AP4" s="2" cm="1">
        <f t="array" ref="AP4">_xlfn.IFS($Z4=$AT$3,AK4*($X4)^(0.91)*(8*1.1023)^1.02,$Z4=$AT$4,AM4*281.9*(8.5/12)^0.9*(4/2.72)^0.45)</f>
        <v>0.23489275495793649</v>
      </c>
      <c r="AQ4" s="2" cm="1">
        <f t="array" ref="AQ4">_xlfn.IFS(Z4=$AT$3,(AF4*AO4*AH4)/1000000,Z4=$AT$4,(AF4*AH4*AO4*(1-AN4))/1000000)</f>
        <v>2.0899089274157919E-4</v>
      </c>
      <c r="AR4" s="2" cm="1">
        <f t="array" ref="AR4">_xlfn.IFS(Z4=$AT$3,(AF4*AP4*AH4)/1000000,Z4=$AT$4,(AF4*AH4*AP4*(1-AN4))/1000000)</f>
        <v>8.6382902333186063E-4</v>
      </c>
      <c r="AT4" s="2" t="str">
        <v>No Pavimentado</v>
      </c>
      <c r="AU4" s="2">
        <f>+SUMIFS($AQ$2:$AQ$50,$Z$2:$Z$50,$AT4)</f>
        <v>0.79672336115240883</v>
      </c>
      <c r="AV4" s="2">
        <f>+SUMIFS($AR$2:$AR$50,$Z$2:$Z$50,$AT4)</f>
        <v>7.9672336115240894</v>
      </c>
    </row>
    <row r="5" spans="1:48" ht="28.8" x14ac:dyDescent="0.3">
      <c r="A5" s="2">
        <v>1</v>
      </c>
      <c r="B5" s="2" t="s">
        <v>21</v>
      </c>
      <c r="C5" s="3" t="s">
        <v>22</v>
      </c>
      <c r="D5" t="s">
        <v>23</v>
      </c>
      <c r="E5" s="2" t="s">
        <v>24</v>
      </c>
      <c r="F5" s="2" t="s">
        <v>25</v>
      </c>
      <c r="G5" s="2" t="s">
        <v>26</v>
      </c>
      <c r="H5" s="2" t="s">
        <v>27</v>
      </c>
      <c r="I5" s="2" t="s">
        <v>28</v>
      </c>
      <c r="J5" s="2">
        <v>11000</v>
      </c>
      <c r="K5" s="2" t="s">
        <v>29</v>
      </c>
      <c r="L5" s="4">
        <v>46227</v>
      </c>
      <c r="M5" s="2" t="s">
        <v>30</v>
      </c>
      <c r="N5" s="2" t="s">
        <v>31</v>
      </c>
      <c r="O5" s="2">
        <v>11000</v>
      </c>
      <c r="P5" s="2">
        <v>8.3350000000000009</v>
      </c>
      <c r="Q5" s="2">
        <v>19.03</v>
      </c>
      <c r="R5" s="2">
        <v>27.364000000000001</v>
      </c>
      <c r="S5" s="2" cm="1">
        <f t="array" ref="S5">_xlfn.IFS(A5=$AT$8,STL!$S$3,A5=$AT$9,STL!$S$4,A5=$AT$10,STL!$S$5,A5=$AT$11,STL!$S$6,A5=$AT$12,STL!$S$7,A5=$AT$13,STL!$S$8,A5=$AT$14,STL!$S$9,A5=$AT$15,STL!$S$10,A5=$AT$16,STL!$S$11,A5=$AT$17,STL!$S$12,A5=$AT$18,STL!$S$13,A5=$AT$19,STL!$S$14,A5=$AT$20,STL!$S$15,A5=$AT$21,STL!$S$16,A5=$AT$22,STL!$S$17,A5=$AT$23,STL!$S$18,A5=$AT$24,STL!$S$19,A5=$AT$25,STL!$S$20,A5=$AT$26,STL!$S$21,A5=$AT$27,STL!$S$22,A5=$AT$28,STL!$S$23,A5=$AT$29,STL!$S$24,A5=$AT$30,STL!$S$25,A5=$AT$31,STL!$S$26,A5=$AT$32,STL!$S$27,A5=$AT$33,STL!$S$28,A5=$AT$34,STL!$S$29,A5=$AT$35,STL!$S$30,A5=$AT$36,STL!$S$31,A5=$AT$37,STL!$S$32,A5=$AT$38,STL!$S$33,A5=$AT$39,STL!$S$34,A5=$AT$40,STL!$S$35,A5=$AT$41,STL!$S$36,A5=$AT$42,STL!$S$37,A5=$AT$43,STL!$S$38,A5=$AT$44,STL!$S$39,A5=$AT$45,STL!$S$40,A5=$AT$46,STL!$S$41,A5=$AT$47,STL!$S$42,A5=$AT$48,STL!S46,A5=$AT$49,STL!$S$44)</f>
        <v>392.85714285714283</v>
      </c>
      <c r="T5" s="2">
        <v>66.319999999999993</v>
      </c>
      <c r="U5" s="2">
        <v>0</v>
      </c>
      <c r="V5" s="2">
        <v>66.319999999999993</v>
      </c>
      <c r="W5" s="2" t="s">
        <v>38</v>
      </c>
      <c r="X5" s="2">
        <v>0.03</v>
      </c>
      <c r="Y5" s="2" t="s">
        <v>33</v>
      </c>
      <c r="Z5" s="2" t="s">
        <v>34</v>
      </c>
      <c r="AA5" s="2" t="s">
        <v>35</v>
      </c>
      <c r="AB5" s="2">
        <v>26475.272922</v>
      </c>
      <c r="AC5" s="2">
        <v>26.475273000000001</v>
      </c>
      <c r="AD5" s="2">
        <v>1</v>
      </c>
      <c r="AE5" s="10" t="s">
        <v>307</v>
      </c>
      <c r="AF5" s="2">
        <f t="shared" si="0"/>
        <v>20802.000214285716</v>
      </c>
      <c r="AG5" s="2" cm="1">
        <f t="array" ref="AG5">_xlfn.IFS(D5="I",MIN('Datos pp I Región'!$K$7:$K$9),D5="II",MIN('Datos pp II Región'!$K$7:$K$9),D5="III",MIN('Datos pp III Región'!$K$7:$K$9),D5="IV",MIN('Datos pp IV Región'!$K$7:$K$9),D5="V",MIN('Datos pp V Región'!$K$7:$K$9),D5="RM",MIN('Datos pp RM'!$K$7:$K$9),D5="VI",MIN('Datos pp VI Región'!$K$7:$K$9))</f>
        <v>22</v>
      </c>
      <c r="AH5" s="2" cm="1">
        <f t="array" ref="AH5">_xlfn.IFS(Z5="Pavimentado",1-(AG5/(4*365)),Z5="No Pavimentado",1-(AG5/365))</f>
        <v>0.98493150684931507</v>
      </c>
      <c r="AI5" s="2" cm="1">
        <f t="array" ref="AI5">_xlfn.IFS(Z5="Pavimentado",8,Z5="No Pavimentado",R5)</f>
        <v>8</v>
      </c>
      <c r="AJ5" s="2">
        <v>0.15</v>
      </c>
      <c r="AK5" s="2">
        <v>0.62</v>
      </c>
      <c r="AL5" s="2">
        <v>0.15</v>
      </c>
      <c r="AM5" s="2">
        <v>1.5</v>
      </c>
      <c r="AN5" s="2"/>
      <c r="AO5" s="2" cm="1">
        <f t="array" ref="AO5">_xlfn.IFS($Z5=$AT$3,AJ5*($X5)^(0.91)*(8*1.1023)^1.02,$Z5=$AT$4,AL5*281.9*(8.5/12)^0.9*(4/2.72)^0.45)</f>
        <v>5.6828892328533019E-2</v>
      </c>
      <c r="AP5" s="2" cm="1">
        <f t="array" ref="AP5">_xlfn.IFS($Z5=$AT$3,AK5*($X5)^(0.91)*(8*1.1023)^1.02,$Z5=$AT$4,AM5*281.9*(8.5/12)^0.9*(4/2.72)^0.45)</f>
        <v>0.23489275495793649</v>
      </c>
      <c r="AQ5" s="2" cm="1">
        <f t="array" ref="AQ5">_xlfn.IFS(Z5=$AT$3,(AF5*AO5*AH5)/1000000,Z5=$AT$4,(AF5*AH5*AO5*(1-AN5))/1000000)</f>
        <v>1.1643413414445948E-3</v>
      </c>
      <c r="AR5" s="2" cm="1">
        <f t="array" ref="AR5">_xlfn.IFS(Z5=$AT$3,(AF5*AP5*AH5)/1000000,Z5=$AT$4,(AF5*AH5*AP5*(1-AN5))/1000000)</f>
        <v>4.8126108779709912E-3</v>
      </c>
      <c r="AT5" s="14">
        <v>0</v>
      </c>
      <c r="AU5" s="15">
        <f>+SUM(AU3:AU4)</f>
        <v>0.92353295663353074</v>
      </c>
      <c r="AV5" s="15">
        <f>+SUM(AV3:AV4)</f>
        <v>8.4913799395127256</v>
      </c>
    </row>
    <row r="6" spans="1:48" ht="28.8" x14ac:dyDescent="0.3">
      <c r="A6" s="2">
        <v>1</v>
      </c>
      <c r="B6" s="2" t="s">
        <v>21</v>
      </c>
      <c r="C6" s="3" t="s">
        <v>22</v>
      </c>
      <c r="D6" t="s">
        <v>23</v>
      </c>
      <c r="E6" s="2" t="s">
        <v>24</v>
      </c>
      <c r="F6" s="2" t="s">
        <v>25</v>
      </c>
      <c r="G6" s="2" t="s">
        <v>26</v>
      </c>
      <c r="H6" s="2" t="s">
        <v>27</v>
      </c>
      <c r="I6" s="2" t="s">
        <v>28</v>
      </c>
      <c r="J6" s="2">
        <v>11000</v>
      </c>
      <c r="K6" s="2" t="s">
        <v>29</v>
      </c>
      <c r="L6" s="4">
        <v>46227</v>
      </c>
      <c r="M6" s="2" t="s">
        <v>30</v>
      </c>
      <c r="N6" s="2" t="s">
        <v>31</v>
      </c>
      <c r="O6" s="2">
        <v>11000</v>
      </c>
      <c r="P6" s="2">
        <v>8.3350000000000009</v>
      </c>
      <c r="Q6" s="2">
        <v>19.03</v>
      </c>
      <c r="R6" s="2">
        <v>27.364000000000001</v>
      </c>
      <c r="S6" s="2" cm="1">
        <f t="array" ref="S6">_xlfn.IFS(A6=$AT$8,STL!$S$3,A6=$AT$9,STL!$S$4,A6=$AT$10,STL!$S$5,A6=$AT$11,STL!$S$6,A6=$AT$12,STL!$S$7,A6=$AT$13,STL!$S$8,A6=$AT$14,STL!$S$9,A6=$AT$15,STL!$S$10,A6=$AT$16,STL!$S$11,A6=$AT$17,STL!$S$12,A6=$AT$18,STL!$S$13,A6=$AT$19,STL!$S$14,A6=$AT$20,STL!$S$15,A6=$AT$21,STL!$S$16,A6=$AT$22,STL!$S$17,A6=$AT$23,STL!$S$18,A6=$AT$24,STL!$S$19,A6=$AT$25,STL!$S$20,A6=$AT$26,STL!$S$21,A6=$AT$27,STL!$S$22,A6=$AT$28,STL!$S$23,A6=$AT$29,STL!$S$24,A6=$AT$30,STL!$S$25,A6=$AT$31,STL!$S$26,A6=$AT$32,STL!$S$27,A6=$AT$33,STL!$S$28,A6=$AT$34,STL!$S$29,A6=$AT$35,STL!$S$30,A6=$AT$36,STL!$S$31,A6=$AT$37,STL!$S$32,A6=$AT$38,STL!$S$33,A6=$AT$39,STL!$S$34,A6=$AT$40,STL!$S$35,A6=$AT$41,STL!$S$36,A6=$AT$42,STL!$S$37,A6=$AT$43,STL!$S$38,A6=$AT$44,STL!$S$39,A6=$AT$45,STL!$S$40,A6=$AT$46,STL!$S$41,A6=$AT$47,STL!$S$42,A6=$AT$48,STL!S47,A6=$AT$49,STL!$S$44)</f>
        <v>392.85714285714283</v>
      </c>
      <c r="T6" s="2">
        <v>66.319999999999993</v>
      </c>
      <c r="U6" s="2">
        <v>0</v>
      </c>
      <c r="V6" s="2">
        <v>66.319999999999993</v>
      </c>
      <c r="W6" s="2" t="s">
        <v>39</v>
      </c>
      <c r="X6" s="2">
        <v>0.03</v>
      </c>
      <c r="Y6" s="2" t="s">
        <v>33</v>
      </c>
      <c r="Z6" s="2" t="s">
        <v>34</v>
      </c>
      <c r="AA6" s="2" t="s">
        <v>35</v>
      </c>
      <c r="AB6" s="2">
        <v>5470.877297</v>
      </c>
      <c r="AC6" s="2">
        <v>5.4708769999999998</v>
      </c>
      <c r="AD6" s="2">
        <v>1</v>
      </c>
      <c r="AE6" s="10" t="s">
        <v>307</v>
      </c>
      <c r="AF6" s="2">
        <f t="shared" si="0"/>
        <v>4298.5462142857141</v>
      </c>
      <c r="AG6" s="2" cm="1">
        <f t="array" ref="AG6">_xlfn.IFS(D6="I",MIN('Datos pp I Región'!$K$7:$K$9),D6="II",MIN('Datos pp II Región'!$K$7:$K$9),D6="III",MIN('Datos pp III Región'!$K$7:$K$9),D6="IV",MIN('Datos pp IV Región'!$K$7:$K$9),D6="V",MIN('Datos pp V Región'!$K$7:$K$9),D6="RM",MIN('Datos pp RM'!$K$7:$K$9),D6="VI",MIN('Datos pp VI Región'!$K$7:$K$9))</f>
        <v>22</v>
      </c>
      <c r="AH6" s="2" cm="1">
        <f t="array" ref="AH6">_xlfn.IFS(Z6="Pavimentado",1-(AG6/(4*365)),Z6="No Pavimentado",1-(AG6/365))</f>
        <v>0.98493150684931507</v>
      </c>
      <c r="AI6" s="2" cm="1">
        <f t="array" ref="AI6">_xlfn.IFS(Z6="Pavimentado",8,Z6="No Pavimentado",R6)</f>
        <v>8</v>
      </c>
      <c r="AJ6" s="2">
        <v>0.15</v>
      </c>
      <c r="AK6" s="2">
        <v>0.62</v>
      </c>
      <c r="AL6" s="2">
        <v>0.15</v>
      </c>
      <c r="AM6" s="2">
        <v>1.5</v>
      </c>
      <c r="AN6" s="2"/>
      <c r="AO6" s="2" cm="1">
        <f t="array" ref="AO6">_xlfn.IFS($Z6=$AT$3,AJ6*($X6)^(0.91)*(8*1.1023)^1.02,$Z6=$AT$4,AL6*281.9*(8.5/12)^0.9*(4/2.72)^0.45)</f>
        <v>5.6828892328533019E-2</v>
      </c>
      <c r="AP6" s="2" cm="1">
        <f t="array" ref="AP6">_xlfn.IFS($Z6=$AT$3,AK6*($X6)^(0.91)*(8*1.1023)^1.02,$Z6=$AT$4,AM6*281.9*(8.5/12)^0.9*(4/2.72)^0.45)</f>
        <v>0.23489275495793649</v>
      </c>
      <c r="AQ6" s="2" cm="1">
        <f t="array" ref="AQ6">_xlfn.IFS(Z6=$AT$3,(AF6*AO6*AH6)/1000000,Z6=$AT$4,(AF6*AH6*AO6*(1-AN6))/1000000)</f>
        <v>2.4060066406334619E-4</v>
      </c>
      <c r="AR6" s="2" cm="1">
        <f t="array" ref="AR6">_xlfn.IFS(Z6=$AT$3,(AF6*AP6*AH6)/1000000,Z6=$AT$4,(AF6*AH6*AP6*(1-AN6))/1000000)</f>
        <v>9.9448274479516422E-4</v>
      </c>
    </row>
    <row r="7" spans="1:48" ht="28.8" x14ac:dyDescent="0.3">
      <c r="A7" s="2">
        <v>1</v>
      </c>
      <c r="B7" s="2" t="s">
        <v>21</v>
      </c>
      <c r="C7" s="3" t="s">
        <v>22</v>
      </c>
      <c r="D7" t="s">
        <v>23</v>
      </c>
      <c r="E7" s="2" t="s">
        <v>24</v>
      </c>
      <c r="F7" s="2" t="s">
        <v>25</v>
      </c>
      <c r="G7" s="2" t="s">
        <v>26</v>
      </c>
      <c r="H7" s="2" t="s">
        <v>27</v>
      </c>
      <c r="I7" s="2" t="s">
        <v>28</v>
      </c>
      <c r="J7" s="2">
        <v>11000</v>
      </c>
      <c r="K7" s="2" t="s">
        <v>29</v>
      </c>
      <c r="L7" s="4">
        <v>46227</v>
      </c>
      <c r="M7" s="2" t="s">
        <v>30</v>
      </c>
      <c r="N7" s="2" t="s">
        <v>31</v>
      </c>
      <c r="O7" s="2">
        <v>11000</v>
      </c>
      <c r="P7" s="2">
        <v>8.3350000000000009</v>
      </c>
      <c r="Q7" s="2">
        <v>19.03</v>
      </c>
      <c r="R7" s="2">
        <v>27.364000000000001</v>
      </c>
      <c r="S7" s="2" cm="1">
        <f t="array" ref="S7">_xlfn.IFS(A7=$AT$8,STL!$S$3,A7=$AT$9,STL!$S$4,A7=$AT$10,STL!$S$5,A7=$AT$11,STL!$S$6,A7=$AT$12,STL!$S$7,A7=$AT$13,STL!$S$8,A7=$AT$14,STL!$S$9,A7=$AT$15,STL!$S$10,A7=$AT$16,STL!$S$11,A7=$AT$17,STL!$S$12,A7=$AT$18,STL!$S$13,A7=$AT$19,STL!$S$14,A7=$AT$20,STL!$S$15,A7=$AT$21,STL!$S$16,A7=$AT$22,STL!$S$17,A7=$AT$23,STL!$S$18,A7=$AT$24,STL!$S$19,A7=$AT$25,STL!$S$20,A7=$AT$26,STL!$S$21,A7=$AT$27,STL!$S$22,A7=$AT$28,STL!$S$23,A7=$AT$29,STL!$S$24,A7=$AT$30,STL!$S$25,A7=$AT$31,STL!$S$26,A7=$AT$32,STL!$S$27,A7=$AT$33,STL!$S$28,A7=$AT$34,STL!$S$29,A7=$AT$35,STL!$S$30,A7=$AT$36,STL!$S$31,A7=$AT$37,STL!$S$32,A7=$AT$38,STL!$S$33,A7=$AT$39,STL!$S$34,A7=$AT$40,STL!$S$35,A7=$AT$41,STL!$S$36,A7=$AT$42,STL!$S$37,A7=$AT$43,STL!$S$38,A7=$AT$44,STL!$S$39,A7=$AT$45,STL!$S$40,A7=$AT$46,STL!$S$41,A7=$AT$47,STL!$S$42,A7=$AT$48,STL!S48,A7=$AT$49,STL!$S$44)</f>
        <v>392.85714285714283</v>
      </c>
      <c r="T7" s="2">
        <v>66.319999999999993</v>
      </c>
      <c r="U7" s="2">
        <v>0</v>
      </c>
      <c r="V7" s="2">
        <v>66.319999999999993</v>
      </c>
      <c r="W7" s="2" t="s">
        <v>40</v>
      </c>
      <c r="X7" s="2">
        <v>0.03</v>
      </c>
      <c r="Y7" s="2" t="s">
        <v>33</v>
      </c>
      <c r="Z7" s="2" t="s">
        <v>34</v>
      </c>
      <c r="AA7" s="2" t="s">
        <v>35</v>
      </c>
      <c r="AB7" s="2">
        <v>505.79999600000002</v>
      </c>
      <c r="AC7" s="2">
        <v>0.50580000000000003</v>
      </c>
      <c r="AD7" s="2">
        <v>1</v>
      </c>
      <c r="AE7" s="10" t="s">
        <v>307</v>
      </c>
      <c r="AF7" s="2">
        <f t="shared" si="0"/>
        <v>397.41428571428571</v>
      </c>
      <c r="AG7" s="2" cm="1">
        <f t="array" ref="AG7">_xlfn.IFS(D7="I",MIN('Datos pp I Región'!$K$7:$K$9),D7="II",MIN('Datos pp II Región'!$K$7:$K$9),D7="III",MIN('Datos pp III Región'!$K$7:$K$9),D7="IV",MIN('Datos pp IV Región'!$K$7:$K$9),D7="V",MIN('Datos pp V Región'!$K$7:$K$9),D7="RM",MIN('Datos pp RM'!$K$7:$K$9),D7="VI",MIN('Datos pp VI Región'!$K$7:$K$9))</f>
        <v>22</v>
      </c>
      <c r="AH7" s="2" cm="1">
        <f t="array" ref="AH7">_xlfn.IFS(Z7="Pavimentado",1-(AG7/(4*365)),Z7="No Pavimentado",1-(AG7/365))</f>
        <v>0.98493150684931507</v>
      </c>
      <c r="AI7" s="2" cm="1">
        <f t="array" ref="AI7">_xlfn.IFS(Z7="Pavimentado",8,Z7="No Pavimentado",R7)</f>
        <v>8</v>
      </c>
      <c r="AJ7" s="2">
        <v>0.15</v>
      </c>
      <c r="AK7" s="2">
        <v>0.62</v>
      </c>
      <c r="AL7" s="2">
        <v>0.15</v>
      </c>
      <c r="AM7" s="2">
        <v>1.5</v>
      </c>
      <c r="AN7" s="2"/>
      <c r="AO7" s="2" cm="1">
        <f t="array" ref="AO7">_xlfn.IFS($Z7=$AT$3,AJ7*($X7)^(0.91)*(8*1.1023)^1.02,$Z7=$AT$4,AL7*281.9*(8.5/12)^0.9*(4/2.72)^0.45)</f>
        <v>5.6828892328533019E-2</v>
      </c>
      <c r="AP7" s="2" cm="1">
        <f t="array" ref="AP7">_xlfn.IFS($Z7=$AT$3,AK7*($X7)^(0.91)*(8*1.1023)^1.02,$Z7=$AT$4,AM7*281.9*(8.5/12)^0.9*(4/2.72)^0.45)</f>
        <v>0.23489275495793649</v>
      </c>
      <c r="AQ7" s="2" cm="1">
        <f t="array" ref="AQ7">_xlfn.IFS(Z7=$AT$3,(AF7*AO7*AH7)/1000000,Z7=$AT$4,(AF7*AH7*AO7*(1-AN7))/1000000)</f>
        <v>2.2244297556541756E-5</v>
      </c>
      <c r="AR7" s="2" cm="1">
        <f t="array" ref="AR7">_xlfn.IFS(Z7=$AT$3,(AF7*AP7*AH7)/1000000,Z7=$AT$4,(AF7*AH7*AP7*(1-AN7))/1000000)</f>
        <v>9.1943096567039261E-5</v>
      </c>
      <c r="AT7" t="s">
        <v>0</v>
      </c>
    </row>
    <row r="8" spans="1:48" ht="43.2" x14ac:dyDescent="0.3">
      <c r="A8" s="2">
        <v>2</v>
      </c>
      <c r="B8" s="2" t="s">
        <v>21</v>
      </c>
      <c r="C8" s="3" t="s">
        <v>41</v>
      </c>
      <c r="D8" t="s">
        <v>23</v>
      </c>
      <c r="E8" s="2" t="s">
        <v>24</v>
      </c>
      <c r="F8" s="2" t="s">
        <v>42</v>
      </c>
      <c r="G8" s="2" t="s">
        <v>26</v>
      </c>
      <c r="H8" s="2" t="s">
        <v>43</v>
      </c>
      <c r="I8" s="2" t="s">
        <v>28</v>
      </c>
      <c r="J8" s="2">
        <v>80</v>
      </c>
      <c r="K8" s="2" t="s">
        <v>44</v>
      </c>
      <c r="L8" s="3" t="s">
        <v>45</v>
      </c>
      <c r="M8" s="2" t="s">
        <v>30</v>
      </c>
      <c r="N8" s="2" t="s">
        <v>31</v>
      </c>
      <c r="O8" s="2">
        <v>4160</v>
      </c>
      <c r="P8" s="2">
        <v>8.3350000000000009</v>
      </c>
      <c r="Q8" s="2">
        <v>19.03</v>
      </c>
      <c r="R8" s="2">
        <v>27.364000000000001</v>
      </c>
      <c r="S8" s="2" cm="1">
        <f t="array" ref="S8">_xlfn.IFS(A8=$AT$8,STL!$S$3,A8=$AT$9,STL!$S$4,A8=$AT$10,STL!$S$5,A8=$AT$11,STL!$S$6,A8=$AT$12,STL!$S$7,A8=$AT$13,STL!$S$8,A8=$AT$14,STL!$S$9,A8=$AT$15,STL!$S$10,A8=$AT$16,STL!$S$11,A8=$AT$17,STL!$S$12,A8=$AT$18,STL!$S$13,A8=$AT$19,STL!$S$14,A8=$AT$20,STL!$S$15,A8=$AT$21,STL!$S$16,A8=$AT$22,STL!$S$17,A8=$AT$23,STL!$S$18,A8=$AT$24,STL!$S$19,A8=$AT$25,STL!$S$20,A8=$AT$26,STL!$S$21,A8=$AT$27,STL!$S$22,A8=$AT$28,STL!$S$23,A8=$AT$29,STL!$S$24,A8=$AT$30,STL!$S$25,A8=$AT$31,STL!$S$26,A8=$AT$32,STL!$S$27,A8=$AT$33,STL!$S$28,A8=$AT$34,STL!$S$29,A8=$AT$35,STL!$S$30,A8=$AT$36,STL!$S$31,A8=$AT$37,STL!$S$32,A8=$AT$38,STL!$S$33,A8=$AT$39,STL!$S$34,A8=$AT$40,STL!$S$35,A8=$AT$41,STL!$S$36,A8=$AT$42,STL!$S$37,A8=$AT$43,STL!$S$38,A8=$AT$44,STL!$S$39,A8=$AT$45,STL!$S$40,A8=$AT$46,STL!$S$41,A8=$AT$47,STL!$S$42,A8=$AT$48,STL!S49,A8=$AT$49,STL!$S$44)</f>
        <v>148.57142857142858</v>
      </c>
      <c r="T8" s="2">
        <v>288.495</v>
      </c>
      <c r="U8" s="2">
        <v>0</v>
      </c>
      <c r="V8" s="2">
        <v>288.495</v>
      </c>
      <c r="W8" s="2" t="s">
        <v>46</v>
      </c>
      <c r="X8" s="2">
        <v>0.03</v>
      </c>
      <c r="Y8" s="2" t="s">
        <v>33</v>
      </c>
      <c r="Z8" s="2" t="s">
        <v>34</v>
      </c>
      <c r="AA8" s="2" t="s">
        <v>35</v>
      </c>
      <c r="AB8" s="2">
        <v>137273.591204</v>
      </c>
      <c r="AC8" s="2">
        <v>137.27359100000001</v>
      </c>
      <c r="AD8" s="2">
        <v>2</v>
      </c>
      <c r="AE8" s="10" t="s">
        <v>307</v>
      </c>
      <c r="AF8" s="2">
        <f t="shared" si="0"/>
        <v>40789.867040000005</v>
      </c>
      <c r="AG8" s="2" cm="1">
        <f t="array" ref="AG8">_xlfn.IFS(D8="I",MIN('Datos pp I Región'!$K$7:$K$9),D8="II",MIN('Datos pp II Región'!$K$7:$K$9),D8="III",MIN('Datos pp III Región'!$K$7:$K$9),D8="IV",MIN('Datos pp IV Región'!$K$7:$K$9),D8="V",MIN('Datos pp V Región'!$K$7:$K$9),D8="RM",MIN('Datos pp RM'!$K$7:$K$9),D8="VI",MIN('Datos pp VI Región'!$K$7:$K$9))</f>
        <v>22</v>
      </c>
      <c r="AH8" s="2" cm="1">
        <f t="array" ref="AH8">_xlfn.IFS(Z8="Pavimentado",1-(AG8/(4*365)),Z8="No Pavimentado",1-(AG8/365))</f>
        <v>0.98493150684931507</v>
      </c>
      <c r="AI8" s="2" cm="1">
        <f t="array" ref="AI8">_xlfn.IFS(Z8="Pavimentado",8,Z8="No Pavimentado",R8)</f>
        <v>8</v>
      </c>
      <c r="AJ8" s="2">
        <v>0.15</v>
      </c>
      <c r="AK8" s="2">
        <v>0.62</v>
      </c>
      <c r="AL8" s="2">
        <v>0.15</v>
      </c>
      <c r="AM8" s="2">
        <v>1.5</v>
      </c>
      <c r="AN8" s="2"/>
      <c r="AO8" s="2" cm="1">
        <f t="array" ref="AO8">_xlfn.IFS($Z8=$AT$3,AJ8*($X8)^(0.91)*(8*1.1023)^1.02,$Z8=$AT$4,AL8*281.9*(8.5/12)^0.9*(4/2.72)^0.45)</f>
        <v>5.6828892328533019E-2</v>
      </c>
      <c r="AP8" s="2" cm="1">
        <f t="array" ref="AP8">_xlfn.IFS($Z8=$AT$3,AK8*($X8)^(0.91)*(8*1.1023)^1.02,$Z8=$AT$4,AM8*281.9*(8.5/12)^0.9*(4/2.72)^0.45)</f>
        <v>0.23489275495793649</v>
      </c>
      <c r="AQ8" s="2" cm="1">
        <f t="array" ref="AQ8">_xlfn.IFS(Z8=$AT$3,(AF8*AO8*AH8)/1000000,Z8=$AT$4,(AF8*AH8*AO8*(1-AN8))/1000000)</f>
        <v>2.2831135476137701E-3</v>
      </c>
      <c r="AR8" s="2" cm="1">
        <f t="array" ref="AR8">_xlfn.IFS(Z8=$AT$3,(AF8*AP8*AH8)/1000000,Z8=$AT$4,(AF8*AH8*AP8*(1-AN8))/1000000)</f>
        <v>9.4368693301369166E-3</v>
      </c>
      <c r="AT8" cm="1">
        <f t="array" ref="AT8:AT49">_xlfn.UNIQUE(A2:A157)</f>
        <v>1</v>
      </c>
    </row>
    <row r="9" spans="1:48" ht="43.2" x14ac:dyDescent="0.3">
      <c r="A9" s="2">
        <v>2</v>
      </c>
      <c r="B9" s="2" t="s">
        <v>21</v>
      </c>
      <c r="C9" s="3" t="s">
        <v>41</v>
      </c>
      <c r="D9" t="s">
        <v>23</v>
      </c>
      <c r="E9" s="2" t="s">
        <v>24</v>
      </c>
      <c r="F9" s="2" t="s">
        <v>42</v>
      </c>
      <c r="G9" s="2" t="s">
        <v>26</v>
      </c>
      <c r="H9" s="2" t="s">
        <v>43</v>
      </c>
      <c r="I9" s="2" t="s">
        <v>28</v>
      </c>
      <c r="J9" s="2">
        <v>80</v>
      </c>
      <c r="K9" s="2" t="s">
        <v>44</v>
      </c>
      <c r="L9" s="3" t="s">
        <v>45</v>
      </c>
      <c r="M9" s="2" t="s">
        <v>30</v>
      </c>
      <c r="N9" s="2" t="s">
        <v>31</v>
      </c>
      <c r="O9" s="2">
        <v>4160</v>
      </c>
      <c r="P9" s="2">
        <v>8.3350000000000009</v>
      </c>
      <c r="Q9" s="2">
        <v>19.03</v>
      </c>
      <c r="R9" s="2">
        <v>27.364000000000001</v>
      </c>
      <c r="S9" s="2" cm="1">
        <f t="array" ref="S9">_xlfn.IFS(A9=$AT$8,STL!$S$3,A9=$AT$9,STL!$S$4,A9=$AT$10,STL!$S$5,A9=$AT$11,STL!$S$6,A9=$AT$12,STL!$S$7,A9=$AT$13,STL!$S$8,A9=$AT$14,STL!$S$9,A9=$AT$15,STL!$S$10,A9=$AT$16,STL!$S$11,A9=$AT$17,STL!$S$12,A9=$AT$18,STL!$S$13,A9=$AT$19,STL!$S$14,A9=$AT$20,STL!$S$15,A9=$AT$21,STL!$S$16,A9=$AT$22,STL!$S$17,A9=$AT$23,STL!$S$18,A9=$AT$24,STL!$S$19,A9=$AT$25,STL!$S$20,A9=$AT$26,STL!$S$21,A9=$AT$27,STL!$S$22,A9=$AT$28,STL!$S$23,A9=$AT$29,STL!$S$24,A9=$AT$30,STL!$S$25,A9=$AT$31,STL!$S$26,A9=$AT$32,STL!$S$27,A9=$AT$33,STL!$S$28,A9=$AT$34,STL!$S$29,A9=$AT$35,STL!$S$30,A9=$AT$36,STL!$S$31,A9=$AT$37,STL!$S$32,A9=$AT$38,STL!$S$33,A9=$AT$39,STL!$S$34,A9=$AT$40,STL!$S$35,A9=$AT$41,STL!$S$36,A9=$AT$42,STL!$S$37,A9=$AT$43,STL!$S$38,A9=$AT$44,STL!$S$39,A9=$AT$45,STL!$S$40,A9=$AT$46,STL!$S$41,A9=$AT$47,STL!$S$42,A9=$AT$48,STL!S50,A9=$AT$49,STL!$S$44)</f>
        <v>148.57142857142858</v>
      </c>
      <c r="T9" s="2">
        <v>288.495</v>
      </c>
      <c r="U9" s="2">
        <v>0</v>
      </c>
      <c r="V9" s="2">
        <v>288.495</v>
      </c>
      <c r="W9" s="2" t="s">
        <v>47</v>
      </c>
      <c r="X9" s="2">
        <v>0.03</v>
      </c>
      <c r="Y9" s="2" t="s">
        <v>33</v>
      </c>
      <c r="Z9" s="2" t="s">
        <v>34</v>
      </c>
      <c r="AA9" s="2" t="s">
        <v>35</v>
      </c>
      <c r="AB9" s="2">
        <v>505.79999600000002</v>
      </c>
      <c r="AC9" s="2">
        <v>0.50580000000000003</v>
      </c>
      <c r="AD9" s="2">
        <v>2</v>
      </c>
      <c r="AE9" s="10" t="s">
        <v>307</v>
      </c>
      <c r="AF9" s="2">
        <f t="shared" si="0"/>
        <v>150.29485714285715</v>
      </c>
      <c r="AG9" s="2" cm="1">
        <f t="array" ref="AG9">_xlfn.IFS(D9="I",MIN('Datos pp I Región'!$K$7:$K$9),D9="II",MIN('Datos pp II Región'!$K$7:$K$9),D9="III",MIN('Datos pp III Región'!$K$7:$K$9),D9="IV",MIN('Datos pp IV Región'!$K$7:$K$9),D9="V",MIN('Datos pp V Región'!$K$7:$K$9),D9="RM",MIN('Datos pp RM'!$K$7:$K$9),D9="VI",MIN('Datos pp VI Región'!$K$7:$K$9))</f>
        <v>22</v>
      </c>
      <c r="AH9" s="2" cm="1">
        <f t="array" ref="AH9">_xlfn.IFS(Z9="Pavimentado",1-(AG9/(4*365)),Z9="No Pavimentado",1-(AG9/365))</f>
        <v>0.98493150684931507</v>
      </c>
      <c r="AI9" s="2" cm="1">
        <f t="array" ref="AI9">_xlfn.IFS(Z9="Pavimentado",8,Z9="No Pavimentado",R9)</f>
        <v>8</v>
      </c>
      <c r="AJ9" s="2">
        <v>0.15</v>
      </c>
      <c r="AK9" s="2">
        <v>0.62</v>
      </c>
      <c r="AL9" s="2">
        <v>0.15</v>
      </c>
      <c r="AM9" s="2">
        <v>1.5</v>
      </c>
      <c r="AN9" s="2"/>
      <c r="AO9" s="2" cm="1">
        <f t="array" ref="AO9">_xlfn.IFS($Z9=$AT$3,AJ9*($X9)^(0.91)*(8*1.1023)^1.02,$Z9=$AT$4,AL9*281.9*(8.5/12)^0.9*(4/2.72)^0.45)</f>
        <v>5.6828892328533019E-2</v>
      </c>
      <c r="AP9" s="2" cm="1">
        <f t="array" ref="AP9">_xlfn.IFS($Z9=$AT$3,AK9*($X9)^(0.91)*(8*1.1023)^1.02,$Z9=$AT$4,AM9*281.9*(8.5/12)^0.9*(4/2.72)^0.45)</f>
        <v>0.23489275495793649</v>
      </c>
      <c r="AQ9" s="2" cm="1">
        <f t="array" ref="AQ9">_xlfn.IFS(Z9=$AT$3,(AF9*AO9*AH9)/1000000,Z9=$AT$4,(AF9*AH9*AO9*(1-AN9))/1000000)</f>
        <v>8.4123888941103369E-6</v>
      </c>
      <c r="AR9" s="2" cm="1">
        <f t="array" ref="AR9">_xlfn.IFS(Z9=$AT$3,(AF9*AP9*AH9)/1000000,Z9=$AT$4,(AF9*AH9*AP9*(1-AN9))/1000000)</f>
        <v>3.47712074289894E-5</v>
      </c>
      <c r="AT9">
        <v>2</v>
      </c>
    </row>
    <row r="10" spans="1:48" ht="43.2" x14ac:dyDescent="0.3">
      <c r="A10" s="2">
        <v>2</v>
      </c>
      <c r="B10" s="2" t="s">
        <v>21</v>
      </c>
      <c r="C10" s="3" t="s">
        <v>41</v>
      </c>
      <c r="D10" t="s">
        <v>23</v>
      </c>
      <c r="E10" s="2" t="s">
        <v>24</v>
      </c>
      <c r="F10" s="2" t="s">
        <v>42</v>
      </c>
      <c r="G10" s="2" t="s">
        <v>26</v>
      </c>
      <c r="H10" s="2" t="s">
        <v>43</v>
      </c>
      <c r="I10" s="2" t="s">
        <v>28</v>
      </c>
      <c r="J10" s="2">
        <v>80</v>
      </c>
      <c r="K10" s="2" t="s">
        <v>44</v>
      </c>
      <c r="L10" s="3" t="s">
        <v>45</v>
      </c>
      <c r="M10" s="2" t="s">
        <v>30</v>
      </c>
      <c r="N10" s="2" t="s">
        <v>31</v>
      </c>
      <c r="O10" s="2">
        <v>4160</v>
      </c>
      <c r="P10" s="2">
        <v>8.3350000000000009</v>
      </c>
      <c r="Q10" s="2">
        <v>19.03</v>
      </c>
      <c r="R10" s="2">
        <v>27.364000000000001</v>
      </c>
      <c r="S10" s="2" cm="1">
        <f t="array" ref="S10">_xlfn.IFS(A10=$AT$8,STL!$S$3,A10=$AT$9,STL!$S$4,A10=$AT$10,STL!$S$5,A10=$AT$11,STL!$S$6,A10=$AT$12,STL!$S$7,A10=$AT$13,STL!$S$8,A10=$AT$14,STL!$S$9,A10=$AT$15,STL!$S$10,A10=$AT$16,STL!$S$11,A10=$AT$17,STL!$S$12,A10=$AT$18,STL!$S$13,A10=$AT$19,STL!$S$14,A10=$AT$20,STL!$S$15,A10=$AT$21,STL!$S$16,A10=$AT$22,STL!$S$17,A10=$AT$23,STL!$S$18,A10=$AT$24,STL!$S$19,A10=$AT$25,STL!$S$20,A10=$AT$26,STL!$S$21,A10=$AT$27,STL!$S$22,A10=$AT$28,STL!$S$23,A10=$AT$29,STL!$S$24,A10=$AT$30,STL!$S$25,A10=$AT$31,STL!$S$26,A10=$AT$32,STL!$S$27,A10=$AT$33,STL!$S$28,A10=$AT$34,STL!$S$29,A10=$AT$35,STL!$S$30,A10=$AT$36,STL!$S$31,A10=$AT$37,STL!$S$32,A10=$AT$38,STL!$S$33,A10=$AT$39,STL!$S$34,A10=$AT$40,STL!$S$35,A10=$AT$41,STL!$S$36,A10=$AT$42,STL!$S$37,A10=$AT$43,STL!$S$38,A10=$AT$44,STL!$S$39,A10=$AT$45,STL!$S$40,A10=$AT$46,STL!$S$41,A10=$AT$47,STL!$S$42,A10=$AT$48,STL!S51,A10=$AT$49,STL!$S$44)</f>
        <v>148.57142857142858</v>
      </c>
      <c r="T10" s="2">
        <v>288.495</v>
      </c>
      <c r="U10" s="2">
        <v>0</v>
      </c>
      <c r="V10" s="2">
        <v>288.495</v>
      </c>
      <c r="W10" s="2" t="s">
        <v>48</v>
      </c>
      <c r="X10" s="2">
        <v>0.03</v>
      </c>
      <c r="Y10" s="2" t="s">
        <v>33</v>
      </c>
      <c r="Z10" s="2" t="s">
        <v>34</v>
      </c>
      <c r="AA10" s="2" t="s">
        <v>35</v>
      </c>
      <c r="AB10" s="2">
        <v>5470.8632340000004</v>
      </c>
      <c r="AC10" s="2">
        <v>5.4708629999999996</v>
      </c>
      <c r="AD10" s="2">
        <v>2</v>
      </c>
      <c r="AE10" s="10" t="s">
        <v>307</v>
      </c>
      <c r="AF10" s="2">
        <f t="shared" si="0"/>
        <v>1625.6278628571429</v>
      </c>
      <c r="AG10" s="2" cm="1">
        <f t="array" ref="AG10">_xlfn.IFS(D10="I",MIN('Datos pp I Región'!$K$7:$K$9),D10="II",MIN('Datos pp II Región'!$K$7:$K$9),D10="III",MIN('Datos pp III Región'!$K$7:$K$9),D10="IV",MIN('Datos pp IV Región'!$K$7:$K$9),D10="V",MIN('Datos pp V Región'!$K$7:$K$9),D10="RM",MIN('Datos pp RM'!$K$7:$K$9),D10="VI",MIN('Datos pp VI Región'!$K$7:$K$9))</f>
        <v>22</v>
      </c>
      <c r="AH10" s="2" cm="1">
        <f t="array" ref="AH10">_xlfn.IFS(Z10="Pavimentado",1-(AG10/(4*365)),Z10="No Pavimentado",1-(AG10/365))</f>
        <v>0.98493150684931507</v>
      </c>
      <c r="AI10" s="2" cm="1">
        <f t="array" ref="AI10">_xlfn.IFS(Z10="Pavimentado",8,Z10="No Pavimentado",R10)</f>
        <v>8</v>
      </c>
      <c r="AJ10" s="2">
        <v>0.15</v>
      </c>
      <c r="AK10" s="2">
        <v>0.62</v>
      </c>
      <c r="AL10" s="2">
        <v>0.15</v>
      </c>
      <c r="AM10" s="2">
        <v>1.5</v>
      </c>
      <c r="AN10" s="2"/>
      <c r="AO10" s="2" cm="1">
        <f t="array" ref="AO10">_xlfn.IFS($Z10=$AT$3,AJ10*($X10)^(0.91)*(8*1.1023)^1.02,$Z10=$AT$4,AL10*281.9*(8.5/12)^0.9*(4/2.72)^0.45)</f>
        <v>5.6828892328533019E-2</v>
      </c>
      <c r="AP10" s="2" cm="1">
        <f t="array" ref="AP10">_xlfn.IFS($Z10=$AT$3,AK10*($X10)^(0.91)*(8*1.1023)^1.02,$Z10=$AT$4,AM10*281.9*(8.5/12)^0.9*(4/2.72)^0.45)</f>
        <v>0.23489275495793649</v>
      </c>
      <c r="AQ10" s="2" cm="1">
        <f t="array" ref="AQ10">_xlfn.IFS(Z10=$AT$3,(AF10*AO10*AH10)/1000000,Z10=$AT$4,(AF10*AH10*AO10*(1-AN10))/1000000)</f>
        <v>9.0990563745352247E-5</v>
      </c>
      <c r="AR10" s="2" cm="1">
        <f t="array" ref="AR10">_xlfn.IFS(Z10=$AT$3,(AF10*AP10*AH10)/1000000,Z10=$AT$4,(AF10*AH10*AP10*(1-AN10))/1000000)</f>
        <v>3.7609433014745592E-4</v>
      </c>
      <c r="AT10">
        <v>3</v>
      </c>
    </row>
    <row r="11" spans="1:48" ht="43.2" x14ac:dyDescent="0.3">
      <c r="A11" s="2">
        <v>2</v>
      </c>
      <c r="B11" s="2" t="s">
        <v>21</v>
      </c>
      <c r="C11" s="3" t="s">
        <v>41</v>
      </c>
      <c r="D11" t="s">
        <v>23</v>
      </c>
      <c r="E11" s="2" t="s">
        <v>24</v>
      </c>
      <c r="F11" s="2" t="s">
        <v>42</v>
      </c>
      <c r="G11" s="2" t="s">
        <v>26</v>
      </c>
      <c r="H11" s="2" t="s">
        <v>43</v>
      </c>
      <c r="I11" s="2" t="s">
        <v>28</v>
      </c>
      <c r="J11" s="2">
        <v>80</v>
      </c>
      <c r="K11" s="2" t="s">
        <v>44</v>
      </c>
      <c r="L11" s="3" t="s">
        <v>45</v>
      </c>
      <c r="M11" s="2" t="s">
        <v>30</v>
      </c>
      <c r="N11" s="2" t="s">
        <v>31</v>
      </c>
      <c r="O11" s="2">
        <v>4160</v>
      </c>
      <c r="P11" s="2">
        <v>8.3350000000000009</v>
      </c>
      <c r="Q11" s="2">
        <v>19.03</v>
      </c>
      <c r="R11" s="2">
        <v>27.364000000000001</v>
      </c>
      <c r="S11" s="2" cm="1">
        <f t="array" ref="S11">_xlfn.IFS(A11=$AT$8,STL!$S$3,A11=$AT$9,STL!$S$4,A11=$AT$10,STL!$S$5,A11=$AT$11,STL!$S$6,A11=$AT$12,STL!$S$7,A11=$AT$13,STL!$S$8,A11=$AT$14,STL!$S$9,A11=$AT$15,STL!$S$10,A11=$AT$16,STL!$S$11,A11=$AT$17,STL!$S$12,A11=$AT$18,STL!$S$13,A11=$AT$19,STL!$S$14,A11=$AT$20,STL!$S$15,A11=$AT$21,STL!$S$16,A11=$AT$22,STL!$S$17,A11=$AT$23,STL!$S$18,A11=$AT$24,STL!$S$19,A11=$AT$25,STL!$S$20,A11=$AT$26,STL!$S$21,A11=$AT$27,STL!$S$22,A11=$AT$28,STL!$S$23,A11=$AT$29,STL!$S$24,A11=$AT$30,STL!$S$25,A11=$AT$31,STL!$S$26,A11=$AT$32,STL!$S$27,A11=$AT$33,STL!$S$28,A11=$AT$34,STL!$S$29,A11=$AT$35,STL!$S$30,A11=$AT$36,STL!$S$31,A11=$AT$37,STL!$S$32,A11=$AT$38,STL!$S$33,A11=$AT$39,STL!$S$34,A11=$AT$40,STL!$S$35,A11=$AT$41,STL!$S$36,A11=$AT$42,STL!$S$37,A11=$AT$43,STL!$S$38,A11=$AT$44,STL!$S$39,A11=$AT$45,STL!$S$40,A11=$AT$46,STL!$S$41,A11=$AT$47,STL!$S$42,A11=$AT$48,STL!S52,A11=$AT$49,STL!$S$44)</f>
        <v>148.57142857142858</v>
      </c>
      <c r="T11" s="2">
        <v>288.495</v>
      </c>
      <c r="U11" s="2">
        <v>0</v>
      </c>
      <c r="V11" s="2">
        <v>288.495</v>
      </c>
      <c r="W11" s="2" t="s">
        <v>49</v>
      </c>
      <c r="X11" s="2">
        <v>0.2</v>
      </c>
      <c r="Y11" s="2" t="s">
        <v>33</v>
      </c>
      <c r="Z11" s="2" t="s">
        <v>34</v>
      </c>
      <c r="AA11" s="2" t="s">
        <v>35</v>
      </c>
      <c r="AB11" s="2">
        <v>36296.072761000003</v>
      </c>
      <c r="AC11" s="2">
        <v>36.296073</v>
      </c>
      <c r="AD11" s="2">
        <v>2</v>
      </c>
      <c r="AE11" s="10" t="s">
        <v>307</v>
      </c>
      <c r="AF11" s="2">
        <f t="shared" si="0"/>
        <v>10785.118834285715</v>
      </c>
      <c r="AG11" s="2" cm="1">
        <f t="array" ref="AG11">_xlfn.IFS(D11="I",MIN('Datos pp I Región'!$K$7:$K$9),D11="II",MIN('Datos pp II Región'!$K$7:$K$9),D11="III",MIN('Datos pp III Región'!$K$7:$K$9),D11="IV",MIN('Datos pp IV Región'!$K$7:$K$9),D11="V",MIN('Datos pp V Región'!$K$7:$K$9),D11="RM",MIN('Datos pp RM'!$K$7:$K$9),D11="VI",MIN('Datos pp VI Región'!$K$7:$K$9))</f>
        <v>22</v>
      </c>
      <c r="AH11" s="2" cm="1">
        <f t="array" ref="AH11">_xlfn.IFS(Z11="Pavimentado",1-(AG11/(4*365)),Z11="No Pavimentado",1-(AG11/365))</f>
        <v>0.98493150684931507</v>
      </c>
      <c r="AI11" s="2" cm="1">
        <f t="array" ref="AI11">_xlfn.IFS(Z11="Pavimentado",8,Z11="No Pavimentado",R11)</f>
        <v>8</v>
      </c>
      <c r="AJ11" s="2">
        <v>0.15</v>
      </c>
      <c r="AK11" s="2">
        <v>0.62</v>
      </c>
      <c r="AL11" s="2">
        <v>0.15</v>
      </c>
      <c r="AM11" s="2">
        <v>1.5</v>
      </c>
      <c r="AN11" s="2"/>
      <c r="AO11" s="2" cm="1">
        <f t="array" ref="AO11">_xlfn.IFS($Z11=$AT$3,AJ11*($X11)^(0.91)*(8*1.1023)^1.02,$Z11=$AT$4,AL11*281.9*(8.5/12)^0.9*(4/2.72)^0.45)</f>
        <v>0.31939355285489546</v>
      </c>
      <c r="AP11" s="2" cm="1">
        <f t="array" ref="AP11">_xlfn.IFS($Z11=$AT$3,AK11*($X11)^(0.91)*(8*1.1023)^1.02,$Z11=$AT$4,AM11*281.9*(8.5/12)^0.9*(4/2.72)^0.45)</f>
        <v>1.3201600184669013</v>
      </c>
      <c r="AQ11" s="2" cm="1">
        <f t="array" ref="AQ11">_xlfn.IFS(Z11=$AT$3,(AF11*AO11*AH11)/1000000,Z11=$AT$4,(AF11*AH11*AO11*(1-AN11))/1000000)</f>
        <v>3.3927910229284721E-3</v>
      </c>
      <c r="AR11" s="2" cm="1">
        <f t="array" ref="AR11">_xlfn.IFS(Z11=$AT$3,(AF11*AP11*AH11)/1000000,Z11=$AT$4,(AF11*AH11*AP11*(1-AN11))/1000000)</f>
        <v>1.4023536228104353E-2</v>
      </c>
      <c r="AT11">
        <v>4</v>
      </c>
    </row>
    <row r="12" spans="1:48" ht="43.2" x14ac:dyDescent="0.3">
      <c r="A12" s="2">
        <v>2</v>
      </c>
      <c r="B12" s="2" t="s">
        <v>21</v>
      </c>
      <c r="C12" s="3" t="s">
        <v>41</v>
      </c>
      <c r="D12" t="s">
        <v>23</v>
      </c>
      <c r="E12" s="2" t="s">
        <v>24</v>
      </c>
      <c r="F12" s="2" t="s">
        <v>42</v>
      </c>
      <c r="G12" s="2" t="s">
        <v>26</v>
      </c>
      <c r="H12" s="2" t="s">
        <v>43</v>
      </c>
      <c r="I12" s="2" t="s">
        <v>28</v>
      </c>
      <c r="J12" s="2">
        <v>80</v>
      </c>
      <c r="K12" s="2" t="s">
        <v>44</v>
      </c>
      <c r="L12" s="3" t="s">
        <v>45</v>
      </c>
      <c r="M12" s="2" t="s">
        <v>30</v>
      </c>
      <c r="N12" s="2" t="s">
        <v>31</v>
      </c>
      <c r="O12" s="2">
        <v>4160</v>
      </c>
      <c r="P12" s="2">
        <v>8.3350000000000009</v>
      </c>
      <c r="Q12" s="2">
        <v>19.03</v>
      </c>
      <c r="R12" s="2">
        <v>27.364000000000001</v>
      </c>
      <c r="S12" s="2" cm="1">
        <f t="array" ref="S12">_xlfn.IFS(A12=$AT$8,STL!$S$3,A12=$AT$9,STL!$S$4,A12=$AT$10,STL!$S$5,A12=$AT$11,STL!$S$6,A12=$AT$12,STL!$S$7,A12=$AT$13,STL!$S$8,A12=$AT$14,STL!$S$9,A12=$AT$15,STL!$S$10,A12=$AT$16,STL!$S$11,A12=$AT$17,STL!$S$12,A12=$AT$18,STL!$S$13,A12=$AT$19,STL!$S$14,A12=$AT$20,STL!$S$15,A12=$AT$21,STL!$S$16,A12=$AT$22,STL!$S$17,A12=$AT$23,STL!$S$18,A12=$AT$24,STL!$S$19,A12=$AT$25,STL!$S$20,A12=$AT$26,STL!$S$21,A12=$AT$27,STL!$S$22,A12=$AT$28,STL!$S$23,A12=$AT$29,STL!$S$24,A12=$AT$30,STL!$S$25,A12=$AT$31,STL!$S$26,A12=$AT$32,STL!$S$27,A12=$AT$33,STL!$S$28,A12=$AT$34,STL!$S$29,A12=$AT$35,STL!$S$30,A12=$AT$36,STL!$S$31,A12=$AT$37,STL!$S$32,A12=$AT$38,STL!$S$33,A12=$AT$39,STL!$S$34,A12=$AT$40,STL!$S$35,A12=$AT$41,STL!$S$36,A12=$AT$42,STL!$S$37,A12=$AT$43,STL!$S$38,A12=$AT$44,STL!$S$39,A12=$AT$45,STL!$S$40,A12=$AT$46,STL!$S$41,A12=$AT$47,STL!$S$42,A12=$AT$48,STL!S53,A12=$AT$49,STL!$S$44)</f>
        <v>148.57142857142858</v>
      </c>
      <c r="T12" s="2">
        <v>288.495</v>
      </c>
      <c r="U12" s="2">
        <v>0</v>
      </c>
      <c r="V12" s="2">
        <v>288.495</v>
      </c>
      <c r="W12" s="2" t="s">
        <v>50</v>
      </c>
      <c r="X12" s="2">
        <v>0.2</v>
      </c>
      <c r="Y12" s="2" t="s">
        <v>33</v>
      </c>
      <c r="Z12" s="2" t="s">
        <v>34</v>
      </c>
      <c r="AA12" s="2" t="s">
        <v>35</v>
      </c>
      <c r="AB12" s="2">
        <v>20065.425156000001</v>
      </c>
      <c r="AC12" s="2">
        <v>20.065425000000001</v>
      </c>
      <c r="AD12" s="2">
        <v>2</v>
      </c>
      <c r="AE12" s="10" t="s">
        <v>307</v>
      </c>
      <c r="AF12" s="2">
        <f t="shared" si="0"/>
        <v>5962.2977142857153</v>
      </c>
      <c r="AG12" s="2" cm="1">
        <f t="array" ref="AG12">_xlfn.IFS(D12="I",MIN('Datos pp I Región'!$K$7:$K$9),D12="II",MIN('Datos pp II Región'!$K$7:$K$9),D12="III",MIN('Datos pp III Región'!$K$7:$K$9),D12="IV",MIN('Datos pp IV Región'!$K$7:$K$9),D12="V",MIN('Datos pp V Región'!$K$7:$K$9),D12="RM",MIN('Datos pp RM'!$K$7:$K$9),D12="VI",MIN('Datos pp VI Región'!$K$7:$K$9))</f>
        <v>22</v>
      </c>
      <c r="AH12" s="2" cm="1">
        <f t="array" ref="AH12">_xlfn.IFS(Z12="Pavimentado",1-(AG12/(4*365)),Z12="No Pavimentado",1-(AG12/365))</f>
        <v>0.98493150684931507</v>
      </c>
      <c r="AI12" s="2" cm="1">
        <f t="array" ref="AI12">_xlfn.IFS(Z12="Pavimentado",8,Z12="No Pavimentado",R12)</f>
        <v>8</v>
      </c>
      <c r="AJ12" s="2">
        <v>0.15</v>
      </c>
      <c r="AK12" s="2">
        <v>0.62</v>
      </c>
      <c r="AL12" s="2">
        <v>0.15</v>
      </c>
      <c r="AM12" s="2">
        <v>1.5</v>
      </c>
      <c r="AN12" s="2"/>
      <c r="AO12" s="2" cm="1">
        <f t="array" ref="AO12">_xlfn.IFS($Z12=$AT$3,AJ12*($X12)^(0.91)*(8*1.1023)^1.02,$Z12=$AT$4,AL12*281.9*(8.5/12)^0.9*(4/2.72)^0.45)</f>
        <v>0.31939355285489546</v>
      </c>
      <c r="AP12" s="2" cm="1">
        <f t="array" ref="AP12">_xlfn.IFS($Z12=$AT$3,AK12*($X12)^(0.91)*(8*1.1023)^1.02,$Z12=$AT$4,AM12*281.9*(8.5/12)^0.9*(4/2.72)^0.45)</f>
        <v>1.3201600184669013</v>
      </c>
      <c r="AQ12" s="2" cm="1">
        <f t="array" ref="AQ12">_xlfn.IFS(Z12=$AT$3,(AF12*AO12*AH12)/1000000,Z12=$AT$4,(AF12*AH12*AO12*(1-AN12))/1000000)</f>
        <v>1.8756242255531211E-3</v>
      </c>
      <c r="AR12" s="2" cm="1">
        <f t="array" ref="AR12">_xlfn.IFS(Z12=$AT$3,(AF12*AP12*AH12)/1000000,Z12=$AT$4,(AF12*AH12*AP12*(1-AN12))/1000000)</f>
        <v>7.7525801322862334E-3</v>
      </c>
      <c r="AT12">
        <v>5</v>
      </c>
    </row>
    <row r="13" spans="1:48" ht="43.2" x14ac:dyDescent="0.3">
      <c r="A13" s="2">
        <v>2</v>
      </c>
      <c r="B13" s="2" t="s">
        <v>21</v>
      </c>
      <c r="C13" s="3" t="s">
        <v>41</v>
      </c>
      <c r="D13" t="s">
        <v>23</v>
      </c>
      <c r="E13" s="2" t="s">
        <v>24</v>
      </c>
      <c r="F13" s="2" t="s">
        <v>42</v>
      </c>
      <c r="G13" s="2" t="s">
        <v>26</v>
      </c>
      <c r="H13" s="2" t="s">
        <v>43</v>
      </c>
      <c r="I13" s="2" t="s">
        <v>28</v>
      </c>
      <c r="J13" s="2">
        <v>80</v>
      </c>
      <c r="K13" s="2" t="s">
        <v>44</v>
      </c>
      <c r="L13" s="3" t="s">
        <v>45</v>
      </c>
      <c r="M13" s="2" t="s">
        <v>30</v>
      </c>
      <c r="N13" s="2" t="s">
        <v>31</v>
      </c>
      <c r="O13" s="2">
        <v>4160</v>
      </c>
      <c r="P13" s="2">
        <v>8.3350000000000009</v>
      </c>
      <c r="Q13" s="2">
        <v>19.03</v>
      </c>
      <c r="R13" s="2">
        <v>27.364000000000001</v>
      </c>
      <c r="S13" s="2" cm="1">
        <f t="array" ref="S13">_xlfn.IFS(A13=$AT$8,STL!$S$3,A13=$AT$9,STL!$S$4,A13=$AT$10,STL!$S$5,A13=$AT$11,STL!$S$6,A13=$AT$12,STL!$S$7,A13=$AT$13,STL!$S$8,A13=$AT$14,STL!$S$9,A13=$AT$15,STL!$S$10,A13=$AT$16,STL!$S$11,A13=$AT$17,STL!$S$12,A13=$AT$18,STL!$S$13,A13=$AT$19,STL!$S$14,A13=$AT$20,STL!$S$15,A13=$AT$21,STL!$S$16,A13=$AT$22,STL!$S$17,A13=$AT$23,STL!$S$18,A13=$AT$24,STL!$S$19,A13=$AT$25,STL!$S$20,A13=$AT$26,STL!$S$21,A13=$AT$27,STL!$S$22,A13=$AT$28,STL!$S$23,A13=$AT$29,STL!$S$24,A13=$AT$30,STL!$S$25,A13=$AT$31,STL!$S$26,A13=$AT$32,STL!$S$27,A13=$AT$33,STL!$S$28,A13=$AT$34,STL!$S$29,A13=$AT$35,STL!$S$30,A13=$AT$36,STL!$S$31,A13=$AT$37,STL!$S$32,A13=$AT$38,STL!$S$33,A13=$AT$39,STL!$S$34,A13=$AT$40,STL!$S$35,A13=$AT$41,STL!$S$36,A13=$AT$42,STL!$S$37,A13=$AT$43,STL!$S$38,A13=$AT$44,STL!$S$39,A13=$AT$45,STL!$S$40,A13=$AT$46,STL!$S$41,A13=$AT$47,STL!$S$42,A13=$AT$48,STL!S54,A13=$AT$49,STL!$S$44)</f>
        <v>148.57142857142858</v>
      </c>
      <c r="T13" s="2">
        <v>288.495</v>
      </c>
      <c r="U13" s="2">
        <v>0</v>
      </c>
      <c r="V13" s="2">
        <v>288.495</v>
      </c>
      <c r="W13" s="2" t="s">
        <v>51</v>
      </c>
      <c r="X13" s="2">
        <v>0.2</v>
      </c>
      <c r="Y13" s="2" t="s">
        <v>33</v>
      </c>
      <c r="Z13" s="2" t="s">
        <v>34</v>
      </c>
      <c r="AA13" s="2" t="s">
        <v>35</v>
      </c>
      <c r="AB13" s="2">
        <v>12478.545663000001</v>
      </c>
      <c r="AC13" s="2">
        <v>12.478546</v>
      </c>
      <c r="AD13" s="2">
        <v>2</v>
      </c>
      <c r="AE13" s="10" t="s">
        <v>307</v>
      </c>
      <c r="AF13" s="2">
        <f t="shared" si="0"/>
        <v>3707.9108114285718</v>
      </c>
      <c r="AG13" s="2" cm="1">
        <f t="array" ref="AG13">_xlfn.IFS(D13="I",MIN('Datos pp I Región'!$K$7:$K$9),D13="II",MIN('Datos pp II Región'!$K$7:$K$9),D13="III",MIN('Datos pp III Región'!$K$7:$K$9),D13="IV",MIN('Datos pp IV Región'!$K$7:$K$9),D13="V",MIN('Datos pp V Región'!$K$7:$K$9),D13="RM",MIN('Datos pp RM'!$K$7:$K$9),D13="VI",MIN('Datos pp VI Región'!$K$7:$K$9))</f>
        <v>22</v>
      </c>
      <c r="AH13" s="2" cm="1">
        <f t="array" ref="AH13">_xlfn.IFS(Z13="Pavimentado",1-(AG13/(4*365)),Z13="No Pavimentado",1-(AG13/365))</f>
        <v>0.98493150684931507</v>
      </c>
      <c r="AI13" s="2" cm="1">
        <f t="array" ref="AI13">_xlfn.IFS(Z13="Pavimentado",8,Z13="No Pavimentado",R13)</f>
        <v>8</v>
      </c>
      <c r="AJ13" s="2">
        <v>0.15</v>
      </c>
      <c r="AK13" s="2">
        <v>0.62</v>
      </c>
      <c r="AL13" s="2">
        <v>0.15</v>
      </c>
      <c r="AM13" s="2">
        <v>1.5</v>
      </c>
      <c r="AN13" s="2"/>
      <c r="AO13" s="2" cm="1">
        <f t="array" ref="AO13">_xlfn.IFS($Z13=$AT$3,AJ13*($X13)^(0.91)*(8*1.1023)^1.02,$Z13=$AT$4,AL13*281.9*(8.5/12)^0.9*(4/2.72)^0.45)</f>
        <v>0.31939355285489546</v>
      </c>
      <c r="AP13" s="2" cm="1">
        <f t="array" ref="AP13">_xlfn.IFS($Z13=$AT$3,AK13*($X13)^(0.91)*(8*1.1023)^1.02,$Z13=$AT$4,AM13*281.9*(8.5/12)^0.9*(4/2.72)^0.45)</f>
        <v>1.3201600184669013</v>
      </c>
      <c r="AQ13" s="2" cm="1">
        <f t="array" ref="AQ13">_xlfn.IFS(Z13=$AT$3,(AF13*AO13*AH13)/1000000,Z13=$AT$4,(AF13*AH13*AO13*(1-AN13))/1000000)</f>
        <v>1.1664374503544777E-3</v>
      </c>
      <c r="AR13" s="2" cm="1">
        <f t="array" ref="AR13">_xlfn.IFS(Z13=$AT$3,(AF13*AP13*AH13)/1000000,Z13=$AT$4,(AF13*AH13*AP13*(1-AN13))/1000000)</f>
        <v>4.8212747947985078E-3</v>
      </c>
      <c r="AT13">
        <v>6</v>
      </c>
    </row>
    <row r="14" spans="1:48" ht="43.2" x14ac:dyDescent="0.3">
      <c r="A14" s="2">
        <v>2</v>
      </c>
      <c r="B14" s="2" t="s">
        <v>21</v>
      </c>
      <c r="C14" s="3" t="s">
        <v>41</v>
      </c>
      <c r="D14" t="s">
        <v>23</v>
      </c>
      <c r="E14" s="2" t="s">
        <v>24</v>
      </c>
      <c r="F14" s="2" t="s">
        <v>42</v>
      </c>
      <c r="G14" s="2" t="s">
        <v>26</v>
      </c>
      <c r="H14" s="2" t="s">
        <v>43</v>
      </c>
      <c r="I14" s="2" t="s">
        <v>28</v>
      </c>
      <c r="J14" s="2">
        <v>80</v>
      </c>
      <c r="K14" s="2" t="s">
        <v>44</v>
      </c>
      <c r="L14" s="3" t="s">
        <v>45</v>
      </c>
      <c r="M14" s="2" t="s">
        <v>30</v>
      </c>
      <c r="N14" s="2" t="s">
        <v>31</v>
      </c>
      <c r="O14" s="2">
        <v>4160</v>
      </c>
      <c r="P14" s="2">
        <v>8.3350000000000009</v>
      </c>
      <c r="Q14" s="2">
        <v>19.03</v>
      </c>
      <c r="R14" s="2">
        <v>27.364000000000001</v>
      </c>
      <c r="S14" s="2" cm="1">
        <f t="array" ref="S14">_xlfn.IFS(A14=$AT$8,STL!$S$3,A14=$AT$9,STL!$S$4,A14=$AT$10,STL!$S$5,A14=$AT$11,STL!$S$6,A14=$AT$12,STL!$S$7,A14=$AT$13,STL!$S$8,A14=$AT$14,STL!$S$9,A14=$AT$15,STL!$S$10,A14=$AT$16,STL!$S$11,A14=$AT$17,STL!$S$12,A14=$AT$18,STL!$S$13,A14=$AT$19,STL!$S$14,A14=$AT$20,STL!$S$15,A14=$AT$21,STL!$S$16,A14=$AT$22,STL!$S$17,A14=$AT$23,STL!$S$18,A14=$AT$24,STL!$S$19,A14=$AT$25,STL!$S$20,A14=$AT$26,STL!$S$21,A14=$AT$27,STL!$S$22,A14=$AT$28,STL!$S$23,A14=$AT$29,STL!$S$24,A14=$AT$30,STL!$S$25,A14=$AT$31,STL!$S$26,A14=$AT$32,STL!$S$27,A14=$AT$33,STL!$S$28,A14=$AT$34,STL!$S$29,A14=$AT$35,STL!$S$30,A14=$AT$36,STL!$S$31,A14=$AT$37,STL!$S$32,A14=$AT$38,STL!$S$33,A14=$AT$39,STL!$S$34,A14=$AT$40,STL!$S$35,A14=$AT$41,STL!$S$36,A14=$AT$42,STL!$S$37,A14=$AT$43,STL!$S$38,A14=$AT$44,STL!$S$39,A14=$AT$45,STL!$S$40,A14=$AT$46,STL!$S$41,A14=$AT$47,STL!$S$42,A14=$AT$48,STL!S55,A14=$AT$49,STL!$S$44)</f>
        <v>148.57142857142858</v>
      </c>
      <c r="T14" s="2">
        <v>288.495</v>
      </c>
      <c r="U14" s="2">
        <v>0</v>
      </c>
      <c r="V14" s="2">
        <v>288.495</v>
      </c>
      <c r="W14" s="2" t="s">
        <v>52</v>
      </c>
      <c r="X14" s="2">
        <v>0.2</v>
      </c>
      <c r="Y14" s="2" t="s">
        <v>33</v>
      </c>
      <c r="Z14" s="2" t="s">
        <v>34</v>
      </c>
      <c r="AA14" s="2" t="s">
        <v>35</v>
      </c>
      <c r="AB14" s="2">
        <v>6244.8905910000003</v>
      </c>
      <c r="AC14" s="2">
        <v>6.244891</v>
      </c>
      <c r="AD14" s="2">
        <v>2</v>
      </c>
      <c r="AE14" s="10" t="s">
        <v>307</v>
      </c>
      <c r="AF14" s="2">
        <f t="shared" si="0"/>
        <v>1855.6247542857145</v>
      </c>
      <c r="AG14" s="2" cm="1">
        <f t="array" ref="AG14">_xlfn.IFS(D14="I",MIN('Datos pp I Región'!$K$7:$K$9),D14="II",MIN('Datos pp II Región'!$K$7:$K$9),D14="III",MIN('Datos pp III Región'!$K$7:$K$9),D14="IV",MIN('Datos pp IV Región'!$K$7:$K$9),D14="V",MIN('Datos pp V Región'!$K$7:$K$9),D14="RM",MIN('Datos pp RM'!$K$7:$K$9),D14="VI",MIN('Datos pp VI Región'!$K$7:$K$9))</f>
        <v>22</v>
      </c>
      <c r="AH14" s="2" cm="1">
        <f t="array" ref="AH14">_xlfn.IFS(Z14="Pavimentado",1-(AG14/(4*365)),Z14="No Pavimentado",1-(AG14/365))</f>
        <v>0.98493150684931507</v>
      </c>
      <c r="AI14" s="2" cm="1">
        <f t="array" ref="AI14">_xlfn.IFS(Z14="Pavimentado",8,Z14="No Pavimentado",R14)</f>
        <v>8</v>
      </c>
      <c r="AJ14" s="2">
        <v>0.15</v>
      </c>
      <c r="AK14" s="2">
        <v>0.62</v>
      </c>
      <c r="AL14" s="2">
        <v>0.15</v>
      </c>
      <c r="AM14" s="2">
        <v>1.5</v>
      </c>
      <c r="AN14" s="2"/>
      <c r="AO14" s="2" cm="1">
        <f t="array" ref="AO14">_xlfn.IFS($Z14=$AT$3,AJ14*($X14)^(0.91)*(8*1.1023)^1.02,$Z14=$AT$4,AL14*281.9*(8.5/12)^0.9*(4/2.72)^0.45)</f>
        <v>0.31939355285489546</v>
      </c>
      <c r="AP14" s="2" cm="1">
        <f t="array" ref="AP14">_xlfn.IFS($Z14=$AT$3,AK14*($X14)^(0.91)*(8*1.1023)^1.02,$Z14=$AT$4,AM14*281.9*(8.5/12)^0.9*(4/2.72)^0.45)</f>
        <v>1.3201600184669013</v>
      </c>
      <c r="AQ14" s="2" cm="1">
        <f t="array" ref="AQ14">_xlfn.IFS(Z14=$AT$3,(AF14*AO14*AH14)/1000000,Z14=$AT$4,(AF14*AH14*AO14*(1-AN14))/1000000)</f>
        <v>5.8374387014173163E-4</v>
      </c>
      <c r="AR14" s="2" cm="1">
        <f t="array" ref="AR14">_xlfn.IFS(Z14=$AT$3,(AF14*AP14*AH14)/1000000,Z14=$AT$4,(AF14*AH14*AP14*(1-AN14))/1000000)</f>
        <v>2.4128079965858242E-3</v>
      </c>
      <c r="AT14">
        <v>7</v>
      </c>
    </row>
    <row r="15" spans="1:48" ht="43.2" x14ac:dyDescent="0.3">
      <c r="A15" s="2">
        <v>2</v>
      </c>
      <c r="B15" s="2" t="s">
        <v>21</v>
      </c>
      <c r="C15" s="3" t="s">
        <v>41</v>
      </c>
      <c r="D15" t="s">
        <v>23</v>
      </c>
      <c r="E15" s="2" t="s">
        <v>24</v>
      </c>
      <c r="F15" s="2" t="s">
        <v>42</v>
      </c>
      <c r="G15" s="2" t="s">
        <v>26</v>
      </c>
      <c r="H15" s="2" t="s">
        <v>43</v>
      </c>
      <c r="I15" s="2" t="s">
        <v>28</v>
      </c>
      <c r="J15" s="2">
        <v>80</v>
      </c>
      <c r="K15" s="2" t="s">
        <v>44</v>
      </c>
      <c r="L15" s="3" t="s">
        <v>45</v>
      </c>
      <c r="M15" s="2" t="s">
        <v>30</v>
      </c>
      <c r="N15" s="2" t="s">
        <v>31</v>
      </c>
      <c r="O15" s="2">
        <v>4160</v>
      </c>
      <c r="P15" s="2">
        <v>8.3350000000000009</v>
      </c>
      <c r="Q15" s="2">
        <v>19.03</v>
      </c>
      <c r="R15" s="2">
        <v>27.364000000000001</v>
      </c>
      <c r="S15" s="2" cm="1">
        <f t="array" ref="S15">_xlfn.IFS(A15=$AT$8,STL!$S$3,A15=$AT$9,STL!$S$4,A15=$AT$10,STL!$S$5,A15=$AT$11,STL!$S$6,A15=$AT$12,STL!$S$7,A15=$AT$13,STL!$S$8,A15=$AT$14,STL!$S$9,A15=$AT$15,STL!$S$10,A15=$AT$16,STL!$S$11,A15=$AT$17,STL!$S$12,A15=$AT$18,STL!$S$13,A15=$AT$19,STL!$S$14,A15=$AT$20,STL!$S$15,A15=$AT$21,STL!$S$16,A15=$AT$22,STL!$S$17,A15=$AT$23,STL!$S$18,A15=$AT$24,STL!$S$19,A15=$AT$25,STL!$S$20,A15=$AT$26,STL!$S$21,A15=$AT$27,STL!$S$22,A15=$AT$28,STL!$S$23,A15=$AT$29,STL!$S$24,A15=$AT$30,STL!$S$25,A15=$AT$31,STL!$S$26,A15=$AT$32,STL!$S$27,A15=$AT$33,STL!$S$28,A15=$AT$34,STL!$S$29,A15=$AT$35,STL!$S$30,A15=$AT$36,STL!$S$31,A15=$AT$37,STL!$S$32,A15=$AT$38,STL!$S$33,A15=$AT$39,STL!$S$34,A15=$AT$40,STL!$S$35,A15=$AT$41,STL!$S$36,A15=$AT$42,STL!$S$37,A15=$AT$43,STL!$S$38,A15=$AT$44,STL!$S$39,A15=$AT$45,STL!$S$40,A15=$AT$46,STL!$S$41,A15=$AT$47,STL!$S$42,A15=$AT$48,STL!S56,A15=$AT$49,STL!$S$44)</f>
        <v>148.57142857142858</v>
      </c>
      <c r="T15" s="2">
        <v>288.495</v>
      </c>
      <c r="U15" s="2">
        <v>0</v>
      </c>
      <c r="V15" s="2">
        <v>288.495</v>
      </c>
      <c r="W15" s="2" t="s">
        <v>53</v>
      </c>
      <c r="X15" s="2">
        <v>0.2</v>
      </c>
      <c r="Y15" s="2" t="s">
        <v>33</v>
      </c>
      <c r="Z15" s="2" t="s">
        <v>34</v>
      </c>
      <c r="AA15" s="2" t="s">
        <v>35</v>
      </c>
      <c r="AB15" s="2">
        <v>60499.612845000003</v>
      </c>
      <c r="AC15" s="2">
        <v>60.499612999999997</v>
      </c>
      <c r="AD15" s="2">
        <v>2</v>
      </c>
      <c r="AE15" s="10" t="s">
        <v>307</v>
      </c>
      <c r="AF15" s="2">
        <f t="shared" si="0"/>
        <v>17977.027862857143</v>
      </c>
      <c r="AG15" s="2" cm="1">
        <f t="array" ref="AG15">_xlfn.IFS(D15="I",MIN('Datos pp I Región'!$K$7:$K$9),D15="II",MIN('Datos pp II Región'!$K$7:$K$9),D15="III",MIN('Datos pp III Región'!$K$7:$K$9),D15="IV",MIN('Datos pp IV Región'!$K$7:$K$9),D15="V",MIN('Datos pp V Región'!$K$7:$K$9),D15="RM",MIN('Datos pp RM'!$K$7:$K$9),D15="VI",MIN('Datos pp VI Región'!$K$7:$K$9))</f>
        <v>22</v>
      </c>
      <c r="AH15" s="2" cm="1">
        <f t="array" ref="AH15">_xlfn.IFS(Z15="Pavimentado",1-(AG15/(4*365)),Z15="No Pavimentado",1-(AG15/365))</f>
        <v>0.98493150684931507</v>
      </c>
      <c r="AI15" s="2" cm="1">
        <f t="array" ref="AI15">_xlfn.IFS(Z15="Pavimentado",8,Z15="No Pavimentado",R15)</f>
        <v>8</v>
      </c>
      <c r="AJ15" s="2">
        <v>0.15</v>
      </c>
      <c r="AK15" s="2">
        <v>0.62</v>
      </c>
      <c r="AL15" s="2">
        <v>0.15</v>
      </c>
      <c r="AM15" s="2">
        <v>1.5</v>
      </c>
      <c r="AN15" s="2"/>
      <c r="AO15" s="2" cm="1">
        <f t="array" ref="AO15">_xlfn.IFS($Z15=$AT$3,AJ15*($X15)^(0.91)*(8*1.1023)^1.02,$Z15=$AT$4,AL15*281.9*(8.5/12)^0.9*(4/2.72)^0.45)</f>
        <v>0.31939355285489546</v>
      </c>
      <c r="AP15" s="2" cm="1">
        <f t="array" ref="AP15">_xlfn.IFS($Z15=$AT$3,AK15*($X15)^(0.91)*(8*1.1023)^1.02,$Z15=$AT$4,AM15*281.9*(8.5/12)^0.9*(4/2.72)^0.45)</f>
        <v>1.3201600184669013</v>
      </c>
      <c r="AQ15" s="2" cm="1">
        <f t="array" ref="AQ15">_xlfn.IFS(Z15=$AT$3,(AF15*AO15*AH15)/1000000,Z15=$AT$4,(AF15*AH15*AO15*(1-AN15))/1000000)</f>
        <v>5.6552273265773594E-3</v>
      </c>
      <c r="AR15" s="2" cm="1">
        <f t="array" ref="AR15">_xlfn.IFS(Z15=$AT$3,(AF15*AP15*AH15)/1000000,Z15=$AT$4,(AF15*AH15*AP15*(1-AN15))/1000000)</f>
        <v>2.3374939616519753E-2</v>
      </c>
      <c r="AT15">
        <v>8</v>
      </c>
    </row>
    <row r="16" spans="1:48" ht="43.2" x14ac:dyDescent="0.3">
      <c r="A16" s="2">
        <v>2</v>
      </c>
      <c r="B16" s="2" t="s">
        <v>21</v>
      </c>
      <c r="C16" s="3" t="s">
        <v>41</v>
      </c>
      <c r="D16" t="s">
        <v>23</v>
      </c>
      <c r="E16" s="2" t="s">
        <v>24</v>
      </c>
      <c r="F16" s="2" t="s">
        <v>42</v>
      </c>
      <c r="G16" s="2" t="s">
        <v>26</v>
      </c>
      <c r="H16" s="2" t="s">
        <v>43</v>
      </c>
      <c r="I16" s="2" t="s">
        <v>28</v>
      </c>
      <c r="J16" s="2">
        <v>80</v>
      </c>
      <c r="K16" s="2" t="s">
        <v>44</v>
      </c>
      <c r="L16" s="3" t="s">
        <v>45</v>
      </c>
      <c r="M16" s="2" t="s">
        <v>30</v>
      </c>
      <c r="N16" s="2" t="s">
        <v>31</v>
      </c>
      <c r="O16" s="2">
        <v>4160</v>
      </c>
      <c r="P16" s="2">
        <v>8.3350000000000009</v>
      </c>
      <c r="Q16" s="2">
        <v>19.03</v>
      </c>
      <c r="R16" s="2">
        <v>27.364000000000001</v>
      </c>
      <c r="S16" s="2" cm="1">
        <f t="array" ref="S16">_xlfn.IFS(A16=$AT$8,STL!$S$3,A16=$AT$9,STL!$S$4,A16=$AT$10,STL!$S$5,A16=$AT$11,STL!$S$6,A16=$AT$12,STL!$S$7,A16=$AT$13,STL!$S$8,A16=$AT$14,STL!$S$9,A16=$AT$15,STL!$S$10,A16=$AT$16,STL!$S$11,A16=$AT$17,STL!$S$12,A16=$AT$18,STL!$S$13,A16=$AT$19,STL!$S$14,A16=$AT$20,STL!$S$15,A16=$AT$21,STL!$S$16,A16=$AT$22,STL!$S$17,A16=$AT$23,STL!$S$18,A16=$AT$24,STL!$S$19,A16=$AT$25,STL!$S$20,A16=$AT$26,STL!$S$21,A16=$AT$27,STL!$S$22,A16=$AT$28,STL!$S$23,A16=$AT$29,STL!$S$24,A16=$AT$30,STL!$S$25,A16=$AT$31,STL!$S$26,A16=$AT$32,STL!$S$27,A16=$AT$33,STL!$S$28,A16=$AT$34,STL!$S$29,A16=$AT$35,STL!$S$30,A16=$AT$36,STL!$S$31,A16=$AT$37,STL!$S$32,A16=$AT$38,STL!$S$33,A16=$AT$39,STL!$S$34,A16=$AT$40,STL!$S$35,A16=$AT$41,STL!$S$36,A16=$AT$42,STL!$S$37,A16=$AT$43,STL!$S$38,A16=$AT$44,STL!$S$39,A16=$AT$45,STL!$S$40,A16=$AT$46,STL!$S$41,A16=$AT$47,STL!$S$42,A16=$AT$48,STL!S57,A16=$AT$49,STL!$S$44)</f>
        <v>148.57142857142858</v>
      </c>
      <c r="T16" s="2">
        <v>288.495</v>
      </c>
      <c r="U16" s="2">
        <v>0</v>
      </c>
      <c r="V16" s="2">
        <v>288.495</v>
      </c>
      <c r="W16" s="2" t="s">
        <v>54</v>
      </c>
      <c r="X16" s="2">
        <v>0.2</v>
      </c>
      <c r="Y16" s="2" t="s">
        <v>33</v>
      </c>
      <c r="Z16" s="2" t="s">
        <v>34</v>
      </c>
      <c r="AA16" s="2" t="s">
        <v>35</v>
      </c>
      <c r="AB16" s="2">
        <v>7189.2398750000002</v>
      </c>
      <c r="AC16" s="2">
        <v>7.1892399999999999</v>
      </c>
      <c r="AD16" s="2">
        <v>2</v>
      </c>
      <c r="AE16" s="10" t="s">
        <v>307</v>
      </c>
      <c r="AF16" s="2">
        <f t="shared" si="0"/>
        <v>2136.2313142857142</v>
      </c>
      <c r="AG16" s="2" cm="1">
        <f t="array" ref="AG16">_xlfn.IFS(D16="I",MIN('Datos pp I Región'!$K$7:$K$9),D16="II",MIN('Datos pp II Región'!$K$7:$K$9),D16="III",MIN('Datos pp III Región'!$K$7:$K$9),D16="IV",MIN('Datos pp IV Región'!$K$7:$K$9),D16="V",MIN('Datos pp V Región'!$K$7:$K$9),D16="RM",MIN('Datos pp RM'!$K$7:$K$9),D16="VI",MIN('Datos pp VI Región'!$K$7:$K$9))</f>
        <v>22</v>
      </c>
      <c r="AH16" s="2" cm="1">
        <f t="array" ref="AH16">_xlfn.IFS(Z16="Pavimentado",1-(AG16/(4*365)),Z16="No Pavimentado",1-(AG16/365))</f>
        <v>0.98493150684931507</v>
      </c>
      <c r="AI16" s="2" cm="1">
        <f t="array" ref="AI16">_xlfn.IFS(Z16="Pavimentado",8,Z16="No Pavimentado",R16)</f>
        <v>8</v>
      </c>
      <c r="AJ16" s="2">
        <v>0.15</v>
      </c>
      <c r="AK16" s="2">
        <v>0.62</v>
      </c>
      <c r="AL16" s="2">
        <v>0.15</v>
      </c>
      <c r="AM16" s="2">
        <v>1.5</v>
      </c>
      <c r="AN16" s="6"/>
      <c r="AO16" s="2" cm="1">
        <f t="array" ref="AO16">_xlfn.IFS($Z16=$AT$3,AJ16*($X16)^(0.91)*(8*1.1023)^1.02,$Z16=$AT$4,AL16*281.9*(8.5/12)^0.9*(4/2.72)^0.45)</f>
        <v>0.31939355285489546</v>
      </c>
      <c r="AP16" s="2" cm="1">
        <f t="array" ref="AP16">_xlfn.IFS($Z16=$AT$3,AK16*($X16)^(0.91)*(8*1.1023)^1.02,$Z16=$AT$4,AM16*281.9*(8.5/12)^0.9*(4/2.72)^0.45)</f>
        <v>1.3201600184669013</v>
      </c>
      <c r="AQ16" s="2" cm="1">
        <f t="array" ref="AQ16">_xlfn.IFS(Z16=$AT$3,(AF16*AO16*AH16)/1000000,Z16=$AT$4,(AF16*AH16*AO16*(1-AN16))/1000000)</f>
        <v>6.7201729877715115E-4</v>
      </c>
      <c r="AR16" s="2" cm="1">
        <f t="array" ref="AR16">_xlfn.IFS(Z16=$AT$3,(AF16*AP16*AH16)/1000000,Z16=$AT$4,(AF16*AH16*AP16*(1-AN16))/1000000)</f>
        <v>2.7776715016122242E-3</v>
      </c>
      <c r="AT16">
        <v>9</v>
      </c>
    </row>
    <row r="17" spans="1:46" ht="43.2" x14ac:dyDescent="0.3">
      <c r="A17" s="2">
        <v>2</v>
      </c>
      <c r="B17" s="2" t="s">
        <v>21</v>
      </c>
      <c r="C17" s="3" t="s">
        <v>41</v>
      </c>
      <c r="D17" t="s">
        <v>23</v>
      </c>
      <c r="E17" s="2" t="s">
        <v>24</v>
      </c>
      <c r="F17" s="2" t="s">
        <v>42</v>
      </c>
      <c r="G17" s="2" t="s">
        <v>26</v>
      </c>
      <c r="H17" s="2" t="s">
        <v>43</v>
      </c>
      <c r="I17" s="2" t="s">
        <v>28</v>
      </c>
      <c r="J17" s="2">
        <v>80</v>
      </c>
      <c r="K17" s="2" t="s">
        <v>44</v>
      </c>
      <c r="L17" s="3" t="s">
        <v>45</v>
      </c>
      <c r="M17" s="2" t="s">
        <v>30</v>
      </c>
      <c r="N17" s="2" t="s">
        <v>31</v>
      </c>
      <c r="O17" s="2">
        <v>4160</v>
      </c>
      <c r="P17" s="2">
        <v>8.3350000000000009</v>
      </c>
      <c r="Q17" s="2">
        <v>19.03</v>
      </c>
      <c r="R17" s="2">
        <v>27.364000000000001</v>
      </c>
      <c r="S17" s="2" cm="1">
        <f t="array" ref="S17">_xlfn.IFS(A17=$AT$8,STL!$S$3,A17=$AT$9,STL!$S$4,A17=$AT$10,STL!$S$5,A17=$AT$11,STL!$S$6,A17=$AT$12,STL!$S$7,A17=$AT$13,STL!$S$8,A17=$AT$14,STL!$S$9,A17=$AT$15,STL!$S$10,A17=$AT$16,STL!$S$11,A17=$AT$17,STL!$S$12,A17=$AT$18,STL!$S$13,A17=$AT$19,STL!$S$14,A17=$AT$20,STL!$S$15,A17=$AT$21,STL!$S$16,A17=$AT$22,STL!$S$17,A17=$AT$23,STL!$S$18,A17=$AT$24,STL!$S$19,A17=$AT$25,STL!$S$20,A17=$AT$26,STL!$S$21,A17=$AT$27,STL!$S$22,A17=$AT$28,STL!$S$23,A17=$AT$29,STL!$S$24,A17=$AT$30,STL!$S$25,A17=$AT$31,STL!$S$26,A17=$AT$32,STL!$S$27,A17=$AT$33,STL!$S$28,A17=$AT$34,STL!$S$29,A17=$AT$35,STL!$S$30,A17=$AT$36,STL!$S$31,A17=$AT$37,STL!$S$32,A17=$AT$38,STL!$S$33,A17=$AT$39,STL!$S$34,A17=$AT$40,STL!$S$35,A17=$AT$41,STL!$S$36,A17=$AT$42,STL!$S$37,A17=$AT$43,STL!$S$38,A17=$AT$44,STL!$S$39,A17=$AT$45,STL!$S$40,A17=$AT$46,STL!$S$41,A17=$AT$47,STL!$S$42,A17=$AT$48,STL!S58,A17=$AT$49,STL!$S$44)</f>
        <v>148.57142857142858</v>
      </c>
      <c r="T17" s="2">
        <v>288.495</v>
      </c>
      <c r="U17" s="2">
        <v>0</v>
      </c>
      <c r="V17" s="2">
        <v>288.495</v>
      </c>
      <c r="W17" s="2" t="s">
        <v>55</v>
      </c>
      <c r="X17" s="2">
        <v>0.2</v>
      </c>
      <c r="Y17" s="2" t="s">
        <v>33</v>
      </c>
      <c r="Z17" s="2" t="s">
        <v>61</v>
      </c>
      <c r="AA17" s="2" t="s">
        <v>35</v>
      </c>
      <c r="AB17" s="2">
        <v>2333.9214360000001</v>
      </c>
      <c r="AC17" s="2">
        <v>2.3339210000000001</v>
      </c>
      <c r="AD17" s="2">
        <v>2</v>
      </c>
      <c r="AE17" s="10" t="s">
        <v>307</v>
      </c>
      <c r="AF17" s="2">
        <f t="shared" si="0"/>
        <v>693.50795428571439</v>
      </c>
      <c r="AG17" s="2" cm="1">
        <f t="array" ref="AG17">_xlfn.IFS(D17="I",MIN('Datos pp I Región'!$K$7:$K$9),D17="II",MIN('Datos pp II Región'!$K$7:$K$9),D17="III",MIN('Datos pp III Región'!$K$7:$K$9),D17="IV",MIN('Datos pp IV Región'!$K$7:$K$9),D17="V",MIN('Datos pp V Región'!$K$7:$K$9),D17="RM",MIN('Datos pp RM'!$K$7:$K$9),D17="VI",MIN('Datos pp VI Región'!$K$7:$K$9))</f>
        <v>22</v>
      </c>
      <c r="AH17" s="2" cm="1">
        <f t="array" ref="AH17">_xlfn.IFS(Z17="Pavimentado",1-(AG17/(4*365)),Z17="No Pavimentado",1-(AG17/365))</f>
        <v>0.9397260273972603</v>
      </c>
      <c r="AI17" s="2" cm="1">
        <f t="array" ref="AI17">_xlfn.IFS(Z17="Pavimentado",8,Z17="No Pavimentado",R17)</f>
        <v>27.364000000000001</v>
      </c>
      <c r="AJ17" s="2">
        <v>0.15</v>
      </c>
      <c r="AK17" s="2">
        <v>0.62</v>
      </c>
      <c r="AL17" s="2">
        <v>0.15</v>
      </c>
      <c r="AM17" s="2">
        <v>1.5</v>
      </c>
      <c r="AN17" s="6"/>
      <c r="AO17" s="2" cm="1">
        <f t="array" ref="AO17">_xlfn.IFS($Z17=$AT$3,AJ17*($X17)^(0.91)*(8*1.1023)^1.02,$Z17=$AT$4,AL17*281.9*(8.5/12)^0.9*(4/2.72)^0.45)</f>
        <v>36.878329124860684</v>
      </c>
      <c r="AP17" s="2" cm="1">
        <f t="array" ref="AP17">_xlfn.IFS($Z17=$AT$3,AK17*($X17)^(0.91)*(8*1.1023)^1.02,$Z17=$AT$4,AM17*281.9*(8.5/12)^0.9*(4/2.72)^0.45)</f>
        <v>368.78329124860687</v>
      </c>
      <c r="AQ17" s="2" cm="1">
        <f t="array" ref="AQ17">_xlfn.IFS(Z17=$AT$3,(AF17*AO17*AH17)/1000000,Z17=$AT$4,(AF17*AH17*AO17*(1-AN17))/1000000)</f>
        <v>2.4033882750624912E-2</v>
      </c>
      <c r="AR17" s="2" cm="1">
        <f t="array" ref="AR17">_xlfn.IFS(Z17=$AT$3,(AF17*AP17*AH17)/1000000,Z17=$AT$4,(AF17*AH17*AP17*(1-AN17))/1000000)</f>
        <v>0.24033882750624913</v>
      </c>
      <c r="AT17">
        <v>10</v>
      </c>
    </row>
    <row r="18" spans="1:46" ht="28.8" x14ac:dyDescent="0.3">
      <c r="A18" s="2">
        <v>3</v>
      </c>
      <c r="B18" s="2" t="s">
        <v>21</v>
      </c>
      <c r="C18" s="3" t="s">
        <v>22</v>
      </c>
      <c r="D18" t="s">
        <v>23</v>
      </c>
      <c r="E18" s="2" t="s">
        <v>24</v>
      </c>
      <c r="F18" s="2" t="s">
        <v>56</v>
      </c>
      <c r="G18" s="2" t="s">
        <v>26</v>
      </c>
      <c r="H18" s="2" t="s">
        <v>57</v>
      </c>
      <c r="I18" s="2" t="s">
        <v>28</v>
      </c>
      <c r="J18" s="2">
        <v>11000</v>
      </c>
      <c r="K18" s="2" t="s">
        <v>29</v>
      </c>
      <c r="L18" s="4">
        <v>46227</v>
      </c>
      <c r="M18" s="2" t="s">
        <v>30</v>
      </c>
      <c r="N18" s="2" t="s">
        <v>31</v>
      </c>
      <c r="O18" s="2">
        <v>11000</v>
      </c>
      <c r="P18" s="2">
        <v>8.3350000000000009</v>
      </c>
      <c r="Q18" s="2">
        <v>19.03</v>
      </c>
      <c r="R18" s="2">
        <v>27.364000000000001</v>
      </c>
      <c r="S18" s="2" cm="1">
        <f t="array" ref="S18">_xlfn.IFS(A18=$AT$8,STL!$S$3,A18=$AT$9,STL!$S$4,A18=$AT$10,STL!$S$5,A18=$AT$11,STL!$S$6,A18=$AT$12,STL!$S$7,A18=$AT$13,STL!$S$8,A18=$AT$14,STL!$S$9,A18=$AT$15,STL!$S$10,A18=$AT$16,STL!$S$11,A18=$AT$17,STL!$S$12,A18=$AT$18,STL!$S$13,A18=$AT$19,STL!$S$14,A18=$AT$20,STL!$S$15,A18=$AT$21,STL!$S$16,A18=$AT$22,STL!$S$17,A18=$AT$23,STL!$S$18,A18=$AT$24,STL!$S$19,A18=$AT$25,STL!$S$20,A18=$AT$26,STL!$S$21,A18=$AT$27,STL!$S$22,A18=$AT$28,STL!$S$23,A18=$AT$29,STL!$S$24,A18=$AT$30,STL!$S$25,A18=$AT$31,STL!$S$26,A18=$AT$32,STL!$S$27,A18=$AT$33,STL!$S$28,A18=$AT$34,STL!$S$29,A18=$AT$35,STL!$S$30,A18=$AT$36,STL!$S$31,A18=$AT$37,STL!$S$32,A18=$AT$38,STL!$S$33,A18=$AT$39,STL!$S$34,A18=$AT$40,STL!$S$35,A18=$AT$41,STL!$S$36,A18=$AT$42,STL!$S$37,A18=$AT$43,STL!$S$38,A18=$AT$44,STL!$S$39,A18=$AT$45,STL!$S$40,A18=$AT$46,STL!$S$41,A18=$AT$47,STL!$S$42,A18=$AT$48,STL!S59,A18=$AT$49,STL!$S$44)</f>
        <v>392.85714285714283</v>
      </c>
      <c r="T18" s="2">
        <v>122.116</v>
      </c>
      <c r="U18" s="2">
        <v>28.428000000000001</v>
      </c>
      <c r="V18" s="2">
        <v>150.54400000000001</v>
      </c>
      <c r="W18" s="2" t="s">
        <v>58</v>
      </c>
      <c r="X18" s="2">
        <v>0.03</v>
      </c>
      <c r="Y18" s="2" t="s">
        <v>33</v>
      </c>
      <c r="Z18" s="2" t="s">
        <v>34</v>
      </c>
      <c r="AA18" s="2" t="s">
        <v>35</v>
      </c>
      <c r="AB18" s="2">
        <v>77787.505699999994</v>
      </c>
      <c r="AC18" s="2">
        <v>77.787505999999993</v>
      </c>
      <c r="AD18" s="2">
        <v>3</v>
      </c>
      <c r="AE18" s="10" t="s">
        <v>307</v>
      </c>
      <c r="AF18" s="2">
        <f t="shared" si="0"/>
        <v>61118.754714285707</v>
      </c>
      <c r="AG18" s="2" cm="1">
        <f t="array" ref="AG18">_xlfn.IFS(D18="I",MIN('Datos pp I Región'!$K$7:$K$9),D18="II",MIN('Datos pp II Región'!$K$7:$K$9),D18="III",MIN('Datos pp III Región'!$K$7:$K$9),D18="IV",MIN('Datos pp IV Región'!$K$7:$K$9),D18="V",MIN('Datos pp V Región'!$K$7:$K$9),D18="RM",MIN('Datos pp RM'!$K$7:$K$9),D18="VI",MIN('Datos pp VI Región'!$K$7:$K$9))</f>
        <v>22</v>
      </c>
      <c r="AH18" s="2" cm="1">
        <f t="array" ref="AH18">_xlfn.IFS(Z18="Pavimentado",1-(AG18/(4*365)),Z18="No Pavimentado",1-(AG18/365))</f>
        <v>0.98493150684931507</v>
      </c>
      <c r="AI18" s="2" cm="1">
        <f t="array" ref="AI18">_xlfn.IFS(Z18="Pavimentado",8,Z18="No Pavimentado",R18)</f>
        <v>8</v>
      </c>
      <c r="AJ18" s="2">
        <v>0.15</v>
      </c>
      <c r="AK18" s="2">
        <v>0.62</v>
      </c>
      <c r="AL18" s="2">
        <v>0.15</v>
      </c>
      <c r="AM18" s="2">
        <v>1.5</v>
      </c>
      <c r="AN18" s="6"/>
      <c r="AO18" s="2" cm="1">
        <f t="array" ref="AO18">_xlfn.IFS($Z18=$AT$3,AJ18*($X18)^(0.91)*(8*1.1023)^1.02,$Z18=$AT$4,AL18*281.9*(8.5/12)^0.9*(4/2.72)^0.45)</f>
        <v>5.6828892328533019E-2</v>
      </c>
      <c r="AP18" s="2" cm="1">
        <f t="array" ref="AP18">_xlfn.IFS($Z18=$AT$3,AK18*($X18)^(0.91)*(8*1.1023)^1.02,$Z18=$AT$4,AM18*281.9*(8.5/12)^0.9*(4/2.72)^0.45)</f>
        <v>0.23489275495793649</v>
      </c>
      <c r="AQ18" s="2" cm="1">
        <f t="array" ref="AQ18">_xlfn.IFS(Z18=$AT$3,(AF18*AO18*AH18)/1000000,Z18=$AT$4,(AF18*AH18*AO18*(1-AN18))/1000000)</f>
        <v>3.4209735659258144E-3</v>
      </c>
      <c r="AR18" s="2" cm="1">
        <f t="array" ref="AR18">_xlfn.IFS(Z18=$AT$3,(AF18*AP18*AH18)/1000000,Z18=$AT$4,(AF18*AH18*AP18*(1-AN18))/1000000)</f>
        <v>1.4140024072493367E-2</v>
      </c>
      <c r="AT18">
        <v>11</v>
      </c>
    </row>
    <row r="19" spans="1:46" ht="28.8" x14ac:dyDescent="0.3">
      <c r="A19" s="2">
        <v>3</v>
      </c>
      <c r="B19" s="2" t="s">
        <v>21</v>
      </c>
      <c r="C19" s="3" t="s">
        <v>22</v>
      </c>
      <c r="D19" t="s">
        <v>23</v>
      </c>
      <c r="E19" s="2" t="s">
        <v>24</v>
      </c>
      <c r="F19" s="2" t="s">
        <v>59</v>
      </c>
      <c r="G19" s="2" t="s">
        <v>26</v>
      </c>
      <c r="H19" s="2" t="s">
        <v>57</v>
      </c>
      <c r="I19" s="2" t="s">
        <v>28</v>
      </c>
      <c r="J19" s="2">
        <v>11000</v>
      </c>
      <c r="K19" s="2" t="s">
        <v>29</v>
      </c>
      <c r="L19" s="4">
        <v>46227</v>
      </c>
      <c r="M19" s="2" t="s">
        <v>30</v>
      </c>
      <c r="N19" s="2" t="s">
        <v>31</v>
      </c>
      <c r="O19" s="2">
        <v>11000</v>
      </c>
      <c r="P19" s="2">
        <v>8.3350000000000009</v>
      </c>
      <c r="Q19" s="2">
        <v>19.03</v>
      </c>
      <c r="R19" s="2">
        <v>27.364000000000001</v>
      </c>
      <c r="S19" s="2" cm="1">
        <f t="array" ref="S19">_xlfn.IFS(A19=$AT$8,STL!$S$3,A19=$AT$9,STL!$S$4,A19=$AT$10,STL!$S$5,A19=$AT$11,STL!$S$6,A19=$AT$12,STL!$S$7,A19=$AT$13,STL!$S$8,A19=$AT$14,STL!$S$9,A19=$AT$15,STL!$S$10,A19=$AT$16,STL!$S$11,A19=$AT$17,STL!$S$12,A19=$AT$18,STL!$S$13,A19=$AT$19,STL!$S$14,A19=$AT$20,STL!$S$15,A19=$AT$21,STL!$S$16,A19=$AT$22,STL!$S$17,A19=$AT$23,STL!$S$18,A19=$AT$24,STL!$S$19,A19=$AT$25,STL!$S$20,A19=$AT$26,STL!$S$21,A19=$AT$27,STL!$S$22,A19=$AT$28,STL!$S$23,A19=$AT$29,STL!$S$24,A19=$AT$30,STL!$S$25,A19=$AT$31,STL!$S$26,A19=$AT$32,STL!$S$27,A19=$AT$33,STL!$S$28,A19=$AT$34,STL!$S$29,A19=$AT$35,STL!$S$30,A19=$AT$36,STL!$S$31,A19=$AT$37,STL!$S$32,A19=$AT$38,STL!$S$33,A19=$AT$39,STL!$S$34,A19=$AT$40,STL!$S$35,A19=$AT$41,STL!$S$36,A19=$AT$42,STL!$S$37,A19=$AT$43,STL!$S$38,A19=$AT$44,STL!$S$39,A19=$AT$45,STL!$S$40,A19=$AT$46,STL!$S$41,A19=$AT$47,STL!$S$42,A19=$AT$48,STL!S60,A19=$AT$49,STL!$S$44)</f>
        <v>392.85714285714283</v>
      </c>
      <c r="T19" s="2">
        <v>122.116</v>
      </c>
      <c r="U19" s="2">
        <v>28.428000000000001</v>
      </c>
      <c r="V19" s="2">
        <v>150.54400000000001</v>
      </c>
      <c r="W19" s="2" t="s">
        <v>60</v>
      </c>
      <c r="X19" s="2">
        <v>0</v>
      </c>
      <c r="Y19" s="2" t="s">
        <v>33</v>
      </c>
      <c r="Z19" s="2" t="s">
        <v>61</v>
      </c>
      <c r="AA19" s="2" t="s">
        <v>35</v>
      </c>
      <c r="AB19" s="2">
        <v>28377.090368000001</v>
      </c>
      <c r="AC19" s="2">
        <v>28.377089999999999</v>
      </c>
      <c r="AD19" s="2">
        <v>3</v>
      </c>
      <c r="AE19" s="10" t="s">
        <v>307</v>
      </c>
      <c r="AF19" s="2">
        <f t="shared" si="0"/>
        <v>22296.284999999996</v>
      </c>
      <c r="AG19" s="2" cm="1">
        <f t="array" ref="AG19">_xlfn.IFS(D19="I",MIN('Datos pp I Región'!$K$7:$K$9),D19="II",MIN('Datos pp II Región'!$K$7:$K$9),D19="III",MIN('Datos pp III Región'!$K$7:$K$9),D19="IV",MIN('Datos pp IV Región'!$K$7:$K$9),D19="V",MIN('Datos pp V Región'!$K$7:$K$9),D19="RM",MIN('Datos pp RM'!$K$7:$K$9),D19="VI",MIN('Datos pp VI Región'!$K$7:$K$9))</f>
        <v>22</v>
      </c>
      <c r="AH19" s="2" cm="1">
        <f t="array" ref="AH19">_xlfn.IFS(Z19="Pavimentado",1-(AG19/(4*365)),Z19="No Pavimentado",1-(AG19/365))</f>
        <v>0.9397260273972603</v>
      </c>
      <c r="AI19" s="2" cm="1">
        <f t="array" ref="AI19">_xlfn.IFS(Z19="Pavimentado",8,Z19="No Pavimentado",R19)</f>
        <v>27.364000000000001</v>
      </c>
      <c r="AJ19" s="2">
        <v>0.15</v>
      </c>
      <c r="AK19" s="2">
        <v>0.62</v>
      </c>
      <c r="AL19" s="2">
        <v>0.15</v>
      </c>
      <c r="AM19" s="2">
        <v>1.5</v>
      </c>
      <c r="AN19" s="6"/>
      <c r="AO19" s="2" cm="1">
        <f t="array" ref="AO19">_xlfn.IFS($Z19=$AT$3,AJ19*($X19)^(0.91)*(8*1.1023)^1.02,$Z19=$AT$4,AL19*281.9*(8.5/12)^0.9*(4/2.72)^0.45)</f>
        <v>36.878329124860684</v>
      </c>
      <c r="AP19" s="2" cm="1">
        <f t="array" ref="AP19">_xlfn.IFS($Z19=$AT$3,AK19*($X19)^(0.91)*(8*1.1023)^1.02,$Z19=$AT$4,AM19*281.9*(8.5/12)^0.9*(4/2.72)^0.45)</f>
        <v>368.78329124860687</v>
      </c>
      <c r="AQ19" s="2" cm="1">
        <f t="array" ref="AQ19">_xlfn.IFS(Z19=$AT$3,(AF19*AO19*AH19)/1000000,Z19=$AT$4,(AF19*AH19*AO19*(1-AN19))/1000000)</f>
        <v>0.77268947840178392</v>
      </c>
      <c r="AR19" s="2" cm="1">
        <f t="array" ref="AR19">_xlfn.IFS(Z19=$AT$3,(AF19*AP19*AH19)/1000000,Z19=$AT$4,(AF19*AH19*AP19*(1-AN19))/1000000)</f>
        <v>7.7268947840178406</v>
      </c>
      <c r="AT19">
        <v>12</v>
      </c>
    </row>
    <row r="20" spans="1:46" ht="28.8" x14ac:dyDescent="0.3">
      <c r="A20" s="2">
        <v>3</v>
      </c>
      <c r="B20" s="2" t="s">
        <v>21</v>
      </c>
      <c r="C20" s="3" t="s">
        <v>22</v>
      </c>
      <c r="D20" t="s">
        <v>23</v>
      </c>
      <c r="E20" s="2" t="s">
        <v>24</v>
      </c>
      <c r="F20" s="2" t="s">
        <v>56</v>
      </c>
      <c r="G20" s="2" t="s">
        <v>26</v>
      </c>
      <c r="H20" s="2" t="s">
        <v>57</v>
      </c>
      <c r="I20" s="2" t="s">
        <v>28</v>
      </c>
      <c r="J20" s="2">
        <v>11000</v>
      </c>
      <c r="K20" s="2" t="s">
        <v>29</v>
      </c>
      <c r="L20" s="4">
        <v>46227</v>
      </c>
      <c r="M20" s="2" t="s">
        <v>30</v>
      </c>
      <c r="N20" s="2" t="s">
        <v>31</v>
      </c>
      <c r="O20" s="2">
        <v>11000</v>
      </c>
      <c r="P20" s="2">
        <v>8.3350000000000009</v>
      </c>
      <c r="Q20" s="2">
        <v>19.03</v>
      </c>
      <c r="R20" s="2">
        <v>27.364000000000001</v>
      </c>
      <c r="S20" s="2" cm="1">
        <f t="array" ref="S20">_xlfn.IFS(A20=$AT$8,STL!$S$3,A20=$AT$9,STL!$S$4,A20=$AT$10,STL!$S$5,A20=$AT$11,STL!$S$6,A20=$AT$12,STL!$S$7,A20=$AT$13,STL!$S$8,A20=$AT$14,STL!$S$9,A20=$AT$15,STL!$S$10,A20=$AT$16,STL!$S$11,A20=$AT$17,STL!$S$12,A20=$AT$18,STL!$S$13,A20=$AT$19,STL!$S$14,A20=$AT$20,STL!$S$15,A20=$AT$21,STL!$S$16,A20=$AT$22,STL!$S$17,A20=$AT$23,STL!$S$18,A20=$AT$24,STL!$S$19,A20=$AT$25,STL!$S$20,A20=$AT$26,STL!$S$21,A20=$AT$27,STL!$S$22,A20=$AT$28,STL!$S$23,A20=$AT$29,STL!$S$24,A20=$AT$30,STL!$S$25,A20=$AT$31,STL!$S$26,A20=$AT$32,STL!$S$27,A20=$AT$33,STL!$S$28,A20=$AT$34,STL!$S$29,A20=$AT$35,STL!$S$30,A20=$AT$36,STL!$S$31,A20=$AT$37,STL!$S$32,A20=$AT$38,STL!$S$33,A20=$AT$39,STL!$S$34,A20=$AT$40,STL!$S$35,A20=$AT$41,STL!$S$36,A20=$AT$42,STL!$S$37,A20=$AT$43,STL!$S$38,A20=$AT$44,STL!$S$39,A20=$AT$45,STL!$S$40,A20=$AT$46,STL!$S$41,A20=$AT$47,STL!$S$42,A20=$AT$48,STL!S61,A20=$AT$49,STL!$S$44)</f>
        <v>392.85714285714283</v>
      </c>
      <c r="T20" s="2">
        <v>122.116</v>
      </c>
      <c r="U20" s="2">
        <v>28.428000000000001</v>
      </c>
      <c r="V20" s="2">
        <v>150.54400000000001</v>
      </c>
      <c r="W20" s="2" t="s">
        <v>62</v>
      </c>
      <c r="X20" s="2">
        <v>0.03</v>
      </c>
      <c r="Y20" s="2" t="s">
        <v>33</v>
      </c>
      <c r="Z20" s="2" t="s">
        <v>34</v>
      </c>
      <c r="AA20" s="2" t="s">
        <v>35</v>
      </c>
      <c r="AB20" s="2">
        <v>5579.0693780000001</v>
      </c>
      <c r="AC20" s="2">
        <v>5.5790689999999996</v>
      </c>
      <c r="AD20" s="2">
        <v>3</v>
      </c>
      <c r="AE20" s="10" t="s">
        <v>307</v>
      </c>
      <c r="AF20" s="2">
        <f t="shared" si="0"/>
        <v>4383.5542142857139</v>
      </c>
      <c r="AG20" s="2" cm="1">
        <f t="array" ref="AG20">_xlfn.IFS(D20="I",MIN('Datos pp I Región'!$K$7:$K$9),D20="II",MIN('Datos pp II Región'!$K$7:$K$9),D20="III",MIN('Datos pp III Región'!$K$7:$K$9),D20="IV",MIN('Datos pp IV Región'!$K$7:$K$9),D20="V",MIN('Datos pp V Región'!$K$7:$K$9),D20="RM",MIN('Datos pp RM'!$K$7:$K$9),D20="VI",MIN('Datos pp VI Región'!$K$7:$K$9))</f>
        <v>22</v>
      </c>
      <c r="AH20" s="2" cm="1">
        <f t="array" ref="AH20">_xlfn.IFS(Z20="Pavimentado",1-(AG20/(4*365)),Z20="No Pavimentado",1-(AG20/365))</f>
        <v>0.98493150684931507</v>
      </c>
      <c r="AI20" s="2" cm="1">
        <f t="array" ref="AI20">_xlfn.IFS(Z20="Pavimentado",8,Z20="No Pavimentado",R20)</f>
        <v>8</v>
      </c>
      <c r="AJ20" s="2">
        <v>0.15</v>
      </c>
      <c r="AK20" s="2">
        <v>0.62</v>
      </c>
      <c r="AL20" s="2">
        <v>0.15</v>
      </c>
      <c r="AM20" s="2">
        <v>1.5</v>
      </c>
      <c r="AN20" s="6"/>
      <c r="AO20" s="2" cm="1">
        <f t="array" ref="AO20">_xlfn.IFS($Z20=$AT$3,AJ20*($X20)^(0.91)*(8*1.1023)^1.02,$Z20=$AT$4,AL20*281.9*(8.5/12)^0.9*(4/2.72)^0.45)</f>
        <v>5.6828892328533019E-2</v>
      </c>
      <c r="AP20" s="2" cm="1">
        <f t="array" ref="AP20">_xlfn.IFS($Z20=$AT$3,AK20*($X20)^(0.91)*(8*1.1023)^1.02,$Z20=$AT$4,AM20*281.9*(8.5/12)^0.9*(4/2.72)^0.45)</f>
        <v>0.23489275495793649</v>
      </c>
      <c r="AQ20" s="2" cm="1">
        <f t="array" ref="AQ20">_xlfn.IFS(Z20=$AT$3,(AF20*AO20*AH20)/1000000,Z20=$AT$4,(AF20*AH20*AO20*(1-AN20))/1000000)</f>
        <v>2.4535878000094474E-4</v>
      </c>
      <c r="AR20" s="2" cm="1">
        <f t="array" ref="AR20">_xlfn.IFS(Z20=$AT$3,(AF20*AP20*AH20)/1000000,Z20=$AT$4,(AF20*AH20*AP20*(1-AN20))/1000000)</f>
        <v>1.0141496240039052E-3</v>
      </c>
      <c r="AT20">
        <v>13</v>
      </c>
    </row>
    <row r="21" spans="1:46" ht="28.8" x14ac:dyDescent="0.3">
      <c r="A21" s="2">
        <v>3</v>
      </c>
      <c r="B21" s="2" t="s">
        <v>21</v>
      </c>
      <c r="C21" s="3" t="s">
        <v>22</v>
      </c>
      <c r="D21" t="s">
        <v>23</v>
      </c>
      <c r="E21" s="2" t="s">
        <v>24</v>
      </c>
      <c r="F21" s="2" t="s">
        <v>56</v>
      </c>
      <c r="G21" s="2" t="s">
        <v>26</v>
      </c>
      <c r="H21" s="2" t="s">
        <v>57</v>
      </c>
      <c r="I21" s="2" t="s">
        <v>28</v>
      </c>
      <c r="J21" s="2">
        <v>11000</v>
      </c>
      <c r="K21" s="2" t="s">
        <v>29</v>
      </c>
      <c r="L21" s="4">
        <v>46227</v>
      </c>
      <c r="M21" s="2" t="s">
        <v>30</v>
      </c>
      <c r="N21" s="2" t="s">
        <v>31</v>
      </c>
      <c r="O21" s="2">
        <v>11000</v>
      </c>
      <c r="P21" s="2">
        <v>8.3350000000000009</v>
      </c>
      <c r="Q21" s="2">
        <v>19.03</v>
      </c>
      <c r="R21" s="2">
        <v>27.364000000000001</v>
      </c>
      <c r="S21" s="2" cm="1">
        <f t="array" ref="S21">_xlfn.IFS(A21=$AT$8,STL!$S$3,A21=$AT$9,STL!$S$4,A21=$AT$10,STL!$S$5,A21=$AT$11,STL!$S$6,A21=$AT$12,STL!$S$7,A21=$AT$13,STL!$S$8,A21=$AT$14,STL!$S$9,A21=$AT$15,STL!$S$10,A21=$AT$16,STL!$S$11,A21=$AT$17,STL!$S$12,A21=$AT$18,STL!$S$13,A21=$AT$19,STL!$S$14,A21=$AT$20,STL!$S$15,A21=$AT$21,STL!$S$16,A21=$AT$22,STL!$S$17,A21=$AT$23,STL!$S$18,A21=$AT$24,STL!$S$19,A21=$AT$25,STL!$S$20,A21=$AT$26,STL!$S$21,A21=$AT$27,STL!$S$22,A21=$AT$28,STL!$S$23,A21=$AT$29,STL!$S$24,A21=$AT$30,STL!$S$25,A21=$AT$31,STL!$S$26,A21=$AT$32,STL!$S$27,A21=$AT$33,STL!$S$28,A21=$AT$34,STL!$S$29,A21=$AT$35,STL!$S$30,A21=$AT$36,STL!$S$31,A21=$AT$37,STL!$S$32,A21=$AT$38,STL!$S$33,A21=$AT$39,STL!$S$34,A21=$AT$40,STL!$S$35,A21=$AT$41,STL!$S$36,A21=$AT$42,STL!$S$37,A21=$AT$43,STL!$S$38,A21=$AT$44,STL!$S$39,A21=$AT$45,STL!$S$40,A21=$AT$46,STL!$S$41,A21=$AT$47,STL!$S$42,A21=$AT$48,STL!S62,A21=$AT$49,STL!$S$44)</f>
        <v>392.85714285714283</v>
      </c>
      <c r="T21" s="2">
        <v>122.116</v>
      </c>
      <c r="U21" s="2">
        <v>28.428000000000001</v>
      </c>
      <c r="V21" s="2">
        <v>150.54400000000001</v>
      </c>
      <c r="W21" s="2" t="s">
        <v>63</v>
      </c>
      <c r="X21" s="2">
        <v>0.03</v>
      </c>
      <c r="Y21" s="2" t="s">
        <v>33</v>
      </c>
      <c r="Z21" s="2" t="s">
        <v>34</v>
      </c>
      <c r="AA21" s="2" t="s">
        <v>35</v>
      </c>
      <c r="AB21" s="2">
        <v>505.92507999999998</v>
      </c>
      <c r="AC21" s="2">
        <v>0.50592499999999996</v>
      </c>
      <c r="AD21" s="2">
        <v>3</v>
      </c>
      <c r="AE21" s="10" t="s">
        <v>307</v>
      </c>
      <c r="AF21" s="2">
        <f t="shared" si="0"/>
        <v>397.51249999999993</v>
      </c>
      <c r="AG21" s="2" cm="1">
        <f t="array" ref="AG21">_xlfn.IFS(D21="I",MIN('Datos pp I Región'!$K$7:$K$9),D21="II",MIN('Datos pp II Región'!$K$7:$K$9),D21="III",MIN('Datos pp III Región'!$K$7:$K$9),D21="IV",MIN('Datos pp IV Región'!$K$7:$K$9),D21="V",MIN('Datos pp V Región'!$K$7:$K$9),D21="RM",MIN('Datos pp RM'!$K$7:$K$9),D21="VI",MIN('Datos pp VI Región'!$K$7:$K$9))</f>
        <v>22</v>
      </c>
      <c r="AH21" s="2" cm="1">
        <f t="array" ref="AH21">_xlfn.IFS(Z21="Pavimentado",1-(AG21/(4*365)),Z21="No Pavimentado",1-(AG21/365))</f>
        <v>0.98493150684931507</v>
      </c>
      <c r="AI21" s="2" cm="1">
        <f t="array" ref="AI21">_xlfn.IFS(Z21="Pavimentado",8,Z21="No Pavimentado",R21)</f>
        <v>8</v>
      </c>
      <c r="AJ21" s="2">
        <v>0.15</v>
      </c>
      <c r="AK21" s="2">
        <v>0.62</v>
      </c>
      <c r="AL21" s="2">
        <v>0.15</v>
      </c>
      <c r="AM21" s="2">
        <v>1.5</v>
      </c>
      <c r="AN21" s="6"/>
      <c r="AO21" s="2" cm="1">
        <f t="array" ref="AO21">_xlfn.IFS($Z21=$AT$3,AJ21*($X21)^(0.91)*(8*1.1023)^1.02,$Z21=$AT$4,AL21*281.9*(8.5/12)^0.9*(4/2.72)^0.45)</f>
        <v>5.6828892328533019E-2</v>
      </c>
      <c r="AP21" s="2" cm="1">
        <f t="array" ref="AP21">_xlfn.IFS($Z21=$AT$3,AK21*($X21)^(0.91)*(8*1.1023)^1.02,$Z21=$AT$4,AM21*281.9*(8.5/12)^0.9*(4/2.72)^0.45)</f>
        <v>0.23489275495793649</v>
      </c>
      <c r="AQ21" s="2" cm="1">
        <f t="array" ref="AQ21">_xlfn.IFS(Z21=$AT$3,(AF21*AO21*AH21)/1000000,Z21=$AT$4,(AF21*AH21*AO21*(1-AN21))/1000000)</f>
        <v>2.224979486218542E-5</v>
      </c>
      <c r="AR21" s="2" cm="1">
        <f t="array" ref="AR21">_xlfn.IFS(Z21=$AT$3,(AF21*AP21*AH21)/1000000,Z21=$AT$4,(AF21*AH21*AP21*(1-AN21))/1000000)</f>
        <v>9.1965818763699761E-5</v>
      </c>
      <c r="AT21">
        <v>14</v>
      </c>
    </row>
    <row r="22" spans="1:46" ht="28.8" x14ac:dyDescent="0.3">
      <c r="A22" s="2">
        <v>3</v>
      </c>
      <c r="B22" s="2" t="s">
        <v>21</v>
      </c>
      <c r="C22" s="3" t="s">
        <v>22</v>
      </c>
      <c r="D22" t="s">
        <v>23</v>
      </c>
      <c r="E22" s="2" t="s">
        <v>24</v>
      </c>
      <c r="F22" s="2" t="s">
        <v>56</v>
      </c>
      <c r="G22" s="2" t="s">
        <v>26</v>
      </c>
      <c r="H22" s="2" t="s">
        <v>57</v>
      </c>
      <c r="I22" s="2" t="s">
        <v>28</v>
      </c>
      <c r="J22" s="2">
        <v>11000</v>
      </c>
      <c r="K22" s="2" t="s">
        <v>29</v>
      </c>
      <c r="L22" s="4">
        <v>46227</v>
      </c>
      <c r="M22" s="2" t="s">
        <v>30</v>
      </c>
      <c r="N22" s="2" t="s">
        <v>31</v>
      </c>
      <c r="O22" s="2">
        <v>11000</v>
      </c>
      <c r="P22" s="2">
        <v>8.3350000000000009</v>
      </c>
      <c r="Q22" s="2">
        <v>19.03</v>
      </c>
      <c r="R22" s="2">
        <v>27.364000000000001</v>
      </c>
      <c r="S22" s="2" cm="1">
        <f t="array" ref="S22">_xlfn.IFS(A22=$AT$8,STL!$S$3,A22=$AT$9,STL!$S$4,A22=$AT$10,STL!$S$5,A22=$AT$11,STL!$S$6,A22=$AT$12,STL!$S$7,A22=$AT$13,STL!$S$8,A22=$AT$14,STL!$S$9,A22=$AT$15,STL!$S$10,A22=$AT$16,STL!$S$11,A22=$AT$17,STL!$S$12,A22=$AT$18,STL!$S$13,A22=$AT$19,STL!$S$14,A22=$AT$20,STL!$S$15,A22=$AT$21,STL!$S$16,A22=$AT$22,STL!$S$17,A22=$AT$23,STL!$S$18,A22=$AT$24,STL!$S$19,A22=$AT$25,STL!$S$20,A22=$AT$26,STL!$S$21,A22=$AT$27,STL!$S$22,A22=$AT$28,STL!$S$23,A22=$AT$29,STL!$S$24,A22=$AT$30,STL!$S$25,A22=$AT$31,STL!$S$26,A22=$AT$32,STL!$S$27,A22=$AT$33,STL!$S$28,A22=$AT$34,STL!$S$29,A22=$AT$35,STL!$S$30,A22=$AT$36,STL!$S$31,A22=$AT$37,STL!$S$32,A22=$AT$38,STL!$S$33,A22=$AT$39,STL!$S$34,A22=$AT$40,STL!$S$35,A22=$AT$41,STL!$S$36,A22=$AT$42,STL!$S$37,A22=$AT$43,STL!$S$38,A22=$AT$44,STL!$S$39,A22=$AT$45,STL!$S$40,A22=$AT$46,STL!$S$41,A22=$AT$47,STL!$S$42,A22=$AT$48,STL!S63,A22=$AT$49,STL!$S$44)</f>
        <v>392.85714285714283</v>
      </c>
      <c r="T22" s="2">
        <v>122.116</v>
      </c>
      <c r="U22" s="2">
        <v>28.428000000000001</v>
      </c>
      <c r="V22" s="2">
        <v>150.54400000000001</v>
      </c>
      <c r="W22" s="2" t="s">
        <v>64</v>
      </c>
      <c r="X22" s="2">
        <v>0.2</v>
      </c>
      <c r="Y22" s="2" t="s">
        <v>33</v>
      </c>
      <c r="Z22" s="2" t="s">
        <v>34</v>
      </c>
      <c r="AA22" s="2" t="s">
        <v>35</v>
      </c>
      <c r="AB22" s="2">
        <v>10346.446868000001</v>
      </c>
      <c r="AC22" s="2">
        <v>10.346447</v>
      </c>
      <c r="AD22" s="2">
        <v>3</v>
      </c>
      <c r="AE22" s="10" t="s">
        <v>307</v>
      </c>
      <c r="AF22" s="2">
        <f t="shared" si="0"/>
        <v>8129.3512142857135</v>
      </c>
      <c r="AG22" s="2" cm="1">
        <f t="array" ref="AG22">_xlfn.IFS(D22="I",MIN('Datos pp I Región'!$K$7:$K$9),D22="II",MIN('Datos pp II Región'!$K$7:$K$9),D22="III",MIN('Datos pp III Región'!$K$7:$K$9),D22="IV",MIN('Datos pp IV Región'!$K$7:$K$9),D22="V",MIN('Datos pp V Región'!$K$7:$K$9),D22="RM",MIN('Datos pp RM'!$K$7:$K$9),D22="VI",MIN('Datos pp VI Región'!$K$7:$K$9))</f>
        <v>22</v>
      </c>
      <c r="AH22" s="2" cm="1">
        <f t="array" ref="AH22">_xlfn.IFS(Z22="Pavimentado",1-(AG22/(4*365)),Z22="No Pavimentado",1-(AG22/365))</f>
        <v>0.98493150684931507</v>
      </c>
      <c r="AI22" s="2" cm="1">
        <f t="array" ref="AI22">_xlfn.IFS(Z22="Pavimentado",8,Z22="No Pavimentado",R22)</f>
        <v>8</v>
      </c>
      <c r="AJ22" s="2">
        <v>0.15</v>
      </c>
      <c r="AK22" s="2">
        <v>0.62</v>
      </c>
      <c r="AL22" s="2">
        <v>0.15</v>
      </c>
      <c r="AM22" s="2">
        <v>1.5</v>
      </c>
      <c r="AN22" s="6"/>
      <c r="AO22" s="2" cm="1">
        <f t="array" ref="AO22">_xlfn.IFS($Z22=$AT$3,AJ22*($X22)^(0.91)*(8*1.1023)^1.02,$Z22=$AT$4,AL22*281.9*(8.5/12)^0.9*(4/2.72)^0.45)</f>
        <v>0.31939355285489546</v>
      </c>
      <c r="AP22" s="2" cm="1">
        <f t="array" ref="AP22">_xlfn.IFS($Z22=$AT$3,AK22*($X22)^(0.91)*(8*1.1023)^1.02,$Z22=$AT$4,AM22*281.9*(8.5/12)^0.9*(4/2.72)^0.45)</f>
        <v>1.3201600184669013</v>
      </c>
      <c r="AQ22" s="2" cm="1">
        <f t="array" ref="AQ22">_xlfn.IFS(Z22=$AT$3,(AF22*AO22*AH22)/1000000,Z22=$AT$4,(AF22*AH22*AO22*(1-AN22))/1000000)</f>
        <v>2.5573375913468003E-3</v>
      </c>
      <c r="AR22" s="2" cm="1">
        <f t="array" ref="AR22">_xlfn.IFS(Z22=$AT$3,(AF22*AP22*AH22)/1000000,Z22=$AT$4,(AF22*AH22*AP22*(1-AN22))/1000000)</f>
        <v>1.057032871090011E-2</v>
      </c>
      <c r="AT22">
        <v>15</v>
      </c>
    </row>
    <row r="23" spans="1:46" ht="28.8" x14ac:dyDescent="0.3">
      <c r="A23" s="2">
        <v>3</v>
      </c>
      <c r="B23" s="2" t="s">
        <v>21</v>
      </c>
      <c r="C23" s="3" t="s">
        <v>22</v>
      </c>
      <c r="D23" t="s">
        <v>23</v>
      </c>
      <c r="E23" s="2" t="s">
        <v>24</v>
      </c>
      <c r="F23" s="2" t="s">
        <v>56</v>
      </c>
      <c r="G23" s="2" t="s">
        <v>26</v>
      </c>
      <c r="H23" s="2" t="s">
        <v>57</v>
      </c>
      <c r="I23" s="2" t="s">
        <v>28</v>
      </c>
      <c r="J23" s="2">
        <v>11000</v>
      </c>
      <c r="K23" s="2" t="s">
        <v>29</v>
      </c>
      <c r="L23" s="4">
        <v>46227</v>
      </c>
      <c r="M23" s="2" t="s">
        <v>30</v>
      </c>
      <c r="N23" s="2" t="s">
        <v>31</v>
      </c>
      <c r="O23" s="2">
        <v>11000</v>
      </c>
      <c r="P23" s="2">
        <v>8.3350000000000009</v>
      </c>
      <c r="Q23" s="2">
        <v>19.03</v>
      </c>
      <c r="R23" s="2">
        <v>27.364000000000001</v>
      </c>
      <c r="S23" s="2" cm="1">
        <f t="array" ref="S23">_xlfn.IFS(A23=$AT$8,STL!$S$3,A23=$AT$9,STL!$S$4,A23=$AT$10,STL!$S$5,A23=$AT$11,STL!$S$6,A23=$AT$12,STL!$S$7,A23=$AT$13,STL!$S$8,A23=$AT$14,STL!$S$9,A23=$AT$15,STL!$S$10,A23=$AT$16,STL!$S$11,A23=$AT$17,STL!$S$12,A23=$AT$18,STL!$S$13,A23=$AT$19,STL!$S$14,A23=$AT$20,STL!$S$15,A23=$AT$21,STL!$S$16,A23=$AT$22,STL!$S$17,A23=$AT$23,STL!$S$18,A23=$AT$24,STL!$S$19,A23=$AT$25,STL!$S$20,A23=$AT$26,STL!$S$21,A23=$AT$27,STL!$S$22,A23=$AT$28,STL!$S$23,A23=$AT$29,STL!$S$24,A23=$AT$30,STL!$S$25,A23=$AT$31,STL!$S$26,A23=$AT$32,STL!$S$27,A23=$AT$33,STL!$S$28,A23=$AT$34,STL!$S$29,A23=$AT$35,STL!$S$30,A23=$AT$36,STL!$S$31,A23=$AT$37,STL!$S$32,A23=$AT$38,STL!$S$33,A23=$AT$39,STL!$S$34,A23=$AT$40,STL!$S$35,A23=$AT$41,STL!$S$36,A23=$AT$42,STL!$S$37,A23=$AT$43,STL!$S$38,A23=$AT$44,STL!$S$39,A23=$AT$45,STL!$S$40,A23=$AT$46,STL!$S$41,A23=$AT$47,STL!$S$42,A23=$AT$48,STL!S64,A23=$AT$49,STL!$S$44)</f>
        <v>392.85714285714283</v>
      </c>
      <c r="T23" s="2">
        <v>122.116</v>
      </c>
      <c r="U23" s="2">
        <v>28.428000000000001</v>
      </c>
      <c r="V23" s="2">
        <v>150.54400000000001</v>
      </c>
      <c r="W23" s="2" t="s">
        <v>65</v>
      </c>
      <c r="X23" s="2">
        <v>0.2</v>
      </c>
      <c r="Y23" s="2" t="s">
        <v>33</v>
      </c>
      <c r="Z23" s="2" t="s">
        <v>34</v>
      </c>
      <c r="AA23" s="2" t="s">
        <v>35</v>
      </c>
      <c r="AB23" s="2">
        <v>9945.2674889999998</v>
      </c>
      <c r="AC23" s="2">
        <v>9.9452669999999994</v>
      </c>
      <c r="AD23" s="2">
        <v>3</v>
      </c>
      <c r="AE23" s="10" t="s">
        <v>307</v>
      </c>
      <c r="AF23" s="2">
        <f t="shared" si="0"/>
        <v>7814.138357142856</v>
      </c>
      <c r="AG23" s="2" cm="1">
        <f t="array" ref="AG23">_xlfn.IFS(D23="I",MIN('Datos pp I Región'!$K$7:$K$9),D23="II",MIN('Datos pp II Región'!$K$7:$K$9),D23="III",MIN('Datos pp III Región'!$K$7:$K$9),D23="IV",MIN('Datos pp IV Región'!$K$7:$K$9),D23="V",MIN('Datos pp V Región'!$K$7:$K$9),D23="RM",MIN('Datos pp RM'!$K$7:$K$9),D23="VI",MIN('Datos pp VI Región'!$K$7:$K$9))</f>
        <v>22</v>
      </c>
      <c r="AH23" s="2" cm="1">
        <f t="array" ref="AH23">_xlfn.IFS(Z23="Pavimentado",1-(AG23/(4*365)),Z23="No Pavimentado",1-(AG23/365))</f>
        <v>0.98493150684931507</v>
      </c>
      <c r="AI23" s="2" cm="1">
        <f t="array" ref="AI23">_xlfn.IFS(Z23="Pavimentado",8,Z23="No Pavimentado",R23)</f>
        <v>8</v>
      </c>
      <c r="AJ23" s="2">
        <v>0.15</v>
      </c>
      <c r="AK23" s="2">
        <v>0.62</v>
      </c>
      <c r="AL23" s="2">
        <v>0.15</v>
      </c>
      <c r="AM23" s="2">
        <v>1.5</v>
      </c>
      <c r="AN23" s="6"/>
      <c r="AO23" s="2" cm="1">
        <f t="array" ref="AO23">_xlfn.IFS($Z23=$AT$3,AJ23*($X23)^(0.91)*(8*1.1023)^1.02,$Z23=$AT$4,AL23*281.9*(8.5/12)^0.9*(4/2.72)^0.45)</f>
        <v>0.31939355285489546</v>
      </c>
      <c r="AP23" s="2" cm="1">
        <f t="array" ref="AP23">_xlfn.IFS($Z23=$AT$3,AK23*($X23)^(0.91)*(8*1.1023)^1.02,$Z23=$AT$4,AM23*281.9*(8.5/12)^0.9*(4/2.72)^0.45)</f>
        <v>1.3201600184669013</v>
      </c>
      <c r="AQ23" s="2" cm="1">
        <f t="array" ref="AQ23">_xlfn.IFS(Z23=$AT$3,(AF23*AO23*AH23)/1000000,Z23=$AT$4,(AF23*AH23*AO23*(1-AN23))/1000000)</f>
        <v>2.4581776869954312E-3</v>
      </c>
      <c r="AR23" s="2" cm="1">
        <f t="array" ref="AR23">_xlfn.IFS(Z23=$AT$3,(AF23*AP23*AH23)/1000000,Z23=$AT$4,(AF23*AH23*AP23*(1-AN23))/1000000)</f>
        <v>1.0160467772914449E-2</v>
      </c>
      <c r="AT23">
        <v>16</v>
      </c>
    </row>
    <row r="24" spans="1:46" ht="28.8" x14ac:dyDescent="0.3">
      <c r="A24" s="2">
        <v>3</v>
      </c>
      <c r="B24" s="2" t="s">
        <v>21</v>
      </c>
      <c r="C24" s="3" t="s">
        <v>22</v>
      </c>
      <c r="D24" t="s">
        <v>23</v>
      </c>
      <c r="E24" s="2" t="s">
        <v>24</v>
      </c>
      <c r="F24" s="2" t="s">
        <v>56</v>
      </c>
      <c r="G24" s="2" t="s">
        <v>26</v>
      </c>
      <c r="H24" s="2" t="s">
        <v>57</v>
      </c>
      <c r="I24" s="2" t="s">
        <v>28</v>
      </c>
      <c r="J24" s="2">
        <v>11000</v>
      </c>
      <c r="K24" s="2" t="s">
        <v>29</v>
      </c>
      <c r="L24" s="4">
        <v>46227</v>
      </c>
      <c r="M24" s="2" t="s">
        <v>30</v>
      </c>
      <c r="N24" s="2" t="s">
        <v>31</v>
      </c>
      <c r="O24" s="2">
        <v>11000</v>
      </c>
      <c r="P24" s="2">
        <v>8.3350000000000009</v>
      </c>
      <c r="Q24" s="2">
        <v>19.03</v>
      </c>
      <c r="R24" s="2">
        <v>27.364000000000001</v>
      </c>
      <c r="S24" s="2" cm="1">
        <f t="array" ref="S24">_xlfn.IFS(A24=$AT$8,STL!$S$3,A24=$AT$9,STL!$S$4,A24=$AT$10,STL!$S$5,A24=$AT$11,STL!$S$6,A24=$AT$12,STL!$S$7,A24=$AT$13,STL!$S$8,A24=$AT$14,STL!$S$9,A24=$AT$15,STL!$S$10,A24=$AT$16,STL!$S$11,A24=$AT$17,STL!$S$12,A24=$AT$18,STL!$S$13,A24=$AT$19,STL!$S$14,A24=$AT$20,STL!$S$15,A24=$AT$21,STL!$S$16,A24=$AT$22,STL!$S$17,A24=$AT$23,STL!$S$18,A24=$AT$24,STL!$S$19,A24=$AT$25,STL!$S$20,A24=$AT$26,STL!$S$21,A24=$AT$27,STL!$S$22,A24=$AT$28,STL!$S$23,A24=$AT$29,STL!$S$24,A24=$AT$30,STL!$S$25,A24=$AT$31,STL!$S$26,A24=$AT$32,STL!$S$27,A24=$AT$33,STL!$S$28,A24=$AT$34,STL!$S$29,A24=$AT$35,STL!$S$30,A24=$AT$36,STL!$S$31,A24=$AT$37,STL!$S$32,A24=$AT$38,STL!$S$33,A24=$AT$39,STL!$S$34,A24=$AT$40,STL!$S$35,A24=$AT$41,STL!$S$36,A24=$AT$42,STL!$S$37,A24=$AT$43,STL!$S$38,A24=$AT$44,STL!$S$39,A24=$AT$45,STL!$S$40,A24=$AT$46,STL!$S$41,A24=$AT$47,STL!$S$42,A24=$AT$48,STL!S65,A24=$AT$49,STL!$S$44)</f>
        <v>392.85714285714283</v>
      </c>
      <c r="T24" s="2">
        <v>122.116</v>
      </c>
      <c r="U24" s="2">
        <v>28.428000000000001</v>
      </c>
      <c r="V24" s="2">
        <v>150.54400000000001</v>
      </c>
      <c r="W24" s="2" t="s">
        <v>66</v>
      </c>
      <c r="X24" s="2">
        <v>0.2</v>
      </c>
      <c r="Y24" s="2" t="s">
        <v>33</v>
      </c>
      <c r="Z24" s="2" t="s">
        <v>34</v>
      </c>
      <c r="AA24" s="2" t="s">
        <v>35</v>
      </c>
      <c r="AB24" s="2">
        <v>562.11287400000003</v>
      </c>
      <c r="AC24" s="2">
        <v>0.56211299999999997</v>
      </c>
      <c r="AD24" s="2">
        <v>3</v>
      </c>
      <c r="AE24" s="10" t="s">
        <v>307</v>
      </c>
      <c r="AF24" s="2">
        <f t="shared" si="0"/>
        <v>441.66021428571423</v>
      </c>
      <c r="AG24" s="2" cm="1">
        <f t="array" ref="AG24">_xlfn.IFS(D24="I",MIN('Datos pp I Región'!$K$7:$K$9),D24="II",MIN('Datos pp II Región'!$K$7:$K$9),D24="III",MIN('Datos pp III Región'!$K$7:$K$9),D24="IV",MIN('Datos pp IV Región'!$K$7:$K$9),D24="V",MIN('Datos pp V Región'!$K$7:$K$9),D24="RM",MIN('Datos pp RM'!$K$7:$K$9),D24="VI",MIN('Datos pp VI Región'!$K$7:$K$9))</f>
        <v>22</v>
      </c>
      <c r="AH24" s="2" cm="1">
        <f t="array" ref="AH24">_xlfn.IFS(Z24="Pavimentado",1-(AG24/(4*365)),Z24="No Pavimentado",1-(AG24/365))</f>
        <v>0.98493150684931507</v>
      </c>
      <c r="AI24" s="2" cm="1">
        <f t="array" ref="AI24">_xlfn.IFS(Z24="Pavimentado",8,Z24="No Pavimentado",R24)</f>
        <v>8</v>
      </c>
      <c r="AJ24" s="2">
        <v>0.15</v>
      </c>
      <c r="AK24" s="2">
        <v>0.62</v>
      </c>
      <c r="AL24" s="2">
        <v>0.15</v>
      </c>
      <c r="AM24" s="2">
        <v>1.5</v>
      </c>
      <c r="AN24" s="6"/>
      <c r="AO24" s="2" cm="1">
        <f t="array" ref="AO24">_xlfn.IFS($Z24=$AT$3,AJ24*($X24)^(0.91)*(8*1.1023)^1.02,$Z24=$AT$4,AL24*281.9*(8.5/12)^0.9*(4/2.72)^0.45)</f>
        <v>0.31939355285489546</v>
      </c>
      <c r="AP24" s="2" cm="1">
        <f t="array" ref="AP24">_xlfn.IFS($Z24=$AT$3,AK24*($X24)^(0.91)*(8*1.1023)^1.02,$Z24=$AT$4,AM24*281.9*(8.5/12)^0.9*(4/2.72)^0.45)</f>
        <v>1.3201600184669013</v>
      </c>
      <c r="AQ24" s="2" cm="1">
        <f t="array" ref="AQ24">_xlfn.IFS(Z24=$AT$3,(AF24*AO24*AH24)/1000000,Z24=$AT$4,(AF24*AH24*AO24*(1-AN24))/1000000)</f>
        <v>1.3893781174201389E-4</v>
      </c>
      <c r="AR24" s="2" cm="1">
        <f t="array" ref="AR24">_xlfn.IFS(Z24=$AT$3,(AF24*AP24*AH24)/1000000,Z24=$AT$4,(AF24*AH24*AP24*(1-AN24))/1000000)</f>
        <v>5.7427628853365734E-4</v>
      </c>
      <c r="AT24">
        <v>17</v>
      </c>
    </row>
    <row r="25" spans="1:46" ht="28.8" x14ac:dyDescent="0.3">
      <c r="A25" s="2">
        <v>3</v>
      </c>
      <c r="B25" s="2" t="s">
        <v>21</v>
      </c>
      <c r="C25" s="3" t="s">
        <v>22</v>
      </c>
      <c r="D25" t="s">
        <v>23</v>
      </c>
      <c r="E25" s="2" t="s">
        <v>24</v>
      </c>
      <c r="F25" s="2" t="s">
        <v>56</v>
      </c>
      <c r="G25" s="2" t="s">
        <v>26</v>
      </c>
      <c r="H25" s="2" t="s">
        <v>57</v>
      </c>
      <c r="I25" s="2" t="s">
        <v>28</v>
      </c>
      <c r="J25" s="2">
        <v>11000</v>
      </c>
      <c r="K25" s="2" t="s">
        <v>29</v>
      </c>
      <c r="L25" s="4">
        <v>46227</v>
      </c>
      <c r="M25" s="2" t="s">
        <v>30</v>
      </c>
      <c r="N25" s="2" t="s">
        <v>31</v>
      </c>
      <c r="O25" s="2">
        <v>11000</v>
      </c>
      <c r="P25" s="2">
        <v>8.3350000000000009</v>
      </c>
      <c r="Q25" s="2">
        <v>19.03</v>
      </c>
      <c r="R25" s="2">
        <v>27.364000000000001</v>
      </c>
      <c r="S25" s="2" cm="1">
        <f t="array" ref="S25">_xlfn.IFS(A25=$AT$8,STL!$S$3,A25=$AT$9,STL!$S$4,A25=$AT$10,STL!$S$5,A25=$AT$11,STL!$S$6,A25=$AT$12,STL!$S$7,A25=$AT$13,STL!$S$8,A25=$AT$14,STL!$S$9,A25=$AT$15,STL!$S$10,A25=$AT$16,STL!$S$11,A25=$AT$17,STL!$S$12,A25=$AT$18,STL!$S$13,A25=$AT$19,STL!$S$14,A25=$AT$20,STL!$S$15,A25=$AT$21,STL!$S$16,A25=$AT$22,STL!$S$17,A25=$AT$23,STL!$S$18,A25=$AT$24,STL!$S$19,A25=$AT$25,STL!$S$20,A25=$AT$26,STL!$S$21,A25=$AT$27,STL!$S$22,A25=$AT$28,STL!$S$23,A25=$AT$29,STL!$S$24,A25=$AT$30,STL!$S$25,A25=$AT$31,STL!$S$26,A25=$AT$32,STL!$S$27,A25=$AT$33,STL!$S$28,A25=$AT$34,STL!$S$29,A25=$AT$35,STL!$S$30,A25=$AT$36,STL!$S$31,A25=$AT$37,STL!$S$32,A25=$AT$38,STL!$S$33,A25=$AT$39,STL!$S$34,A25=$AT$40,STL!$S$35,A25=$AT$41,STL!$S$36,A25=$AT$42,STL!$S$37,A25=$AT$43,STL!$S$38,A25=$AT$44,STL!$S$39,A25=$AT$45,STL!$S$40,A25=$AT$46,STL!$S$41,A25=$AT$47,STL!$S$42,A25=$AT$48,STL!S66,A25=$AT$49,STL!$S$44)</f>
        <v>392.85714285714283</v>
      </c>
      <c r="T25" s="2">
        <v>122.116</v>
      </c>
      <c r="U25" s="2">
        <v>28.428000000000001</v>
      </c>
      <c r="V25" s="2">
        <v>150.54400000000001</v>
      </c>
      <c r="W25" s="2" t="s">
        <v>67</v>
      </c>
      <c r="X25" s="2">
        <v>0.2</v>
      </c>
      <c r="Y25" s="2" t="s">
        <v>33</v>
      </c>
      <c r="Z25" s="2" t="s">
        <v>34</v>
      </c>
      <c r="AA25" s="2" t="s">
        <v>35</v>
      </c>
      <c r="AB25" s="2">
        <v>1207.623515</v>
      </c>
      <c r="AC25" s="2">
        <v>1.207624</v>
      </c>
      <c r="AD25" s="2">
        <v>3</v>
      </c>
      <c r="AE25" s="10" t="s">
        <v>307</v>
      </c>
      <c r="AF25" s="2">
        <f t="shared" si="0"/>
        <v>948.84742857142851</v>
      </c>
      <c r="AG25" s="2" cm="1">
        <f t="array" ref="AG25">_xlfn.IFS(D25="I",MIN('Datos pp I Región'!$K$7:$K$9),D25="II",MIN('Datos pp II Región'!$K$7:$K$9),D25="III",MIN('Datos pp III Región'!$K$7:$K$9),D25="IV",MIN('Datos pp IV Región'!$K$7:$K$9),D25="V",MIN('Datos pp V Región'!$K$7:$K$9),D25="RM",MIN('Datos pp RM'!$K$7:$K$9),D25="VI",MIN('Datos pp VI Región'!$K$7:$K$9))</f>
        <v>22</v>
      </c>
      <c r="AH25" s="2" cm="1">
        <f t="array" ref="AH25">_xlfn.IFS(Z25="Pavimentado",1-(AG25/(4*365)),Z25="No Pavimentado",1-(AG25/365))</f>
        <v>0.98493150684931507</v>
      </c>
      <c r="AI25" s="2" cm="1">
        <f t="array" ref="AI25">_xlfn.IFS(Z25="Pavimentado",8,Z25="No Pavimentado",R25)</f>
        <v>8</v>
      </c>
      <c r="AJ25" s="2">
        <v>0.15</v>
      </c>
      <c r="AK25" s="2">
        <v>0.62</v>
      </c>
      <c r="AL25" s="2">
        <v>0.15</v>
      </c>
      <c r="AM25" s="2">
        <v>1.5</v>
      </c>
      <c r="AN25" s="6"/>
      <c r="AO25" s="2" cm="1">
        <f t="array" ref="AO25">_xlfn.IFS($Z25=$AT$3,AJ25*($X25)^(0.91)*(8*1.1023)^1.02,$Z25=$AT$4,AL25*281.9*(8.5/12)^0.9*(4/2.72)^0.45)</f>
        <v>0.31939355285489546</v>
      </c>
      <c r="AP25" s="2" cm="1">
        <f t="array" ref="AP25">_xlfn.IFS($Z25=$AT$3,AK25*($X25)^(0.91)*(8*1.1023)^1.02,$Z25=$AT$4,AM25*281.9*(8.5/12)^0.9*(4/2.72)^0.45)</f>
        <v>1.3201600184669013</v>
      </c>
      <c r="AQ25" s="2" cm="1">
        <f t="array" ref="AQ25">_xlfn.IFS(Z25=$AT$3,(AF25*AO25*AH25)/1000000,Z25=$AT$4,(AF25*AH25*AO25*(1-AN25))/1000000)</f>
        <v>2.9848915781548863E-4</v>
      </c>
      <c r="AR25" s="2" cm="1">
        <f t="array" ref="AR25">_xlfn.IFS(Z25=$AT$3,(AF25*AP25*AH25)/1000000,Z25=$AT$4,(AF25*AH25*AP25*(1-AN25))/1000000)</f>
        <v>1.2337551856373532E-3</v>
      </c>
      <c r="AT25">
        <v>18</v>
      </c>
    </row>
    <row r="26" spans="1:46" ht="28.8" x14ac:dyDescent="0.3">
      <c r="A26" s="2">
        <v>3</v>
      </c>
      <c r="B26" s="2" t="s">
        <v>21</v>
      </c>
      <c r="C26" s="3" t="s">
        <v>22</v>
      </c>
      <c r="D26" t="s">
        <v>23</v>
      </c>
      <c r="E26" s="2" t="s">
        <v>24</v>
      </c>
      <c r="F26" s="2" t="s">
        <v>56</v>
      </c>
      <c r="G26" s="2" t="s">
        <v>26</v>
      </c>
      <c r="H26" s="2" t="s">
        <v>57</v>
      </c>
      <c r="I26" s="2" t="s">
        <v>28</v>
      </c>
      <c r="J26" s="2">
        <v>11000</v>
      </c>
      <c r="K26" s="2" t="s">
        <v>29</v>
      </c>
      <c r="L26" s="4">
        <v>46227</v>
      </c>
      <c r="M26" s="2" t="s">
        <v>30</v>
      </c>
      <c r="N26" s="2" t="s">
        <v>31</v>
      </c>
      <c r="O26" s="2">
        <v>11000</v>
      </c>
      <c r="P26" s="2">
        <v>8.3350000000000009</v>
      </c>
      <c r="Q26" s="2">
        <v>19.03</v>
      </c>
      <c r="R26" s="2">
        <v>27.364000000000001</v>
      </c>
      <c r="S26" s="2" cm="1">
        <f t="array" ref="S26">_xlfn.IFS(A26=$AT$8,STL!$S$3,A26=$AT$9,STL!$S$4,A26=$AT$10,STL!$S$5,A26=$AT$11,STL!$S$6,A26=$AT$12,STL!$S$7,A26=$AT$13,STL!$S$8,A26=$AT$14,STL!$S$9,A26=$AT$15,STL!$S$10,A26=$AT$16,STL!$S$11,A26=$AT$17,STL!$S$12,A26=$AT$18,STL!$S$13,A26=$AT$19,STL!$S$14,A26=$AT$20,STL!$S$15,A26=$AT$21,STL!$S$16,A26=$AT$22,STL!$S$17,A26=$AT$23,STL!$S$18,A26=$AT$24,STL!$S$19,A26=$AT$25,STL!$S$20,A26=$AT$26,STL!$S$21,A26=$AT$27,STL!$S$22,A26=$AT$28,STL!$S$23,A26=$AT$29,STL!$S$24,A26=$AT$30,STL!$S$25,A26=$AT$31,STL!$S$26,A26=$AT$32,STL!$S$27,A26=$AT$33,STL!$S$28,A26=$AT$34,STL!$S$29,A26=$AT$35,STL!$S$30,A26=$AT$36,STL!$S$31,A26=$AT$37,STL!$S$32,A26=$AT$38,STL!$S$33,A26=$AT$39,STL!$S$34,A26=$AT$40,STL!$S$35,A26=$AT$41,STL!$S$36,A26=$AT$42,STL!$S$37,A26=$AT$43,STL!$S$38,A26=$AT$44,STL!$S$39,A26=$AT$45,STL!$S$40,A26=$AT$46,STL!$S$41,A26=$AT$47,STL!$S$42,A26=$AT$48,STL!S67,A26=$AT$49,STL!$S$44)</f>
        <v>392.85714285714283</v>
      </c>
      <c r="T26" s="2">
        <v>122.116</v>
      </c>
      <c r="U26" s="2">
        <v>28.428000000000001</v>
      </c>
      <c r="V26" s="2">
        <v>150.54400000000001</v>
      </c>
      <c r="W26" s="2" t="s">
        <v>68</v>
      </c>
      <c r="X26" s="2">
        <v>0.2</v>
      </c>
      <c r="Y26" s="2" t="s">
        <v>33</v>
      </c>
      <c r="Z26" s="2" t="s">
        <v>34</v>
      </c>
      <c r="AA26" s="2" t="s">
        <v>35</v>
      </c>
      <c r="AB26" s="2">
        <v>16126.861483999999</v>
      </c>
      <c r="AC26" s="2">
        <v>16.126861000000002</v>
      </c>
      <c r="AD26" s="2">
        <v>3</v>
      </c>
      <c r="AE26" s="10" t="s">
        <v>307</v>
      </c>
      <c r="AF26" s="2">
        <f t="shared" si="0"/>
        <v>12671.105071428572</v>
      </c>
      <c r="AG26" s="2" cm="1">
        <f t="array" ref="AG26">_xlfn.IFS(D26="I",MIN('Datos pp I Región'!$K$7:$K$9),D26="II",MIN('Datos pp II Región'!$K$7:$K$9),D26="III",MIN('Datos pp III Región'!$K$7:$K$9),D26="IV",MIN('Datos pp IV Región'!$K$7:$K$9),D26="V",MIN('Datos pp V Región'!$K$7:$K$9),D26="RM",MIN('Datos pp RM'!$K$7:$K$9),D26="VI",MIN('Datos pp VI Región'!$K$7:$K$9))</f>
        <v>22</v>
      </c>
      <c r="AH26" s="2" cm="1">
        <f t="array" ref="AH26">_xlfn.IFS(Z26="Pavimentado",1-(AG26/(4*365)),Z26="No Pavimentado",1-(AG26/365))</f>
        <v>0.98493150684931507</v>
      </c>
      <c r="AI26" s="2" cm="1">
        <f t="array" ref="AI26">_xlfn.IFS(Z26="Pavimentado",8,Z26="No Pavimentado",R26)</f>
        <v>8</v>
      </c>
      <c r="AJ26" s="2">
        <v>0.15</v>
      </c>
      <c r="AK26" s="2">
        <v>0.62</v>
      </c>
      <c r="AL26" s="2">
        <v>0.15</v>
      </c>
      <c r="AM26" s="2">
        <v>1.5</v>
      </c>
      <c r="AN26" s="6"/>
      <c r="AO26" s="2" cm="1">
        <f t="array" ref="AO26">_xlfn.IFS($Z26=$AT$3,AJ26*($X26)^(0.91)*(8*1.1023)^1.02,$Z26=$AT$4,AL26*281.9*(8.5/12)^0.9*(4/2.72)^0.45)</f>
        <v>0.31939355285489546</v>
      </c>
      <c r="AP26" s="2" cm="1">
        <f t="array" ref="AP26">_xlfn.IFS($Z26=$AT$3,AK26*($X26)^(0.91)*(8*1.1023)^1.02,$Z26=$AT$4,AM26*281.9*(8.5/12)^0.9*(4/2.72)^0.45)</f>
        <v>1.3201600184669013</v>
      </c>
      <c r="AQ26" s="2" cm="1">
        <f t="array" ref="AQ26">_xlfn.IFS(Z26=$AT$3,(AF26*AO26*AH26)/1000000,Z26=$AT$4,(AF26*AH26*AO26*(1-AN26))/1000000)</f>
        <v>3.9860860318256747E-3</v>
      </c>
      <c r="AR26" s="2" cm="1">
        <f t="array" ref="AR26">_xlfn.IFS(Z26=$AT$3,(AF26*AP26*AH26)/1000000,Z26=$AT$4,(AF26*AH26*AP26*(1-AN26))/1000000)</f>
        <v>1.647582226487946E-2</v>
      </c>
      <c r="AT26">
        <v>19</v>
      </c>
    </row>
    <row r="27" spans="1:46" ht="28.8" x14ac:dyDescent="0.3">
      <c r="A27" s="2">
        <v>4</v>
      </c>
      <c r="B27" s="2" t="s">
        <v>21</v>
      </c>
      <c r="C27" s="3" t="s">
        <v>22</v>
      </c>
      <c r="D27" t="s">
        <v>23</v>
      </c>
      <c r="E27" s="2" t="s">
        <v>24</v>
      </c>
      <c r="F27" s="2" t="s">
        <v>69</v>
      </c>
      <c r="G27" s="2" t="s">
        <v>26</v>
      </c>
      <c r="H27" s="2" t="s">
        <v>70</v>
      </c>
      <c r="I27" s="2" t="s">
        <v>28</v>
      </c>
      <c r="J27" s="2">
        <v>11000</v>
      </c>
      <c r="K27" s="2" t="s">
        <v>29</v>
      </c>
      <c r="L27" s="4">
        <v>46227</v>
      </c>
      <c r="M27" s="2" t="s">
        <v>30</v>
      </c>
      <c r="N27" s="2" t="s">
        <v>31</v>
      </c>
      <c r="O27" s="2">
        <v>11000</v>
      </c>
      <c r="P27" s="2">
        <v>8.3350000000000009</v>
      </c>
      <c r="Q27" s="2">
        <v>19.03</v>
      </c>
      <c r="R27" s="2">
        <v>27.364000000000001</v>
      </c>
      <c r="S27" s="2" cm="1">
        <f t="array" ref="S27">_xlfn.IFS(A27=$AT$8,STL!$S$3,A27=$AT$9,STL!$S$4,A27=$AT$10,STL!$S$5,A27=$AT$11,STL!$S$6,A27=$AT$12,STL!$S$7,A27=$AT$13,STL!$S$8,A27=$AT$14,STL!$S$9,A27=$AT$15,STL!$S$10,A27=$AT$16,STL!$S$11,A27=$AT$17,STL!$S$12,A27=$AT$18,STL!$S$13,A27=$AT$19,STL!$S$14,A27=$AT$20,STL!$S$15,A27=$AT$21,STL!$S$16,A27=$AT$22,STL!$S$17,A27=$AT$23,STL!$S$18,A27=$AT$24,STL!$S$19,A27=$AT$25,STL!$S$20,A27=$AT$26,STL!$S$21,A27=$AT$27,STL!$S$22,A27=$AT$28,STL!$S$23,A27=$AT$29,STL!$S$24,A27=$AT$30,STL!$S$25,A27=$AT$31,STL!$S$26,A27=$AT$32,STL!$S$27,A27=$AT$33,STL!$S$28,A27=$AT$34,STL!$S$29,A27=$AT$35,STL!$S$30,A27=$AT$36,STL!$S$31,A27=$AT$37,STL!$S$32,A27=$AT$38,STL!$S$33,A27=$AT$39,STL!$S$34,A27=$AT$40,STL!$S$35,A27=$AT$41,STL!$S$36,A27=$AT$42,STL!$S$37,A27=$AT$43,STL!$S$38,A27=$AT$44,STL!$S$39,A27=$AT$45,STL!$S$40,A27=$AT$46,STL!$S$41,A27=$AT$47,STL!$S$42,A27=$AT$48,STL!S68,A27=$AT$49,STL!$S$44)</f>
        <v>392.85714285714283</v>
      </c>
      <c r="T27" s="2">
        <v>78.649000000000001</v>
      </c>
      <c r="U27" s="2">
        <v>0</v>
      </c>
      <c r="V27" s="2">
        <v>78.649000000000001</v>
      </c>
      <c r="W27" s="2" t="s">
        <v>71</v>
      </c>
      <c r="X27" s="2">
        <v>0.03</v>
      </c>
      <c r="Y27" s="2" t="s">
        <v>33</v>
      </c>
      <c r="Z27" s="2" t="s">
        <v>34</v>
      </c>
      <c r="AA27" s="2" t="s">
        <v>35</v>
      </c>
      <c r="AB27" s="2">
        <v>793.77038100000004</v>
      </c>
      <c r="AC27" s="2">
        <v>0.79376999999999998</v>
      </c>
      <c r="AD27" s="2">
        <v>4</v>
      </c>
      <c r="AE27" s="10" t="s">
        <v>307</v>
      </c>
      <c r="AF27" s="2">
        <f t="shared" si="0"/>
        <v>623.67642857142846</v>
      </c>
      <c r="AG27" s="2" cm="1">
        <f t="array" ref="AG27">_xlfn.IFS(D27="I",MIN('Datos pp I Región'!$K$7:$K$9),D27="II",MIN('Datos pp II Región'!$K$7:$K$9),D27="III",MIN('Datos pp III Región'!$K$7:$K$9),D27="IV",MIN('Datos pp IV Región'!$K$7:$K$9),D27="V",MIN('Datos pp V Región'!$K$7:$K$9),D27="RM",MIN('Datos pp RM'!$K$7:$K$9),D27="VI",MIN('Datos pp VI Región'!$K$7:$K$9))</f>
        <v>22</v>
      </c>
      <c r="AH27" s="2" cm="1">
        <f t="array" ref="AH27">_xlfn.IFS(Z27="Pavimentado",1-(AG27/(4*365)),Z27="No Pavimentado",1-(AG27/365))</f>
        <v>0.98493150684931507</v>
      </c>
      <c r="AI27" s="2" cm="1">
        <f t="array" ref="AI27">_xlfn.IFS(Z27="Pavimentado",8,Z27="No Pavimentado",R27)</f>
        <v>8</v>
      </c>
      <c r="AJ27" s="2">
        <v>0.15</v>
      </c>
      <c r="AK27" s="2">
        <v>0.62</v>
      </c>
      <c r="AL27" s="2">
        <v>0.15</v>
      </c>
      <c r="AM27" s="2">
        <v>1.5</v>
      </c>
      <c r="AN27" s="6"/>
      <c r="AO27" s="2" cm="1">
        <f t="array" ref="AO27">_xlfn.IFS($Z27=$AT$3,AJ27*($X27)^(0.91)*(8*1.1023)^1.02,$Z27=$AT$4,AL27*281.9*(8.5/12)^0.9*(4/2.72)^0.45)</f>
        <v>5.6828892328533019E-2</v>
      </c>
      <c r="AP27" s="2" cm="1">
        <f t="array" ref="AP27">_xlfn.IFS($Z27=$AT$3,AK27*($X27)^(0.91)*(8*1.1023)^1.02,$Z27=$AT$4,AM27*281.9*(8.5/12)^0.9*(4/2.72)^0.45)</f>
        <v>0.23489275495793649</v>
      </c>
      <c r="AQ27" s="2" cm="1">
        <f t="array" ref="AQ27">_xlfn.IFS(Z27=$AT$3,(AF27*AO27*AH27)/1000000,Z27=$AT$4,(AF27*AH27*AO27*(1-AN27))/1000000)</f>
        <v>3.4908770406200374E-5</v>
      </c>
      <c r="AR27" s="2" cm="1">
        <f t="array" ref="AR27">_xlfn.IFS(Z27=$AT$3,(AF27*AP27*AH27)/1000000,Z27=$AT$4,(AF27*AH27*AP27*(1-AN27))/1000000)</f>
        <v>1.4428958434562817E-4</v>
      </c>
      <c r="AT27">
        <v>20</v>
      </c>
    </row>
    <row r="28" spans="1:46" ht="28.8" x14ac:dyDescent="0.3">
      <c r="A28" s="2">
        <v>4</v>
      </c>
      <c r="B28" s="2" t="s">
        <v>21</v>
      </c>
      <c r="C28" s="3" t="s">
        <v>22</v>
      </c>
      <c r="D28" t="s">
        <v>23</v>
      </c>
      <c r="E28" s="2" t="s">
        <v>24</v>
      </c>
      <c r="F28" s="2" t="s">
        <v>69</v>
      </c>
      <c r="G28" s="2" t="s">
        <v>26</v>
      </c>
      <c r="H28" s="2" t="s">
        <v>70</v>
      </c>
      <c r="I28" s="2" t="s">
        <v>28</v>
      </c>
      <c r="J28" s="2">
        <v>11000</v>
      </c>
      <c r="K28" s="2" t="s">
        <v>29</v>
      </c>
      <c r="L28" s="4">
        <v>46227</v>
      </c>
      <c r="M28" s="2" t="s">
        <v>30</v>
      </c>
      <c r="N28" s="2" t="s">
        <v>31</v>
      </c>
      <c r="O28" s="2">
        <v>11000</v>
      </c>
      <c r="P28" s="2">
        <v>8.3350000000000009</v>
      </c>
      <c r="Q28" s="2">
        <v>19.03</v>
      </c>
      <c r="R28" s="2">
        <v>27.364000000000001</v>
      </c>
      <c r="S28" s="2" cm="1">
        <f t="array" ref="S28">_xlfn.IFS(A28=$AT$8,STL!$S$3,A28=$AT$9,STL!$S$4,A28=$AT$10,STL!$S$5,A28=$AT$11,STL!$S$6,A28=$AT$12,STL!$S$7,A28=$AT$13,STL!$S$8,A28=$AT$14,STL!$S$9,A28=$AT$15,STL!$S$10,A28=$AT$16,STL!$S$11,A28=$AT$17,STL!$S$12,A28=$AT$18,STL!$S$13,A28=$AT$19,STL!$S$14,A28=$AT$20,STL!$S$15,A28=$AT$21,STL!$S$16,A28=$AT$22,STL!$S$17,A28=$AT$23,STL!$S$18,A28=$AT$24,STL!$S$19,A28=$AT$25,STL!$S$20,A28=$AT$26,STL!$S$21,A28=$AT$27,STL!$S$22,A28=$AT$28,STL!$S$23,A28=$AT$29,STL!$S$24,A28=$AT$30,STL!$S$25,A28=$AT$31,STL!$S$26,A28=$AT$32,STL!$S$27,A28=$AT$33,STL!$S$28,A28=$AT$34,STL!$S$29,A28=$AT$35,STL!$S$30,A28=$AT$36,STL!$S$31,A28=$AT$37,STL!$S$32,A28=$AT$38,STL!$S$33,A28=$AT$39,STL!$S$34,A28=$AT$40,STL!$S$35,A28=$AT$41,STL!$S$36,A28=$AT$42,STL!$S$37,A28=$AT$43,STL!$S$38,A28=$AT$44,STL!$S$39,A28=$AT$45,STL!$S$40,A28=$AT$46,STL!$S$41,A28=$AT$47,STL!$S$42,A28=$AT$48,STL!S69,A28=$AT$49,STL!$S$44)</f>
        <v>392.85714285714283</v>
      </c>
      <c r="T28" s="2">
        <v>78.649000000000001</v>
      </c>
      <c r="U28" s="2">
        <v>0</v>
      </c>
      <c r="V28" s="2">
        <v>78.649000000000001</v>
      </c>
      <c r="W28" s="2" t="s">
        <v>72</v>
      </c>
      <c r="X28" s="2">
        <v>0.03</v>
      </c>
      <c r="Y28" s="2" t="s">
        <v>33</v>
      </c>
      <c r="Z28" s="2" t="s">
        <v>34</v>
      </c>
      <c r="AA28" s="2" t="s">
        <v>35</v>
      </c>
      <c r="AB28" s="2">
        <v>75588.421587000004</v>
      </c>
      <c r="AC28" s="2">
        <v>75.588421999999994</v>
      </c>
      <c r="AD28" s="2">
        <v>4</v>
      </c>
      <c r="AE28" s="10" t="s">
        <v>307</v>
      </c>
      <c r="AF28" s="2">
        <f t="shared" si="0"/>
        <v>59390.902999999991</v>
      </c>
      <c r="AG28" s="2" cm="1">
        <f t="array" ref="AG28">_xlfn.IFS(D28="I",MIN('Datos pp I Región'!$K$7:$K$9),D28="II",MIN('Datos pp II Región'!$K$7:$K$9),D28="III",MIN('Datos pp III Región'!$K$7:$K$9),D28="IV",MIN('Datos pp IV Región'!$K$7:$K$9),D28="V",MIN('Datos pp V Región'!$K$7:$K$9),D28="RM",MIN('Datos pp RM'!$K$7:$K$9),D28="VI",MIN('Datos pp VI Región'!$K$7:$K$9))</f>
        <v>22</v>
      </c>
      <c r="AH28" s="2" cm="1">
        <f t="array" ref="AH28">_xlfn.IFS(Z28="Pavimentado",1-(AG28/(4*365)),Z28="No Pavimentado",1-(AG28/365))</f>
        <v>0.98493150684931507</v>
      </c>
      <c r="AI28" s="2" cm="1">
        <f t="array" ref="AI28">_xlfn.IFS(Z28="Pavimentado",8,Z28="No Pavimentado",R28)</f>
        <v>8</v>
      </c>
      <c r="AJ28" s="2">
        <v>0.15</v>
      </c>
      <c r="AK28" s="2">
        <v>0.62</v>
      </c>
      <c r="AL28" s="2">
        <v>0.15</v>
      </c>
      <c r="AM28" s="2">
        <v>1.5</v>
      </c>
      <c r="AN28" s="6"/>
      <c r="AO28" s="2" cm="1">
        <f t="array" ref="AO28">_xlfn.IFS($Z28=$AT$3,AJ28*($X28)^(0.91)*(8*1.1023)^1.02,$Z28=$AT$4,AL28*281.9*(8.5/12)^0.9*(4/2.72)^0.45)</f>
        <v>5.6828892328533019E-2</v>
      </c>
      <c r="AP28" s="2" cm="1">
        <f t="array" ref="AP28">_xlfn.IFS($Z28=$AT$3,AK28*($X28)^(0.91)*(8*1.1023)^1.02,$Z28=$AT$4,AM28*281.9*(8.5/12)^0.9*(4/2.72)^0.45)</f>
        <v>0.23489275495793649</v>
      </c>
      <c r="AQ28" s="2" cm="1">
        <f t="array" ref="AQ28">_xlfn.IFS(Z28=$AT$3,(AF28*AO28*AH28)/1000000,Z28=$AT$4,(AF28*AH28*AO28*(1-AN28))/1000000)</f>
        <v>3.3242612708529991E-3</v>
      </c>
      <c r="AR28" s="2" cm="1">
        <f t="array" ref="AR28">_xlfn.IFS(Z28=$AT$3,(AF28*AP28*AH28)/1000000,Z28=$AT$4,(AF28*AH28*AP28*(1-AN28))/1000000)</f>
        <v>1.3740279919525731E-2</v>
      </c>
      <c r="AT28">
        <v>21</v>
      </c>
    </row>
    <row r="29" spans="1:46" ht="28.8" x14ac:dyDescent="0.3">
      <c r="A29" s="2">
        <v>4</v>
      </c>
      <c r="B29" s="2" t="s">
        <v>21</v>
      </c>
      <c r="C29" s="3" t="s">
        <v>22</v>
      </c>
      <c r="D29" t="s">
        <v>23</v>
      </c>
      <c r="E29" s="2" t="s">
        <v>24</v>
      </c>
      <c r="F29" s="2" t="s">
        <v>69</v>
      </c>
      <c r="G29" s="2" t="s">
        <v>26</v>
      </c>
      <c r="H29" s="2" t="s">
        <v>70</v>
      </c>
      <c r="I29" s="2" t="s">
        <v>28</v>
      </c>
      <c r="J29" s="2">
        <v>11000</v>
      </c>
      <c r="K29" s="2" t="s">
        <v>29</v>
      </c>
      <c r="L29" s="4">
        <v>46227</v>
      </c>
      <c r="M29" s="2" t="s">
        <v>30</v>
      </c>
      <c r="N29" s="2" t="s">
        <v>31</v>
      </c>
      <c r="O29" s="2">
        <v>11000</v>
      </c>
      <c r="P29" s="2">
        <v>8.3350000000000009</v>
      </c>
      <c r="Q29" s="2">
        <v>19.03</v>
      </c>
      <c r="R29" s="2">
        <v>27.364000000000001</v>
      </c>
      <c r="S29" s="2" cm="1">
        <f t="array" ref="S29">_xlfn.IFS(A29=$AT$8,STL!$S$3,A29=$AT$9,STL!$S$4,A29=$AT$10,STL!$S$5,A29=$AT$11,STL!$S$6,A29=$AT$12,STL!$S$7,A29=$AT$13,STL!$S$8,A29=$AT$14,STL!$S$9,A29=$AT$15,STL!$S$10,A29=$AT$16,STL!$S$11,A29=$AT$17,STL!$S$12,A29=$AT$18,STL!$S$13,A29=$AT$19,STL!$S$14,A29=$AT$20,STL!$S$15,A29=$AT$21,STL!$S$16,A29=$AT$22,STL!$S$17,A29=$AT$23,STL!$S$18,A29=$AT$24,STL!$S$19,A29=$AT$25,STL!$S$20,A29=$AT$26,STL!$S$21,A29=$AT$27,STL!$S$22,A29=$AT$28,STL!$S$23,A29=$AT$29,STL!$S$24,A29=$AT$30,STL!$S$25,A29=$AT$31,STL!$S$26,A29=$AT$32,STL!$S$27,A29=$AT$33,STL!$S$28,A29=$AT$34,STL!$S$29,A29=$AT$35,STL!$S$30,A29=$AT$36,STL!$S$31,A29=$AT$37,STL!$S$32,A29=$AT$38,STL!$S$33,A29=$AT$39,STL!$S$34,A29=$AT$40,STL!$S$35,A29=$AT$41,STL!$S$36,A29=$AT$42,STL!$S$37,A29=$AT$43,STL!$S$38,A29=$AT$44,STL!$S$39,A29=$AT$45,STL!$S$40,A29=$AT$46,STL!$S$41,A29=$AT$47,STL!$S$42,A29=$AT$48,STL!S70,A29=$AT$49,STL!$S$44)</f>
        <v>392.85714285714283</v>
      </c>
      <c r="T29" s="2">
        <v>78.649000000000001</v>
      </c>
      <c r="U29" s="2">
        <v>0</v>
      </c>
      <c r="V29" s="2">
        <v>78.649000000000001</v>
      </c>
      <c r="W29" s="2" t="s">
        <v>73</v>
      </c>
      <c r="X29" s="2">
        <v>0.2</v>
      </c>
      <c r="Y29" s="2" t="s">
        <v>33</v>
      </c>
      <c r="Z29" s="2" t="s">
        <v>34</v>
      </c>
      <c r="AA29" s="2" t="s">
        <v>35</v>
      </c>
      <c r="AB29" s="2">
        <v>2300.3129990000002</v>
      </c>
      <c r="AC29" s="2">
        <v>2.3003130000000001</v>
      </c>
      <c r="AD29" s="2">
        <v>4</v>
      </c>
      <c r="AE29" s="10" t="s">
        <v>307</v>
      </c>
      <c r="AF29" s="2">
        <f t="shared" si="0"/>
        <v>1807.3887857142856</v>
      </c>
      <c r="AG29" s="2" cm="1">
        <f t="array" ref="AG29">_xlfn.IFS(D29="I",MIN('Datos pp I Región'!$K$7:$K$9),D29="II",MIN('Datos pp II Región'!$K$7:$K$9),D29="III",MIN('Datos pp III Región'!$K$7:$K$9),D29="IV",MIN('Datos pp IV Región'!$K$7:$K$9),D29="V",MIN('Datos pp V Región'!$K$7:$K$9),D29="RM",MIN('Datos pp RM'!$K$7:$K$9),D29="VI",MIN('Datos pp VI Región'!$K$7:$K$9))</f>
        <v>22</v>
      </c>
      <c r="AH29" s="2" cm="1">
        <f t="array" ref="AH29">_xlfn.IFS(Z29="Pavimentado",1-(AG29/(4*365)),Z29="No Pavimentado",1-(AG29/365))</f>
        <v>0.98493150684931507</v>
      </c>
      <c r="AI29" s="2" cm="1">
        <f t="array" ref="AI29">_xlfn.IFS(Z29="Pavimentado",8,Z29="No Pavimentado",R29)</f>
        <v>8</v>
      </c>
      <c r="AJ29" s="2">
        <v>0.15</v>
      </c>
      <c r="AK29" s="2">
        <v>0.62</v>
      </c>
      <c r="AL29" s="2">
        <v>0.15</v>
      </c>
      <c r="AM29" s="2">
        <v>1.5</v>
      </c>
      <c r="AN29" s="6"/>
      <c r="AO29" s="2" cm="1">
        <f t="array" ref="AO29">_xlfn.IFS($Z29=$AT$3,AJ29*($X29)^(0.91)*(8*1.1023)^1.02,$Z29=$AT$4,AL29*281.9*(8.5/12)^0.9*(4/2.72)^0.45)</f>
        <v>0.31939355285489546</v>
      </c>
      <c r="AP29" s="2" cm="1">
        <f t="array" ref="AP29">_xlfn.IFS($Z29=$AT$3,AK29*($X29)^(0.91)*(8*1.1023)^1.02,$Z29=$AT$4,AM29*281.9*(8.5/12)^0.9*(4/2.72)^0.45)</f>
        <v>1.3201600184669013</v>
      </c>
      <c r="AQ29" s="2" cm="1">
        <f t="array" ref="AQ29">_xlfn.IFS(Z29=$AT$3,(AF29*AO29*AH29)/1000000,Z29=$AT$4,(AF29*AH29*AO29*(1-AN29))/1000000)</f>
        <v>5.685697618480754E-4</v>
      </c>
      <c r="AR29" s="2" cm="1">
        <f t="array" ref="AR29">_xlfn.IFS(Z29=$AT$3,(AF29*AP29*AH29)/1000000,Z29=$AT$4,(AF29*AH29*AP29*(1-AN29))/1000000)</f>
        <v>2.350088348972045E-3</v>
      </c>
      <c r="AT29">
        <v>22</v>
      </c>
    </row>
    <row r="30" spans="1:46" ht="57.6" x14ac:dyDescent="0.3">
      <c r="A30" s="2">
        <v>5</v>
      </c>
      <c r="B30" s="2" t="s">
        <v>21</v>
      </c>
      <c r="C30" s="3" t="s">
        <v>74</v>
      </c>
      <c r="D30" t="s">
        <v>75</v>
      </c>
      <c r="E30" s="3" t="s">
        <v>76</v>
      </c>
      <c r="F30" s="2" t="s">
        <v>77</v>
      </c>
      <c r="G30" s="2" t="s">
        <v>78</v>
      </c>
      <c r="H30" s="2" t="s">
        <v>79</v>
      </c>
      <c r="I30" s="2" t="s">
        <v>28</v>
      </c>
      <c r="J30" s="2">
        <v>180000</v>
      </c>
      <c r="K30" s="2" t="s">
        <v>29</v>
      </c>
      <c r="L30" s="4">
        <v>46227</v>
      </c>
      <c r="M30" s="2" t="s">
        <v>30</v>
      </c>
      <c r="N30" s="2" t="s">
        <v>80</v>
      </c>
      <c r="O30" s="2">
        <v>180000</v>
      </c>
      <c r="P30" s="2">
        <v>8.3350000000000009</v>
      </c>
      <c r="Q30" s="2">
        <v>19.03</v>
      </c>
      <c r="R30" s="2">
        <v>27.364000000000001</v>
      </c>
      <c r="S30" s="2" cm="1">
        <f t="array" ref="S30">_xlfn.IFS(A30=$AT$8,STL!$S$3,A30=$AT$9,STL!$S$4,A30=$AT$10,STL!$S$5,A30=$AT$11,STL!$S$6,A30=$AT$12,STL!$S$7,A30=$AT$13,STL!$S$8,A30=$AT$14,STL!$S$9,A30=$AT$15,STL!$S$10,A30=$AT$16,STL!$S$11,A30=$AT$17,STL!$S$12,A30=$AT$18,STL!$S$13,A30=$AT$19,STL!$S$14,A30=$AT$20,STL!$S$15,A30=$AT$21,STL!$S$16,A30=$AT$22,STL!$S$17,A30=$AT$23,STL!$S$18,A30=$AT$24,STL!$S$19,A30=$AT$25,STL!$S$20,A30=$AT$26,STL!$S$21,A30=$AT$27,STL!$S$22,A30=$AT$28,STL!$S$23,A30=$AT$29,STL!$S$24,A30=$AT$30,STL!$S$25,A30=$AT$31,STL!$S$26,A30=$AT$32,STL!$S$27,A30=$AT$33,STL!$S$28,A30=$AT$34,STL!$S$29,A30=$AT$35,STL!$S$30,A30=$AT$36,STL!$S$31,A30=$AT$37,STL!$S$32,A30=$AT$38,STL!$S$33,A30=$AT$39,STL!$S$34,A30=$AT$40,STL!$S$35,A30=$AT$41,STL!$S$36,A30=$AT$42,STL!$S$37,A30=$AT$43,STL!$S$38,A30=$AT$44,STL!$S$39,A30=$AT$45,STL!$S$40,A30=$AT$46,STL!$S$41,A30=$AT$47,STL!$S$42,A30=$AT$48,STL!S71,A30=$AT$49,STL!$S$44)</f>
        <v>6428.5714285714284</v>
      </c>
      <c r="T30" s="2">
        <v>58.308</v>
      </c>
      <c r="U30" s="2">
        <v>1.1950000000000001</v>
      </c>
      <c r="V30" s="2">
        <v>59.503</v>
      </c>
      <c r="W30" s="2" t="s">
        <v>81</v>
      </c>
      <c r="X30" s="2">
        <v>0.2</v>
      </c>
      <c r="Y30" s="2" t="s">
        <v>33</v>
      </c>
      <c r="Z30" s="2" t="s">
        <v>34</v>
      </c>
      <c r="AA30" s="2" t="s">
        <v>35</v>
      </c>
      <c r="AB30" s="2">
        <v>22216.689578000001</v>
      </c>
      <c r="AC30" s="2">
        <v>22.21669</v>
      </c>
      <c r="AD30" s="2">
        <v>5</v>
      </c>
      <c r="AE30" s="10" t="s">
        <v>307</v>
      </c>
      <c r="AF30" s="2">
        <f t="shared" si="0"/>
        <v>285643.15714285715</v>
      </c>
      <c r="AG30" s="2" cm="1">
        <f t="array" ref="AG30">_xlfn.IFS(D30="I",MIN('Datos pp I Región'!$K$7:$K$9),D30="II",MIN('Datos pp II Región'!$K$7:$K$9),D30="III",MIN('Datos pp III Región'!$K$7:$K$9),D30="IV",MIN('Datos pp IV Región'!$K$7:$K$9),D30="V",MIN('Datos pp V Región'!$K$7:$K$9),D30="RM",MIN('Datos pp RM'!$K$7:$K$9),D30="VI",MIN('Datos pp VI Región'!$K$7:$K$9))</f>
        <v>2</v>
      </c>
      <c r="AH30" s="2" cm="1">
        <f t="array" ref="AH30">_xlfn.IFS(Z30="Pavimentado",1-(AG30/(4*365)),Z30="No Pavimentado",1-(AG30/365))</f>
        <v>0.99863013698630132</v>
      </c>
      <c r="AI30" s="2" cm="1">
        <f t="array" ref="AI30">_xlfn.IFS(Z30="Pavimentado",8,Z30="No Pavimentado",R30)</f>
        <v>8</v>
      </c>
      <c r="AJ30" s="2">
        <v>0.15</v>
      </c>
      <c r="AK30" s="2">
        <v>0.62</v>
      </c>
      <c r="AL30" s="2">
        <v>0.15</v>
      </c>
      <c r="AM30" s="2">
        <v>1.5</v>
      </c>
      <c r="AN30" s="6"/>
      <c r="AO30" s="2" cm="1">
        <f t="array" ref="AO30">_xlfn.IFS($Z30=$AT$3,AJ30*($X30)^(0.91)*(8*1.1023)^1.02,$Z30=$AT$4,AL30*281.9*(8.5/12)^0.9*(4/2.72)^0.45)</f>
        <v>0.31939355285489546</v>
      </c>
      <c r="AP30" s="2" cm="1">
        <f t="array" ref="AP30">_xlfn.IFS($Z30=$AT$3,AK30*($X30)^(0.91)*(8*1.1023)^1.02,$Z30=$AT$4,AM30*281.9*(8.5/12)^0.9*(4/2.72)^0.45)</f>
        <v>1.3201600184669013</v>
      </c>
      <c r="AQ30" s="2" cm="1">
        <f t="array" ref="AQ30">_xlfn.IFS(Z30=$AT$3,(AF30*AO30*AH30)/1000000,Z30=$AT$4,(AF30*AH30*AO30*(1-AN30))/1000000)</f>
        <v>9.1107606667712726E-2</v>
      </c>
      <c r="AR30" s="2" cm="1">
        <f t="array" ref="AR30">_xlfn.IFS(Z30=$AT$3,(AF30*AP30*AH30)/1000000,Z30=$AT$4,(AF30*AH30*AP30*(1-AN30))/1000000)</f>
        <v>0.3765781075598793</v>
      </c>
      <c r="AT30">
        <v>23</v>
      </c>
    </row>
    <row r="31" spans="1:46" ht="57.6" x14ac:dyDescent="0.3">
      <c r="A31" s="2">
        <v>5</v>
      </c>
      <c r="B31" s="2" t="s">
        <v>21</v>
      </c>
      <c r="C31" s="3" t="s">
        <v>74</v>
      </c>
      <c r="D31" t="s">
        <v>75</v>
      </c>
      <c r="E31" s="3" t="s">
        <v>76</v>
      </c>
      <c r="F31" s="2" t="s">
        <v>77</v>
      </c>
      <c r="G31" s="2" t="s">
        <v>78</v>
      </c>
      <c r="H31" s="2" t="s">
        <v>79</v>
      </c>
      <c r="I31" s="2" t="s">
        <v>28</v>
      </c>
      <c r="J31" s="2">
        <v>180000</v>
      </c>
      <c r="K31" s="2" t="s">
        <v>29</v>
      </c>
      <c r="L31" s="4">
        <v>46227</v>
      </c>
      <c r="M31" s="2" t="s">
        <v>30</v>
      </c>
      <c r="N31" s="2" t="s">
        <v>80</v>
      </c>
      <c r="O31" s="2">
        <v>180000</v>
      </c>
      <c r="P31" s="2">
        <v>8.3350000000000009</v>
      </c>
      <c r="Q31" s="2">
        <v>19.03</v>
      </c>
      <c r="R31" s="2">
        <v>27.364000000000001</v>
      </c>
      <c r="S31" s="2" cm="1">
        <f t="array" ref="S31">_xlfn.IFS(A31=$AT$8,STL!$S$3,A31=$AT$9,STL!$S$4,A31=$AT$10,STL!$S$5,A31=$AT$11,STL!$S$6,A31=$AT$12,STL!$S$7,A31=$AT$13,STL!$S$8,A31=$AT$14,STL!$S$9,A31=$AT$15,STL!$S$10,A31=$AT$16,STL!$S$11,A31=$AT$17,STL!$S$12,A31=$AT$18,STL!$S$13,A31=$AT$19,STL!$S$14,A31=$AT$20,STL!$S$15,A31=$AT$21,STL!$S$16,A31=$AT$22,STL!$S$17,A31=$AT$23,STL!$S$18,A31=$AT$24,STL!$S$19,A31=$AT$25,STL!$S$20,A31=$AT$26,STL!$S$21,A31=$AT$27,STL!$S$22,A31=$AT$28,STL!$S$23,A31=$AT$29,STL!$S$24,A31=$AT$30,STL!$S$25,A31=$AT$31,STL!$S$26,A31=$AT$32,STL!$S$27,A31=$AT$33,STL!$S$28,A31=$AT$34,STL!$S$29,A31=$AT$35,STL!$S$30,A31=$AT$36,STL!$S$31,A31=$AT$37,STL!$S$32,A31=$AT$38,STL!$S$33,A31=$AT$39,STL!$S$34,A31=$AT$40,STL!$S$35,A31=$AT$41,STL!$S$36,A31=$AT$42,STL!$S$37,A31=$AT$43,STL!$S$38,A31=$AT$44,STL!$S$39,A31=$AT$45,STL!$S$40,A31=$AT$46,STL!$S$41,A31=$AT$47,STL!$S$42,A31=$AT$48,STL!S72,A31=$AT$49,STL!$S$44)</f>
        <v>6428.5714285714284</v>
      </c>
      <c r="T31" s="2">
        <v>58.308</v>
      </c>
      <c r="U31" s="2">
        <v>1.1950000000000001</v>
      </c>
      <c r="V31" s="2">
        <v>59.503</v>
      </c>
      <c r="W31" s="2" t="s">
        <v>82</v>
      </c>
      <c r="X31" s="2">
        <v>0.2</v>
      </c>
      <c r="Y31" s="2" t="s">
        <v>33</v>
      </c>
      <c r="Z31" s="2" t="s">
        <v>34</v>
      </c>
      <c r="AA31" s="2" t="s">
        <v>35</v>
      </c>
      <c r="AB31" s="2">
        <v>1339.6550090000001</v>
      </c>
      <c r="AC31" s="2">
        <v>1.339655</v>
      </c>
      <c r="AD31" s="2">
        <v>5</v>
      </c>
      <c r="AE31" s="10" t="s">
        <v>307</v>
      </c>
      <c r="AF31" s="2">
        <f t="shared" si="0"/>
        <v>17224.135714285716</v>
      </c>
      <c r="AG31" s="2" cm="1">
        <f t="array" ref="AG31">_xlfn.IFS(D31="I",MIN('Datos pp I Región'!$K$7:$K$9),D31="II",MIN('Datos pp II Región'!$K$7:$K$9),D31="III",MIN('Datos pp III Región'!$K$7:$K$9),D31="IV",MIN('Datos pp IV Región'!$K$7:$K$9),D31="V",MIN('Datos pp V Región'!$K$7:$K$9),D31="RM",MIN('Datos pp RM'!$K$7:$K$9),D31="VI",MIN('Datos pp VI Región'!$K$7:$K$9))</f>
        <v>2</v>
      </c>
      <c r="AH31" s="2" cm="1">
        <f t="array" ref="AH31">_xlfn.IFS(Z31="Pavimentado",1-(AG31/(4*365)),Z31="No Pavimentado",1-(AG31/365))</f>
        <v>0.99863013698630132</v>
      </c>
      <c r="AI31" s="2" cm="1">
        <f t="array" ref="AI31">_xlfn.IFS(Z31="Pavimentado",8,Z31="No Pavimentado",R31)</f>
        <v>8</v>
      </c>
      <c r="AJ31" s="6"/>
      <c r="AK31" s="6"/>
      <c r="AL31" s="6"/>
      <c r="AM31" s="2">
        <v>1.5</v>
      </c>
      <c r="AN31" s="6"/>
      <c r="AO31" s="2" cm="1">
        <f t="array" ref="AO31">_xlfn.IFS($Z31=$AT$3,AJ31*($X31)^(0.91)*(8*1.1023)^1.02,$Z31=$AT$4,AL31*281.9*(8.5/12)^0.9*(4/2.72)^0.45)</f>
        <v>0</v>
      </c>
      <c r="AP31" s="2" cm="1">
        <f t="array" ref="AP31">_xlfn.IFS($Z31=$AT$3,AK31*($X31)^(0.91)*(8*1.1023)^1.02,$Z31=$AT$4,AM31*281.9*(8.5/12)^0.9*(4/2.72)^0.45)</f>
        <v>0</v>
      </c>
      <c r="AQ31" s="2" cm="1">
        <f t="array" ref="AQ31">_xlfn.IFS(Z31=$AT$3,(AF31*AO31*AH31)/1000000,Z31=$AT$4,(AF31*AH31*AO31*(1-AN31))/1000000)</f>
        <v>0</v>
      </c>
      <c r="AR31" s="2" cm="1">
        <f t="array" ref="AR31">_xlfn.IFS(Z31=$AT$3,(AF31*AP31*AH31)/1000000,Z31=$AT$4,(AF31*AH31*AP31*(1-AN31))/1000000)</f>
        <v>0</v>
      </c>
      <c r="AT31">
        <v>24</v>
      </c>
    </row>
    <row r="32" spans="1:46" ht="57.6" x14ac:dyDescent="0.3">
      <c r="A32" s="2">
        <v>5</v>
      </c>
      <c r="B32" s="2" t="s">
        <v>21</v>
      </c>
      <c r="C32" s="3" t="s">
        <v>74</v>
      </c>
      <c r="D32" t="s">
        <v>75</v>
      </c>
      <c r="E32" s="3" t="s">
        <v>76</v>
      </c>
      <c r="F32" s="2" t="s">
        <v>77</v>
      </c>
      <c r="G32" s="2" t="s">
        <v>78</v>
      </c>
      <c r="H32" s="2" t="s">
        <v>79</v>
      </c>
      <c r="I32" s="2" t="s">
        <v>28</v>
      </c>
      <c r="J32" s="2">
        <v>180000</v>
      </c>
      <c r="K32" s="2" t="s">
        <v>29</v>
      </c>
      <c r="L32" s="4">
        <v>46227</v>
      </c>
      <c r="M32" s="2" t="s">
        <v>30</v>
      </c>
      <c r="N32" s="2" t="s">
        <v>80</v>
      </c>
      <c r="O32" s="2">
        <v>180000</v>
      </c>
      <c r="P32" s="2">
        <v>8.3350000000000009</v>
      </c>
      <c r="Q32" s="2">
        <v>19.03</v>
      </c>
      <c r="R32" s="2">
        <v>27.364000000000001</v>
      </c>
      <c r="S32" s="2" cm="1">
        <f t="array" ref="S32">_xlfn.IFS(A32=$AT$8,STL!$S$3,A32=$AT$9,STL!$S$4,A32=$AT$10,STL!$S$5,A32=$AT$11,STL!$S$6,A32=$AT$12,STL!$S$7,A32=$AT$13,STL!$S$8,A32=$AT$14,STL!$S$9,A32=$AT$15,STL!$S$10,A32=$AT$16,STL!$S$11,A32=$AT$17,STL!$S$12,A32=$AT$18,STL!$S$13,A32=$AT$19,STL!$S$14,A32=$AT$20,STL!$S$15,A32=$AT$21,STL!$S$16,A32=$AT$22,STL!$S$17,A32=$AT$23,STL!$S$18,A32=$AT$24,STL!$S$19,A32=$AT$25,STL!$S$20,A32=$AT$26,STL!$S$21,A32=$AT$27,STL!$S$22,A32=$AT$28,STL!$S$23,A32=$AT$29,STL!$S$24,A32=$AT$30,STL!$S$25,A32=$AT$31,STL!$S$26,A32=$AT$32,STL!$S$27,A32=$AT$33,STL!$S$28,A32=$AT$34,STL!$S$29,A32=$AT$35,STL!$S$30,A32=$AT$36,STL!$S$31,A32=$AT$37,STL!$S$32,A32=$AT$38,STL!$S$33,A32=$AT$39,STL!$S$34,A32=$AT$40,STL!$S$35,A32=$AT$41,STL!$S$36,A32=$AT$42,STL!$S$37,A32=$AT$43,STL!$S$38,A32=$AT$44,STL!$S$39,A32=$AT$45,STL!$S$40,A32=$AT$46,STL!$S$41,A32=$AT$47,STL!$S$42,A32=$AT$48,STL!S73,A32=$AT$49,STL!$S$44)</f>
        <v>6428.5714285714284</v>
      </c>
      <c r="T32" s="2">
        <v>58.308</v>
      </c>
      <c r="U32" s="2">
        <v>1.1950000000000001</v>
      </c>
      <c r="V32" s="2">
        <v>59.503</v>
      </c>
      <c r="W32" s="2" t="s">
        <v>83</v>
      </c>
      <c r="X32" s="2">
        <v>0.03</v>
      </c>
      <c r="Y32" s="2" t="s">
        <v>33</v>
      </c>
      <c r="Z32" s="2" t="s">
        <v>34</v>
      </c>
      <c r="AA32" s="2" t="s">
        <v>35</v>
      </c>
      <c r="AB32" s="2">
        <v>604.15082600000005</v>
      </c>
      <c r="AC32" s="2">
        <v>0.60415099999999999</v>
      </c>
      <c r="AD32" s="2">
        <v>5</v>
      </c>
      <c r="AE32" s="10" t="s">
        <v>307</v>
      </c>
      <c r="AF32" s="2">
        <f t="shared" si="0"/>
        <v>7767.6557142857137</v>
      </c>
      <c r="AG32" s="2" cm="1">
        <f t="array" ref="AG32">_xlfn.IFS(D32="I",MIN('Datos pp I Región'!$K$7:$K$9),D32="II",MIN('Datos pp II Región'!$K$7:$K$9),D32="III",MIN('Datos pp III Región'!$K$7:$K$9),D32="IV",MIN('Datos pp IV Región'!$K$7:$K$9),D32="V",MIN('Datos pp V Región'!$K$7:$K$9),D32="RM",MIN('Datos pp RM'!$K$7:$K$9),D32="VI",MIN('Datos pp VI Región'!$K$7:$K$9))</f>
        <v>2</v>
      </c>
      <c r="AH32" s="2" cm="1">
        <f t="array" ref="AH32">_xlfn.IFS(Z32="Pavimentado",1-(AG32/(4*365)),Z32="No Pavimentado",1-(AG32/365))</f>
        <v>0.99863013698630132</v>
      </c>
      <c r="AI32" s="2" cm="1">
        <f t="array" ref="AI32">_xlfn.IFS(Z32="Pavimentado",8,Z32="No Pavimentado",R32)</f>
        <v>8</v>
      </c>
      <c r="AJ32" s="6"/>
      <c r="AK32" s="6"/>
      <c r="AL32" s="6"/>
      <c r="AM32" s="2">
        <v>1.5</v>
      </c>
      <c r="AN32" s="6"/>
      <c r="AO32" s="2" cm="1">
        <f t="array" ref="AO32">_xlfn.IFS($Z32=$AT$3,AJ32*($X32)^(0.91)*(8*1.1023)^1.02,$Z32=$AT$4,AL32*281.9*(8.5/12)^0.9*(4/2.72)^0.45)</f>
        <v>0</v>
      </c>
      <c r="AP32" s="2" cm="1">
        <f t="array" ref="AP32">_xlfn.IFS($Z32=$AT$3,AK32*($X32)^(0.91)*(8*1.1023)^1.02,$Z32=$AT$4,AM32*281.9*(8.5/12)^0.9*(4/2.72)^0.45)</f>
        <v>0</v>
      </c>
      <c r="AQ32" s="2" cm="1">
        <f t="array" ref="AQ32">_xlfn.IFS(Z32=$AT$3,(AF32*AO32*AH32)/1000000,Z32=$AT$4,(AF32*AH32*AO32*(1-AN32))/1000000)</f>
        <v>0</v>
      </c>
      <c r="AR32" s="2" cm="1">
        <f t="array" ref="AR32">_xlfn.IFS(Z32=$AT$3,(AF32*AP32*AH32)/1000000,Z32=$AT$4,(AF32*AH32*AP32*(1-AN32))/1000000)</f>
        <v>0</v>
      </c>
      <c r="AT32">
        <v>25</v>
      </c>
    </row>
    <row r="33" spans="1:46" ht="57.6" x14ac:dyDescent="0.3">
      <c r="A33" s="2">
        <v>5</v>
      </c>
      <c r="B33" s="2" t="s">
        <v>21</v>
      </c>
      <c r="C33" s="3" t="s">
        <v>74</v>
      </c>
      <c r="D33" t="s">
        <v>75</v>
      </c>
      <c r="E33" s="3" t="s">
        <v>76</v>
      </c>
      <c r="F33" s="2" t="s">
        <v>77</v>
      </c>
      <c r="G33" s="2" t="s">
        <v>78</v>
      </c>
      <c r="H33" s="2" t="s">
        <v>79</v>
      </c>
      <c r="I33" s="2" t="s">
        <v>28</v>
      </c>
      <c r="J33" s="2">
        <v>180000</v>
      </c>
      <c r="K33" s="2" t="s">
        <v>29</v>
      </c>
      <c r="L33" s="4">
        <v>46227</v>
      </c>
      <c r="M33" s="2" t="s">
        <v>30</v>
      </c>
      <c r="N33" s="2" t="s">
        <v>80</v>
      </c>
      <c r="O33" s="2">
        <v>180000</v>
      </c>
      <c r="P33" s="2">
        <v>8.3350000000000009</v>
      </c>
      <c r="Q33" s="2">
        <v>19.03</v>
      </c>
      <c r="R33" s="2">
        <v>27.364000000000001</v>
      </c>
      <c r="S33" s="2" cm="1">
        <f t="array" ref="S33">_xlfn.IFS(A33=$AT$8,STL!$S$3,A33=$AT$9,STL!$S$4,A33=$AT$10,STL!$S$5,A33=$AT$11,STL!$S$6,A33=$AT$12,STL!$S$7,A33=$AT$13,STL!$S$8,A33=$AT$14,STL!$S$9,A33=$AT$15,STL!$S$10,A33=$AT$16,STL!$S$11,A33=$AT$17,STL!$S$12,A33=$AT$18,STL!$S$13,A33=$AT$19,STL!$S$14,A33=$AT$20,STL!$S$15,A33=$AT$21,STL!$S$16,A33=$AT$22,STL!$S$17,A33=$AT$23,STL!$S$18,A33=$AT$24,STL!$S$19,A33=$AT$25,STL!$S$20,A33=$AT$26,STL!$S$21,A33=$AT$27,STL!$S$22,A33=$AT$28,STL!$S$23,A33=$AT$29,STL!$S$24,A33=$AT$30,STL!$S$25,A33=$AT$31,STL!$S$26,A33=$AT$32,STL!$S$27,A33=$AT$33,STL!$S$28,A33=$AT$34,STL!$S$29,A33=$AT$35,STL!$S$30,A33=$AT$36,STL!$S$31,A33=$AT$37,STL!$S$32,A33=$AT$38,STL!$S$33,A33=$AT$39,STL!$S$34,A33=$AT$40,STL!$S$35,A33=$AT$41,STL!$S$36,A33=$AT$42,STL!$S$37,A33=$AT$43,STL!$S$38,A33=$AT$44,STL!$S$39,A33=$AT$45,STL!$S$40,A33=$AT$46,STL!$S$41,A33=$AT$47,STL!$S$42,A33=$AT$48,STL!S74,A33=$AT$49,STL!$S$44)</f>
        <v>6428.5714285714284</v>
      </c>
      <c r="T33" s="2">
        <v>58.308</v>
      </c>
      <c r="U33" s="2">
        <v>1.1950000000000001</v>
      </c>
      <c r="V33" s="2">
        <v>59.503</v>
      </c>
      <c r="W33" s="2" t="s">
        <v>83</v>
      </c>
      <c r="X33" s="2">
        <v>0.03</v>
      </c>
      <c r="Y33" s="2" t="s">
        <v>33</v>
      </c>
      <c r="Z33" s="2" t="s">
        <v>34</v>
      </c>
      <c r="AA33" s="2" t="s">
        <v>35</v>
      </c>
      <c r="AB33" s="2">
        <v>15381.191052</v>
      </c>
      <c r="AC33" s="2">
        <v>15.381190999999999</v>
      </c>
      <c r="AD33" s="2">
        <v>5</v>
      </c>
      <c r="AE33" s="10" t="s">
        <v>307</v>
      </c>
      <c r="AF33" s="2">
        <f t="shared" si="0"/>
        <v>197758.16999999998</v>
      </c>
      <c r="AG33" s="2" cm="1">
        <f t="array" ref="AG33">_xlfn.IFS(D33="I",MIN('Datos pp I Región'!$K$7:$K$9),D33="II",MIN('Datos pp II Región'!$K$7:$K$9),D33="III",MIN('Datos pp III Región'!$K$7:$K$9),D33="IV",MIN('Datos pp IV Región'!$K$7:$K$9),D33="V",MIN('Datos pp V Región'!$K$7:$K$9),D33="RM",MIN('Datos pp RM'!$K$7:$K$9),D33="VI",MIN('Datos pp VI Región'!$K$7:$K$9))</f>
        <v>2</v>
      </c>
      <c r="AH33" s="2" cm="1">
        <f t="array" ref="AH33">_xlfn.IFS(Z33="Pavimentado",1-(AG33/(4*365)),Z33="No Pavimentado",1-(AG33/365))</f>
        <v>0.99863013698630132</v>
      </c>
      <c r="AI33" s="2" cm="1">
        <f t="array" ref="AI33">_xlfn.IFS(Z33="Pavimentado",8,Z33="No Pavimentado",R33)</f>
        <v>8</v>
      </c>
      <c r="AJ33" s="6"/>
      <c r="AK33" s="6"/>
      <c r="AL33" s="6"/>
      <c r="AM33" s="2">
        <v>1.5</v>
      </c>
      <c r="AN33" s="6"/>
      <c r="AO33" s="2" cm="1">
        <f t="array" ref="AO33">_xlfn.IFS($Z33=$AT$3,AJ33*($X33)^(0.91)*(8*1.1023)^1.02,$Z33=$AT$4,AL33*281.9*(8.5/12)^0.9*(4/2.72)^0.45)</f>
        <v>0</v>
      </c>
      <c r="AP33" s="2" cm="1">
        <f t="array" ref="AP33">_xlfn.IFS($Z33=$AT$3,AK33*($X33)^(0.91)*(8*1.1023)^1.02,$Z33=$AT$4,AM33*281.9*(8.5/12)^0.9*(4/2.72)^0.45)</f>
        <v>0</v>
      </c>
      <c r="AQ33" s="2" cm="1">
        <f t="array" ref="AQ33">_xlfn.IFS(Z33=$AT$3,(AF33*AO33*AH33)/1000000,Z33=$AT$4,(AF33*AH33*AO33*(1-AN33))/1000000)</f>
        <v>0</v>
      </c>
      <c r="AR33" s="2" cm="1">
        <f t="array" ref="AR33">_xlfn.IFS(Z33=$AT$3,(AF33*AP33*AH33)/1000000,Z33=$AT$4,(AF33*AH33*AP33*(1-AN33))/1000000)</f>
        <v>0</v>
      </c>
      <c r="AT33">
        <v>26</v>
      </c>
    </row>
    <row r="34" spans="1:46" ht="57.6" x14ac:dyDescent="0.3">
      <c r="A34" s="2">
        <v>5</v>
      </c>
      <c r="B34" s="2" t="s">
        <v>21</v>
      </c>
      <c r="C34" s="3" t="s">
        <v>74</v>
      </c>
      <c r="D34" t="s">
        <v>75</v>
      </c>
      <c r="E34" s="3" t="s">
        <v>76</v>
      </c>
      <c r="F34" s="2" t="s">
        <v>77</v>
      </c>
      <c r="G34" s="2" t="s">
        <v>78</v>
      </c>
      <c r="H34" s="2" t="s">
        <v>79</v>
      </c>
      <c r="I34" s="2" t="s">
        <v>28</v>
      </c>
      <c r="J34" s="2">
        <v>180000</v>
      </c>
      <c r="K34" s="2" t="s">
        <v>29</v>
      </c>
      <c r="L34" s="4">
        <v>46227</v>
      </c>
      <c r="M34" s="2" t="s">
        <v>30</v>
      </c>
      <c r="N34" s="2" t="s">
        <v>80</v>
      </c>
      <c r="O34" s="2">
        <v>180000</v>
      </c>
      <c r="P34" s="2">
        <v>8.3350000000000009</v>
      </c>
      <c r="Q34" s="2">
        <v>19.03</v>
      </c>
      <c r="R34" s="2">
        <v>27.364000000000001</v>
      </c>
      <c r="S34" s="2" cm="1">
        <f t="array" ref="S34">_xlfn.IFS(A34=$AT$8,STL!$S$3,A34=$AT$9,STL!$S$4,A34=$AT$10,STL!$S$5,A34=$AT$11,STL!$S$6,A34=$AT$12,STL!$S$7,A34=$AT$13,STL!$S$8,A34=$AT$14,STL!$S$9,A34=$AT$15,STL!$S$10,A34=$AT$16,STL!$S$11,A34=$AT$17,STL!$S$12,A34=$AT$18,STL!$S$13,A34=$AT$19,STL!$S$14,A34=$AT$20,STL!$S$15,A34=$AT$21,STL!$S$16,A34=$AT$22,STL!$S$17,A34=$AT$23,STL!$S$18,A34=$AT$24,STL!$S$19,A34=$AT$25,STL!$S$20,A34=$AT$26,STL!$S$21,A34=$AT$27,STL!$S$22,A34=$AT$28,STL!$S$23,A34=$AT$29,STL!$S$24,A34=$AT$30,STL!$S$25,A34=$AT$31,STL!$S$26,A34=$AT$32,STL!$S$27,A34=$AT$33,STL!$S$28,A34=$AT$34,STL!$S$29,A34=$AT$35,STL!$S$30,A34=$AT$36,STL!$S$31,A34=$AT$37,STL!$S$32,A34=$AT$38,STL!$S$33,A34=$AT$39,STL!$S$34,A34=$AT$40,STL!$S$35,A34=$AT$41,STL!$S$36,A34=$AT$42,STL!$S$37,A34=$AT$43,STL!$S$38,A34=$AT$44,STL!$S$39,A34=$AT$45,STL!$S$40,A34=$AT$46,STL!$S$41,A34=$AT$47,STL!$S$42,A34=$AT$48,STL!S75,A34=$AT$49,STL!$S$44)</f>
        <v>6428.5714285714284</v>
      </c>
      <c r="T34" s="2">
        <v>58.308</v>
      </c>
      <c r="U34" s="2">
        <v>1.1950000000000001</v>
      </c>
      <c r="V34" s="2">
        <v>59.503</v>
      </c>
      <c r="W34" s="2" t="s">
        <v>84</v>
      </c>
      <c r="X34" s="2">
        <v>0.2</v>
      </c>
      <c r="Y34" s="2" t="s">
        <v>33</v>
      </c>
      <c r="Z34" s="2" t="s">
        <v>34</v>
      </c>
      <c r="AA34" s="2" t="s">
        <v>35</v>
      </c>
      <c r="AB34" s="2">
        <v>16488.551564000001</v>
      </c>
      <c r="AC34" s="2">
        <v>16.488551999999999</v>
      </c>
      <c r="AD34" s="2">
        <v>5</v>
      </c>
      <c r="AE34" s="10" t="s">
        <v>307</v>
      </c>
      <c r="AF34" s="2">
        <f t="shared" si="0"/>
        <v>211995.66857142854</v>
      </c>
      <c r="AG34" s="2" cm="1">
        <f t="array" ref="AG34">_xlfn.IFS(D34="I",MIN('Datos pp I Región'!$K$7:$K$9),D34="II",MIN('Datos pp II Región'!$K$7:$K$9),D34="III",MIN('Datos pp III Región'!$K$7:$K$9),D34="IV",MIN('Datos pp IV Región'!$K$7:$K$9),D34="V",MIN('Datos pp V Región'!$K$7:$K$9),D34="RM",MIN('Datos pp RM'!$K$7:$K$9),D34="VI",MIN('Datos pp VI Región'!$K$7:$K$9))</f>
        <v>2</v>
      </c>
      <c r="AH34" s="2" cm="1">
        <f t="array" ref="AH34">_xlfn.IFS(Z34="Pavimentado",1-(AG34/(4*365)),Z34="No Pavimentado",1-(AG34/365))</f>
        <v>0.99863013698630132</v>
      </c>
      <c r="AI34" s="2" cm="1">
        <f t="array" ref="AI34">_xlfn.IFS(Z34="Pavimentado",8,Z34="No Pavimentado",R34)</f>
        <v>8</v>
      </c>
      <c r="AJ34" s="6"/>
      <c r="AK34" s="6"/>
      <c r="AL34" s="6"/>
      <c r="AM34" s="2">
        <v>1.5</v>
      </c>
      <c r="AN34" s="6"/>
      <c r="AO34" s="2" cm="1">
        <f t="array" ref="AO34">_xlfn.IFS($Z34=$AT$3,AJ34*($X34)^(0.91)*(8*1.1023)^1.02,$Z34=$AT$4,AL34*281.9*(8.5/12)^0.9*(4/2.72)^0.45)</f>
        <v>0</v>
      </c>
      <c r="AP34" s="2" cm="1">
        <f t="array" ref="AP34">_xlfn.IFS($Z34=$AT$3,AK34*($X34)^(0.91)*(8*1.1023)^1.02,$Z34=$AT$4,AM34*281.9*(8.5/12)^0.9*(4/2.72)^0.45)</f>
        <v>0</v>
      </c>
      <c r="AQ34" s="2" cm="1">
        <f t="array" ref="AQ34">_xlfn.IFS(Z34=$AT$3,(AF34*AO34*AH34)/1000000,Z34=$AT$4,(AF34*AH34*AO34*(1-AN34))/1000000)</f>
        <v>0</v>
      </c>
      <c r="AR34" s="2" cm="1">
        <f t="array" ref="AR34">_xlfn.IFS(Z34=$AT$3,(AF34*AP34*AH34)/1000000,Z34=$AT$4,(AF34*AH34*AP34*(1-AN34))/1000000)</f>
        <v>0</v>
      </c>
      <c r="AT34">
        <v>27</v>
      </c>
    </row>
    <row r="35" spans="1:46" ht="57.6" x14ac:dyDescent="0.3">
      <c r="A35" s="2">
        <v>5</v>
      </c>
      <c r="B35" s="2" t="s">
        <v>21</v>
      </c>
      <c r="C35" s="3" t="s">
        <v>74</v>
      </c>
      <c r="D35" t="s">
        <v>75</v>
      </c>
      <c r="E35" s="3" t="s">
        <v>76</v>
      </c>
      <c r="F35" s="2" t="s">
        <v>77</v>
      </c>
      <c r="G35" s="2" t="s">
        <v>78</v>
      </c>
      <c r="H35" s="2" t="s">
        <v>79</v>
      </c>
      <c r="I35" s="2" t="s">
        <v>28</v>
      </c>
      <c r="J35" s="2">
        <v>180000</v>
      </c>
      <c r="K35" s="2" t="s">
        <v>29</v>
      </c>
      <c r="L35" s="4">
        <v>46227</v>
      </c>
      <c r="M35" s="2" t="s">
        <v>30</v>
      </c>
      <c r="N35" s="2" t="s">
        <v>80</v>
      </c>
      <c r="O35" s="2">
        <v>180000</v>
      </c>
      <c r="P35" s="2">
        <v>8.3350000000000009</v>
      </c>
      <c r="Q35" s="2">
        <v>19.03</v>
      </c>
      <c r="R35" s="2">
        <v>27.364000000000001</v>
      </c>
      <c r="S35" s="2" cm="1">
        <f t="array" ref="S35">_xlfn.IFS(A35=$AT$8,STL!$S$3,A35=$AT$9,STL!$S$4,A35=$AT$10,STL!$S$5,A35=$AT$11,STL!$S$6,A35=$AT$12,STL!$S$7,A35=$AT$13,STL!$S$8,A35=$AT$14,STL!$S$9,A35=$AT$15,STL!$S$10,A35=$AT$16,STL!$S$11,A35=$AT$17,STL!$S$12,A35=$AT$18,STL!$S$13,A35=$AT$19,STL!$S$14,A35=$AT$20,STL!$S$15,A35=$AT$21,STL!$S$16,A35=$AT$22,STL!$S$17,A35=$AT$23,STL!$S$18,A35=$AT$24,STL!$S$19,A35=$AT$25,STL!$S$20,A35=$AT$26,STL!$S$21,A35=$AT$27,STL!$S$22,A35=$AT$28,STL!$S$23,A35=$AT$29,STL!$S$24,A35=$AT$30,STL!$S$25,A35=$AT$31,STL!$S$26,A35=$AT$32,STL!$S$27,A35=$AT$33,STL!$S$28,A35=$AT$34,STL!$S$29,A35=$AT$35,STL!$S$30,A35=$AT$36,STL!$S$31,A35=$AT$37,STL!$S$32,A35=$AT$38,STL!$S$33,A35=$AT$39,STL!$S$34,A35=$AT$40,STL!$S$35,A35=$AT$41,STL!$S$36,A35=$AT$42,STL!$S$37,A35=$AT$43,STL!$S$38,A35=$AT$44,STL!$S$39,A35=$AT$45,STL!$S$40,A35=$AT$46,STL!$S$41,A35=$AT$47,STL!$S$42,A35=$AT$48,STL!S76,A35=$AT$49,STL!$S$44)</f>
        <v>6428.5714285714284</v>
      </c>
      <c r="T35" s="2">
        <v>58.308</v>
      </c>
      <c r="U35" s="2">
        <v>1.1950000000000001</v>
      </c>
      <c r="V35" s="2">
        <v>59.503</v>
      </c>
      <c r="W35" s="2" t="s">
        <v>85</v>
      </c>
      <c r="X35" s="2">
        <v>0.2</v>
      </c>
      <c r="Y35" s="2" t="s">
        <v>33</v>
      </c>
      <c r="Z35" s="2" t="s">
        <v>34</v>
      </c>
      <c r="AA35" s="2" t="s">
        <v>35</v>
      </c>
      <c r="AB35" s="2">
        <v>2339.123689</v>
      </c>
      <c r="AC35" s="2">
        <v>2.339124</v>
      </c>
      <c r="AD35" s="2">
        <v>5</v>
      </c>
      <c r="AE35" s="10" t="s">
        <v>307</v>
      </c>
      <c r="AF35" s="2">
        <f t="shared" si="0"/>
        <v>30074.451428571429</v>
      </c>
      <c r="AG35" s="2" cm="1">
        <f t="array" ref="AG35">_xlfn.IFS(D35="I",MIN('Datos pp I Región'!$K$7:$K$9),D35="II",MIN('Datos pp II Región'!$K$7:$K$9),D35="III",MIN('Datos pp III Región'!$K$7:$K$9),D35="IV",MIN('Datos pp IV Región'!$K$7:$K$9),D35="V",MIN('Datos pp V Región'!$K$7:$K$9),D35="RM",MIN('Datos pp RM'!$K$7:$K$9),D35="VI",MIN('Datos pp VI Región'!$K$7:$K$9))</f>
        <v>2</v>
      </c>
      <c r="AH35" s="2" cm="1">
        <f t="array" ref="AH35">_xlfn.IFS(Z35="Pavimentado",1-(AG35/(4*365)),Z35="No Pavimentado",1-(AG35/365))</f>
        <v>0.99863013698630132</v>
      </c>
      <c r="AI35" s="2" cm="1">
        <f t="array" ref="AI35">_xlfn.IFS(Z35="Pavimentado",8,Z35="No Pavimentado",R35)</f>
        <v>8</v>
      </c>
      <c r="AJ35" s="6"/>
      <c r="AK35" s="6"/>
      <c r="AL35" s="6"/>
      <c r="AM35" s="2">
        <v>1.5</v>
      </c>
      <c r="AN35" s="6"/>
      <c r="AO35" s="2" cm="1">
        <f t="array" ref="AO35">_xlfn.IFS($Z35=$AT$3,AJ35*($X35)^(0.91)*(8*1.1023)^1.02,$Z35=$AT$4,AL35*281.9*(8.5/12)^0.9*(4/2.72)^0.45)</f>
        <v>0</v>
      </c>
      <c r="AP35" s="2" cm="1">
        <f t="array" ref="AP35">_xlfn.IFS($Z35=$AT$3,AK35*($X35)^(0.91)*(8*1.1023)^1.02,$Z35=$AT$4,AM35*281.9*(8.5/12)^0.9*(4/2.72)^0.45)</f>
        <v>0</v>
      </c>
      <c r="AQ35" s="2" cm="1">
        <f t="array" ref="AQ35">_xlfn.IFS(Z35=$AT$3,(AF35*AO35*AH35)/1000000,Z35=$AT$4,(AF35*AH35*AO35*(1-AN35))/1000000)</f>
        <v>0</v>
      </c>
      <c r="AR35" s="2" cm="1">
        <f t="array" ref="AR35">_xlfn.IFS(Z35=$AT$3,(AF35*AP35*AH35)/1000000,Z35=$AT$4,(AF35*AH35*AP35*(1-AN35))/1000000)</f>
        <v>0</v>
      </c>
      <c r="AT35">
        <v>28</v>
      </c>
    </row>
    <row r="36" spans="1:46" ht="57.6" x14ac:dyDescent="0.3">
      <c r="A36" s="2">
        <v>5</v>
      </c>
      <c r="B36" s="2" t="s">
        <v>21</v>
      </c>
      <c r="C36" s="3" t="s">
        <v>74</v>
      </c>
      <c r="D36" t="s">
        <v>75</v>
      </c>
      <c r="E36" s="3" t="s">
        <v>76</v>
      </c>
      <c r="F36" s="2" t="s">
        <v>77</v>
      </c>
      <c r="G36" s="2" t="s">
        <v>78</v>
      </c>
      <c r="H36" s="2" t="s">
        <v>79</v>
      </c>
      <c r="I36" s="2" t="s">
        <v>28</v>
      </c>
      <c r="J36" s="2">
        <v>180000</v>
      </c>
      <c r="K36" s="2" t="s">
        <v>29</v>
      </c>
      <c r="L36" s="4">
        <v>46227</v>
      </c>
      <c r="M36" s="2" t="s">
        <v>30</v>
      </c>
      <c r="N36" s="2" t="s">
        <v>80</v>
      </c>
      <c r="O36" s="2">
        <v>180000</v>
      </c>
      <c r="P36" s="2">
        <v>8.3350000000000009</v>
      </c>
      <c r="Q36" s="2">
        <v>19.03</v>
      </c>
      <c r="R36" s="2">
        <v>27.364000000000001</v>
      </c>
      <c r="S36" s="2" cm="1">
        <f t="array" ref="S36">_xlfn.IFS(A36=$AT$8,STL!$S$3,A36=$AT$9,STL!$S$4,A36=$AT$10,STL!$S$5,A36=$AT$11,STL!$S$6,A36=$AT$12,STL!$S$7,A36=$AT$13,STL!$S$8,A36=$AT$14,STL!$S$9,A36=$AT$15,STL!$S$10,A36=$AT$16,STL!$S$11,A36=$AT$17,STL!$S$12,A36=$AT$18,STL!$S$13,A36=$AT$19,STL!$S$14,A36=$AT$20,STL!$S$15,A36=$AT$21,STL!$S$16,A36=$AT$22,STL!$S$17,A36=$AT$23,STL!$S$18,A36=$AT$24,STL!$S$19,A36=$AT$25,STL!$S$20,A36=$AT$26,STL!$S$21,A36=$AT$27,STL!$S$22,A36=$AT$28,STL!$S$23,A36=$AT$29,STL!$S$24,A36=$AT$30,STL!$S$25,A36=$AT$31,STL!$S$26,A36=$AT$32,STL!$S$27,A36=$AT$33,STL!$S$28,A36=$AT$34,STL!$S$29,A36=$AT$35,STL!$S$30,A36=$AT$36,STL!$S$31,A36=$AT$37,STL!$S$32,A36=$AT$38,STL!$S$33,A36=$AT$39,STL!$S$34,A36=$AT$40,STL!$S$35,A36=$AT$41,STL!$S$36,A36=$AT$42,STL!$S$37,A36=$AT$43,STL!$S$38,A36=$AT$44,STL!$S$39,A36=$AT$45,STL!$S$40,A36=$AT$46,STL!$S$41,A36=$AT$47,STL!$S$42,A36=$AT$48,STL!S77,A36=$AT$49,STL!$S$44)</f>
        <v>6428.5714285714284</v>
      </c>
      <c r="T36" s="2">
        <v>58.308</v>
      </c>
      <c r="U36" s="2">
        <v>1.1950000000000001</v>
      </c>
      <c r="V36" s="2">
        <v>59.503</v>
      </c>
      <c r="W36" s="2" t="s">
        <v>86</v>
      </c>
      <c r="X36" s="2">
        <v>0.2</v>
      </c>
      <c r="Y36" s="2" t="s">
        <v>33</v>
      </c>
      <c r="Z36" s="2" t="s">
        <v>34</v>
      </c>
      <c r="AA36" s="2" t="s">
        <v>35</v>
      </c>
      <c r="AB36" s="2">
        <v>1248.409465</v>
      </c>
      <c r="AC36" s="2">
        <v>1.2484090000000001</v>
      </c>
      <c r="AD36" s="2">
        <v>5</v>
      </c>
      <c r="AE36" s="10" t="s">
        <v>307</v>
      </c>
      <c r="AF36" s="2">
        <f t="shared" si="0"/>
        <v>16050.972857142859</v>
      </c>
      <c r="AG36" s="2" cm="1">
        <f t="array" ref="AG36">_xlfn.IFS(D36="I",MIN('Datos pp I Región'!$K$7:$K$9),D36="II",MIN('Datos pp II Región'!$K$7:$K$9),D36="III",MIN('Datos pp III Región'!$K$7:$K$9),D36="IV",MIN('Datos pp IV Región'!$K$7:$K$9),D36="V",MIN('Datos pp V Región'!$K$7:$K$9),D36="RM",MIN('Datos pp RM'!$K$7:$K$9),D36="VI",MIN('Datos pp VI Región'!$K$7:$K$9))</f>
        <v>2</v>
      </c>
      <c r="AH36" s="2" cm="1">
        <f t="array" ref="AH36">_xlfn.IFS(Z36="Pavimentado",1-(AG36/(4*365)),Z36="No Pavimentado",1-(AG36/365))</f>
        <v>0.99863013698630132</v>
      </c>
      <c r="AI36" s="2" cm="1">
        <f t="array" ref="AI36">_xlfn.IFS(Z36="Pavimentado",8,Z36="No Pavimentado",R36)</f>
        <v>8</v>
      </c>
      <c r="AJ36" s="6"/>
      <c r="AK36" s="6"/>
      <c r="AL36" s="6"/>
      <c r="AM36" s="2">
        <v>1.5</v>
      </c>
      <c r="AN36" s="6"/>
      <c r="AO36" s="2" cm="1">
        <f t="array" ref="AO36">_xlfn.IFS($Z36=$AT$3,AJ36*($X36)^(0.91)*(8*1.1023)^1.02,$Z36=$AT$4,AL36*281.9*(8.5/12)^0.9*(4/2.72)^0.45)</f>
        <v>0</v>
      </c>
      <c r="AP36" s="2" cm="1">
        <f t="array" ref="AP36">_xlfn.IFS($Z36=$AT$3,AK36*($X36)^(0.91)*(8*1.1023)^1.02,$Z36=$AT$4,AM36*281.9*(8.5/12)^0.9*(4/2.72)^0.45)</f>
        <v>0</v>
      </c>
      <c r="AQ36" s="2" cm="1">
        <f t="array" ref="AQ36">_xlfn.IFS(Z36=$AT$3,(AF36*AO36*AH36)/1000000,Z36=$AT$4,(AF36*AH36*AO36*(1-AN36))/1000000)</f>
        <v>0</v>
      </c>
      <c r="AR36" s="2" cm="1">
        <f t="array" ref="AR36">_xlfn.IFS(Z36=$AT$3,(AF36*AP36*AH36)/1000000,Z36=$AT$4,(AF36*AH36*AP36*(1-AN36))/1000000)</f>
        <v>0</v>
      </c>
      <c r="AT36">
        <v>29</v>
      </c>
    </row>
    <row r="37" spans="1:46" ht="43.2" x14ac:dyDescent="0.3">
      <c r="A37" s="2">
        <v>6</v>
      </c>
      <c r="B37" s="2" t="s">
        <v>21</v>
      </c>
      <c r="C37" s="3" t="s">
        <v>74</v>
      </c>
      <c r="D37" t="s">
        <v>75</v>
      </c>
      <c r="E37" s="3" t="s">
        <v>87</v>
      </c>
      <c r="F37" s="2" t="s">
        <v>88</v>
      </c>
      <c r="G37" s="2" t="s">
        <v>89</v>
      </c>
      <c r="H37" s="2" t="s">
        <v>79</v>
      </c>
      <c r="I37" s="2" t="s">
        <v>28</v>
      </c>
      <c r="J37" s="2" t="s">
        <v>90</v>
      </c>
      <c r="K37" s="2" t="s">
        <v>29</v>
      </c>
      <c r="L37" s="4">
        <v>46227</v>
      </c>
      <c r="M37" s="2" t="s">
        <v>30</v>
      </c>
      <c r="N37" s="2" t="s">
        <v>80</v>
      </c>
      <c r="O37" s="2">
        <v>50000</v>
      </c>
      <c r="P37" s="2">
        <v>8.3350000000000009</v>
      </c>
      <c r="Q37" s="2">
        <v>19.03</v>
      </c>
      <c r="R37" s="2">
        <v>27.364000000000001</v>
      </c>
      <c r="S37" s="2" cm="1">
        <f t="array" ref="S37">_xlfn.IFS(A37=$AT$8,STL!$S$3,A37=$AT$9,STL!$S$4,A37=$AT$10,STL!$S$5,A37=$AT$11,STL!$S$6,A37=$AT$12,STL!$S$7,A37=$AT$13,STL!$S$8,A37=$AT$14,STL!$S$9,A37=$AT$15,STL!$S$10,A37=$AT$16,STL!$S$11,A37=$AT$17,STL!$S$12,A37=$AT$18,STL!$S$13,A37=$AT$19,STL!$S$14,A37=$AT$20,STL!$S$15,A37=$AT$21,STL!$S$16,A37=$AT$22,STL!$S$17,A37=$AT$23,STL!$S$18,A37=$AT$24,STL!$S$19,A37=$AT$25,STL!$S$20,A37=$AT$26,STL!$S$21,A37=$AT$27,STL!$S$22,A37=$AT$28,STL!$S$23,A37=$AT$29,STL!$S$24,A37=$AT$30,STL!$S$25,A37=$AT$31,STL!$S$26,A37=$AT$32,STL!$S$27,A37=$AT$33,STL!$S$28,A37=$AT$34,STL!$S$29,A37=$AT$35,STL!$S$30,A37=$AT$36,STL!$S$31,A37=$AT$37,STL!$S$32,A37=$AT$38,STL!$S$33,A37=$AT$39,STL!$S$34,A37=$AT$40,STL!$S$35,A37=$AT$41,STL!$S$36,A37=$AT$42,STL!$S$37,A37=$AT$43,STL!$S$38,A37=$AT$44,STL!$S$39,A37=$AT$45,STL!$S$40,A37=$AT$46,STL!$S$41,A37=$AT$47,STL!$S$42,A37=$AT$48,STL!S78,A37=$AT$49,STL!$S$44)</f>
        <v>1785.7142857142858</v>
      </c>
      <c r="T37" s="2">
        <v>184.83099999999999</v>
      </c>
      <c r="U37" s="2">
        <v>1.248</v>
      </c>
      <c r="V37" s="2">
        <v>186.07900000000001</v>
      </c>
      <c r="W37" s="2" t="s">
        <v>91</v>
      </c>
      <c r="X37" s="2">
        <v>0.2</v>
      </c>
      <c r="Y37" s="2" t="s">
        <v>33</v>
      </c>
      <c r="Z37" s="2" t="s">
        <v>34</v>
      </c>
      <c r="AA37" s="2" t="s">
        <v>35</v>
      </c>
      <c r="AB37" s="2">
        <v>109079.41721100001</v>
      </c>
      <c r="AC37" s="2">
        <v>109.07941700000001</v>
      </c>
      <c r="AD37" s="2">
        <v>6</v>
      </c>
      <c r="AE37" s="10" t="s">
        <v>307</v>
      </c>
      <c r="AF37" s="2">
        <f t="shared" si="0"/>
        <v>389569.34642857144</v>
      </c>
      <c r="AG37" s="2" cm="1">
        <f t="array" ref="AG37">_xlfn.IFS(D37="I",MIN('Datos pp I Región'!$K$7:$K$9),D37="II",MIN('Datos pp II Región'!$K$7:$K$9),D37="III",MIN('Datos pp III Región'!$K$7:$K$9),D37="IV",MIN('Datos pp IV Región'!$K$7:$K$9),D37="V",MIN('Datos pp V Región'!$K$7:$K$9),D37="RM",MIN('Datos pp RM'!$K$7:$K$9),D37="VI",MIN('Datos pp VI Región'!$K$7:$K$9))</f>
        <v>2</v>
      </c>
      <c r="AH37" s="2"/>
      <c r="AI37" s="2" cm="1">
        <f t="array" ref="AI37">_xlfn.IFS(Z37="Pavimentado",8,Z37="No Pavimentado",R37)</f>
        <v>8</v>
      </c>
      <c r="AJ37" s="6"/>
      <c r="AK37" s="6"/>
      <c r="AL37" s="6"/>
      <c r="AM37" s="2">
        <v>1.5</v>
      </c>
      <c r="AN37" s="6"/>
      <c r="AO37" s="2" cm="1">
        <f t="array" ref="AO37">_xlfn.IFS($Z37=$AT$3,AJ37*($X37)^(0.91)*(8*1.1023)^1.02,$Z37=$AT$4,AL37*281.9*(8.5/12)^0.9*(4/2.72)^0.45)</f>
        <v>0</v>
      </c>
      <c r="AP37" s="2" cm="1">
        <f t="array" ref="AP37">_xlfn.IFS($Z37=$AT$3,AK37*($X37)^(0.91)*(8*1.1023)^1.02,$Z37=$AT$4,AM37*281.9*(8.5/12)^0.9*(4/2.72)^0.45)</f>
        <v>0</v>
      </c>
      <c r="AQ37" s="2" cm="1">
        <f t="array" ref="AQ37">_xlfn.IFS(Z37=$AT$3,(AF37*AO37*AH37)/1000000,Z37=$AT$4,(AF37*AH37*AO37*(1-AN37))/1000000)</f>
        <v>0</v>
      </c>
      <c r="AR37" s="2" cm="1">
        <f t="array" ref="AR37">_xlfn.IFS(Z37=$AT$3,(AF37*AP37*AH37)/1000000,Z37=$AT$4,(AF37*AH37*AP37*(1-AN37))/1000000)</f>
        <v>0</v>
      </c>
      <c r="AT37">
        <v>30</v>
      </c>
    </row>
    <row r="38" spans="1:46" ht="43.2" x14ac:dyDescent="0.3">
      <c r="A38" s="2">
        <v>6</v>
      </c>
      <c r="B38" s="2" t="s">
        <v>21</v>
      </c>
      <c r="C38" s="3" t="s">
        <v>74</v>
      </c>
      <c r="D38" t="s">
        <v>75</v>
      </c>
      <c r="E38" s="3" t="s">
        <v>87</v>
      </c>
      <c r="F38" s="2" t="s">
        <v>88</v>
      </c>
      <c r="G38" s="2" t="s">
        <v>89</v>
      </c>
      <c r="H38" s="2" t="s">
        <v>79</v>
      </c>
      <c r="I38" s="2" t="s">
        <v>28</v>
      </c>
      <c r="J38" s="2" t="s">
        <v>90</v>
      </c>
      <c r="K38" s="2" t="s">
        <v>29</v>
      </c>
      <c r="L38" s="4">
        <v>46227</v>
      </c>
      <c r="M38" s="2" t="s">
        <v>30</v>
      </c>
      <c r="N38" s="2" t="s">
        <v>80</v>
      </c>
      <c r="O38" s="2">
        <v>50000</v>
      </c>
      <c r="P38" s="2">
        <v>8.3350000000000009</v>
      </c>
      <c r="Q38" s="2">
        <v>19.03</v>
      </c>
      <c r="R38" s="2">
        <v>27.364000000000001</v>
      </c>
      <c r="S38" s="2" cm="1">
        <f t="array" ref="S38">_xlfn.IFS(A38=$AT$8,STL!$S$3,A38=$AT$9,STL!$S$4,A38=$AT$10,STL!$S$5,A38=$AT$11,STL!$S$6,A38=$AT$12,STL!$S$7,A38=$AT$13,STL!$S$8,A38=$AT$14,STL!$S$9,A38=$AT$15,STL!$S$10,A38=$AT$16,STL!$S$11,A38=$AT$17,STL!$S$12,A38=$AT$18,STL!$S$13,A38=$AT$19,STL!$S$14,A38=$AT$20,STL!$S$15,A38=$AT$21,STL!$S$16,A38=$AT$22,STL!$S$17,A38=$AT$23,STL!$S$18,A38=$AT$24,STL!$S$19,A38=$AT$25,STL!$S$20,A38=$AT$26,STL!$S$21,A38=$AT$27,STL!$S$22,A38=$AT$28,STL!$S$23,A38=$AT$29,STL!$S$24,A38=$AT$30,STL!$S$25,A38=$AT$31,STL!$S$26,A38=$AT$32,STL!$S$27,A38=$AT$33,STL!$S$28,A38=$AT$34,STL!$S$29,A38=$AT$35,STL!$S$30,A38=$AT$36,STL!$S$31,A38=$AT$37,STL!$S$32,A38=$AT$38,STL!$S$33,A38=$AT$39,STL!$S$34,A38=$AT$40,STL!$S$35,A38=$AT$41,STL!$S$36,A38=$AT$42,STL!$S$37,A38=$AT$43,STL!$S$38,A38=$AT$44,STL!$S$39,A38=$AT$45,STL!$S$40,A38=$AT$46,STL!$S$41,A38=$AT$47,STL!$S$42,A38=$AT$48,STL!S79,A38=$AT$49,STL!$S$44)</f>
        <v>1785.7142857142858</v>
      </c>
      <c r="T38" s="2">
        <v>184.83099999999999</v>
      </c>
      <c r="U38" s="2">
        <v>1.248</v>
      </c>
      <c r="V38" s="2">
        <v>186.07900000000001</v>
      </c>
      <c r="W38" s="2" t="s">
        <v>92</v>
      </c>
      <c r="X38" s="2">
        <v>0.2</v>
      </c>
      <c r="Y38" s="2" t="s">
        <v>33</v>
      </c>
      <c r="Z38" s="2" t="s">
        <v>34</v>
      </c>
      <c r="AA38" s="2" t="s">
        <v>35</v>
      </c>
      <c r="AB38" s="2">
        <v>1448.5814310000001</v>
      </c>
      <c r="AC38" s="2">
        <v>1.4485809999999999</v>
      </c>
      <c r="AD38" s="2">
        <v>6</v>
      </c>
      <c r="AE38" s="10" t="s">
        <v>307</v>
      </c>
      <c r="AF38" s="2">
        <f t="shared" si="0"/>
        <v>5173.5035714285714</v>
      </c>
      <c r="AG38" s="2" cm="1">
        <f t="array" ref="AG38">_xlfn.IFS(D38="I",MIN('Datos pp I Región'!$K$7:$K$9),D38="II",MIN('Datos pp II Región'!$K$7:$K$9),D38="III",MIN('Datos pp III Región'!$K$7:$K$9),D38="IV",MIN('Datos pp IV Región'!$K$7:$K$9),D38="V",MIN('Datos pp V Región'!$K$7:$K$9),D38="RM",MIN('Datos pp RM'!$K$7:$K$9),D38="VI",MIN('Datos pp VI Región'!$K$7:$K$9))</f>
        <v>2</v>
      </c>
      <c r="AH38" s="2"/>
      <c r="AI38" s="2" cm="1">
        <f t="array" ref="AI38">_xlfn.IFS(Z38="Pavimentado",8,Z38="No Pavimentado",R38)</f>
        <v>8</v>
      </c>
      <c r="AJ38" s="6"/>
      <c r="AK38" s="6"/>
      <c r="AL38" s="6"/>
      <c r="AM38" s="2">
        <v>1.5</v>
      </c>
      <c r="AN38" s="6"/>
      <c r="AO38" s="2" cm="1">
        <f t="array" ref="AO38">_xlfn.IFS($Z38=$AT$3,AJ38*($X38)^(0.91)*(8*1.1023)^1.02,$Z38=$AT$4,AL38*281.9*(8.5/12)^0.9*(4/2.72)^0.45)</f>
        <v>0</v>
      </c>
      <c r="AP38" s="2" cm="1">
        <f t="array" ref="AP38">_xlfn.IFS($Z38=$AT$3,AK38*($X38)^(0.91)*(8*1.1023)^1.02,$Z38=$AT$4,AM38*281.9*(8.5/12)^0.9*(4/2.72)^0.45)</f>
        <v>0</v>
      </c>
      <c r="AQ38" s="2" cm="1">
        <f t="array" ref="AQ38">_xlfn.IFS(Z38=$AT$3,(AF38*AO38*AH38)/1000000,Z38=$AT$4,(AF38*AH38*AO38*(1-AN38))/1000000)</f>
        <v>0</v>
      </c>
      <c r="AR38" s="2" cm="1">
        <f t="array" ref="AR38">_xlfn.IFS(Z38=$AT$3,(AF38*AP38*AH38)/1000000,Z38=$AT$4,(AF38*AH38*AP38*(1-AN38))/1000000)</f>
        <v>0</v>
      </c>
      <c r="AT38">
        <v>31</v>
      </c>
    </row>
    <row r="39" spans="1:46" ht="43.2" x14ac:dyDescent="0.3">
      <c r="A39" s="2">
        <v>6</v>
      </c>
      <c r="B39" s="2" t="s">
        <v>21</v>
      </c>
      <c r="C39" s="3" t="s">
        <v>74</v>
      </c>
      <c r="D39" t="s">
        <v>75</v>
      </c>
      <c r="E39" s="3" t="s">
        <v>87</v>
      </c>
      <c r="F39" s="2" t="s">
        <v>88</v>
      </c>
      <c r="G39" s="2" t="s">
        <v>89</v>
      </c>
      <c r="H39" s="2" t="s">
        <v>79</v>
      </c>
      <c r="I39" s="2" t="s">
        <v>28</v>
      </c>
      <c r="J39" s="2" t="s">
        <v>90</v>
      </c>
      <c r="K39" s="2" t="s">
        <v>29</v>
      </c>
      <c r="L39" s="4">
        <v>46227</v>
      </c>
      <c r="M39" s="2" t="s">
        <v>30</v>
      </c>
      <c r="N39" s="2" t="s">
        <v>80</v>
      </c>
      <c r="O39" s="2">
        <v>50000</v>
      </c>
      <c r="P39" s="2">
        <v>8.3350000000000009</v>
      </c>
      <c r="Q39" s="2">
        <v>19.03</v>
      </c>
      <c r="R39" s="2">
        <v>27.364000000000001</v>
      </c>
      <c r="S39" s="2" cm="1">
        <f t="array" ref="S39">_xlfn.IFS(A39=$AT$8,STL!$S$3,A39=$AT$9,STL!$S$4,A39=$AT$10,STL!$S$5,A39=$AT$11,STL!$S$6,A39=$AT$12,STL!$S$7,A39=$AT$13,STL!$S$8,A39=$AT$14,STL!$S$9,A39=$AT$15,STL!$S$10,A39=$AT$16,STL!$S$11,A39=$AT$17,STL!$S$12,A39=$AT$18,STL!$S$13,A39=$AT$19,STL!$S$14,A39=$AT$20,STL!$S$15,A39=$AT$21,STL!$S$16,A39=$AT$22,STL!$S$17,A39=$AT$23,STL!$S$18,A39=$AT$24,STL!$S$19,A39=$AT$25,STL!$S$20,A39=$AT$26,STL!$S$21,A39=$AT$27,STL!$S$22,A39=$AT$28,STL!$S$23,A39=$AT$29,STL!$S$24,A39=$AT$30,STL!$S$25,A39=$AT$31,STL!$S$26,A39=$AT$32,STL!$S$27,A39=$AT$33,STL!$S$28,A39=$AT$34,STL!$S$29,A39=$AT$35,STL!$S$30,A39=$AT$36,STL!$S$31,A39=$AT$37,STL!$S$32,A39=$AT$38,STL!$S$33,A39=$AT$39,STL!$S$34,A39=$AT$40,STL!$S$35,A39=$AT$41,STL!$S$36,A39=$AT$42,STL!$S$37,A39=$AT$43,STL!$S$38,A39=$AT$44,STL!$S$39,A39=$AT$45,STL!$S$40,A39=$AT$46,STL!$S$41,A39=$AT$47,STL!$S$42,A39=$AT$48,STL!S80,A39=$AT$49,STL!$S$44)</f>
        <v>1785.7142857142858</v>
      </c>
      <c r="T39" s="2">
        <v>184.83099999999999</v>
      </c>
      <c r="U39" s="2">
        <v>1.248</v>
      </c>
      <c r="V39" s="2">
        <v>186.07900000000001</v>
      </c>
      <c r="W39" s="2" t="s">
        <v>93</v>
      </c>
      <c r="X39" s="2">
        <v>0.2</v>
      </c>
      <c r="Y39" s="2" t="s">
        <v>33</v>
      </c>
      <c r="Z39" s="2" t="s">
        <v>34</v>
      </c>
      <c r="AA39" s="2" t="s">
        <v>35</v>
      </c>
      <c r="AB39" s="2">
        <v>627.31019900000001</v>
      </c>
      <c r="AC39" s="2">
        <v>0.62731000000000003</v>
      </c>
      <c r="AD39" s="2">
        <v>6</v>
      </c>
      <c r="AE39" s="10" t="s">
        <v>307</v>
      </c>
      <c r="AF39" s="2">
        <f t="shared" si="0"/>
        <v>2240.3928571428573</v>
      </c>
      <c r="AG39" s="2" cm="1">
        <f t="array" ref="AG39">_xlfn.IFS(D39="I",MIN('Datos pp I Región'!$K$7:$K$9),D39="II",MIN('Datos pp II Región'!$K$7:$K$9),D39="III",MIN('Datos pp III Región'!$K$7:$K$9),D39="IV",MIN('Datos pp IV Región'!$K$7:$K$9),D39="V",MIN('Datos pp V Región'!$K$7:$K$9),D39="RM",MIN('Datos pp RM'!$K$7:$K$9),D39="VI",MIN('Datos pp VI Región'!$K$7:$K$9))</f>
        <v>2</v>
      </c>
      <c r="AH39" s="2"/>
      <c r="AI39" s="6"/>
      <c r="AJ39" s="6"/>
      <c r="AK39" s="6"/>
      <c r="AL39" s="6"/>
      <c r="AM39" s="2">
        <v>1.5</v>
      </c>
      <c r="AN39" s="6"/>
      <c r="AO39" s="2" cm="1">
        <f t="array" ref="AO39">_xlfn.IFS($Z39=$AT$3,AJ39*($X39)^(0.91)*(8*1.1023)^1.02,$Z39=$AT$4,AL39*281.9*(8.5/12)^0.9*(4/2.72)^0.45)</f>
        <v>0</v>
      </c>
      <c r="AP39" s="2" cm="1">
        <f t="array" ref="AP39">_xlfn.IFS($Z39=$AT$3,AK39*($X39)^(0.91)*(8*1.1023)^1.02,$Z39=$AT$4,AM39*281.9*(8.5/12)^0.9*(4/2.72)^0.45)</f>
        <v>0</v>
      </c>
      <c r="AQ39" s="2" cm="1">
        <f t="array" ref="AQ39">_xlfn.IFS(Z39=$AT$3,(AF39*AO39*AH39)/1000000,Z39=$AT$4,(AF39*AH39*AO39*(1-AN39))/1000000)</f>
        <v>0</v>
      </c>
      <c r="AR39" s="2" cm="1">
        <f t="array" ref="AR39">_xlfn.IFS(Z39=$AT$3,(AF39*AP39*AH39)/1000000,Z39=$AT$4,(AF39*AH39*AP39*(1-AN39))/1000000)</f>
        <v>0</v>
      </c>
      <c r="AT39">
        <v>32</v>
      </c>
    </row>
    <row r="40" spans="1:46" ht="43.2" x14ac:dyDescent="0.3">
      <c r="A40" s="2">
        <v>6</v>
      </c>
      <c r="B40" s="2" t="s">
        <v>21</v>
      </c>
      <c r="C40" s="3" t="s">
        <v>74</v>
      </c>
      <c r="D40" t="s">
        <v>75</v>
      </c>
      <c r="E40" s="3" t="s">
        <v>87</v>
      </c>
      <c r="F40" s="2" t="s">
        <v>88</v>
      </c>
      <c r="G40" s="2" t="s">
        <v>89</v>
      </c>
      <c r="H40" s="2" t="s">
        <v>79</v>
      </c>
      <c r="I40" s="2" t="s">
        <v>28</v>
      </c>
      <c r="J40" s="2" t="s">
        <v>90</v>
      </c>
      <c r="K40" s="2" t="s">
        <v>29</v>
      </c>
      <c r="L40" s="4">
        <v>46227</v>
      </c>
      <c r="M40" s="2" t="s">
        <v>30</v>
      </c>
      <c r="N40" s="2" t="s">
        <v>80</v>
      </c>
      <c r="O40" s="2">
        <v>50000</v>
      </c>
      <c r="P40" s="2">
        <v>8.3350000000000009</v>
      </c>
      <c r="Q40" s="2">
        <v>19.03</v>
      </c>
      <c r="R40" s="2">
        <v>27.364000000000001</v>
      </c>
      <c r="S40" s="2" cm="1">
        <f t="array" ref="S40">_xlfn.IFS(A40=$AT$8,STL!$S$3,A40=$AT$9,STL!$S$4,A40=$AT$10,STL!$S$5,A40=$AT$11,STL!$S$6,A40=$AT$12,STL!$S$7,A40=$AT$13,STL!$S$8,A40=$AT$14,STL!$S$9,A40=$AT$15,STL!$S$10,A40=$AT$16,STL!$S$11,A40=$AT$17,STL!$S$12,A40=$AT$18,STL!$S$13,A40=$AT$19,STL!$S$14,A40=$AT$20,STL!$S$15,A40=$AT$21,STL!$S$16,A40=$AT$22,STL!$S$17,A40=$AT$23,STL!$S$18,A40=$AT$24,STL!$S$19,A40=$AT$25,STL!$S$20,A40=$AT$26,STL!$S$21,A40=$AT$27,STL!$S$22,A40=$AT$28,STL!$S$23,A40=$AT$29,STL!$S$24,A40=$AT$30,STL!$S$25,A40=$AT$31,STL!$S$26,A40=$AT$32,STL!$S$27,A40=$AT$33,STL!$S$28,A40=$AT$34,STL!$S$29,A40=$AT$35,STL!$S$30,A40=$AT$36,STL!$S$31,A40=$AT$37,STL!$S$32,A40=$AT$38,STL!$S$33,A40=$AT$39,STL!$S$34,A40=$AT$40,STL!$S$35,A40=$AT$41,STL!$S$36,A40=$AT$42,STL!$S$37,A40=$AT$43,STL!$S$38,A40=$AT$44,STL!$S$39,A40=$AT$45,STL!$S$40,A40=$AT$46,STL!$S$41,A40=$AT$47,STL!$S$42,A40=$AT$48,STL!S81,A40=$AT$49,STL!$S$44)</f>
        <v>1785.7142857142858</v>
      </c>
      <c r="T40" s="2">
        <v>184.83099999999999</v>
      </c>
      <c r="U40" s="2">
        <v>1.248</v>
      </c>
      <c r="V40" s="2">
        <v>186.07900000000001</v>
      </c>
      <c r="W40" s="2" t="s">
        <v>94</v>
      </c>
      <c r="X40" s="2">
        <v>0.2</v>
      </c>
      <c r="Y40" s="2" t="s">
        <v>33</v>
      </c>
      <c r="Z40" s="2" t="s">
        <v>34</v>
      </c>
      <c r="AA40" s="2" t="s">
        <v>35</v>
      </c>
      <c r="AB40" s="2">
        <v>16269.211329</v>
      </c>
      <c r="AC40" s="2">
        <v>16.269210999999999</v>
      </c>
      <c r="AD40" s="2">
        <v>6</v>
      </c>
      <c r="AE40" s="10" t="s">
        <v>307</v>
      </c>
      <c r="AF40" s="2">
        <f t="shared" si="0"/>
        <v>58104.324999999997</v>
      </c>
      <c r="AG40" s="2" cm="1">
        <f t="array" ref="AG40">_xlfn.IFS(D40="I",MIN('Datos pp I Región'!$K$7:$K$9),D40="II",MIN('Datos pp II Región'!$K$7:$K$9),D40="III",MIN('Datos pp III Región'!$K$7:$K$9),D40="IV",MIN('Datos pp IV Región'!$K$7:$K$9),D40="V",MIN('Datos pp V Región'!$K$7:$K$9),D40="RM",MIN('Datos pp RM'!$K$7:$K$9),D40="VI",MIN('Datos pp VI Región'!$K$7:$K$9))</f>
        <v>2</v>
      </c>
      <c r="AH40" s="2"/>
      <c r="AI40" s="6"/>
      <c r="AJ40" s="6"/>
      <c r="AK40" s="6"/>
      <c r="AL40" s="6"/>
      <c r="AM40" s="2">
        <v>1.5</v>
      </c>
      <c r="AN40" s="6"/>
      <c r="AO40" s="2" cm="1">
        <f t="array" ref="AO40">_xlfn.IFS($Z40=$AT$3,AJ40*($X40)^(0.91)*(8*1.1023)^1.02,$Z40=$AT$4,AL40*281.9*(8.5/12)^0.9*(4/2.72)^0.45)</f>
        <v>0</v>
      </c>
      <c r="AP40" s="2" cm="1">
        <f t="array" ref="AP40">_xlfn.IFS($Z40=$AT$3,AK40*($X40)^(0.91)*(8*1.1023)^1.02,$Z40=$AT$4,AM40*281.9*(8.5/12)^0.9*(4/2.72)^0.45)</f>
        <v>0</v>
      </c>
      <c r="AQ40" s="2" cm="1">
        <f t="array" ref="AQ40">_xlfn.IFS(Z40=$AT$3,(AF40*AO40*AH40)/1000000,Z40=$AT$4,(AF40*AH40*AO40*(1-AN40))/1000000)</f>
        <v>0</v>
      </c>
      <c r="AR40" s="2" cm="1">
        <f t="array" ref="AR40">_xlfn.IFS(Z40=$AT$3,(AF40*AP40*AH40)/1000000,Z40=$AT$4,(AF40*AH40*AP40*(1-AN40))/1000000)</f>
        <v>0</v>
      </c>
      <c r="AT40">
        <v>33</v>
      </c>
    </row>
    <row r="41" spans="1:46" ht="43.2" x14ac:dyDescent="0.3">
      <c r="A41" s="2">
        <v>6</v>
      </c>
      <c r="B41" s="2" t="s">
        <v>21</v>
      </c>
      <c r="C41" s="3" t="s">
        <v>74</v>
      </c>
      <c r="D41" t="s">
        <v>75</v>
      </c>
      <c r="E41" s="3" t="s">
        <v>87</v>
      </c>
      <c r="F41" s="2" t="s">
        <v>88</v>
      </c>
      <c r="G41" s="2" t="s">
        <v>89</v>
      </c>
      <c r="H41" s="2" t="s">
        <v>79</v>
      </c>
      <c r="I41" s="2" t="s">
        <v>28</v>
      </c>
      <c r="J41" s="2" t="s">
        <v>90</v>
      </c>
      <c r="K41" s="2" t="s">
        <v>29</v>
      </c>
      <c r="L41" s="4">
        <v>46227</v>
      </c>
      <c r="M41" s="2" t="s">
        <v>30</v>
      </c>
      <c r="N41" s="2" t="s">
        <v>80</v>
      </c>
      <c r="O41" s="2">
        <v>50000</v>
      </c>
      <c r="P41" s="2">
        <v>8.3350000000000009</v>
      </c>
      <c r="Q41" s="2">
        <v>19.03</v>
      </c>
      <c r="R41" s="2">
        <v>27.364000000000001</v>
      </c>
      <c r="S41" s="2" cm="1">
        <f t="array" ref="S41">_xlfn.IFS(A41=$AT$8,STL!$S$3,A41=$AT$9,STL!$S$4,A41=$AT$10,STL!$S$5,A41=$AT$11,STL!$S$6,A41=$AT$12,STL!$S$7,A41=$AT$13,STL!$S$8,A41=$AT$14,STL!$S$9,A41=$AT$15,STL!$S$10,A41=$AT$16,STL!$S$11,A41=$AT$17,STL!$S$12,A41=$AT$18,STL!$S$13,A41=$AT$19,STL!$S$14,A41=$AT$20,STL!$S$15,A41=$AT$21,STL!$S$16,A41=$AT$22,STL!$S$17,A41=$AT$23,STL!$S$18,A41=$AT$24,STL!$S$19,A41=$AT$25,STL!$S$20,A41=$AT$26,STL!$S$21,A41=$AT$27,STL!$S$22,A41=$AT$28,STL!$S$23,A41=$AT$29,STL!$S$24,A41=$AT$30,STL!$S$25,A41=$AT$31,STL!$S$26,A41=$AT$32,STL!$S$27,A41=$AT$33,STL!$S$28,A41=$AT$34,STL!$S$29,A41=$AT$35,STL!$S$30,A41=$AT$36,STL!$S$31,A41=$AT$37,STL!$S$32,A41=$AT$38,STL!$S$33,A41=$AT$39,STL!$S$34,A41=$AT$40,STL!$S$35,A41=$AT$41,STL!$S$36,A41=$AT$42,STL!$S$37,A41=$AT$43,STL!$S$38,A41=$AT$44,STL!$S$39,A41=$AT$45,STL!$S$40,A41=$AT$46,STL!$S$41,A41=$AT$47,STL!$S$42,A41=$AT$48,STL!S82,A41=$AT$49,STL!$S$44)</f>
        <v>1785.7142857142858</v>
      </c>
      <c r="T41" s="2">
        <v>184.83099999999999</v>
      </c>
      <c r="U41" s="2">
        <v>1.248</v>
      </c>
      <c r="V41" s="2">
        <v>186.07900000000001</v>
      </c>
      <c r="W41" s="2" t="s">
        <v>95</v>
      </c>
      <c r="X41" s="2">
        <v>0.2</v>
      </c>
      <c r="Y41" s="2" t="s">
        <v>33</v>
      </c>
      <c r="Z41" s="2" t="s">
        <v>34</v>
      </c>
      <c r="AA41" s="2" t="s">
        <v>35</v>
      </c>
      <c r="AB41" s="2">
        <v>5155.9731689999999</v>
      </c>
      <c r="AC41" s="2">
        <v>5.1559730000000004</v>
      </c>
      <c r="AD41" s="2">
        <v>6</v>
      </c>
      <c r="AE41" s="10" t="s">
        <v>307</v>
      </c>
      <c r="AF41" s="2">
        <f t="shared" si="0"/>
        <v>18414.189285714288</v>
      </c>
      <c r="AG41" s="2" cm="1">
        <f t="array" ref="AG41">_xlfn.IFS(D41="I",MIN('Datos pp I Región'!$K$7:$K$9),D41="II",MIN('Datos pp II Región'!$K$7:$K$9),D41="III",MIN('Datos pp III Región'!$K$7:$K$9),D41="IV",MIN('Datos pp IV Región'!$K$7:$K$9),D41="V",MIN('Datos pp V Región'!$K$7:$K$9),D41="RM",MIN('Datos pp RM'!$K$7:$K$9),D41="VI",MIN('Datos pp VI Región'!$K$7:$K$9))</f>
        <v>2</v>
      </c>
      <c r="AH41" s="2"/>
      <c r="AI41" s="6"/>
      <c r="AJ41" s="6"/>
      <c r="AK41" s="6"/>
      <c r="AL41" s="6"/>
      <c r="AM41" s="2">
        <v>1.5</v>
      </c>
      <c r="AN41" s="6"/>
      <c r="AO41" s="2" cm="1">
        <f t="array" ref="AO41">_xlfn.IFS($Z41=$AT$3,AJ41*($X41)^(0.91)*(8*1.1023)^1.02,$Z41=$AT$4,AL41*281.9*(8.5/12)^0.9*(4/2.72)^0.45)</f>
        <v>0</v>
      </c>
      <c r="AP41" s="2" cm="1">
        <f t="array" ref="AP41">_xlfn.IFS($Z41=$AT$3,AK41*($X41)^(0.91)*(8*1.1023)^1.02,$Z41=$AT$4,AM41*281.9*(8.5/12)^0.9*(4/2.72)^0.45)</f>
        <v>0</v>
      </c>
      <c r="AQ41" s="2" cm="1">
        <f t="array" ref="AQ41">_xlfn.IFS(Z41=$AT$3,(AF41*AO41*AH41)/1000000,Z41=$AT$4,(AF41*AH41*AO41*(1-AN41))/1000000)</f>
        <v>0</v>
      </c>
      <c r="AR41" s="2" cm="1">
        <f t="array" ref="AR41">_xlfn.IFS(Z41=$AT$3,(AF41*AP41*AH41)/1000000,Z41=$AT$4,(AF41*AH41*AP41*(1-AN41))/1000000)</f>
        <v>0</v>
      </c>
      <c r="AT41">
        <v>34</v>
      </c>
    </row>
    <row r="42" spans="1:46" ht="43.2" x14ac:dyDescent="0.3">
      <c r="A42" s="2">
        <v>6</v>
      </c>
      <c r="B42" s="2" t="s">
        <v>21</v>
      </c>
      <c r="C42" s="3" t="s">
        <v>74</v>
      </c>
      <c r="D42" t="s">
        <v>75</v>
      </c>
      <c r="E42" s="3" t="s">
        <v>87</v>
      </c>
      <c r="F42" s="2" t="s">
        <v>88</v>
      </c>
      <c r="G42" s="2" t="s">
        <v>89</v>
      </c>
      <c r="H42" s="2" t="s">
        <v>79</v>
      </c>
      <c r="I42" s="2" t="s">
        <v>28</v>
      </c>
      <c r="J42" s="2" t="s">
        <v>90</v>
      </c>
      <c r="K42" s="2" t="s">
        <v>29</v>
      </c>
      <c r="L42" s="4">
        <v>46227</v>
      </c>
      <c r="M42" s="2" t="s">
        <v>30</v>
      </c>
      <c r="N42" s="2" t="s">
        <v>80</v>
      </c>
      <c r="O42" s="2">
        <v>50000</v>
      </c>
      <c r="P42" s="2">
        <v>8.3350000000000009</v>
      </c>
      <c r="Q42" s="2">
        <v>19.03</v>
      </c>
      <c r="R42" s="2">
        <v>27.364000000000001</v>
      </c>
      <c r="S42" s="2" cm="1">
        <f t="array" ref="S42">_xlfn.IFS(A42=$AT$8,STL!$S$3,A42=$AT$9,STL!$S$4,A42=$AT$10,STL!$S$5,A42=$AT$11,STL!$S$6,A42=$AT$12,STL!$S$7,A42=$AT$13,STL!$S$8,A42=$AT$14,STL!$S$9,A42=$AT$15,STL!$S$10,A42=$AT$16,STL!$S$11,A42=$AT$17,STL!$S$12,A42=$AT$18,STL!$S$13,A42=$AT$19,STL!$S$14,A42=$AT$20,STL!$S$15,A42=$AT$21,STL!$S$16,A42=$AT$22,STL!$S$17,A42=$AT$23,STL!$S$18,A42=$AT$24,STL!$S$19,A42=$AT$25,STL!$S$20,A42=$AT$26,STL!$S$21,A42=$AT$27,STL!$S$22,A42=$AT$28,STL!$S$23,A42=$AT$29,STL!$S$24,A42=$AT$30,STL!$S$25,A42=$AT$31,STL!$S$26,A42=$AT$32,STL!$S$27,A42=$AT$33,STL!$S$28,A42=$AT$34,STL!$S$29,A42=$AT$35,STL!$S$30,A42=$AT$36,STL!$S$31,A42=$AT$37,STL!$S$32,A42=$AT$38,STL!$S$33,A42=$AT$39,STL!$S$34,A42=$AT$40,STL!$S$35,A42=$AT$41,STL!$S$36,A42=$AT$42,STL!$S$37,A42=$AT$43,STL!$S$38,A42=$AT$44,STL!$S$39,A42=$AT$45,STL!$S$40,A42=$AT$46,STL!$S$41,A42=$AT$47,STL!$S$42,A42=$AT$48,STL!S83,A42=$AT$49,STL!$S$44)</f>
        <v>1785.7142857142858</v>
      </c>
      <c r="T42" s="2">
        <v>184.83099999999999</v>
      </c>
      <c r="U42" s="2">
        <v>1.248</v>
      </c>
      <c r="V42" s="2">
        <v>186.07900000000001</v>
      </c>
      <c r="W42" s="2" t="s">
        <v>96</v>
      </c>
      <c r="X42" s="2">
        <v>0.2</v>
      </c>
      <c r="Y42" s="2" t="s">
        <v>33</v>
      </c>
      <c r="Z42" s="2" t="s">
        <v>34</v>
      </c>
      <c r="AA42" s="2" t="s">
        <v>35</v>
      </c>
      <c r="AB42" s="2">
        <v>12987.257462</v>
      </c>
      <c r="AC42" s="2">
        <v>12.987257</v>
      </c>
      <c r="AD42" s="2">
        <v>6</v>
      </c>
      <c r="AE42" s="10" t="s">
        <v>307</v>
      </c>
      <c r="AF42" s="2">
        <f t="shared" si="0"/>
        <v>46383.060714285712</v>
      </c>
      <c r="AG42" s="2" cm="1">
        <f t="array" ref="AG42">_xlfn.IFS(D42="I",MIN('Datos pp I Región'!$K$7:$K$9),D42="II",MIN('Datos pp II Región'!$K$7:$K$9),D42="III",MIN('Datos pp III Región'!$K$7:$K$9),D42="IV",MIN('Datos pp IV Región'!$K$7:$K$9),D42="V",MIN('Datos pp V Región'!$K$7:$K$9),D42="RM",MIN('Datos pp RM'!$K$7:$K$9),D42="VI",MIN('Datos pp VI Región'!$K$7:$K$9))</f>
        <v>2</v>
      </c>
      <c r="AH42" s="2"/>
      <c r="AI42" s="6"/>
      <c r="AJ42" s="6"/>
      <c r="AK42" s="6"/>
      <c r="AL42" s="6"/>
      <c r="AM42" s="2">
        <v>1.5</v>
      </c>
      <c r="AN42" s="6"/>
      <c r="AO42" s="2" cm="1">
        <f t="array" ref="AO42">_xlfn.IFS($Z42=$AT$3,AJ42*($X42)^(0.91)*(8*1.1023)^1.02,$Z42=$AT$4,AL42*281.9*(8.5/12)^0.9*(4/2.72)^0.45)</f>
        <v>0</v>
      </c>
      <c r="AP42" s="2" cm="1">
        <f t="array" ref="AP42">_xlfn.IFS($Z42=$AT$3,AK42*($X42)^(0.91)*(8*1.1023)^1.02,$Z42=$AT$4,AM42*281.9*(8.5/12)^0.9*(4/2.72)^0.45)</f>
        <v>0</v>
      </c>
      <c r="AQ42" s="2" cm="1">
        <f t="array" ref="AQ42">_xlfn.IFS(Z42=$AT$3,(AF42*AO42*AH42)/1000000,Z42=$AT$4,(AF42*AH42*AO42*(1-AN42))/1000000)</f>
        <v>0</v>
      </c>
      <c r="AR42" s="2" cm="1">
        <f t="array" ref="AR42">_xlfn.IFS(Z42=$AT$3,(AF42*AP42*AH42)/1000000,Z42=$AT$4,(AF42*AH42*AP42*(1-AN42))/1000000)</f>
        <v>0</v>
      </c>
      <c r="AT42">
        <v>35</v>
      </c>
    </row>
    <row r="43" spans="1:46" ht="43.2" x14ac:dyDescent="0.3">
      <c r="A43" s="2">
        <v>6</v>
      </c>
      <c r="B43" s="2" t="s">
        <v>21</v>
      </c>
      <c r="C43" s="3" t="s">
        <v>74</v>
      </c>
      <c r="D43" t="s">
        <v>75</v>
      </c>
      <c r="E43" s="3" t="s">
        <v>87</v>
      </c>
      <c r="F43" s="2" t="s">
        <v>88</v>
      </c>
      <c r="G43" s="2" t="s">
        <v>89</v>
      </c>
      <c r="H43" s="2" t="s">
        <v>79</v>
      </c>
      <c r="I43" s="2" t="s">
        <v>28</v>
      </c>
      <c r="J43" s="2" t="s">
        <v>90</v>
      </c>
      <c r="K43" s="2" t="s">
        <v>29</v>
      </c>
      <c r="L43" s="4">
        <v>46227</v>
      </c>
      <c r="M43" s="2" t="s">
        <v>30</v>
      </c>
      <c r="N43" s="2" t="s">
        <v>80</v>
      </c>
      <c r="O43" s="2">
        <v>50000</v>
      </c>
      <c r="P43" s="2">
        <v>8.3350000000000009</v>
      </c>
      <c r="Q43" s="2">
        <v>19.03</v>
      </c>
      <c r="R43" s="2">
        <v>27.364000000000001</v>
      </c>
      <c r="S43" s="2" cm="1">
        <f t="array" ref="S43">_xlfn.IFS(A43=$AT$8,STL!$S$3,A43=$AT$9,STL!$S$4,A43=$AT$10,STL!$S$5,A43=$AT$11,STL!$S$6,A43=$AT$12,STL!$S$7,A43=$AT$13,STL!$S$8,A43=$AT$14,STL!$S$9,A43=$AT$15,STL!$S$10,A43=$AT$16,STL!$S$11,A43=$AT$17,STL!$S$12,A43=$AT$18,STL!$S$13,A43=$AT$19,STL!$S$14,A43=$AT$20,STL!$S$15,A43=$AT$21,STL!$S$16,A43=$AT$22,STL!$S$17,A43=$AT$23,STL!$S$18,A43=$AT$24,STL!$S$19,A43=$AT$25,STL!$S$20,A43=$AT$26,STL!$S$21,A43=$AT$27,STL!$S$22,A43=$AT$28,STL!$S$23,A43=$AT$29,STL!$S$24,A43=$AT$30,STL!$S$25,A43=$AT$31,STL!$S$26,A43=$AT$32,STL!$S$27,A43=$AT$33,STL!$S$28,A43=$AT$34,STL!$S$29,A43=$AT$35,STL!$S$30,A43=$AT$36,STL!$S$31,A43=$AT$37,STL!$S$32,A43=$AT$38,STL!$S$33,A43=$AT$39,STL!$S$34,A43=$AT$40,STL!$S$35,A43=$AT$41,STL!$S$36,A43=$AT$42,STL!$S$37,A43=$AT$43,STL!$S$38,A43=$AT$44,STL!$S$39,A43=$AT$45,STL!$S$40,A43=$AT$46,STL!$S$41,A43=$AT$47,STL!$S$42,A43=$AT$48,STL!S84,A43=$AT$49,STL!$S$44)</f>
        <v>1785.7142857142858</v>
      </c>
      <c r="T43" s="2">
        <v>184.83099999999999</v>
      </c>
      <c r="U43" s="2">
        <v>1.248</v>
      </c>
      <c r="V43" s="2">
        <v>186.07900000000001</v>
      </c>
      <c r="W43" s="2" t="s">
        <v>97</v>
      </c>
      <c r="X43" s="2">
        <v>0.2</v>
      </c>
      <c r="Y43" s="2" t="s">
        <v>33</v>
      </c>
      <c r="Z43" s="2" t="s">
        <v>34</v>
      </c>
      <c r="AA43" s="2" t="s">
        <v>35</v>
      </c>
      <c r="AB43" s="2">
        <v>19659.800995000001</v>
      </c>
      <c r="AC43" s="2">
        <v>19.659801000000002</v>
      </c>
      <c r="AD43" s="2">
        <v>6</v>
      </c>
      <c r="AE43" s="10" t="s">
        <v>307</v>
      </c>
      <c r="AF43" s="2">
        <f t="shared" si="0"/>
        <v>70213.575000000012</v>
      </c>
      <c r="AG43" s="2" cm="1">
        <f t="array" ref="AG43">_xlfn.IFS(D43="I",MIN('Datos pp I Región'!$K$7:$K$9),D43="II",MIN('Datos pp II Región'!$K$7:$K$9),D43="III",MIN('Datos pp III Región'!$K$7:$K$9),D43="IV",MIN('Datos pp IV Región'!$K$7:$K$9),D43="V",MIN('Datos pp V Región'!$K$7:$K$9),D43="RM",MIN('Datos pp RM'!$K$7:$K$9),D43="VI",MIN('Datos pp VI Región'!$K$7:$K$9))</f>
        <v>2</v>
      </c>
      <c r="AH43" s="2"/>
      <c r="AI43" s="6"/>
      <c r="AJ43" s="6"/>
      <c r="AK43" s="6"/>
      <c r="AL43" s="6"/>
      <c r="AM43" s="2">
        <v>1.5</v>
      </c>
      <c r="AN43" s="6"/>
      <c r="AO43" s="2" cm="1">
        <f t="array" ref="AO43">_xlfn.IFS($Z43=$AT$3,AJ43*($X43)^(0.91)*(8*1.1023)^1.02,$Z43=$AT$4,AL43*281.9*(8.5/12)^0.9*(4/2.72)^0.45)</f>
        <v>0</v>
      </c>
      <c r="AP43" s="2" cm="1">
        <f t="array" ref="AP43">_xlfn.IFS($Z43=$AT$3,AK43*($X43)^(0.91)*(8*1.1023)^1.02,$Z43=$AT$4,AM43*281.9*(8.5/12)^0.9*(4/2.72)^0.45)</f>
        <v>0</v>
      </c>
      <c r="AQ43" s="2" cm="1">
        <f t="array" ref="AQ43">_xlfn.IFS(Z43=$AT$3,(AF43*AO43*AH43)/1000000,Z43=$AT$4,(AF43*AH43*AO43*(1-AN43))/1000000)</f>
        <v>0</v>
      </c>
      <c r="AR43" s="2" cm="1">
        <f t="array" ref="AR43">_xlfn.IFS(Z43=$AT$3,(AF43*AP43*AH43)/1000000,Z43=$AT$4,(AF43*AH43*AP43*(1-AN43))/1000000)</f>
        <v>0</v>
      </c>
      <c r="AT43">
        <v>36</v>
      </c>
    </row>
    <row r="44" spans="1:46" ht="43.2" x14ac:dyDescent="0.3">
      <c r="A44" s="2">
        <v>6</v>
      </c>
      <c r="B44" s="2" t="s">
        <v>21</v>
      </c>
      <c r="C44" s="3" t="s">
        <v>74</v>
      </c>
      <c r="D44" t="s">
        <v>75</v>
      </c>
      <c r="E44" s="3" t="s">
        <v>87</v>
      </c>
      <c r="F44" s="2" t="s">
        <v>88</v>
      </c>
      <c r="G44" s="2" t="s">
        <v>89</v>
      </c>
      <c r="H44" s="2" t="s">
        <v>79</v>
      </c>
      <c r="I44" s="2" t="s">
        <v>28</v>
      </c>
      <c r="J44" s="2" t="s">
        <v>90</v>
      </c>
      <c r="K44" s="2" t="s">
        <v>29</v>
      </c>
      <c r="L44" s="4">
        <v>46227</v>
      </c>
      <c r="M44" s="2" t="s">
        <v>30</v>
      </c>
      <c r="N44" s="2" t="s">
        <v>80</v>
      </c>
      <c r="O44" s="2">
        <v>50000</v>
      </c>
      <c r="P44" s="2">
        <v>8.3350000000000009</v>
      </c>
      <c r="Q44" s="2">
        <v>19.03</v>
      </c>
      <c r="R44" s="2">
        <v>27.364000000000001</v>
      </c>
      <c r="S44" s="2" cm="1">
        <f t="array" ref="S44">_xlfn.IFS(A44=$AT$8,STL!$S$3,A44=$AT$9,STL!$S$4,A44=$AT$10,STL!$S$5,A44=$AT$11,STL!$S$6,A44=$AT$12,STL!$S$7,A44=$AT$13,STL!$S$8,A44=$AT$14,STL!$S$9,A44=$AT$15,STL!$S$10,A44=$AT$16,STL!$S$11,A44=$AT$17,STL!$S$12,A44=$AT$18,STL!$S$13,A44=$AT$19,STL!$S$14,A44=$AT$20,STL!$S$15,A44=$AT$21,STL!$S$16,A44=$AT$22,STL!$S$17,A44=$AT$23,STL!$S$18,A44=$AT$24,STL!$S$19,A44=$AT$25,STL!$S$20,A44=$AT$26,STL!$S$21,A44=$AT$27,STL!$S$22,A44=$AT$28,STL!$S$23,A44=$AT$29,STL!$S$24,A44=$AT$30,STL!$S$25,A44=$AT$31,STL!$S$26,A44=$AT$32,STL!$S$27,A44=$AT$33,STL!$S$28,A44=$AT$34,STL!$S$29,A44=$AT$35,STL!$S$30,A44=$AT$36,STL!$S$31,A44=$AT$37,STL!$S$32,A44=$AT$38,STL!$S$33,A44=$AT$39,STL!$S$34,A44=$AT$40,STL!$S$35,A44=$AT$41,STL!$S$36,A44=$AT$42,STL!$S$37,A44=$AT$43,STL!$S$38,A44=$AT$44,STL!$S$39,A44=$AT$45,STL!$S$40,A44=$AT$46,STL!$S$41,A44=$AT$47,STL!$S$42,A44=$AT$48,STL!S85,A44=$AT$49,STL!$S$44)</f>
        <v>1785.7142857142858</v>
      </c>
      <c r="T44" s="2">
        <v>184.83099999999999</v>
      </c>
      <c r="U44" s="2">
        <v>1.248</v>
      </c>
      <c r="V44" s="2">
        <v>186.07900000000001</v>
      </c>
      <c r="W44" s="2" t="s">
        <v>98</v>
      </c>
      <c r="X44" s="2">
        <v>0.2</v>
      </c>
      <c r="Y44" s="2" t="s">
        <v>33</v>
      </c>
      <c r="Z44" s="2" t="s">
        <v>34</v>
      </c>
      <c r="AA44" s="2" t="s">
        <v>35</v>
      </c>
      <c r="AB44" s="2">
        <v>16489.146922</v>
      </c>
      <c r="AC44" s="2">
        <v>16.489146999999999</v>
      </c>
      <c r="AD44" s="2">
        <v>6</v>
      </c>
      <c r="AE44" s="10" t="s">
        <v>307</v>
      </c>
      <c r="AF44" s="2">
        <f t="shared" si="0"/>
        <v>58889.810714285712</v>
      </c>
      <c r="AG44" s="2" cm="1">
        <f t="array" ref="AG44">_xlfn.IFS(D44="I",MIN('Datos pp I Región'!$K$7:$K$9),D44="II",MIN('Datos pp II Región'!$K$7:$K$9),D44="III",MIN('Datos pp III Región'!$K$7:$K$9),D44="IV",MIN('Datos pp IV Región'!$K$7:$K$9),D44="V",MIN('Datos pp V Región'!$K$7:$K$9),D44="RM",MIN('Datos pp RM'!$K$7:$K$9),D44="VI",MIN('Datos pp VI Región'!$K$7:$K$9))</f>
        <v>2</v>
      </c>
      <c r="AH44" s="2"/>
      <c r="AI44" s="6"/>
      <c r="AJ44" s="6"/>
      <c r="AK44" s="6"/>
      <c r="AL44" s="6"/>
      <c r="AM44" s="2">
        <v>1.5</v>
      </c>
      <c r="AN44" s="6"/>
      <c r="AO44" s="2" cm="1">
        <f t="array" ref="AO44">_xlfn.IFS($Z44=$AT$3,AJ44*($X44)^(0.91)*(8*1.1023)^1.02,$Z44=$AT$4,AL44*281.9*(8.5/12)^0.9*(4/2.72)^0.45)</f>
        <v>0</v>
      </c>
      <c r="AP44" s="2" cm="1">
        <f t="array" ref="AP44">_xlfn.IFS($Z44=$AT$3,AK44*($X44)^(0.91)*(8*1.1023)^1.02,$Z44=$AT$4,AM44*281.9*(8.5/12)^0.9*(4/2.72)^0.45)</f>
        <v>0</v>
      </c>
      <c r="AQ44" s="2" cm="1">
        <f t="array" ref="AQ44">_xlfn.IFS(Z44=$AT$3,(AF44*AO44*AH44)/1000000,Z44=$AT$4,(AF44*AH44*AO44*(1-AN44))/1000000)</f>
        <v>0</v>
      </c>
      <c r="AR44" s="2" cm="1">
        <f t="array" ref="AR44">_xlfn.IFS(Z44=$AT$3,(AF44*AP44*AH44)/1000000,Z44=$AT$4,(AF44*AH44*AP44*(1-AN44))/1000000)</f>
        <v>0</v>
      </c>
      <c r="AT44">
        <v>37</v>
      </c>
    </row>
    <row r="45" spans="1:46" ht="43.2" x14ac:dyDescent="0.3">
      <c r="A45" s="2">
        <v>6</v>
      </c>
      <c r="B45" s="2" t="s">
        <v>21</v>
      </c>
      <c r="C45" s="3" t="s">
        <v>74</v>
      </c>
      <c r="D45" t="s">
        <v>75</v>
      </c>
      <c r="E45" s="3" t="s">
        <v>87</v>
      </c>
      <c r="F45" s="2" t="s">
        <v>88</v>
      </c>
      <c r="G45" s="2" t="s">
        <v>89</v>
      </c>
      <c r="H45" s="2" t="s">
        <v>79</v>
      </c>
      <c r="I45" s="2" t="s">
        <v>28</v>
      </c>
      <c r="J45" s="2" t="s">
        <v>90</v>
      </c>
      <c r="K45" s="2" t="s">
        <v>29</v>
      </c>
      <c r="L45" s="4">
        <v>46227</v>
      </c>
      <c r="M45" s="2" t="s">
        <v>30</v>
      </c>
      <c r="N45" s="2" t="s">
        <v>80</v>
      </c>
      <c r="O45" s="2">
        <v>50000</v>
      </c>
      <c r="P45" s="2">
        <v>8.3350000000000009</v>
      </c>
      <c r="Q45" s="2">
        <v>19.03</v>
      </c>
      <c r="R45" s="2">
        <v>27.364000000000001</v>
      </c>
      <c r="S45" s="2" cm="1">
        <f t="array" ref="S45">_xlfn.IFS(A45=$AT$8,STL!$S$3,A45=$AT$9,STL!$S$4,A45=$AT$10,STL!$S$5,A45=$AT$11,STL!$S$6,A45=$AT$12,STL!$S$7,A45=$AT$13,STL!$S$8,A45=$AT$14,STL!$S$9,A45=$AT$15,STL!$S$10,A45=$AT$16,STL!$S$11,A45=$AT$17,STL!$S$12,A45=$AT$18,STL!$S$13,A45=$AT$19,STL!$S$14,A45=$AT$20,STL!$S$15,A45=$AT$21,STL!$S$16,A45=$AT$22,STL!$S$17,A45=$AT$23,STL!$S$18,A45=$AT$24,STL!$S$19,A45=$AT$25,STL!$S$20,A45=$AT$26,STL!$S$21,A45=$AT$27,STL!$S$22,A45=$AT$28,STL!$S$23,A45=$AT$29,STL!$S$24,A45=$AT$30,STL!$S$25,A45=$AT$31,STL!$S$26,A45=$AT$32,STL!$S$27,A45=$AT$33,STL!$S$28,A45=$AT$34,STL!$S$29,A45=$AT$35,STL!$S$30,A45=$AT$36,STL!$S$31,A45=$AT$37,STL!$S$32,A45=$AT$38,STL!$S$33,A45=$AT$39,STL!$S$34,A45=$AT$40,STL!$S$35,A45=$AT$41,STL!$S$36,A45=$AT$42,STL!$S$37,A45=$AT$43,STL!$S$38,A45=$AT$44,STL!$S$39,A45=$AT$45,STL!$S$40,A45=$AT$46,STL!$S$41,A45=$AT$47,STL!$S$42,A45=$AT$48,STL!S86,A45=$AT$49,STL!$S$44)</f>
        <v>1785.7142857142858</v>
      </c>
      <c r="T45" s="2">
        <v>184.83099999999999</v>
      </c>
      <c r="U45" s="2">
        <v>1.248</v>
      </c>
      <c r="V45" s="2">
        <v>186.07900000000001</v>
      </c>
      <c r="W45" s="2" t="s">
        <v>99</v>
      </c>
      <c r="X45" s="2">
        <v>0.2</v>
      </c>
      <c r="Y45" s="2" t="s">
        <v>33</v>
      </c>
      <c r="Z45" s="2" t="s">
        <v>34</v>
      </c>
      <c r="AA45" s="2" t="s">
        <v>35</v>
      </c>
      <c r="AB45" s="2">
        <v>2339.2840999999999</v>
      </c>
      <c r="AC45" s="2">
        <v>2.3392840000000001</v>
      </c>
      <c r="AD45" s="2">
        <v>6</v>
      </c>
      <c r="AE45" s="10" t="s">
        <v>307</v>
      </c>
      <c r="AF45" s="2">
        <f t="shared" si="0"/>
        <v>8354.5857142857149</v>
      </c>
      <c r="AG45" s="2" cm="1">
        <f t="array" ref="AG45">_xlfn.IFS(D45="I",MIN('Datos pp I Región'!$K$7:$K$9),D45="II",MIN('Datos pp II Región'!$K$7:$K$9),D45="III",MIN('Datos pp III Región'!$K$7:$K$9),D45="IV",MIN('Datos pp IV Región'!$K$7:$K$9),D45="V",MIN('Datos pp V Región'!$K$7:$K$9),D45="RM",MIN('Datos pp RM'!$K$7:$K$9),D45="VI",MIN('Datos pp VI Región'!$K$7:$K$9))</f>
        <v>2</v>
      </c>
      <c r="AH45" s="2"/>
      <c r="AI45" s="6"/>
      <c r="AJ45" s="6"/>
      <c r="AK45" s="6"/>
      <c r="AL45" s="6"/>
      <c r="AM45" s="2">
        <v>1.5</v>
      </c>
      <c r="AN45" s="6"/>
      <c r="AO45" s="2" cm="1">
        <f t="array" ref="AO45">_xlfn.IFS($Z45=$AT$3,AJ45*($X45)^(0.91)*(8*1.1023)^1.02,$Z45=$AT$4,AL45*281.9*(8.5/12)^0.9*(4/2.72)^0.45)</f>
        <v>0</v>
      </c>
      <c r="AP45" s="2" cm="1">
        <f t="array" ref="AP45">_xlfn.IFS($Z45=$AT$3,AK45*($X45)^(0.91)*(8*1.1023)^1.02,$Z45=$AT$4,AM45*281.9*(8.5/12)^0.9*(4/2.72)^0.45)</f>
        <v>0</v>
      </c>
      <c r="AQ45" s="2" cm="1">
        <f t="array" ref="AQ45">_xlfn.IFS(Z45=$AT$3,(AF45*AO45*AH45)/1000000,Z45=$AT$4,(AF45*AH45*AO45*(1-AN45))/1000000)</f>
        <v>0</v>
      </c>
      <c r="AR45" s="2" cm="1">
        <f t="array" ref="AR45">_xlfn.IFS(Z45=$AT$3,(AF45*AP45*AH45)/1000000,Z45=$AT$4,(AF45*AH45*AP45*(1-AN45))/1000000)</f>
        <v>0</v>
      </c>
      <c r="AT45">
        <v>38</v>
      </c>
    </row>
    <row r="46" spans="1:46" ht="43.2" x14ac:dyDescent="0.3">
      <c r="A46" s="2">
        <v>6</v>
      </c>
      <c r="B46" s="2" t="s">
        <v>21</v>
      </c>
      <c r="C46" s="3" t="s">
        <v>74</v>
      </c>
      <c r="D46" t="s">
        <v>75</v>
      </c>
      <c r="E46" s="3" t="s">
        <v>87</v>
      </c>
      <c r="F46" s="2" t="s">
        <v>88</v>
      </c>
      <c r="G46" s="2" t="s">
        <v>89</v>
      </c>
      <c r="H46" s="2" t="s">
        <v>79</v>
      </c>
      <c r="I46" s="2" t="s">
        <v>28</v>
      </c>
      <c r="J46" s="2" t="s">
        <v>90</v>
      </c>
      <c r="K46" s="2" t="s">
        <v>29</v>
      </c>
      <c r="L46" s="4">
        <v>46227</v>
      </c>
      <c r="M46" s="2" t="s">
        <v>30</v>
      </c>
      <c r="N46" s="2" t="s">
        <v>80</v>
      </c>
      <c r="O46" s="2">
        <v>50000</v>
      </c>
      <c r="P46" s="2">
        <v>8.3350000000000009</v>
      </c>
      <c r="Q46" s="2">
        <v>19.03</v>
      </c>
      <c r="R46" s="2">
        <v>27.364000000000001</v>
      </c>
      <c r="S46" s="2" cm="1">
        <f t="array" ref="S46">_xlfn.IFS(A46=$AT$8,STL!$S$3,A46=$AT$9,STL!$S$4,A46=$AT$10,STL!$S$5,A46=$AT$11,STL!$S$6,A46=$AT$12,STL!$S$7,A46=$AT$13,STL!$S$8,A46=$AT$14,STL!$S$9,A46=$AT$15,STL!$S$10,A46=$AT$16,STL!$S$11,A46=$AT$17,STL!$S$12,A46=$AT$18,STL!$S$13,A46=$AT$19,STL!$S$14,A46=$AT$20,STL!$S$15,A46=$AT$21,STL!$S$16,A46=$AT$22,STL!$S$17,A46=$AT$23,STL!$S$18,A46=$AT$24,STL!$S$19,A46=$AT$25,STL!$S$20,A46=$AT$26,STL!$S$21,A46=$AT$27,STL!$S$22,A46=$AT$28,STL!$S$23,A46=$AT$29,STL!$S$24,A46=$AT$30,STL!$S$25,A46=$AT$31,STL!$S$26,A46=$AT$32,STL!$S$27,A46=$AT$33,STL!$S$28,A46=$AT$34,STL!$S$29,A46=$AT$35,STL!$S$30,A46=$AT$36,STL!$S$31,A46=$AT$37,STL!$S$32,A46=$AT$38,STL!$S$33,A46=$AT$39,STL!$S$34,A46=$AT$40,STL!$S$35,A46=$AT$41,STL!$S$36,A46=$AT$42,STL!$S$37,A46=$AT$43,STL!$S$38,A46=$AT$44,STL!$S$39,A46=$AT$45,STL!$S$40,A46=$AT$46,STL!$S$41,A46=$AT$47,STL!$S$42,A46=$AT$48,STL!S87,A46=$AT$49,STL!$S$44)</f>
        <v>1785.7142857142858</v>
      </c>
      <c r="T46" s="2">
        <v>184.83099999999999</v>
      </c>
      <c r="U46" s="2">
        <v>1.248</v>
      </c>
      <c r="V46" s="2">
        <v>186.07900000000001</v>
      </c>
      <c r="W46" s="2" t="s">
        <v>100</v>
      </c>
      <c r="X46" s="2">
        <v>0.2</v>
      </c>
      <c r="Y46" s="2" t="s">
        <v>33</v>
      </c>
      <c r="Z46" s="2" t="s">
        <v>34</v>
      </c>
      <c r="AA46" s="2" t="s">
        <v>35</v>
      </c>
      <c r="AB46" s="2">
        <v>1700.383959</v>
      </c>
      <c r="AC46" s="2">
        <v>1.7003839999999999</v>
      </c>
      <c r="AD46" s="2">
        <v>6</v>
      </c>
      <c r="AE46" s="10" t="s">
        <v>307</v>
      </c>
      <c r="AF46" s="2">
        <f t="shared" si="0"/>
        <v>6072.8</v>
      </c>
      <c r="AG46" s="2" cm="1">
        <f t="array" ref="AG46">_xlfn.IFS(D46="I",MIN('Datos pp I Región'!$K$7:$K$9),D46="II",MIN('Datos pp II Región'!$K$7:$K$9),D46="III",MIN('Datos pp III Región'!$K$7:$K$9),D46="IV",MIN('Datos pp IV Región'!$K$7:$K$9),D46="V",MIN('Datos pp V Región'!$K$7:$K$9),D46="RM",MIN('Datos pp RM'!$K$7:$K$9),D46="VI",MIN('Datos pp VI Región'!$K$7:$K$9))</f>
        <v>2</v>
      </c>
      <c r="AH46" s="2"/>
      <c r="AI46" s="6"/>
      <c r="AJ46" s="6"/>
      <c r="AK46" s="6"/>
      <c r="AL46" s="6"/>
      <c r="AM46" s="2">
        <v>1.5</v>
      </c>
      <c r="AN46" s="6"/>
      <c r="AO46" s="2" cm="1">
        <f t="array" ref="AO46">_xlfn.IFS($Z46=$AT$3,AJ46*($X46)^(0.91)*(8*1.1023)^1.02,$Z46=$AT$4,AL46*281.9*(8.5/12)^0.9*(4/2.72)^0.45)</f>
        <v>0</v>
      </c>
      <c r="AP46" s="2" cm="1">
        <f t="array" ref="AP46">_xlfn.IFS($Z46=$AT$3,AK46*($X46)^(0.91)*(8*1.1023)^1.02,$Z46=$AT$4,AM46*281.9*(8.5/12)^0.9*(4/2.72)^0.45)</f>
        <v>0</v>
      </c>
      <c r="AQ46" s="2" cm="1">
        <f t="array" ref="AQ46">_xlfn.IFS(Z46=$AT$3,(AF46*AO46*AH46)/1000000,Z46=$AT$4,(AF46*AH46*AO46*(1-AN46))/1000000)</f>
        <v>0</v>
      </c>
      <c r="AR46" s="2" cm="1">
        <f t="array" ref="AR46">_xlfn.IFS(Z46=$AT$3,(AF46*AP46*AH46)/1000000,Z46=$AT$4,(AF46*AH46*AP46*(1-AN46))/1000000)</f>
        <v>0</v>
      </c>
      <c r="AT46">
        <v>39</v>
      </c>
    </row>
    <row r="47" spans="1:46" ht="57.6" x14ac:dyDescent="0.3">
      <c r="A47" s="2">
        <v>7</v>
      </c>
      <c r="B47" s="2" t="s">
        <v>21</v>
      </c>
      <c r="C47" s="3" t="s">
        <v>74</v>
      </c>
      <c r="D47" t="s">
        <v>75</v>
      </c>
      <c r="E47" s="3" t="s">
        <v>101</v>
      </c>
      <c r="F47" s="2" t="s">
        <v>102</v>
      </c>
      <c r="G47" s="2" t="s">
        <v>103</v>
      </c>
      <c r="H47" s="2" t="s">
        <v>79</v>
      </c>
      <c r="I47" s="2" t="s">
        <v>28</v>
      </c>
      <c r="J47" s="2" t="s">
        <v>104</v>
      </c>
      <c r="K47" s="2" t="s">
        <v>29</v>
      </c>
      <c r="L47" s="4">
        <v>46227</v>
      </c>
      <c r="M47" s="2" t="s">
        <v>30</v>
      </c>
      <c r="N47" s="2" t="s">
        <v>80</v>
      </c>
      <c r="O47" s="2">
        <v>230851</v>
      </c>
      <c r="P47" s="2">
        <v>8.3350000000000009</v>
      </c>
      <c r="Q47" s="2">
        <v>19.03</v>
      </c>
      <c r="R47" s="2">
        <v>27.364000000000001</v>
      </c>
      <c r="S47" s="2" cm="1">
        <f t="array" ref="S47">_xlfn.IFS(A47=$AT$8,STL!$S$3,A47=$AT$9,STL!$S$4,A47=$AT$10,STL!$S$5,A47=$AT$11,STL!$S$6,A47=$AT$12,STL!$S$7,A47=$AT$13,STL!$S$8,A47=$AT$14,STL!$S$9,A47=$AT$15,STL!$S$10,A47=$AT$16,STL!$S$11,A47=$AT$17,STL!$S$12,A47=$AT$18,STL!$S$13,A47=$AT$19,STL!$S$14,A47=$AT$20,STL!$S$15,A47=$AT$21,STL!$S$16,A47=$AT$22,STL!$S$17,A47=$AT$23,STL!$S$18,A47=$AT$24,STL!$S$19,A47=$AT$25,STL!$S$20,A47=$AT$26,STL!$S$21,A47=$AT$27,STL!$S$22,A47=$AT$28,STL!$S$23,A47=$AT$29,STL!$S$24,A47=$AT$30,STL!$S$25,A47=$AT$31,STL!$S$26,A47=$AT$32,STL!$S$27,A47=$AT$33,STL!$S$28,A47=$AT$34,STL!$S$29,A47=$AT$35,STL!$S$30,A47=$AT$36,STL!$S$31,A47=$AT$37,STL!$S$32,A47=$AT$38,STL!$S$33,A47=$AT$39,STL!$S$34,A47=$AT$40,STL!$S$35,A47=$AT$41,STL!$S$36,A47=$AT$42,STL!$S$37,A47=$AT$43,STL!$S$38,A47=$AT$44,STL!$S$39,A47=$AT$45,STL!$S$40,A47=$AT$46,STL!$S$41,A47=$AT$47,STL!$S$42,A47=$AT$48,STL!S88,A47=$AT$49,STL!$S$44)</f>
        <v>8244.6785714285706</v>
      </c>
      <c r="T47" s="2">
        <v>532.46699999999998</v>
      </c>
      <c r="U47" s="2">
        <v>1.248</v>
      </c>
      <c r="V47" s="2">
        <v>533.71500000000003</v>
      </c>
      <c r="W47" s="2" t="s">
        <v>105</v>
      </c>
      <c r="X47" s="2">
        <v>0.2</v>
      </c>
      <c r="Y47" s="2" t="s">
        <v>33</v>
      </c>
      <c r="Z47" s="2" t="s">
        <v>34</v>
      </c>
      <c r="AA47" s="2" t="s">
        <v>35</v>
      </c>
      <c r="AB47" s="2">
        <v>1700.369408</v>
      </c>
      <c r="AC47" s="2">
        <v>1.700369</v>
      </c>
      <c r="AD47" s="2">
        <v>7</v>
      </c>
      <c r="AE47" s="10" t="s">
        <v>307</v>
      </c>
      <c r="AF47" s="2">
        <f t="shared" si="0"/>
        <v>28037.991715642856</v>
      </c>
      <c r="AG47" s="2" cm="1">
        <f t="array" ref="AG47">_xlfn.IFS(D47="I",MIN('Datos pp I Región'!$K$7:$K$9),D47="II",MIN('Datos pp II Región'!$K$7:$K$9),D47="III",MIN('Datos pp III Región'!$K$7:$K$9),D47="IV",MIN('Datos pp IV Región'!$K$7:$K$9),D47="V",MIN('Datos pp V Región'!$K$7:$K$9),D47="RM",MIN('Datos pp RM'!$K$7:$K$9),D47="VI",MIN('Datos pp VI Región'!$K$7:$K$9))</f>
        <v>2</v>
      </c>
      <c r="AH47" s="2"/>
      <c r="AI47" s="6"/>
      <c r="AJ47" s="6"/>
      <c r="AK47" s="6"/>
      <c r="AL47" s="6"/>
      <c r="AM47" s="2">
        <v>1.5</v>
      </c>
      <c r="AN47" s="6"/>
      <c r="AO47" s="2" cm="1">
        <f t="array" ref="AO47">_xlfn.IFS($Z47=$AT$3,AJ47*($X47)^(0.91)*(8*1.1023)^1.02,$Z47=$AT$4,AL47*281.9*(8.5/12)^0.9*(4/2.72)^0.45)</f>
        <v>0</v>
      </c>
      <c r="AP47" s="2" cm="1">
        <f t="array" ref="AP47">_xlfn.IFS($Z47=$AT$3,AK47*($X47)^(0.91)*(8*1.1023)^1.02,$Z47=$AT$4,AM47*281.9*(8.5/12)^0.9*(4/2.72)^0.45)</f>
        <v>0</v>
      </c>
      <c r="AQ47" s="2" cm="1">
        <f t="array" ref="AQ47">_xlfn.IFS(Z47=$AT$3,(AF47*AO47*AH47)/1000000,Z47=$AT$4,(AF47*AH47*AO47*(1-AN47))/1000000)</f>
        <v>0</v>
      </c>
      <c r="AR47" s="2" cm="1">
        <f t="array" ref="AR47">_xlfn.IFS(Z47=$AT$3,(AF47*AP47*AH47)/1000000,Z47=$AT$4,(AF47*AH47*AP47*(1-AN47))/1000000)</f>
        <v>0</v>
      </c>
      <c r="AT47">
        <v>40</v>
      </c>
    </row>
    <row r="48" spans="1:46" ht="57.6" x14ac:dyDescent="0.3">
      <c r="A48" s="2">
        <v>7</v>
      </c>
      <c r="B48" s="2" t="s">
        <v>21</v>
      </c>
      <c r="C48" s="3" t="s">
        <v>74</v>
      </c>
      <c r="D48" t="s">
        <v>75</v>
      </c>
      <c r="E48" s="3" t="s">
        <v>101</v>
      </c>
      <c r="F48" s="2" t="s">
        <v>102</v>
      </c>
      <c r="G48" s="2" t="s">
        <v>103</v>
      </c>
      <c r="H48" s="2" t="s">
        <v>79</v>
      </c>
      <c r="I48" s="2" t="s">
        <v>28</v>
      </c>
      <c r="J48" s="2" t="s">
        <v>104</v>
      </c>
      <c r="K48" s="2" t="s">
        <v>29</v>
      </c>
      <c r="L48" s="4">
        <v>46227</v>
      </c>
      <c r="M48" s="2" t="s">
        <v>30</v>
      </c>
      <c r="N48" s="2" t="s">
        <v>80</v>
      </c>
      <c r="O48" s="2">
        <v>230851</v>
      </c>
      <c r="P48" s="2">
        <v>8.3350000000000009</v>
      </c>
      <c r="Q48" s="2">
        <v>19.03</v>
      </c>
      <c r="R48" s="2">
        <v>27.364000000000001</v>
      </c>
      <c r="S48" s="2" cm="1">
        <f t="array" ref="S48">_xlfn.IFS(A48=$AT$8,STL!$S$3,A48=$AT$9,STL!$S$4,A48=$AT$10,STL!$S$5,A48=$AT$11,STL!$S$6,A48=$AT$12,STL!$S$7,A48=$AT$13,STL!$S$8,A48=$AT$14,STL!$S$9,A48=$AT$15,STL!$S$10,A48=$AT$16,STL!$S$11,A48=$AT$17,STL!$S$12,A48=$AT$18,STL!$S$13,A48=$AT$19,STL!$S$14,A48=$AT$20,STL!$S$15,A48=$AT$21,STL!$S$16,A48=$AT$22,STL!$S$17,A48=$AT$23,STL!$S$18,A48=$AT$24,STL!$S$19,A48=$AT$25,STL!$S$20,A48=$AT$26,STL!$S$21,A48=$AT$27,STL!$S$22,A48=$AT$28,STL!$S$23,A48=$AT$29,STL!$S$24,A48=$AT$30,STL!$S$25,A48=$AT$31,STL!$S$26,A48=$AT$32,STL!$S$27,A48=$AT$33,STL!$S$28,A48=$AT$34,STL!$S$29,A48=$AT$35,STL!$S$30,A48=$AT$36,STL!$S$31,A48=$AT$37,STL!$S$32,A48=$AT$38,STL!$S$33,A48=$AT$39,STL!$S$34,A48=$AT$40,STL!$S$35,A48=$AT$41,STL!$S$36,A48=$AT$42,STL!$S$37,A48=$AT$43,STL!$S$38,A48=$AT$44,STL!$S$39,A48=$AT$45,STL!$S$40,A48=$AT$46,STL!$S$41,A48=$AT$47,STL!$S$42,A48=$AT$48,STL!S89,A48=$AT$49,STL!$S$44)</f>
        <v>8244.6785714285706</v>
      </c>
      <c r="T48" s="2">
        <v>532.46699999999998</v>
      </c>
      <c r="U48" s="2">
        <v>1.248</v>
      </c>
      <c r="V48" s="2">
        <v>533.71500000000003</v>
      </c>
      <c r="W48" s="2" t="s">
        <v>106</v>
      </c>
      <c r="X48" s="2">
        <v>0.2</v>
      </c>
      <c r="Y48" s="2" t="s">
        <v>33</v>
      </c>
      <c r="Z48" s="2" t="s">
        <v>34</v>
      </c>
      <c r="AA48" s="2" t="s">
        <v>35</v>
      </c>
      <c r="AB48" s="2">
        <v>2339.2764200000001</v>
      </c>
      <c r="AC48" s="2">
        <v>2.3392759999999999</v>
      </c>
      <c r="AD48" s="2">
        <v>7</v>
      </c>
      <c r="AE48" s="10" t="s">
        <v>307</v>
      </c>
      <c r="AF48" s="2">
        <f t="shared" si="0"/>
        <v>38573.157419714284</v>
      </c>
      <c r="AG48" s="2" cm="1">
        <f t="array" ref="AG48">_xlfn.IFS(D48="I",MIN('Datos pp I Región'!$K$7:$K$9),D48="II",MIN('Datos pp II Región'!$K$7:$K$9),D48="III",MIN('Datos pp III Región'!$K$7:$K$9),D48="IV",MIN('Datos pp IV Región'!$K$7:$K$9),D48="V",MIN('Datos pp V Región'!$K$7:$K$9),D48="RM",MIN('Datos pp RM'!$K$7:$K$9),D48="VI",MIN('Datos pp VI Región'!$K$7:$K$9))</f>
        <v>2</v>
      </c>
      <c r="AH48" s="2"/>
      <c r="AI48" s="6"/>
      <c r="AJ48" s="6"/>
      <c r="AK48" s="6"/>
      <c r="AL48" s="6"/>
      <c r="AM48" s="2">
        <v>1.5</v>
      </c>
      <c r="AN48" s="6"/>
      <c r="AO48" s="2" cm="1">
        <f t="array" ref="AO48">_xlfn.IFS($Z48=$AT$3,AJ48*($X48)^(0.91)*(8*1.1023)^1.02,$Z48=$AT$4,AL48*281.9*(8.5/12)^0.9*(4/2.72)^0.45)</f>
        <v>0</v>
      </c>
      <c r="AP48" s="2" cm="1">
        <f t="array" ref="AP48">_xlfn.IFS($Z48=$AT$3,AK48*($X48)^(0.91)*(8*1.1023)^1.02,$Z48=$AT$4,AM48*281.9*(8.5/12)^0.9*(4/2.72)^0.45)</f>
        <v>0</v>
      </c>
      <c r="AQ48" s="2" cm="1">
        <f t="array" ref="AQ48">_xlfn.IFS(Z48=$AT$3,(AF48*AO48*AH48)/1000000,Z48=$AT$4,(AF48*AH48*AO48*(1-AN48))/1000000)</f>
        <v>0</v>
      </c>
      <c r="AR48" s="2" cm="1">
        <f t="array" ref="AR48">_xlfn.IFS(Z48=$AT$3,(AF48*AP48*AH48)/1000000,Z48=$AT$4,(AF48*AH48*AP48*(1-AN48))/1000000)</f>
        <v>0</v>
      </c>
      <c r="AT48">
        <v>41</v>
      </c>
    </row>
    <row r="49" spans="1:46" ht="57.6" x14ac:dyDescent="0.3">
      <c r="A49" s="2">
        <v>7</v>
      </c>
      <c r="B49" s="2" t="s">
        <v>21</v>
      </c>
      <c r="C49" s="3" t="s">
        <v>74</v>
      </c>
      <c r="D49" t="s">
        <v>75</v>
      </c>
      <c r="E49" s="3" t="s">
        <v>101</v>
      </c>
      <c r="F49" s="2" t="s">
        <v>102</v>
      </c>
      <c r="G49" s="2" t="s">
        <v>103</v>
      </c>
      <c r="H49" s="2" t="s">
        <v>79</v>
      </c>
      <c r="I49" s="2" t="s">
        <v>28</v>
      </c>
      <c r="J49" s="2" t="s">
        <v>104</v>
      </c>
      <c r="K49" s="2" t="s">
        <v>29</v>
      </c>
      <c r="L49" s="4">
        <v>46227</v>
      </c>
      <c r="M49" s="2" t="s">
        <v>30</v>
      </c>
      <c r="N49" s="2" t="s">
        <v>80</v>
      </c>
      <c r="O49" s="2">
        <v>230851</v>
      </c>
      <c r="P49" s="2">
        <v>8.3350000000000009</v>
      </c>
      <c r="Q49" s="2">
        <v>19.03</v>
      </c>
      <c r="R49" s="2">
        <v>27.364000000000001</v>
      </c>
      <c r="S49" s="2" cm="1">
        <f t="array" ref="S49">_xlfn.IFS(A49=$AT$8,STL!$S$3,A49=$AT$9,STL!$S$4,A49=$AT$10,STL!$S$5,A49=$AT$11,STL!$S$6,A49=$AT$12,STL!$S$7,A49=$AT$13,STL!$S$8,A49=$AT$14,STL!$S$9,A49=$AT$15,STL!$S$10,A49=$AT$16,STL!$S$11,A49=$AT$17,STL!$S$12,A49=$AT$18,STL!$S$13,A49=$AT$19,STL!$S$14,A49=$AT$20,STL!$S$15,A49=$AT$21,STL!$S$16,A49=$AT$22,STL!$S$17,A49=$AT$23,STL!$S$18,A49=$AT$24,STL!$S$19,A49=$AT$25,STL!$S$20,A49=$AT$26,STL!$S$21,A49=$AT$27,STL!$S$22,A49=$AT$28,STL!$S$23,A49=$AT$29,STL!$S$24,A49=$AT$30,STL!$S$25,A49=$AT$31,STL!$S$26,A49=$AT$32,STL!$S$27,A49=$AT$33,STL!$S$28,A49=$AT$34,STL!$S$29,A49=$AT$35,STL!$S$30,A49=$AT$36,STL!$S$31,A49=$AT$37,STL!$S$32,A49=$AT$38,STL!$S$33,A49=$AT$39,STL!$S$34,A49=$AT$40,STL!$S$35,A49=$AT$41,STL!$S$36,A49=$AT$42,STL!$S$37,A49=$AT$43,STL!$S$38,A49=$AT$44,STL!$S$39,A49=$AT$45,STL!$S$40,A49=$AT$46,STL!$S$41,A49=$AT$47,STL!$S$42,A49=$AT$48,STL!S90,A49=$AT$49,STL!$S$44)</f>
        <v>8244.6785714285706</v>
      </c>
      <c r="T49" s="2">
        <v>532.46699999999998</v>
      </c>
      <c r="U49" s="2">
        <v>1.248</v>
      </c>
      <c r="V49" s="2">
        <v>533.71500000000003</v>
      </c>
      <c r="W49" s="2" t="s">
        <v>107</v>
      </c>
      <c r="X49" s="2">
        <v>0.2</v>
      </c>
      <c r="Y49" s="2" t="s">
        <v>33</v>
      </c>
      <c r="Z49" s="2" t="s">
        <v>34</v>
      </c>
      <c r="AA49" s="2" t="s">
        <v>35</v>
      </c>
      <c r="AB49" s="2">
        <v>16489.085727000001</v>
      </c>
      <c r="AC49" s="2">
        <v>16.489086</v>
      </c>
      <c r="AD49" s="2">
        <v>7</v>
      </c>
      <c r="AE49" s="10" t="s">
        <v>307</v>
      </c>
      <c r="AF49" s="2">
        <f t="shared" si="0"/>
        <v>271894.42801328568</v>
      </c>
      <c r="AG49" s="2" cm="1">
        <f t="array" ref="AG49">_xlfn.IFS(D49="I",MIN('Datos pp I Región'!$K$7:$K$9),D49="II",MIN('Datos pp II Región'!$K$7:$K$9),D49="III",MIN('Datos pp III Región'!$K$7:$K$9),D49="IV",MIN('Datos pp IV Región'!$K$7:$K$9),D49="V",MIN('Datos pp V Región'!$K$7:$K$9),D49="RM",MIN('Datos pp RM'!$K$7:$K$9),D49="VI",MIN('Datos pp VI Región'!$K$7:$K$9))</f>
        <v>2</v>
      </c>
      <c r="AH49" s="2"/>
      <c r="AI49" s="6"/>
      <c r="AJ49" s="6"/>
      <c r="AK49" s="6"/>
      <c r="AL49" s="6"/>
      <c r="AM49" s="2">
        <v>1.5</v>
      </c>
      <c r="AN49" s="6"/>
      <c r="AO49" s="2" cm="1">
        <f t="array" ref="AO49">_xlfn.IFS($Z49=$AT$3,AJ49*($X49)^(0.91)*(8*1.1023)^1.02,$Z49=$AT$4,AL49*281.9*(8.5/12)^0.9*(4/2.72)^0.45)</f>
        <v>0</v>
      </c>
      <c r="AP49" s="2" cm="1">
        <f t="array" ref="AP49">_xlfn.IFS($Z49=$AT$3,AK49*($X49)^(0.91)*(8*1.1023)^1.02,$Z49=$AT$4,AM49*281.9*(8.5/12)^0.9*(4/2.72)^0.45)</f>
        <v>0</v>
      </c>
      <c r="AQ49" s="2" cm="1">
        <f t="array" ref="AQ49">_xlfn.IFS(Z49=$AT$3,(AF49*AO49*AH49)/1000000,Z49=$AT$4,(AF49*AH49*AO49*(1-AN49))/1000000)</f>
        <v>0</v>
      </c>
      <c r="AR49" s="2" cm="1">
        <f t="array" ref="AR49">_xlfn.IFS(Z49=$AT$3,(AF49*AP49*AH49)/1000000,Z49=$AT$4,(AF49*AH49*AP49*(1-AN49))/1000000)</f>
        <v>0</v>
      </c>
      <c r="AT49">
        <v>42</v>
      </c>
    </row>
    <row r="50" spans="1:46" ht="57.6" x14ac:dyDescent="0.3">
      <c r="A50" s="2">
        <v>7</v>
      </c>
      <c r="B50" s="2" t="s">
        <v>21</v>
      </c>
      <c r="C50" s="3" t="s">
        <v>74</v>
      </c>
      <c r="D50" t="s">
        <v>75</v>
      </c>
      <c r="E50" s="3" t="s">
        <v>101</v>
      </c>
      <c r="F50" s="2" t="s">
        <v>102</v>
      </c>
      <c r="G50" s="2" t="s">
        <v>103</v>
      </c>
      <c r="H50" s="2" t="s">
        <v>79</v>
      </c>
      <c r="I50" s="2" t="s">
        <v>28</v>
      </c>
      <c r="J50" s="2" t="s">
        <v>104</v>
      </c>
      <c r="K50" s="2" t="s">
        <v>29</v>
      </c>
      <c r="L50" s="4">
        <v>46227</v>
      </c>
      <c r="M50" s="2" t="s">
        <v>30</v>
      </c>
      <c r="N50" s="2" t="s">
        <v>80</v>
      </c>
      <c r="O50" s="2">
        <v>230851</v>
      </c>
      <c r="P50" s="2">
        <v>8.3350000000000009</v>
      </c>
      <c r="Q50" s="2">
        <v>19.03</v>
      </c>
      <c r="R50" s="2">
        <v>27.364000000000001</v>
      </c>
      <c r="S50" s="2" cm="1">
        <f t="array" ref="S50">_xlfn.IFS(A50=$AT$8,STL!$S$3,A50=$AT$9,STL!$S$4,A50=$AT$10,STL!$S$5,A50=$AT$11,STL!$S$6,A50=$AT$12,STL!$S$7,A50=$AT$13,STL!$S$8,A50=$AT$14,STL!$S$9,A50=$AT$15,STL!$S$10,A50=$AT$16,STL!$S$11,A50=$AT$17,STL!$S$12,A50=$AT$18,STL!$S$13,A50=$AT$19,STL!$S$14,A50=$AT$20,STL!$S$15,A50=$AT$21,STL!$S$16,A50=$AT$22,STL!$S$17,A50=$AT$23,STL!$S$18,A50=$AT$24,STL!$S$19,A50=$AT$25,STL!$S$20,A50=$AT$26,STL!$S$21,A50=$AT$27,STL!$S$22,A50=$AT$28,STL!$S$23,A50=$AT$29,STL!$S$24,A50=$AT$30,STL!$S$25,A50=$AT$31,STL!$S$26,A50=$AT$32,STL!$S$27,A50=$AT$33,STL!$S$28,A50=$AT$34,STL!$S$29,A50=$AT$35,STL!$S$30,A50=$AT$36,STL!$S$31,A50=$AT$37,STL!$S$32,A50=$AT$38,STL!$S$33,A50=$AT$39,STL!$S$34,A50=$AT$40,STL!$S$35,A50=$AT$41,STL!$S$36,A50=$AT$42,STL!$S$37,A50=$AT$43,STL!$S$38,A50=$AT$44,STL!$S$39,A50=$AT$45,STL!$S$40,A50=$AT$46,STL!$S$41,A50=$AT$47,STL!$S$42,A50=$AT$48,STL!S91,A50=$AT$49,STL!$S$44)</f>
        <v>8244.6785714285706</v>
      </c>
      <c r="T50" s="2">
        <v>532.46699999999998</v>
      </c>
      <c r="U50" s="2">
        <v>1.248</v>
      </c>
      <c r="V50" s="2">
        <v>533.71500000000003</v>
      </c>
      <c r="W50" s="2" t="s">
        <v>108</v>
      </c>
      <c r="X50" s="2">
        <v>0.2</v>
      </c>
      <c r="Y50" s="2" t="s">
        <v>33</v>
      </c>
      <c r="Z50" s="2" t="s">
        <v>34</v>
      </c>
      <c r="AA50" s="2" t="s">
        <v>35</v>
      </c>
      <c r="AB50" s="2">
        <v>22477.319019999999</v>
      </c>
      <c r="AC50" s="2">
        <v>22.477319000000001</v>
      </c>
      <c r="AD50" s="2">
        <v>7</v>
      </c>
      <c r="AE50" s="10" t="s">
        <v>307</v>
      </c>
      <c r="AF50" s="2">
        <f t="shared" si="0"/>
        <v>370636.54060492857</v>
      </c>
      <c r="AG50" s="2" cm="1">
        <f t="array" ref="AG50">_xlfn.IFS(D50="I",MIN('Datos pp I Región'!$K$7:$K$9),D50="II",MIN('Datos pp II Región'!$K$7:$K$9),D50="III",MIN('Datos pp III Región'!$K$7:$K$9),D50="IV",MIN('Datos pp IV Región'!$K$7:$K$9),D50="V",MIN('Datos pp V Región'!$K$7:$K$9),D50="RM",MIN('Datos pp RM'!$K$7:$K$9),D50="VI",MIN('Datos pp VI Región'!$K$7:$K$9))</f>
        <v>2</v>
      </c>
      <c r="AH50" s="2"/>
      <c r="AI50" s="6"/>
      <c r="AJ50" s="6"/>
      <c r="AK50" s="6"/>
      <c r="AL50" s="6"/>
      <c r="AM50" s="2">
        <v>1.5</v>
      </c>
      <c r="AN50" s="6"/>
      <c r="AO50" s="2" cm="1">
        <f t="array" ref="AO50">_xlfn.IFS($Z50=$AT$3,AJ50*($X50)^(0.91)*(8*1.1023)^1.02,$Z50=$AT$4,AL50*281.9*(8.5/12)^0.9*(4/2.72)^0.45)</f>
        <v>0</v>
      </c>
      <c r="AP50" s="2" cm="1">
        <f t="array" ref="AP50">_xlfn.IFS($Z50=$AT$3,AK50*($X50)^(0.91)*(8*1.1023)^1.02,$Z50=$AT$4,AM50*281.9*(8.5/12)^0.9*(4/2.72)^0.45)</f>
        <v>0</v>
      </c>
      <c r="AQ50" s="2" cm="1">
        <f t="array" ref="AQ50">_xlfn.IFS(Z50=$AT$3,(AF50*AO50*AH50)/1000000,Z50=$AT$4,(AF50*AH50*AO50*(1-AN50))/1000000)</f>
        <v>0</v>
      </c>
      <c r="AR50" s="2" cm="1">
        <f t="array" ref="AR50">_xlfn.IFS(Z50=$AT$3,(AF50*AP50*AH50)/1000000,Z50=$AT$4,(AF50*AH50*AP50*(1-AN50))/1000000)</f>
        <v>0</v>
      </c>
    </row>
    <row r="51" spans="1:46" ht="57.6" x14ac:dyDescent="0.3">
      <c r="A51" s="2">
        <v>7</v>
      </c>
      <c r="B51" s="2" t="s">
        <v>21</v>
      </c>
      <c r="C51" s="3" t="s">
        <v>74</v>
      </c>
      <c r="D51" t="s">
        <v>75</v>
      </c>
      <c r="E51" s="3" t="s">
        <v>101</v>
      </c>
      <c r="F51" s="2" t="s">
        <v>102</v>
      </c>
      <c r="G51" s="2" t="s">
        <v>103</v>
      </c>
      <c r="H51" s="2" t="s">
        <v>79</v>
      </c>
      <c r="I51" s="2" t="s">
        <v>28</v>
      </c>
      <c r="J51" s="2" t="s">
        <v>104</v>
      </c>
      <c r="K51" s="2" t="s">
        <v>29</v>
      </c>
      <c r="L51" s="4">
        <v>46227</v>
      </c>
      <c r="M51" s="2" t="s">
        <v>30</v>
      </c>
      <c r="N51" s="2" t="s">
        <v>80</v>
      </c>
      <c r="O51" s="2">
        <v>230851</v>
      </c>
      <c r="P51" s="2">
        <v>8.3350000000000009</v>
      </c>
      <c r="Q51" s="2">
        <v>19.03</v>
      </c>
      <c r="R51" s="2">
        <v>27.364000000000001</v>
      </c>
      <c r="S51" s="2" cm="1">
        <f t="array" ref="S51">_xlfn.IFS(A51=$AT$8,STL!$S$3,A51=$AT$9,STL!$S$4,A51=$AT$10,STL!$S$5,A51=$AT$11,STL!$S$6,A51=$AT$12,STL!$S$7,A51=$AT$13,STL!$S$8,A51=$AT$14,STL!$S$9,A51=$AT$15,STL!$S$10,A51=$AT$16,STL!$S$11,A51=$AT$17,STL!$S$12,A51=$AT$18,STL!$S$13,A51=$AT$19,STL!$S$14,A51=$AT$20,STL!$S$15,A51=$AT$21,STL!$S$16,A51=$AT$22,STL!$S$17,A51=$AT$23,STL!$S$18,A51=$AT$24,STL!$S$19,A51=$AT$25,STL!$S$20,A51=$AT$26,STL!$S$21,A51=$AT$27,STL!$S$22,A51=$AT$28,STL!$S$23,A51=$AT$29,STL!$S$24,A51=$AT$30,STL!$S$25,A51=$AT$31,STL!$S$26,A51=$AT$32,STL!$S$27,A51=$AT$33,STL!$S$28,A51=$AT$34,STL!$S$29,A51=$AT$35,STL!$S$30,A51=$AT$36,STL!$S$31,A51=$AT$37,STL!$S$32,A51=$AT$38,STL!$S$33,A51=$AT$39,STL!$S$34,A51=$AT$40,STL!$S$35,A51=$AT$41,STL!$S$36,A51=$AT$42,STL!$S$37,A51=$AT$43,STL!$S$38,A51=$AT$44,STL!$S$39,A51=$AT$45,STL!$S$40,A51=$AT$46,STL!$S$41,A51=$AT$47,STL!$S$42,A51=$AT$48,STL!S92,A51=$AT$49,STL!$S$44)</f>
        <v>8244.6785714285706</v>
      </c>
      <c r="T51" s="2">
        <v>532.46699999999998</v>
      </c>
      <c r="U51" s="2">
        <v>1.248</v>
      </c>
      <c r="V51" s="2">
        <v>533.71500000000003</v>
      </c>
      <c r="W51" s="2" t="s">
        <v>109</v>
      </c>
      <c r="X51" s="2">
        <v>0.2</v>
      </c>
      <c r="Y51" s="2" t="s">
        <v>33</v>
      </c>
      <c r="Z51" s="2" t="s">
        <v>34</v>
      </c>
      <c r="AA51" s="2" t="s">
        <v>35</v>
      </c>
      <c r="AB51" s="2">
        <v>33014.511782000001</v>
      </c>
      <c r="AC51" s="2">
        <v>33.014512000000003</v>
      </c>
      <c r="AD51" s="2">
        <v>7</v>
      </c>
      <c r="AE51" s="10" t="s">
        <v>307</v>
      </c>
      <c r="AF51" s="2">
        <f t="shared" si="0"/>
        <v>544388.07926514291</v>
      </c>
      <c r="AG51" s="2" cm="1">
        <f t="array" ref="AG51">_xlfn.IFS(D51="I",MIN('Datos pp I Región'!$K$7:$K$9),D51="II",MIN('Datos pp II Región'!$K$7:$K$9),D51="III",MIN('Datos pp III Región'!$K$7:$K$9),D51="IV",MIN('Datos pp IV Región'!$K$7:$K$9),D51="V",MIN('Datos pp V Región'!$K$7:$K$9),D51="RM",MIN('Datos pp RM'!$K$7:$K$9),D51="VI",MIN('Datos pp VI Región'!$K$7:$K$9))</f>
        <v>2</v>
      </c>
      <c r="AH51" s="2"/>
      <c r="AI51" s="6"/>
      <c r="AJ51" s="6"/>
      <c r="AK51" s="6"/>
      <c r="AL51" s="6"/>
      <c r="AM51" s="2">
        <v>1.5</v>
      </c>
      <c r="AN51" s="6"/>
      <c r="AO51" s="2" cm="1">
        <f t="array" ref="AO51">_xlfn.IFS($Z51=$AT$3,AJ51*($X51)^(0.91)*(8*1.1023)^1.02,$Z51=$AT$4,AL51*281.9*(8.5/12)^0.9*(4/2.72)^0.45)</f>
        <v>0</v>
      </c>
      <c r="AP51" s="2" cm="1">
        <f t="array" ref="AP51">_xlfn.IFS($Z51=$AT$3,AK51*($X51)^(0.91)*(8*1.1023)^1.02,$Z51=$AT$4,AM51*281.9*(8.5/12)^0.9*(4/2.72)^0.45)</f>
        <v>0</v>
      </c>
      <c r="AR51" s="2" cm="1">
        <f t="array" ref="AR51">_xlfn.IFS(Z51=$AT$3,(AF51*AP51*AH51)/1000,Z51=$AT$4,(AF51*AH51*AP51*(1-AN51))/1000)</f>
        <v>0</v>
      </c>
    </row>
    <row r="52" spans="1:46" ht="57.6" x14ac:dyDescent="0.3">
      <c r="A52" s="2">
        <v>7</v>
      </c>
      <c r="B52" s="2" t="s">
        <v>21</v>
      </c>
      <c r="C52" s="3" t="s">
        <v>74</v>
      </c>
      <c r="D52" t="s">
        <v>75</v>
      </c>
      <c r="E52" s="3" t="s">
        <v>101</v>
      </c>
      <c r="F52" s="2" t="s">
        <v>102</v>
      </c>
      <c r="G52" s="2" t="s">
        <v>103</v>
      </c>
      <c r="H52" s="2" t="s">
        <v>79</v>
      </c>
      <c r="I52" s="2" t="s">
        <v>28</v>
      </c>
      <c r="J52" s="2" t="s">
        <v>104</v>
      </c>
      <c r="K52" s="2" t="s">
        <v>29</v>
      </c>
      <c r="L52" s="4">
        <v>46227</v>
      </c>
      <c r="M52" s="2" t="s">
        <v>30</v>
      </c>
      <c r="N52" s="2" t="s">
        <v>80</v>
      </c>
      <c r="O52" s="2">
        <v>230851</v>
      </c>
      <c r="P52" s="2">
        <v>8.3350000000000009</v>
      </c>
      <c r="Q52" s="2">
        <v>19.03</v>
      </c>
      <c r="R52" s="2">
        <v>27.364000000000001</v>
      </c>
      <c r="S52" s="2" cm="1">
        <f t="array" ref="S52">_xlfn.IFS(A52=$AT$8,STL!$S$3,A52=$AT$9,STL!$S$4,A52=$AT$10,STL!$S$5,A52=$AT$11,STL!$S$6,A52=$AT$12,STL!$S$7,A52=$AT$13,STL!$S$8,A52=$AT$14,STL!$S$9,A52=$AT$15,STL!$S$10,A52=$AT$16,STL!$S$11,A52=$AT$17,STL!$S$12,A52=$AT$18,STL!$S$13,A52=$AT$19,STL!$S$14,A52=$AT$20,STL!$S$15,A52=$AT$21,STL!$S$16,A52=$AT$22,STL!$S$17,A52=$AT$23,STL!$S$18,A52=$AT$24,STL!$S$19,A52=$AT$25,STL!$S$20,A52=$AT$26,STL!$S$21,A52=$AT$27,STL!$S$22,A52=$AT$28,STL!$S$23,A52=$AT$29,STL!$S$24,A52=$AT$30,STL!$S$25,A52=$AT$31,STL!$S$26,A52=$AT$32,STL!$S$27,A52=$AT$33,STL!$S$28,A52=$AT$34,STL!$S$29,A52=$AT$35,STL!$S$30,A52=$AT$36,STL!$S$31,A52=$AT$37,STL!$S$32,A52=$AT$38,STL!$S$33,A52=$AT$39,STL!$S$34,A52=$AT$40,STL!$S$35,A52=$AT$41,STL!$S$36,A52=$AT$42,STL!$S$37,A52=$AT$43,STL!$S$38,A52=$AT$44,STL!$S$39,A52=$AT$45,STL!$S$40,A52=$AT$46,STL!$S$41,A52=$AT$47,STL!$S$42,A52=$AT$48,STL!S93,A52=$AT$49,STL!$S$44)</f>
        <v>8244.6785714285706</v>
      </c>
      <c r="T52" s="2">
        <v>532.46699999999998</v>
      </c>
      <c r="U52" s="2">
        <v>1.248</v>
      </c>
      <c r="V52" s="2">
        <v>533.71500000000003</v>
      </c>
      <c r="W52" s="2" t="s">
        <v>110</v>
      </c>
      <c r="X52" s="2">
        <v>0.03</v>
      </c>
      <c r="Y52" s="2" t="s">
        <v>33</v>
      </c>
      <c r="Z52" s="2" t="s">
        <v>34</v>
      </c>
      <c r="AA52" s="2" t="s">
        <v>35</v>
      </c>
      <c r="AB52" s="2">
        <v>12588.474096</v>
      </c>
      <c r="AC52" s="2">
        <v>12.588474</v>
      </c>
      <c r="AD52" s="2">
        <v>7</v>
      </c>
      <c r="AE52" s="10" t="s">
        <v>307</v>
      </c>
      <c r="AF52" s="2">
        <f t="shared" si="0"/>
        <v>207575.84366957139</v>
      </c>
      <c r="AG52" s="2" cm="1">
        <f t="array" ref="AG52">_xlfn.IFS(D52="I",MIN('Datos pp I Región'!$K$7:$K$9),D52="II",MIN('Datos pp II Región'!$K$7:$K$9),D52="III",MIN('Datos pp III Región'!$K$7:$K$9),D52="IV",MIN('Datos pp IV Región'!$K$7:$K$9),D52="V",MIN('Datos pp V Región'!$K$7:$K$9),D52="RM",MIN('Datos pp RM'!$K$7:$K$9),D52="VI",MIN('Datos pp VI Región'!$K$7:$K$9))</f>
        <v>2</v>
      </c>
      <c r="AH52" s="2"/>
      <c r="AI52" s="6"/>
      <c r="AJ52" s="6"/>
      <c r="AK52" s="6"/>
      <c r="AL52" s="6"/>
      <c r="AM52" s="2">
        <v>1.5</v>
      </c>
      <c r="AN52" s="6"/>
      <c r="AO52" s="2" cm="1">
        <f t="array" ref="AO52">_xlfn.IFS($Z52=$AT$3,AJ52*($X52)^(0.91)*(8*1.1023)^1.02,$Z52=$AT$4,AL52*281.9*(8.5/12)^0.9*(4/2.72)^0.45)</f>
        <v>0</v>
      </c>
      <c r="AP52" s="2" cm="1">
        <f t="array" ref="AP52">_xlfn.IFS($Z52=$AT$3,AK52*($X52)^(0.91)*(8*1.1023)^1.02,$Z52=$AT$4,AM52*281.9*(8.5/12)^0.9*(4/2.72)^0.45)</f>
        <v>0</v>
      </c>
      <c r="AR52" s="2" cm="1">
        <f t="array" ref="AR52">_xlfn.IFS(Z52=$AT$3,(AF52*AP52*AH52)/1000,Z52=$AT$4,(AF52*AH52*AP52*(1-AN52))/1000)</f>
        <v>0</v>
      </c>
    </row>
    <row r="53" spans="1:46" ht="57.6" x14ac:dyDescent="0.3">
      <c r="A53" s="2">
        <v>7</v>
      </c>
      <c r="B53" s="2" t="s">
        <v>21</v>
      </c>
      <c r="C53" s="3" t="s">
        <v>74</v>
      </c>
      <c r="D53" t="s">
        <v>75</v>
      </c>
      <c r="E53" s="3" t="s">
        <v>101</v>
      </c>
      <c r="F53" s="2" t="s">
        <v>102</v>
      </c>
      <c r="G53" s="2" t="s">
        <v>103</v>
      </c>
      <c r="H53" s="2" t="s">
        <v>79</v>
      </c>
      <c r="I53" s="2" t="s">
        <v>28</v>
      </c>
      <c r="J53" s="2" t="s">
        <v>104</v>
      </c>
      <c r="K53" s="2" t="s">
        <v>29</v>
      </c>
      <c r="L53" s="4">
        <v>46227</v>
      </c>
      <c r="M53" s="2" t="s">
        <v>30</v>
      </c>
      <c r="N53" s="2" t="s">
        <v>80</v>
      </c>
      <c r="O53" s="2">
        <v>230851</v>
      </c>
      <c r="P53" s="2">
        <v>8.3350000000000009</v>
      </c>
      <c r="Q53" s="2">
        <v>19.03</v>
      </c>
      <c r="R53" s="2">
        <v>27.364000000000001</v>
      </c>
      <c r="S53" s="2" cm="1">
        <f t="array" ref="S53">_xlfn.IFS(A53=$AT$8,STL!$S$3,A53=$AT$9,STL!$S$4,A53=$AT$10,STL!$S$5,A53=$AT$11,STL!$S$6,A53=$AT$12,STL!$S$7,A53=$AT$13,STL!$S$8,A53=$AT$14,STL!$S$9,A53=$AT$15,STL!$S$10,A53=$AT$16,STL!$S$11,A53=$AT$17,STL!$S$12,A53=$AT$18,STL!$S$13,A53=$AT$19,STL!$S$14,A53=$AT$20,STL!$S$15,A53=$AT$21,STL!$S$16,A53=$AT$22,STL!$S$17,A53=$AT$23,STL!$S$18,A53=$AT$24,STL!$S$19,A53=$AT$25,STL!$S$20,A53=$AT$26,STL!$S$21,A53=$AT$27,STL!$S$22,A53=$AT$28,STL!$S$23,A53=$AT$29,STL!$S$24,A53=$AT$30,STL!$S$25,A53=$AT$31,STL!$S$26,A53=$AT$32,STL!$S$27,A53=$AT$33,STL!$S$28,A53=$AT$34,STL!$S$29,A53=$AT$35,STL!$S$30,A53=$AT$36,STL!$S$31,A53=$AT$37,STL!$S$32,A53=$AT$38,STL!$S$33,A53=$AT$39,STL!$S$34,A53=$AT$40,STL!$S$35,A53=$AT$41,STL!$S$36,A53=$AT$42,STL!$S$37,A53=$AT$43,STL!$S$38,A53=$AT$44,STL!$S$39,A53=$AT$45,STL!$S$40,A53=$AT$46,STL!$S$41,A53=$AT$47,STL!$S$42,A53=$AT$48,STL!S94,A53=$AT$49,STL!$S$44)</f>
        <v>8244.6785714285706</v>
      </c>
      <c r="T53" s="2">
        <v>532.46699999999998</v>
      </c>
      <c r="U53" s="2">
        <v>1.248</v>
      </c>
      <c r="V53" s="2">
        <v>533.71500000000003</v>
      </c>
      <c r="W53" s="2" t="s">
        <v>111</v>
      </c>
      <c r="X53" s="2">
        <v>0.2</v>
      </c>
      <c r="Y53" s="2" t="s">
        <v>33</v>
      </c>
      <c r="Z53" s="2" t="s">
        <v>34</v>
      </c>
      <c r="AA53" s="2" t="s">
        <v>35</v>
      </c>
      <c r="AB53" s="2">
        <v>17174.510854</v>
      </c>
      <c r="AC53" s="2">
        <v>17.174510999999999</v>
      </c>
      <c r="AD53" s="2">
        <v>7</v>
      </c>
      <c r="AE53" s="10" t="s">
        <v>307</v>
      </c>
      <c r="AF53" s="2">
        <f t="shared" si="0"/>
        <v>283196.64563292853</v>
      </c>
      <c r="AG53" s="2" cm="1">
        <f t="array" ref="AG53">_xlfn.IFS(D53="I",MIN('Datos pp I Región'!$K$7:$K$9),D53="II",MIN('Datos pp II Región'!$K$7:$K$9),D53="III",MIN('Datos pp III Región'!$K$7:$K$9),D53="IV",MIN('Datos pp IV Región'!$K$7:$K$9),D53="V",MIN('Datos pp V Región'!$K$7:$K$9),D53="RM",MIN('Datos pp RM'!$K$7:$K$9),D53="VI",MIN('Datos pp VI Región'!$K$7:$K$9))</f>
        <v>2</v>
      </c>
      <c r="AH53" s="2"/>
      <c r="AI53" s="6"/>
      <c r="AJ53" s="6"/>
      <c r="AK53" s="6"/>
      <c r="AL53" s="6"/>
      <c r="AM53" s="2">
        <v>1.5</v>
      </c>
      <c r="AN53" s="6"/>
      <c r="AO53" s="2" cm="1">
        <f t="array" ref="AO53">_xlfn.IFS($Z53=$AT$3,AJ53*($X53)^(0.91)*(8*1.1023)^1.02,$Z53=$AT$4,AL53*281.9*(8.5/12)^0.9*(4/2.72)^0.45)</f>
        <v>0</v>
      </c>
      <c r="AP53" s="2" cm="1">
        <f t="array" ref="AP53">_xlfn.IFS($Z53=$AT$3,AK53*($X53)^(0.91)*(8*1.1023)^1.02,$Z53=$AT$4,AM53*281.9*(8.5/12)^0.9*(4/2.72)^0.45)</f>
        <v>0</v>
      </c>
      <c r="AR53" s="2" cm="1">
        <f t="array" ref="AR53">_xlfn.IFS(Z53=$AT$3,(AF53*AP53*AH53)/1000,Z53=$AT$4,(AF53*AH53*AP53*(1-AN53))/1000)</f>
        <v>0</v>
      </c>
    </row>
    <row r="54" spans="1:46" ht="57.6" x14ac:dyDescent="0.3">
      <c r="A54" s="2">
        <v>7</v>
      </c>
      <c r="B54" s="2" t="s">
        <v>21</v>
      </c>
      <c r="C54" s="3" t="s">
        <v>74</v>
      </c>
      <c r="D54" t="s">
        <v>75</v>
      </c>
      <c r="E54" s="3" t="s">
        <v>101</v>
      </c>
      <c r="F54" s="2" t="s">
        <v>102</v>
      </c>
      <c r="G54" s="2" t="s">
        <v>103</v>
      </c>
      <c r="H54" s="2" t="s">
        <v>79</v>
      </c>
      <c r="I54" s="2" t="s">
        <v>28</v>
      </c>
      <c r="J54" s="2" t="s">
        <v>104</v>
      </c>
      <c r="K54" s="2" t="s">
        <v>29</v>
      </c>
      <c r="L54" s="4">
        <v>46227</v>
      </c>
      <c r="M54" s="2" t="s">
        <v>30</v>
      </c>
      <c r="N54" s="2" t="s">
        <v>80</v>
      </c>
      <c r="O54" s="2">
        <v>230851</v>
      </c>
      <c r="P54" s="2">
        <v>8.3350000000000009</v>
      </c>
      <c r="Q54" s="2">
        <v>19.03</v>
      </c>
      <c r="R54" s="2">
        <v>27.364000000000001</v>
      </c>
      <c r="S54" s="2" cm="1">
        <f t="array" ref="S54">_xlfn.IFS(A54=$AT$8,STL!$S$3,A54=$AT$9,STL!$S$4,A54=$AT$10,STL!$S$5,A54=$AT$11,STL!$S$6,A54=$AT$12,STL!$S$7,A54=$AT$13,STL!$S$8,A54=$AT$14,STL!$S$9,A54=$AT$15,STL!$S$10,A54=$AT$16,STL!$S$11,A54=$AT$17,STL!$S$12,A54=$AT$18,STL!$S$13,A54=$AT$19,STL!$S$14,A54=$AT$20,STL!$S$15,A54=$AT$21,STL!$S$16,A54=$AT$22,STL!$S$17,A54=$AT$23,STL!$S$18,A54=$AT$24,STL!$S$19,A54=$AT$25,STL!$S$20,A54=$AT$26,STL!$S$21,A54=$AT$27,STL!$S$22,A54=$AT$28,STL!$S$23,A54=$AT$29,STL!$S$24,A54=$AT$30,STL!$S$25,A54=$AT$31,STL!$S$26,A54=$AT$32,STL!$S$27,A54=$AT$33,STL!$S$28,A54=$AT$34,STL!$S$29,A54=$AT$35,STL!$S$30,A54=$AT$36,STL!$S$31,A54=$AT$37,STL!$S$32,A54=$AT$38,STL!$S$33,A54=$AT$39,STL!$S$34,A54=$AT$40,STL!$S$35,A54=$AT$41,STL!$S$36,A54=$AT$42,STL!$S$37,A54=$AT$43,STL!$S$38,A54=$AT$44,STL!$S$39,A54=$AT$45,STL!$S$40,A54=$AT$46,STL!$S$41,A54=$AT$47,STL!$S$42,A54=$AT$48,STL!S95,A54=$AT$49,STL!$S$44)</f>
        <v>8244.6785714285706</v>
      </c>
      <c r="T54" s="2">
        <v>532.46699999999998</v>
      </c>
      <c r="U54" s="2">
        <v>1.248</v>
      </c>
      <c r="V54" s="2">
        <v>533.71500000000003</v>
      </c>
      <c r="W54" s="2" t="s">
        <v>112</v>
      </c>
      <c r="X54" s="2">
        <v>0.2</v>
      </c>
      <c r="Y54" s="2" t="s">
        <v>33</v>
      </c>
      <c r="Z54" s="2" t="s">
        <v>34</v>
      </c>
      <c r="AA54" s="2" t="s">
        <v>35</v>
      </c>
      <c r="AB54" s="2">
        <v>4451.8454069999998</v>
      </c>
      <c r="AC54" s="2">
        <v>4.4518449999999996</v>
      </c>
      <c r="AD54" s="2">
        <v>7</v>
      </c>
      <c r="AE54" s="10" t="s">
        <v>307</v>
      </c>
      <c r="AF54" s="2">
        <f t="shared" si="0"/>
        <v>73408.06214964285</v>
      </c>
      <c r="AG54" s="2" cm="1">
        <f t="array" ref="AG54">_xlfn.IFS(D54="I",MIN('Datos pp I Región'!$K$7:$K$9),D54="II",MIN('Datos pp II Región'!$K$7:$K$9),D54="III",MIN('Datos pp III Región'!$K$7:$K$9),D54="IV",MIN('Datos pp IV Región'!$K$7:$K$9),D54="V",MIN('Datos pp V Región'!$K$7:$K$9),D54="RM",MIN('Datos pp RM'!$K$7:$K$9),D54="VI",MIN('Datos pp VI Región'!$K$7:$K$9))</f>
        <v>2</v>
      </c>
      <c r="AH54" s="2"/>
      <c r="AI54" s="6"/>
      <c r="AJ54" s="6"/>
      <c r="AK54" s="6"/>
      <c r="AL54" s="6"/>
      <c r="AM54" s="2">
        <v>1.5</v>
      </c>
      <c r="AN54" s="6"/>
      <c r="AO54" s="2" cm="1">
        <f t="array" ref="AO54">_xlfn.IFS($Z54=$AT$3,AJ54*($X54)^(0.91)*(8*1.1023)^1.02,$Z54=$AT$4,AL54*281.9*(8.5/12)^0.9*(4/2.72)^0.45)</f>
        <v>0</v>
      </c>
      <c r="AP54" s="2" cm="1">
        <f t="array" ref="AP54">_xlfn.IFS($Z54=$AT$3,AK54*($X54)^(0.91)*(8*1.1023)^1.02,$Z54=$AT$4,AM54*281.9*(8.5/12)^0.9*(4/2.72)^0.45)</f>
        <v>0</v>
      </c>
      <c r="AR54" s="2" cm="1">
        <f t="array" ref="AR54">_xlfn.IFS(Z54=$AT$3,(AF54*AP54*AH54)/1000,Z54=$AT$4,(AF54*AH54*AP54*(1-AN54))/1000)</f>
        <v>0</v>
      </c>
    </row>
    <row r="55" spans="1:46" ht="57.6" x14ac:dyDescent="0.3">
      <c r="A55" s="2">
        <v>7</v>
      </c>
      <c r="B55" s="2" t="s">
        <v>21</v>
      </c>
      <c r="C55" s="3" t="s">
        <v>74</v>
      </c>
      <c r="D55" t="s">
        <v>75</v>
      </c>
      <c r="E55" s="3" t="s">
        <v>101</v>
      </c>
      <c r="F55" s="2" t="s">
        <v>102</v>
      </c>
      <c r="G55" s="2" t="s">
        <v>103</v>
      </c>
      <c r="H55" s="2" t="s">
        <v>79</v>
      </c>
      <c r="I55" s="2" t="s">
        <v>28</v>
      </c>
      <c r="J55" s="2" t="s">
        <v>104</v>
      </c>
      <c r="K55" s="2" t="s">
        <v>29</v>
      </c>
      <c r="L55" s="4">
        <v>46227</v>
      </c>
      <c r="M55" s="2" t="s">
        <v>30</v>
      </c>
      <c r="N55" s="2" t="s">
        <v>80</v>
      </c>
      <c r="O55" s="2">
        <v>230851</v>
      </c>
      <c r="P55" s="2">
        <v>8.3350000000000009</v>
      </c>
      <c r="Q55" s="2">
        <v>19.03</v>
      </c>
      <c r="R55" s="2">
        <v>27.364000000000001</v>
      </c>
      <c r="S55" s="2" cm="1">
        <f t="array" ref="S55">_xlfn.IFS(A55=$AT$8,STL!$S$3,A55=$AT$9,STL!$S$4,A55=$AT$10,STL!$S$5,A55=$AT$11,STL!$S$6,A55=$AT$12,STL!$S$7,A55=$AT$13,STL!$S$8,A55=$AT$14,STL!$S$9,A55=$AT$15,STL!$S$10,A55=$AT$16,STL!$S$11,A55=$AT$17,STL!$S$12,A55=$AT$18,STL!$S$13,A55=$AT$19,STL!$S$14,A55=$AT$20,STL!$S$15,A55=$AT$21,STL!$S$16,A55=$AT$22,STL!$S$17,A55=$AT$23,STL!$S$18,A55=$AT$24,STL!$S$19,A55=$AT$25,STL!$S$20,A55=$AT$26,STL!$S$21,A55=$AT$27,STL!$S$22,A55=$AT$28,STL!$S$23,A55=$AT$29,STL!$S$24,A55=$AT$30,STL!$S$25,A55=$AT$31,STL!$S$26,A55=$AT$32,STL!$S$27,A55=$AT$33,STL!$S$28,A55=$AT$34,STL!$S$29,A55=$AT$35,STL!$S$30,A55=$AT$36,STL!$S$31,A55=$AT$37,STL!$S$32,A55=$AT$38,STL!$S$33,A55=$AT$39,STL!$S$34,A55=$AT$40,STL!$S$35,A55=$AT$41,STL!$S$36,A55=$AT$42,STL!$S$37,A55=$AT$43,STL!$S$38,A55=$AT$44,STL!$S$39,A55=$AT$45,STL!$S$40,A55=$AT$46,STL!$S$41,A55=$AT$47,STL!$S$42,A55=$AT$48,STL!S96,A55=$AT$49,STL!$S$44)</f>
        <v>8244.6785714285706</v>
      </c>
      <c r="T55" s="2">
        <v>532.46699999999998</v>
      </c>
      <c r="U55" s="2">
        <v>1.248</v>
      </c>
      <c r="V55" s="2">
        <v>533.71500000000003</v>
      </c>
      <c r="W55" s="2" t="s">
        <v>113</v>
      </c>
      <c r="X55" s="2">
        <v>0.03</v>
      </c>
      <c r="Y55" s="2" t="s">
        <v>33</v>
      </c>
      <c r="Z55" s="2" t="s">
        <v>34</v>
      </c>
      <c r="AA55" s="2" t="s">
        <v>35</v>
      </c>
      <c r="AB55" s="2">
        <v>413189.79190100002</v>
      </c>
      <c r="AC55" s="2">
        <v>413.18979200000001</v>
      </c>
      <c r="AD55" s="2">
        <v>7</v>
      </c>
      <c r="AE55" s="10" t="s">
        <v>307</v>
      </c>
      <c r="AF55" s="2">
        <f t="shared" si="0"/>
        <v>6813234.0480708564</v>
      </c>
      <c r="AG55" s="2" cm="1">
        <f t="array" ref="AG55">_xlfn.IFS(D55="I",MIN('Datos pp I Región'!$K$7:$K$9),D55="II",MIN('Datos pp II Región'!$K$7:$K$9),D55="III",MIN('Datos pp III Región'!$K$7:$K$9),D55="IV",MIN('Datos pp IV Región'!$K$7:$K$9),D55="V",MIN('Datos pp V Región'!$K$7:$K$9),D55="RM",MIN('Datos pp RM'!$K$7:$K$9),D55="VI",MIN('Datos pp VI Región'!$K$7:$K$9))</f>
        <v>2</v>
      </c>
      <c r="AH55" s="2"/>
      <c r="AI55" s="6"/>
      <c r="AJ55" s="6"/>
      <c r="AK55" s="6"/>
      <c r="AL55" s="6"/>
      <c r="AM55" s="2">
        <v>1.5</v>
      </c>
      <c r="AN55" s="6"/>
      <c r="AO55" s="2" cm="1">
        <f t="array" ref="AO55">_xlfn.IFS($Z55=$AT$3,AJ55*($X55)^(0.91)*(8*1.1023)^1.02,$Z55=$AT$4,AL55*281.9*(8.5/12)^0.9*(4/2.72)^0.45)</f>
        <v>0</v>
      </c>
      <c r="AP55" s="2" cm="1">
        <f t="array" ref="AP55">_xlfn.IFS($Z55=$AT$3,AK55*($X55)^(0.91)*(8*1.1023)^1.02,$Z55=$AT$4,AM55*281.9*(8.5/12)^0.9*(4/2.72)^0.45)</f>
        <v>0</v>
      </c>
      <c r="AR55" s="2" cm="1">
        <f t="array" ref="AR55">_xlfn.IFS(Z55=$AT$3,(AF55*AP55*AH55)/1000,Z55=$AT$4,(AF55*AH55*AP55*(1-AN55))/1000)</f>
        <v>0</v>
      </c>
    </row>
    <row r="56" spans="1:46" ht="57.6" x14ac:dyDescent="0.3">
      <c r="A56" s="2">
        <v>8</v>
      </c>
      <c r="B56" s="2" t="s">
        <v>21</v>
      </c>
      <c r="C56" s="3" t="s">
        <v>74</v>
      </c>
      <c r="D56" t="s">
        <v>75</v>
      </c>
      <c r="E56" s="3" t="s">
        <v>114</v>
      </c>
      <c r="F56" s="2" t="s">
        <v>115</v>
      </c>
      <c r="G56" s="2" t="s">
        <v>116</v>
      </c>
      <c r="H56" s="2" t="s">
        <v>79</v>
      </c>
      <c r="I56" s="2" t="s">
        <v>28</v>
      </c>
      <c r="J56" s="2" t="s">
        <v>104</v>
      </c>
      <c r="K56" s="2" t="s">
        <v>29</v>
      </c>
      <c r="L56" s="4">
        <v>46227</v>
      </c>
      <c r="M56" s="2" t="s">
        <v>30</v>
      </c>
      <c r="N56" s="2" t="s">
        <v>80</v>
      </c>
      <c r="O56" s="2">
        <v>230851</v>
      </c>
      <c r="P56" s="2">
        <v>8.3350000000000009</v>
      </c>
      <c r="Q56" s="2">
        <v>19.03</v>
      </c>
      <c r="R56" s="2">
        <v>27.364000000000001</v>
      </c>
      <c r="S56" s="2" cm="1">
        <f t="array" ref="S56">_xlfn.IFS(A56=$AT$8,STL!$S$3,A56=$AT$9,STL!$S$4,A56=$AT$10,STL!$S$5,A56=$AT$11,STL!$S$6,A56=$AT$12,STL!$S$7,A56=$AT$13,STL!$S$8,A56=$AT$14,STL!$S$9,A56=$AT$15,STL!$S$10,A56=$AT$16,STL!$S$11,A56=$AT$17,STL!$S$12,A56=$AT$18,STL!$S$13,A56=$AT$19,STL!$S$14,A56=$AT$20,STL!$S$15,A56=$AT$21,STL!$S$16,A56=$AT$22,STL!$S$17,A56=$AT$23,STL!$S$18,A56=$AT$24,STL!$S$19,A56=$AT$25,STL!$S$20,A56=$AT$26,STL!$S$21,A56=$AT$27,STL!$S$22,A56=$AT$28,STL!$S$23,A56=$AT$29,STL!$S$24,A56=$AT$30,STL!$S$25,A56=$AT$31,STL!$S$26,A56=$AT$32,STL!$S$27,A56=$AT$33,STL!$S$28,A56=$AT$34,STL!$S$29,A56=$AT$35,STL!$S$30,A56=$AT$36,STL!$S$31,A56=$AT$37,STL!$S$32,A56=$AT$38,STL!$S$33,A56=$AT$39,STL!$S$34,A56=$AT$40,STL!$S$35,A56=$AT$41,STL!$S$36,A56=$AT$42,STL!$S$37,A56=$AT$43,STL!$S$38,A56=$AT$44,STL!$S$39,A56=$AT$45,STL!$S$40,A56=$AT$46,STL!$S$41,A56=$AT$47,STL!$S$42,A56=$AT$48,STL!S97,A56=$AT$49,STL!$S$44)</f>
        <v>8244.6785714285706</v>
      </c>
      <c r="T56" s="2">
        <v>432.38299999999998</v>
      </c>
      <c r="U56" s="2">
        <v>1.248</v>
      </c>
      <c r="V56" s="2">
        <v>433.63099999999997</v>
      </c>
      <c r="W56" s="2" t="s">
        <v>117</v>
      </c>
      <c r="X56" s="2">
        <v>0.03</v>
      </c>
      <c r="Y56" s="2" t="s">
        <v>33</v>
      </c>
      <c r="Z56" s="2" t="s">
        <v>34</v>
      </c>
      <c r="AA56" s="2" t="s">
        <v>35</v>
      </c>
      <c r="AB56" s="2">
        <v>380596.055238</v>
      </c>
      <c r="AC56" s="2">
        <v>380.59605499999998</v>
      </c>
      <c r="AD56" s="2">
        <v>8</v>
      </c>
      <c r="AE56" s="10" t="s">
        <v>307</v>
      </c>
      <c r="AF56" s="2">
        <f t="shared" si="0"/>
        <v>6275784.2780574989</v>
      </c>
      <c r="AG56" s="2" cm="1">
        <f t="array" ref="AG56">_xlfn.IFS(D56="I",MIN('Datos pp I Región'!$K$7:$K$9),D56="II",MIN('Datos pp II Región'!$K$7:$K$9),D56="III",MIN('Datos pp III Región'!$K$7:$K$9),D56="IV",MIN('Datos pp IV Región'!$K$7:$K$9),D56="V",MIN('Datos pp V Región'!$K$7:$K$9),D56="RM",MIN('Datos pp RM'!$K$7:$K$9),D56="VI",MIN('Datos pp VI Región'!$K$7:$K$9))</f>
        <v>2</v>
      </c>
      <c r="AH56" s="2"/>
      <c r="AI56" s="6"/>
      <c r="AJ56" s="6"/>
      <c r="AK56" s="6"/>
      <c r="AL56" s="6"/>
      <c r="AM56" s="2">
        <v>1.5</v>
      </c>
      <c r="AN56" s="6"/>
      <c r="AO56" s="2" cm="1">
        <f t="array" ref="AO56">_xlfn.IFS($Z56=$AT$3,AJ56*($X56)^(0.91)*(8*1.1023)^1.02,$Z56=$AT$4,AL56*281.9*(8.5/12)^0.9*(4/2.72)^0.45)</f>
        <v>0</v>
      </c>
      <c r="AP56" s="2" cm="1">
        <f t="array" ref="AP56">_xlfn.IFS($Z56=$AT$3,AK56*($X56)^(0.91)*(8*1.1023)^1.02,$Z56=$AT$4,AM56*281.9*(8.5/12)^0.9*(4/2.72)^0.45)</f>
        <v>0</v>
      </c>
      <c r="AR56" s="2" cm="1">
        <f t="array" ref="AR56">_xlfn.IFS(Z56=$AT$3,(AF56*AP56*AH56)/1000,Z56=$AT$4,(AF56*AH56*AP56*(1-AN56))/1000)</f>
        <v>0</v>
      </c>
    </row>
    <row r="57" spans="1:46" ht="57.6" x14ac:dyDescent="0.3">
      <c r="A57" s="2">
        <v>8</v>
      </c>
      <c r="B57" s="2" t="s">
        <v>21</v>
      </c>
      <c r="C57" s="3" t="s">
        <v>74</v>
      </c>
      <c r="D57" t="s">
        <v>75</v>
      </c>
      <c r="E57" s="3" t="s">
        <v>114</v>
      </c>
      <c r="F57" s="2" t="s">
        <v>115</v>
      </c>
      <c r="G57" s="2" t="s">
        <v>116</v>
      </c>
      <c r="H57" s="2" t="s">
        <v>79</v>
      </c>
      <c r="I57" s="2" t="s">
        <v>28</v>
      </c>
      <c r="J57" s="2" t="s">
        <v>104</v>
      </c>
      <c r="K57" s="2" t="s">
        <v>29</v>
      </c>
      <c r="L57" s="4">
        <v>46227</v>
      </c>
      <c r="M57" s="2" t="s">
        <v>30</v>
      </c>
      <c r="N57" s="2" t="s">
        <v>80</v>
      </c>
      <c r="O57" s="2">
        <v>230851</v>
      </c>
      <c r="P57" s="2">
        <v>8.3350000000000009</v>
      </c>
      <c r="Q57" s="2">
        <v>19.03</v>
      </c>
      <c r="R57" s="2">
        <v>27.364000000000001</v>
      </c>
      <c r="S57" s="2" cm="1">
        <f t="array" ref="S57">_xlfn.IFS(A57=$AT$8,STL!$S$3,A57=$AT$9,STL!$S$4,A57=$AT$10,STL!$S$5,A57=$AT$11,STL!$S$6,A57=$AT$12,STL!$S$7,A57=$AT$13,STL!$S$8,A57=$AT$14,STL!$S$9,A57=$AT$15,STL!$S$10,A57=$AT$16,STL!$S$11,A57=$AT$17,STL!$S$12,A57=$AT$18,STL!$S$13,A57=$AT$19,STL!$S$14,A57=$AT$20,STL!$S$15,A57=$AT$21,STL!$S$16,A57=$AT$22,STL!$S$17,A57=$AT$23,STL!$S$18,A57=$AT$24,STL!$S$19,A57=$AT$25,STL!$S$20,A57=$AT$26,STL!$S$21,A57=$AT$27,STL!$S$22,A57=$AT$28,STL!$S$23,A57=$AT$29,STL!$S$24,A57=$AT$30,STL!$S$25,A57=$AT$31,STL!$S$26,A57=$AT$32,STL!$S$27,A57=$AT$33,STL!$S$28,A57=$AT$34,STL!$S$29,A57=$AT$35,STL!$S$30,A57=$AT$36,STL!$S$31,A57=$AT$37,STL!$S$32,A57=$AT$38,STL!$S$33,A57=$AT$39,STL!$S$34,A57=$AT$40,STL!$S$35,A57=$AT$41,STL!$S$36,A57=$AT$42,STL!$S$37,A57=$AT$43,STL!$S$38,A57=$AT$44,STL!$S$39,A57=$AT$45,STL!$S$40,A57=$AT$46,STL!$S$41,A57=$AT$47,STL!$S$42,A57=$AT$48,STL!S98,A57=$AT$49,STL!$S$44)</f>
        <v>8244.6785714285706</v>
      </c>
      <c r="T57" s="2">
        <v>432.38299999999998</v>
      </c>
      <c r="U57" s="2">
        <v>1.248</v>
      </c>
      <c r="V57" s="2">
        <v>433.63099999999997</v>
      </c>
      <c r="W57" s="2" t="s">
        <v>118</v>
      </c>
      <c r="X57" s="2">
        <v>0.2</v>
      </c>
      <c r="Y57" s="2" t="s">
        <v>33</v>
      </c>
      <c r="Z57" s="2" t="s">
        <v>34</v>
      </c>
      <c r="AA57" s="2" t="s">
        <v>35</v>
      </c>
      <c r="AB57" s="2">
        <v>22477.319019999999</v>
      </c>
      <c r="AC57" s="2">
        <v>22.477319000000001</v>
      </c>
      <c r="AD57" s="2">
        <v>8</v>
      </c>
      <c r="AE57" s="10" t="s">
        <v>307</v>
      </c>
      <c r="AF57" s="2">
        <f t="shared" si="0"/>
        <v>370636.54060492857</v>
      </c>
      <c r="AG57" s="2" cm="1">
        <f t="array" ref="AG57">_xlfn.IFS(D57="I",MIN('Datos pp I Región'!$K$7:$K$9),D57="II",MIN('Datos pp II Región'!$K$7:$K$9),D57="III",MIN('Datos pp III Región'!$K$7:$K$9),D57="IV",MIN('Datos pp IV Región'!$K$7:$K$9),D57="V",MIN('Datos pp V Región'!$K$7:$K$9),D57="RM",MIN('Datos pp RM'!$K$7:$K$9),D57="VI",MIN('Datos pp VI Región'!$K$7:$K$9))</f>
        <v>2</v>
      </c>
      <c r="AH57" s="2"/>
      <c r="AI57" s="6"/>
      <c r="AJ57" s="6"/>
      <c r="AK57" s="6"/>
      <c r="AL57" s="6"/>
      <c r="AM57" s="2">
        <v>1.5</v>
      </c>
      <c r="AN57" s="6"/>
      <c r="AO57" s="2" cm="1">
        <f t="array" ref="AO57">_xlfn.IFS($Z57=$AT$3,AJ57*($X57)^(0.91)*(8*1.1023)^1.02,$Z57=$AT$4,AL57*281.9*(8.5/12)^0.9*(4/2.72)^0.45)</f>
        <v>0</v>
      </c>
      <c r="AP57" s="2" cm="1">
        <f t="array" ref="AP57">_xlfn.IFS($Z57=$AT$3,AK57*($X57)^(0.91)*(8*1.1023)^1.02,$Z57=$AT$4,AM57*281.9*(8.5/12)^0.9*(4/2.72)^0.45)</f>
        <v>0</v>
      </c>
      <c r="AR57" s="2" cm="1">
        <f t="array" ref="AR57">_xlfn.IFS(Z57=$AT$3,(AF57*AP57*AH57)/1000,Z57=$AT$4,(AF57*AH57*AP57*(1-AN57))/1000)</f>
        <v>0</v>
      </c>
    </row>
    <row r="58" spans="1:46" ht="57.6" x14ac:dyDescent="0.3">
      <c r="A58" s="2">
        <v>8</v>
      </c>
      <c r="B58" s="2" t="s">
        <v>21</v>
      </c>
      <c r="C58" s="3" t="s">
        <v>74</v>
      </c>
      <c r="D58" t="s">
        <v>75</v>
      </c>
      <c r="E58" s="3" t="s">
        <v>114</v>
      </c>
      <c r="F58" s="2" t="s">
        <v>115</v>
      </c>
      <c r="G58" s="2" t="s">
        <v>116</v>
      </c>
      <c r="H58" s="2" t="s">
        <v>79</v>
      </c>
      <c r="I58" s="2" t="s">
        <v>28</v>
      </c>
      <c r="J58" s="2" t="s">
        <v>104</v>
      </c>
      <c r="K58" s="2" t="s">
        <v>29</v>
      </c>
      <c r="L58" s="4">
        <v>46227</v>
      </c>
      <c r="M58" s="2" t="s">
        <v>30</v>
      </c>
      <c r="N58" s="2" t="s">
        <v>80</v>
      </c>
      <c r="O58" s="2">
        <v>230851</v>
      </c>
      <c r="P58" s="2">
        <v>8.3350000000000009</v>
      </c>
      <c r="Q58" s="2">
        <v>19.03</v>
      </c>
      <c r="R58" s="2">
        <v>27.364000000000001</v>
      </c>
      <c r="S58" s="2" cm="1">
        <f t="array" ref="S58">_xlfn.IFS(A58=$AT$8,STL!$S$3,A58=$AT$9,STL!$S$4,A58=$AT$10,STL!$S$5,A58=$AT$11,STL!$S$6,A58=$AT$12,STL!$S$7,A58=$AT$13,STL!$S$8,A58=$AT$14,STL!$S$9,A58=$AT$15,STL!$S$10,A58=$AT$16,STL!$S$11,A58=$AT$17,STL!$S$12,A58=$AT$18,STL!$S$13,A58=$AT$19,STL!$S$14,A58=$AT$20,STL!$S$15,A58=$AT$21,STL!$S$16,A58=$AT$22,STL!$S$17,A58=$AT$23,STL!$S$18,A58=$AT$24,STL!$S$19,A58=$AT$25,STL!$S$20,A58=$AT$26,STL!$S$21,A58=$AT$27,STL!$S$22,A58=$AT$28,STL!$S$23,A58=$AT$29,STL!$S$24,A58=$AT$30,STL!$S$25,A58=$AT$31,STL!$S$26,A58=$AT$32,STL!$S$27,A58=$AT$33,STL!$S$28,A58=$AT$34,STL!$S$29,A58=$AT$35,STL!$S$30,A58=$AT$36,STL!$S$31,A58=$AT$37,STL!$S$32,A58=$AT$38,STL!$S$33,A58=$AT$39,STL!$S$34,A58=$AT$40,STL!$S$35,A58=$AT$41,STL!$S$36,A58=$AT$42,STL!$S$37,A58=$AT$43,STL!$S$38,A58=$AT$44,STL!$S$39,A58=$AT$45,STL!$S$40,A58=$AT$46,STL!$S$41,A58=$AT$47,STL!$S$42,A58=$AT$48,STL!S99,A58=$AT$49,STL!$S$44)</f>
        <v>8244.6785714285706</v>
      </c>
      <c r="T58" s="2">
        <v>432.38299999999998</v>
      </c>
      <c r="U58" s="2">
        <v>1.248</v>
      </c>
      <c r="V58" s="2">
        <v>433.63099999999997</v>
      </c>
      <c r="W58" s="2" t="s">
        <v>119</v>
      </c>
      <c r="X58" s="2">
        <v>0.2</v>
      </c>
      <c r="Y58" s="2" t="s">
        <v>33</v>
      </c>
      <c r="Z58" s="2" t="s">
        <v>34</v>
      </c>
      <c r="AA58" s="2" t="s">
        <v>35</v>
      </c>
      <c r="AB58" s="2">
        <v>2339.2764200000001</v>
      </c>
      <c r="AC58" s="2">
        <v>2.3392759999999999</v>
      </c>
      <c r="AD58" s="2">
        <v>8</v>
      </c>
      <c r="AE58" s="10" t="s">
        <v>307</v>
      </c>
      <c r="AF58" s="2">
        <f t="shared" si="0"/>
        <v>38573.157419714284</v>
      </c>
      <c r="AG58" s="2" cm="1">
        <f t="array" ref="AG58">_xlfn.IFS(D58="I",MIN('Datos pp I Región'!$K$7:$K$9),D58="II",MIN('Datos pp II Región'!$K$7:$K$9),D58="III",MIN('Datos pp III Región'!$K$7:$K$9),D58="IV",MIN('Datos pp IV Región'!$K$7:$K$9),D58="V",MIN('Datos pp V Región'!$K$7:$K$9),D58="RM",MIN('Datos pp RM'!$K$7:$K$9),D58="VI",MIN('Datos pp VI Región'!$K$7:$K$9))</f>
        <v>2</v>
      </c>
      <c r="AH58" s="2"/>
      <c r="AI58" s="6"/>
      <c r="AJ58" s="6"/>
      <c r="AK58" s="6"/>
      <c r="AL58" s="6"/>
      <c r="AM58" s="2">
        <v>1.5</v>
      </c>
      <c r="AN58" s="6"/>
      <c r="AO58" s="2" cm="1">
        <f t="array" ref="AO58">_xlfn.IFS($Z58=$AT$3,AJ58*($X58)^(0.91)*(8*1.1023)^1.02,$Z58=$AT$4,AL58*281.9*(8.5/12)^0.9*(4/2.72)^0.45)</f>
        <v>0</v>
      </c>
      <c r="AP58" s="2" cm="1">
        <f t="array" ref="AP58">_xlfn.IFS($Z58=$AT$3,AK58*($X58)^(0.91)*(8*1.1023)^1.02,$Z58=$AT$4,AM58*281.9*(8.5/12)^0.9*(4/2.72)^0.45)</f>
        <v>0</v>
      </c>
      <c r="AR58" s="2" cm="1">
        <f t="array" ref="AR58">_xlfn.IFS(Z58=$AT$3,(AF58*AP58*AH58)/1000,Z58=$AT$4,(AF58*AH58*AP58*(1-AN58))/1000)</f>
        <v>0</v>
      </c>
    </row>
    <row r="59" spans="1:46" ht="57.6" x14ac:dyDescent="0.3">
      <c r="A59" s="2">
        <v>8</v>
      </c>
      <c r="B59" s="2" t="s">
        <v>21</v>
      </c>
      <c r="C59" s="3" t="s">
        <v>74</v>
      </c>
      <c r="D59" t="s">
        <v>75</v>
      </c>
      <c r="E59" s="3" t="s">
        <v>114</v>
      </c>
      <c r="F59" s="2" t="s">
        <v>115</v>
      </c>
      <c r="G59" s="2" t="s">
        <v>116</v>
      </c>
      <c r="H59" s="2" t="s">
        <v>79</v>
      </c>
      <c r="I59" s="2" t="s">
        <v>28</v>
      </c>
      <c r="J59" s="2" t="s">
        <v>104</v>
      </c>
      <c r="K59" s="2" t="s">
        <v>29</v>
      </c>
      <c r="L59" s="4">
        <v>46227</v>
      </c>
      <c r="M59" s="2" t="s">
        <v>30</v>
      </c>
      <c r="N59" s="2" t="s">
        <v>80</v>
      </c>
      <c r="O59" s="2">
        <v>230851</v>
      </c>
      <c r="P59" s="2">
        <v>8.3350000000000009</v>
      </c>
      <c r="Q59" s="2">
        <v>19.03</v>
      </c>
      <c r="R59" s="2">
        <v>27.364000000000001</v>
      </c>
      <c r="S59" s="2" cm="1">
        <f t="array" ref="S59">_xlfn.IFS(A59=$AT$8,STL!$S$3,A59=$AT$9,STL!$S$4,A59=$AT$10,STL!$S$5,A59=$AT$11,STL!$S$6,A59=$AT$12,STL!$S$7,A59=$AT$13,STL!$S$8,A59=$AT$14,STL!$S$9,A59=$AT$15,STL!$S$10,A59=$AT$16,STL!$S$11,A59=$AT$17,STL!$S$12,A59=$AT$18,STL!$S$13,A59=$AT$19,STL!$S$14,A59=$AT$20,STL!$S$15,A59=$AT$21,STL!$S$16,A59=$AT$22,STL!$S$17,A59=$AT$23,STL!$S$18,A59=$AT$24,STL!$S$19,A59=$AT$25,STL!$S$20,A59=$AT$26,STL!$S$21,A59=$AT$27,STL!$S$22,A59=$AT$28,STL!$S$23,A59=$AT$29,STL!$S$24,A59=$AT$30,STL!$S$25,A59=$AT$31,STL!$S$26,A59=$AT$32,STL!$S$27,A59=$AT$33,STL!$S$28,A59=$AT$34,STL!$S$29,A59=$AT$35,STL!$S$30,A59=$AT$36,STL!$S$31,A59=$AT$37,STL!$S$32,A59=$AT$38,STL!$S$33,A59=$AT$39,STL!$S$34,A59=$AT$40,STL!$S$35,A59=$AT$41,STL!$S$36,A59=$AT$42,STL!$S$37,A59=$AT$43,STL!$S$38,A59=$AT$44,STL!$S$39,A59=$AT$45,STL!$S$40,A59=$AT$46,STL!$S$41,A59=$AT$47,STL!$S$42,A59=$AT$48,STL!S100,A59=$AT$49,STL!$S$44)</f>
        <v>8244.6785714285706</v>
      </c>
      <c r="T59" s="2">
        <v>432.38299999999998</v>
      </c>
      <c r="U59" s="2">
        <v>1.248</v>
      </c>
      <c r="V59" s="2">
        <v>433.63099999999997</v>
      </c>
      <c r="W59" s="2" t="s">
        <v>120</v>
      </c>
      <c r="X59" s="2">
        <v>0.2</v>
      </c>
      <c r="Y59" s="2" t="s">
        <v>33</v>
      </c>
      <c r="Z59" s="2" t="s">
        <v>34</v>
      </c>
      <c r="AA59" s="2" t="s">
        <v>35</v>
      </c>
      <c r="AB59" s="2">
        <v>1700.369408</v>
      </c>
      <c r="AC59" s="2">
        <v>1.700369</v>
      </c>
      <c r="AD59" s="2">
        <v>8</v>
      </c>
      <c r="AE59" s="10" t="s">
        <v>307</v>
      </c>
      <c r="AF59" s="2">
        <f t="shared" si="0"/>
        <v>28037.991715642856</v>
      </c>
      <c r="AG59" s="2" cm="1">
        <f t="array" ref="AG59">_xlfn.IFS(D59="I",MIN('Datos pp I Región'!$K$7:$K$9),D59="II",MIN('Datos pp II Región'!$K$7:$K$9),D59="III",MIN('Datos pp III Región'!$K$7:$K$9),D59="IV",MIN('Datos pp IV Región'!$K$7:$K$9),D59="V",MIN('Datos pp V Región'!$K$7:$K$9),D59="RM",MIN('Datos pp RM'!$K$7:$K$9),D59="VI",MIN('Datos pp VI Región'!$K$7:$K$9))</f>
        <v>2</v>
      </c>
      <c r="AH59" s="2"/>
      <c r="AI59" s="6"/>
      <c r="AJ59" s="6"/>
      <c r="AK59" s="6"/>
      <c r="AL59" s="6"/>
      <c r="AM59" s="2">
        <v>1.5</v>
      </c>
      <c r="AN59" s="6"/>
      <c r="AO59" s="2" cm="1">
        <f t="array" ref="AO59">_xlfn.IFS($Z59=$AT$3,AJ59*($X59)^(0.91)*(8*1.1023)^1.02,$Z59=$AT$4,AL59*281.9*(8.5/12)^0.9*(4/2.72)^0.45)</f>
        <v>0</v>
      </c>
      <c r="AP59" s="2" cm="1">
        <f t="array" ref="AP59">_xlfn.IFS($Z59=$AT$3,AK59*($X59)^(0.91)*(8*1.1023)^1.02,$Z59=$AT$4,AM59*281.9*(8.5/12)^0.9*(4/2.72)^0.45)</f>
        <v>0</v>
      </c>
      <c r="AR59" s="2" cm="1">
        <f t="array" ref="AR59">_xlfn.IFS(Z59=$AT$3,(AF59*AP59*AH59)/1000,Z59=$AT$4,(AF59*AH59*AP59*(1-AN59))/1000)</f>
        <v>0</v>
      </c>
    </row>
    <row r="60" spans="1:46" ht="57.6" x14ac:dyDescent="0.3">
      <c r="A60" s="2">
        <v>8</v>
      </c>
      <c r="B60" s="2" t="s">
        <v>21</v>
      </c>
      <c r="C60" s="3" t="s">
        <v>74</v>
      </c>
      <c r="D60" t="s">
        <v>75</v>
      </c>
      <c r="E60" s="3" t="s">
        <v>114</v>
      </c>
      <c r="F60" s="2" t="s">
        <v>115</v>
      </c>
      <c r="G60" s="2" t="s">
        <v>116</v>
      </c>
      <c r="H60" s="2" t="s">
        <v>79</v>
      </c>
      <c r="I60" s="2" t="s">
        <v>28</v>
      </c>
      <c r="J60" s="2" t="s">
        <v>104</v>
      </c>
      <c r="K60" s="2" t="s">
        <v>29</v>
      </c>
      <c r="L60" s="4">
        <v>46227</v>
      </c>
      <c r="M60" s="2" t="s">
        <v>30</v>
      </c>
      <c r="N60" s="2" t="s">
        <v>80</v>
      </c>
      <c r="O60" s="2">
        <v>230851</v>
      </c>
      <c r="P60" s="2">
        <v>8.3350000000000009</v>
      </c>
      <c r="Q60" s="2">
        <v>19.03</v>
      </c>
      <c r="R60" s="2">
        <v>27.364000000000001</v>
      </c>
      <c r="S60" s="2" cm="1">
        <f t="array" ref="S60">_xlfn.IFS(A60=$AT$8,STL!$S$3,A60=$AT$9,STL!$S$4,A60=$AT$10,STL!$S$5,A60=$AT$11,STL!$S$6,A60=$AT$12,STL!$S$7,A60=$AT$13,STL!$S$8,A60=$AT$14,STL!$S$9,A60=$AT$15,STL!$S$10,A60=$AT$16,STL!$S$11,A60=$AT$17,STL!$S$12,A60=$AT$18,STL!$S$13,A60=$AT$19,STL!$S$14,A60=$AT$20,STL!$S$15,A60=$AT$21,STL!$S$16,A60=$AT$22,STL!$S$17,A60=$AT$23,STL!$S$18,A60=$AT$24,STL!$S$19,A60=$AT$25,STL!$S$20,A60=$AT$26,STL!$S$21,A60=$AT$27,STL!$S$22,A60=$AT$28,STL!$S$23,A60=$AT$29,STL!$S$24,A60=$AT$30,STL!$S$25,A60=$AT$31,STL!$S$26,A60=$AT$32,STL!$S$27,A60=$AT$33,STL!$S$28,A60=$AT$34,STL!$S$29,A60=$AT$35,STL!$S$30,A60=$AT$36,STL!$S$31,A60=$AT$37,STL!$S$32,A60=$AT$38,STL!$S$33,A60=$AT$39,STL!$S$34,A60=$AT$40,STL!$S$35,A60=$AT$41,STL!$S$36,A60=$AT$42,STL!$S$37,A60=$AT$43,STL!$S$38,A60=$AT$44,STL!$S$39,A60=$AT$45,STL!$S$40,A60=$AT$46,STL!$S$41,A60=$AT$47,STL!$S$42,A60=$AT$48,STL!S101,A60=$AT$49,STL!$S$44)</f>
        <v>8244.6785714285706</v>
      </c>
      <c r="T60" s="2">
        <v>432.38299999999998</v>
      </c>
      <c r="U60" s="2">
        <v>1.248</v>
      </c>
      <c r="V60" s="2">
        <v>433.63099999999997</v>
      </c>
      <c r="W60" s="2" t="s">
        <v>121</v>
      </c>
      <c r="X60" s="2">
        <v>0.2</v>
      </c>
      <c r="Y60" s="2" t="s">
        <v>33</v>
      </c>
      <c r="Z60" s="2" t="s">
        <v>34</v>
      </c>
      <c r="AA60" s="2" t="s">
        <v>35</v>
      </c>
      <c r="AB60" s="2">
        <v>16489.085727000001</v>
      </c>
      <c r="AC60" s="2">
        <v>16.489086</v>
      </c>
      <c r="AD60" s="2">
        <v>8</v>
      </c>
      <c r="AE60" s="10" t="s">
        <v>307</v>
      </c>
      <c r="AF60" s="2">
        <f t="shared" si="0"/>
        <v>271894.42801328568</v>
      </c>
      <c r="AG60" s="2" cm="1">
        <f t="array" ref="AG60">_xlfn.IFS(D60="I",MIN('Datos pp I Región'!$K$7:$K$9),D60="II",MIN('Datos pp II Región'!$K$7:$K$9),D60="III",MIN('Datos pp III Región'!$K$7:$K$9),D60="IV",MIN('Datos pp IV Región'!$K$7:$K$9),D60="V",MIN('Datos pp V Región'!$K$7:$K$9),D60="RM",MIN('Datos pp RM'!$K$7:$K$9),D60="VI",MIN('Datos pp VI Región'!$K$7:$K$9))</f>
        <v>2</v>
      </c>
      <c r="AH60" s="2"/>
      <c r="AI60" s="6"/>
      <c r="AJ60" s="6"/>
      <c r="AK60" s="6"/>
      <c r="AL60" s="6"/>
      <c r="AM60" s="2">
        <v>1.5</v>
      </c>
      <c r="AN60" s="6"/>
      <c r="AO60" s="2" cm="1">
        <f t="array" ref="AO60">_xlfn.IFS($Z60=$AT$3,AJ60*($X60)^(0.91)*(8*1.1023)^1.02,$Z60=$AT$4,AL60*281.9*(8.5/12)^0.9*(4/2.72)^0.45)</f>
        <v>0</v>
      </c>
      <c r="AP60" s="2" cm="1">
        <f t="array" ref="AP60">_xlfn.IFS($Z60=$AT$3,AK60*($X60)^(0.91)*(8*1.1023)^1.02,$Z60=$AT$4,AM60*281.9*(8.5/12)^0.9*(4/2.72)^0.45)</f>
        <v>0</v>
      </c>
      <c r="AR60" s="2" cm="1">
        <f t="array" ref="AR60">_xlfn.IFS(Z60=$AT$3,(AF60*AP60*AH60)/1000,Z60=$AT$4,(AF60*AH60*AP60*(1-AN60))/1000)</f>
        <v>0</v>
      </c>
    </row>
    <row r="61" spans="1:46" ht="57.6" x14ac:dyDescent="0.3">
      <c r="A61" s="2">
        <v>9</v>
      </c>
      <c r="B61" s="2" t="s">
        <v>21</v>
      </c>
      <c r="C61" s="3" t="s">
        <v>74</v>
      </c>
      <c r="D61" t="s">
        <v>75</v>
      </c>
      <c r="E61" s="3" t="s">
        <v>122</v>
      </c>
      <c r="F61" s="2" t="s">
        <v>123</v>
      </c>
      <c r="G61" s="2" t="s">
        <v>124</v>
      </c>
      <c r="H61" s="2" t="s">
        <v>79</v>
      </c>
      <c r="I61" s="2" t="s">
        <v>28</v>
      </c>
      <c r="J61" s="2" t="s">
        <v>90</v>
      </c>
      <c r="K61" s="2" t="s">
        <v>29</v>
      </c>
      <c r="L61" s="4">
        <v>46227</v>
      </c>
      <c r="M61" s="2" t="s">
        <v>30</v>
      </c>
      <c r="N61" s="2" t="s">
        <v>80</v>
      </c>
      <c r="O61" s="2">
        <v>50000</v>
      </c>
      <c r="P61" s="2">
        <v>8.3350000000000009</v>
      </c>
      <c r="Q61" s="2">
        <v>19.03</v>
      </c>
      <c r="R61" s="2">
        <v>27.364000000000001</v>
      </c>
      <c r="S61" s="2" cm="1">
        <f t="array" ref="S61">_xlfn.IFS(A61=$AT$8,STL!$S$3,A61=$AT$9,STL!$S$4,A61=$AT$10,STL!$S$5,A61=$AT$11,STL!$S$6,A61=$AT$12,STL!$S$7,A61=$AT$13,STL!$S$8,A61=$AT$14,STL!$S$9,A61=$AT$15,STL!$S$10,A61=$AT$16,STL!$S$11,A61=$AT$17,STL!$S$12,A61=$AT$18,STL!$S$13,A61=$AT$19,STL!$S$14,A61=$AT$20,STL!$S$15,A61=$AT$21,STL!$S$16,A61=$AT$22,STL!$S$17,A61=$AT$23,STL!$S$18,A61=$AT$24,STL!$S$19,A61=$AT$25,STL!$S$20,A61=$AT$26,STL!$S$21,A61=$AT$27,STL!$S$22,A61=$AT$28,STL!$S$23,A61=$AT$29,STL!$S$24,A61=$AT$30,STL!$S$25,A61=$AT$31,STL!$S$26,A61=$AT$32,STL!$S$27,A61=$AT$33,STL!$S$28,A61=$AT$34,STL!$S$29,A61=$AT$35,STL!$S$30,A61=$AT$36,STL!$S$31,A61=$AT$37,STL!$S$32,A61=$AT$38,STL!$S$33,A61=$AT$39,STL!$S$34,A61=$AT$40,STL!$S$35,A61=$AT$41,STL!$S$36,A61=$AT$42,STL!$S$37,A61=$AT$43,STL!$S$38,A61=$AT$44,STL!$S$39,A61=$AT$45,STL!$S$40,A61=$AT$46,STL!$S$41,A61=$AT$47,STL!$S$42,A61=$AT$48,STL!S102,A61=$AT$49,STL!$S$44)</f>
        <v>1785.7142857142858</v>
      </c>
      <c r="T61" s="2">
        <v>520.62300000000005</v>
      </c>
      <c r="U61" s="2">
        <v>48.642000000000003</v>
      </c>
      <c r="V61" s="2">
        <v>569.26499999999999</v>
      </c>
      <c r="W61" s="2" t="s">
        <v>125</v>
      </c>
      <c r="X61" s="2">
        <v>0.2</v>
      </c>
      <c r="Y61" s="2" t="s">
        <v>33</v>
      </c>
      <c r="Z61" s="2" t="s">
        <v>34</v>
      </c>
      <c r="AA61" s="2" t="s">
        <v>35</v>
      </c>
      <c r="AB61" s="2">
        <v>20149.707483999999</v>
      </c>
      <c r="AC61" s="2">
        <v>20.149706999999999</v>
      </c>
      <c r="AD61" s="2">
        <v>9</v>
      </c>
      <c r="AE61" s="10" t="s">
        <v>307</v>
      </c>
      <c r="AF61" s="2">
        <f t="shared" si="0"/>
        <v>71963.239285714284</v>
      </c>
      <c r="AG61" s="2" cm="1">
        <f t="array" ref="AG61">_xlfn.IFS(D61="I",MIN('Datos pp I Región'!$K$7:$K$9),D61="II",MIN('Datos pp II Región'!$K$7:$K$9),D61="III",MIN('Datos pp III Región'!$K$7:$K$9),D61="IV",MIN('Datos pp IV Región'!$K$7:$K$9),D61="V",MIN('Datos pp V Región'!$K$7:$K$9),D61="RM",MIN('Datos pp RM'!$K$7:$K$9),D61="VI",MIN('Datos pp VI Región'!$K$7:$K$9))</f>
        <v>2</v>
      </c>
      <c r="AH61" s="2"/>
      <c r="AI61" s="6"/>
      <c r="AJ61" s="6"/>
      <c r="AK61" s="6"/>
      <c r="AL61" s="6"/>
      <c r="AM61" s="2">
        <v>1.5</v>
      </c>
      <c r="AN61" s="6"/>
      <c r="AO61" s="2" cm="1">
        <f t="array" ref="AO61">_xlfn.IFS($Z61=$AT$3,AJ61*($X61)^(0.91)*(8*1.1023)^1.02,$Z61=$AT$4,AL61*281.9*(8.5/12)^0.9*(4/2.72)^0.45)</f>
        <v>0</v>
      </c>
      <c r="AP61" s="2" cm="1">
        <f t="array" ref="AP61">_xlfn.IFS($Z61=$AT$3,AK61*($X61)^(0.91)*(8*1.1023)^1.02,$Z61=$AT$4,AM61*281.9*(8.5/12)^0.9*(4/2.72)^0.45)</f>
        <v>0</v>
      </c>
      <c r="AR61" s="2" cm="1">
        <f t="array" ref="AR61">_xlfn.IFS(Z61=$AT$3,(AF61*AP61*AH61)/1000,Z61=$AT$4,(AF61*AH61*AP61*(1-AN61))/1000)</f>
        <v>0</v>
      </c>
    </row>
    <row r="62" spans="1:46" ht="57.6" x14ac:dyDescent="0.3">
      <c r="A62" s="2">
        <v>9</v>
      </c>
      <c r="B62" s="2" t="s">
        <v>21</v>
      </c>
      <c r="C62" s="3" t="s">
        <v>74</v>
      </c>
      <c r="D62" t="s">
        <v>75</v>
      </c>
      <c r="E62" s="3" t="s">
        <v>122</v>
      </c>
      <c r="F62" s="2" t="s">
        <v>126</v>
      </c>
      <c r="G62" s="2" t="s">
        <v>124</v>
      </c>
      <c r="H62" s="2" t="s">
        <v>79</v>
      </c>
      <c r="I62" s="2" t="s">
        <v>28</v>
      </c>
      <c r="J62" s="2" t="s">
        <v>90</v>
      </c>
      <c r="K62" s="2" t="s">
        <v>29</v>
      </c>
      <c r="L62" s="4">
        <v>46227</v>
      </c>
      <c r="M62" s="2" t="s">
        <v>30</v>
      </c>
      <c r="N62" s="2" t="s">
        <v>80</v>
      </c>
      <c r="O62" s="2">
        <v>50000</v>
      </c>
      <c r="P62" s="2">
        <v>8.3350000000000009</v>
      </c>
      <c r="Q62" s="2">
        <v>19.03</v>
      </c>
      <c r="R62" s="2">
        <v>27.364000000000001</v>
      </c>
      <c r="S62" s="2" cm="1">
        <f t="array" ref="S62">_xlfn.IFS(A62=$AT$8,STL!$S$3,A62=$AT$9,STL!$S$4,A62=$AT$10,STL!$S$5,A62=$AT$11,STL!$S$6,A62=$AT$12,STL!$S$7,A62=$AT$13,STL!$S$8,A62=$AT$14,STL!$S$9,A62=$AT$15,STL!$S$10,A62=$AT$16,STL!$S$11,A62=$AT$17,STL!$S$12,A62=$AT$18,STL!$S$13,A62=$AT$19,STL!$S$14,A62=$AT$20,STL!$S$15,A62=$AT$21,STL!$S$16,A62=$AT$22,STL!$S$17,A62=$AT$23,STL!$S$18,A62=$AT$24,STL!$S$19,A62=$AT$25,STL!$S$20,A62=$AT$26,STL!$S$21,A62=$AT$27,STL!$S$22,A62=$AT$28,STL!$S$23,A62=$AT$29,STL!$S$24,A62=$AT$30,STL!$S$25,A62=$AT$31,STL!$S$26,A62=$AT$32,STL!$S$27,A62=$AT$33,STL!$S$28,A62=$AT$34,STL!$S$29,A62=$AT$35,STL!$S$30,A62=$AT$36,STL!$S$31,A62=$AT$37,STL!$S$32,A62=$AT$38,STL!$S$33,A62=$AT$39,STL!$S$34,A62=$AT$40,STL!$S$35,A62=$AT$41,STL!$S$36,A62=$AT$42,STL!$S$37,A62=$AT$43,STL!$S$38,A62=$AT$44,STL!$S$39,A62=$AT$45,STL!$S$40,A62=$AT$46,STL!$S$41,A62=$AT$47,STL!$S$42,A62=$AT$48,STL!S103,A62=$AT$49,STL!$S$44)</f>
        <v>1785.7142857142858</v>
      </c>
      <c r="T62" s="2">
        <v>520.62300000000005</v>
      </c>
      <c r="U62" s="2">
        <v>48.642000000000003</v>
      </c>
      <c r="V62" s="2">
        <v>569.26499999999999</v>
      </c>
      <c r="W62" s="2" t="s">
        <v>127</v>
      </c>
      <c r="X62" s="2">
        <v>0.6</v>
      </c>
      <c r="Y62" s="2" t="s">
        <v>33</v>
      </c>
      <c r="Z62" s="2" t="s">
        <v>34</v>
      </c>
      <c r="AA62" s="2" t="s">
        <v>35</v>
      </c>
      <c r="AB62" s="2">
        <v>70114.630157000007</v>
      </c>
      <c r="AC62" s="2">
        <v>70.114630000000005</v>
      </c>
      <c r="AD62" s="2">
        <v>9</v>
      </c>
      <c r="AE62" s="10" t="s">
        <v>307</v>
      </c>
      <c r="AF62" s="2">
        <f t="shared" si="0"/>
        <v>250409.3928571429</v>
      </c>
      <c r="AG62" s="2" cm="1">
        <f t="array" ref="AG62">_xlfn.IFS(D62="I",MIN('Datos pp I Región'!$K$7:$K$9),D62="II",MIN('Datos pp II Región'!$K$7:$K$9),D62="III",MIN('Datos pp III Región'!$K$7:$K$9),D62="IV",MIN('Datos pp IV Región'!$K$7:$K$9),D62="V",MIN('Datos pp V Región'!$K$7:$K$9),D62="RM",MIN('Datos pp RM'!$K$7:$K$9),D62="VI",MIN('Datos pp VI Región'!$K$7:$K$9))</f>
        <v>2</v>
      </c>
      <c r="AH62" s="2"/>
      <c r="AI62" s="6"/>
      <c r="AJ62" s="6"/>
      <c r="AK62" s="6"/>
      <c r="AL62" s="6"/>
      <c r="AM62" s="2">
        <v>1.5</v>
      </c>
      <c r="AN62" s="6"/>
      <c r="AO62" s="2" cm="1">
        <f t="array" ref="AO62">_xlfn.IFS($Z62=$AT$3,AJ62*($X62)^(0.91)*(8*1.1023)^1.02,$Z62=$AT$4,AL62*281.9*(8.5/12)^0.9*(4/2.72)^0.45)</f>
        <v>0</v>
      </c>
      <c r="AP62" s="2" cm="1">
        <f t="array" ref="AP62">_xlfn.IFS($Z62=$AT$3,AK62*($X62)^(0.91)*(8*1.1023)^1.02,$Z62=$AT$4,AM62*281.9*(8.5/12)^0.9*(4/2.72)^0.45)</f>
        <v>0</v>
      </c>
      <c r="AR62" s="2" cm="1">
        <f t="array" ref="AR62">_xlfn.IFS(Z62=$AT$3,(AF62*AP62*AH62)/1000,Z62=$AT$4,(AF62*AH62*AP62*(1-AN62))/1000)</f>
        <v>0</v>
      </c>
    </row>
    <row r="63" spans="1:46" ht="57.6" x14ac:dyDescent="0.3">
      <c r="A63" s="2">
        <v>9</v>
      </c>
      <c r="B63" s="2" t="s">
        <v>21</v>
      </c>
      <c r="C63" s="3" t="s">
        <v>74</v>
      </c>
      <c r="D63" t="s">
        <v>75</v>
      </c>
      <c r="E63" s="3" t="s">
        <v>122</v>
      </c>
      <c r="F63" s="2" t="s">
        <v>128</v>
      </c>
      <c r="G63" s="2" t="s">
        <v>124</v>
      </c>
      <c r="H63" s="2" t="s">
        <v>79</v>
      </c>
      <c r="I63" s="2" t="s">
        <v>28</v>
      </c>
      <c r="J63" s="2" t="s">
        <v>90</v>
      </c>
      <c r="K63" s="2" t="s">
        <v>29</v>
      </c>
      <c r="L63" s="4">
        <v>46227</v>
      </c>
      <c r="M63" s="2" t="s">
        <v>30</v>
      </c>
      <c r="N63" s="2" t="s">
        <v>80</v>
      </c>
      <c r="O63" s="2">
        <v>50000</v>
      </c>
      <c r="P63" s="2">
        <v>8.3350000000000009</v>
      </c>
      <c r="Q63" s="2">
        <v>19.03</v>
      </c>
      <c r="R63" s="2">
        <v>27.364000000000001</v>
      </c>
      <c r="S63" s="2" cm="1">
        <f t="array" ref="S63">_xlfn.IFS(A63=$AT$8,STL!$S$3,A63=$AT$9,STL!$S$4,A63=$AT$10,STL!$S$5,A63=$AT$11,STL!$S$6,A63=$AT$12,STL!$S$7,A63=$AT$13,STL!$S$8,A63=$AT$14,STL!$S$9,A63=$AT$15,STL!$S$10,A63=$AT$16,STL!$S$11,A63=$AT$17,STL!$S$12,A63=$AT$18,STL!$S$13,A63=$AT$19,STL!$S$14,A63=$AT$20,STL!$S$15,A63=$AT$21,STL!$S$16,A63=$AT$22,STL!$S$17,A63=$AT$23,STL!$S$18,A63=$AT$24,STL!$S$19,A63=$AT$25,STL!$S$20,A63=$AT$26,STL!$S$21,A63=$AT$27,STL!$S$22,A63=$AT$28,STL!$S$23,A63=$AT$29,STL!$S$24,A63=$AT$30,STL!$S$25,A63=$AT$31,STL!$S$26,A63=$AT$32,STL!$S$27,A63=$AT$33,STL!$S$28,A63=$AT$34,STL!$S$29,A63=$AT$35,STL!$S$30,A63=$AT$36,STL!$S$31,A63=$AT$37,STL!$S$32,A63=$AT$38,STL!$S$33,A63=$AT$39,STL!$S$34,A63=$AT$40,STL!$S$35,A63=$AT$41,STL!$S$36,A63=$AT$42,STL!$S$37,A63=$AT$43,STL!$S$38,A63=$AT$44,STL!$S$39,A63=$AT$45,STL!$S$40,A63=$AT$46,STL!$S$41,A63=$AT$47,STL!$S$42,A63=$AT$48,STL!S104,A63=$AT$49,STL!$S$44)</f>
        <v>1785.7142857142858</v>
      </c>
      <c r="T63" s="2">
        <v>520.62300000000005</v>
      </c>
      <c r="U63" s="2">
        <v>48.642000000000003</v>
      </c>
      <c r="V63" s="2">
        <v>569.26499999999999</v>
      </c>
      <c r="W63" s="2" t="s">
        <v>129</v>
      </c>
      <c r="X63" s="2">
        <v>0.6</v>
      </c>
      <c r="Y63" s="2" t="s">
        <v>33</v>
      </c>
      <c r="Z63" s="2" t="s">
        <v>34</v>
      </c>
      <c r="AA63" s="2" t="s">
        <v>35</v>
      </c>
      <c r="AB63" s="2">
        <v>122314.87086</v>
      </c>
      <c r="AC63" s="2">
        <v>122.314871</v>
      </c>
      <c r="AD63" s="2">
        <v>9</v>
      </c>
      <c r="AE63" s="10" t="s">
        <v>307</v>
      </c>
      <c r="AF63" s="2">
        <f t="shared" si="0"/>
        <v>436838.82500000001</v>
      </c>
      <c r="AG63" s="2" cm="1">
        <f t="array" ref="AG63">_xlfn.IFS(D63="I",MIN('Datos pp I Región'!$K$7:$K$9),D63="II",MIN('Datos pp II Región'!$K$7:$K$9),D63="III",MIN('Datos pp III Región'!$K$7:$K$9),D63="IV",MIN('Datos pp IV Región'!$K$7:$K$9),D63="V",MIN('Datos pp V Región'!$K$7:$K$9),D63="RM",MIN('Datos pp RM'!$K$7:$K$9),D63="VI",MIN('Datos pp VI Región'!$K$7:$K$9))</f>
        <v>2</v>
      </c>
      <c r="AH63" s="2"/>
      <c r="AI63" s="6"/>
      <c r="AJ63" s="6"/>
      <c r="AK63" s="6"/>
      <c r="AL63" s="6"/>
      <c r="AM63" s="2">
        <v>1.5</v>
      </c>
      <c r="AN63" s="6"/>
      <c r="AO63" s="2" cm="1">
        <f t="array" ref="AO63">_xlfn.IFS($Z63=$AT$3,AJ63*($X63)^(0.91)*(8*1.1023)^1.02,$Z63=$AT$4,AL63*281.9*(8.5/12)^0.9*(4/2.72)^0.45)</f>
        <v>0</v>
      </c>
      <c r="AP63" s="2" cm="1">
        <f t="array" ref="AP63">_xlfn.IFS($Z63=$AT$3,AK63*($X63)^(0.91)*(8*1.1023)^1.02,$Z63=$AT$4,AM63*281.9*(8.5/12)^0.9*(4/2.72)^0.45)</f>
        <v>0</v>
      </c>
      <c r="AR63" s="2" cm="1">
        <f t="array" ref="AR63">_xlfn.IFS(Z63=$AT$3,(AF63*AP63*AH63)/1000,Z63=$AT$4,(AF63*AH63*AP63*(1-AN63))/1000)</f>
        <v>0</v>
      </c>
    </row>
    <row r="64" spans="1:46" ht="57.6" x14ac:dyDescent="0.3">
      <c r="A64" s="2">
        <v>9</v>
      </c>
      <c r="B64" s="2" t="s">
        <v>21</v>
      </c>
      <c r="C64" s="3" t="s">
        <v>74</v>
      </c>
      <c r="D64" t="s">
        <v>75</v>
      </c>
      <c r="E64" s="3" t="s">
        <v>122</v>
      </c>
      <c r="F64" s="2" t="s">
        <v>128</v>
      </c>
      <c r="G64" s="2" t="s">
        <v>124</v>
      </c>
      <c r="H64" s="2" t="s">
        <v>79</v>
      </c>
      <c r="I64" s="2" t="s">
        <v>28</v>
      </c>
      <c r="J64" s="2" t="s">
        <v>90</v>
      </c>
      <c r="K64" s="2" t="s">
        <v>29</v>
      </c>
      <c r="L64" s="4">
        <v>46227</v>
      </c>
      <c r="M64" s="2" t="s">
        <v>30</v>
      </c>
      <c r="N64" s="2" t="s">
        <v>80</v>
      </c>
      <c r="O64" s="2">
        <v>50000</v>
      </c>
      <c r="P64" s="2">
        <v>8.3350000000000009</v>
      </c>
      <c r="Q64" s="2">
        <v>19.03</v>
      </c>
      <c r="R64" s="2">
        <v>27.364000000000001</v>
      </c>
      <c r="S64" s="2" cm="1">
        <f t="array" ref="S64">_xlfn.IFS(A64=$AT$8,STL!$S$3,A64=$AT$9,STL!$S$4,A64=$AT$10,STL!$S$5,A64=$AT$11,STL!$S$6,A64=$AT$12,STL!$S$7,A64=$AT$13,STL!$S$8,A64=$AT$14,STL!$S$9,A64=$AT$15,STL!$S$10,A64=$AT$16,STL!$S$11,A64=$AT$17,STL!$S$12,A64=$AT$18,STL!$S$13,A64=$AT$19,STL!$S$14,A64=$AT$20,STL!$S$15,A64=$AT$21,STL!$S$16,A64=$AT$22,STL!$S$17,A64=$AT$23,STL!$S$18,A64=$AT$24,STL!$S$19,A64=$AT$25,STL!$S$20,A64=$AT$26,STL!$S$21,A64=$AT$27,STL!$S$22,A64=$AT$28,STL!$S$23,A64=$AT$29,STL!$S$24,A64=$AT$30,STL!$S$25,A64=$AT$31,STL!$S$26,A64=$AT$32,STL!$S$27,A64=$AT$33,STL!$S$28,A64=$AT$34,STL!$S$29,A64=$AT$35,STL!$S$30,A64=$AT$36,STL!$S$31,A64=$AT$37,STL!$S$32,A64=$AT$38,STL!$S$33,A64=$AT$39,STL!$S$34,A64=$AT$40,STL!$S$35,A64=$AT$41,STL!$S$36,A64=$AT$42,STL!$S$37,A64=$AT$43,STL!$S$38,A64=$AT$44,STL!$S$39,A64=$AT$45,STL!$S$40,A64=$AT$46,STL!$S$41,A64=$AT$47,STL!$S$42,A64=$AT$48,STL!S105,A64=$AT$49,STL!$S$44)</f>
        <v>1785.7142857142858</v>
      </c>
      <c r="T64" s="2">
        <v>520.62300000000005</v>
      </c>
      <c r="U64" s="2">
        <v>48.642000000000003</v>
      </c>
      <c r="V64" s="2">
        <v>569.26499999999999</v>
      </c>
      <c r="W64" s="2" t="s">
        <v>130</v>
      </c>
      <c r="X64" s="2">
        <v>0.03</v>
      </c>
      <c r="Y64" s="2" t="s">
        <v>33</v>
      </c>
      <c r="Z64" s="2" t="s">
        <v>34</v>
      </c>
      <c r="AA64" s="2" t="s">
        <v>35</v>
      </c>
      <c r="AB64" s="2">
        <v>42080.245447000001</v>
      </c>
      <c r="AC64" s="2">
        <v>42.080244999999998</v>
      </c>
      <c r="AD64" s="2">
        <v>9</v>
      </c>
      <c r="AE64" s="10" t="s">
        <v>307</v>
      </c>
      <c r="AF64" s="2">
        <f t="shared" si="0"/>
        <v>150286.58928571429</v>
      </c>
      <c r="AG64" s="2" cm="1">
        <f t="array" ref="AG64">_xlfn.IFS(D64="I",MIN('Datos pp I Región'!$K$7:$K$9),D64="II",MIN('Datos pp II Región'!$K$7:$K$9),D64="III",MIN('Datos pp III Región'!$K$7:$K$9),D64="IV",MIN('Datos pp IV Región'!$K$7:$K$9),D64="V",MIN('Datos pp V Región'!$K$7:$K$9),D64="RM",MIN('Datos pp RM'!$K$7:$K$9),D64="VI",MIN('Datos pp VI Región'!$K$7:$K$9))</f>
        <v>2</v>
      </c>
      <c r="AH64" s="2"/>
      <c r="AI64" s="6"/>
      <c r="AJ64" s="6"/>
      <c r="AK64" s="6"/>
      <c r="AL64" s="6"/>
      <c r="AM64" s="2">
        <v>1.5</v>
      </c>
      <c r="AN64" s="6"/>
      <c r="AO64" s="2" cm="1">
        <f t="array" ref="AO64">_xlfn.IFS($Z64=$AT$3,AJ64*($X64)^(0.91)*(8*1.1023)^1.02,$Z64=$AT$4,AL64*281.9*(8.5/12)^0.9*(4/2.72)^0.45)</f>
        <v>0</v>
      </c>
      <c r="AP64" s="2" cm="1">
        <f t="array" ref="AP64">_xlfn.IFS($Z64=$AT$3,AK64*($X64)^(0.91)*(8*1.1023)^1.02,$Z64=$AT$4,AM64*281.9*(8.5/12)^0.9*(4/2.72)^0.45)</f>
        <v>0</v>
      </c>
      <c r="AR64" s="2" cm="1">
        <f t="array" ref="AR64">_xlfn.IFS(Z64=$AT$3,(AF64*AP64*AH64)/1000,Z64=$AT$4,(AF64*AH64*AP64*(1-AN64))/1000)</f>
        <v>0</v>
      </c>
    </row>
    <row r="65" spans="1:44" ht="57.6" x14ac:dyDescent="0.3">
      <c r="A65" s="2">
        <v>9</v>
      </c>
      <c r="B65" s="2" t="s">
        <v>21</v>
      </c>
      <c r="C65" s="3" t="s">
        <v>74</v>
      </c>
      <c r="D65" t="s">
        <v>75</v>
      </c>
      <c r="E65" s="3" t="s">
        <v>122</v>
      </c>
      <c r="F65" s="2" t="s">
        <v>128</v>
      </c>
      <c r="G65" s="2" t="s">
        <v>124</v>
      </c>
      <c r="H65" s="2" t="s">
        <v>79</v>
      </c>
      <c r="I65" s="2" t="s">
        <v>28</v>
      </c>
      <c r="J65" s="2" t="s">
        <v>90</v>
      </c>
      <c r="K65" s="2" t="s">
        <v>29</v>
      </c>
      <c r="L65" s="4">
        <v>46227</v>
      </c>
      <c r="M65" s="2" t="s">
        <v>30</v>
      </c>
      <c r="N65" s="2" t="s">
        <v>80</v>
      </c>
      <c r="O65" s="2">
        <v>50000</v>
      </c>
      <c r="P65" s="2">
        <v>8.3350000000000009</v>
      </c>
      <c r="Q65" s="2">
        <v>19.03</v>
      </c>
      <c r="R65" s="2">
        <v>27.364000000000001</v>
      </c>
      <c r="S65" s="2" cm="1">
        <f t="array" ref="S65">_xlfn.IFS(A65=$AT$8,STL!$S$3,A65=$AT$9,STL!$S$4,A65=$AT$10,STL!$S$5,A65=$AT$11,STL!$S$6,A65=$AT$12,STL!$S$7,A65=$AT$13,STL!$S$8,A65=$AT$14,STL!$S$9,A65=$AT$15,STL!$S$10,A65=$AT$16,STL!$S$11,A65=$AT$17,STL!$S$12,A65=$AT$18,STL!$S$13,A65=$AT$19,STL!$S$14,A65=$AT$20,STL!$S$15,A65=$AT$21,STL!$S$16,A65=$AT$22,STL!$S$17,A65=$AT$23,STL!$S$18,A65=$AT$24,STL!$S$19,A65=$AT$25,STL!$S$20,A65=$AT$26,STL!$S$21,A65=$AT$27,STL!$S$22,A65=$AT$28,STL!$S$23,A65=$AT$29,STL!$S$24,A65=$AT$30,STL!$S$25,A65=$AT$31,STL!$S$26,A65=$AT$32,STL!$S$27,A65=$AT$33,STL!$S$28,A65=$AT$34,STL!$S$29,A65=$AT$35,STL!$S$30,A65=$AT$36,STL!$S$31,A65=$AT$37,STL!$S$32,A65=$AT$38,STL!$S$33,A65=$AT$39,STL!$S$34,A65=$AT$40,STL!$S$35,A65=$AT$41,STL!$S$36,A65=$AT$42,STL!$S$37,A65=$AT$43,STL!$S$38,A65=$AT$44,STL!$S$39,A65=$AT$45,STL!$S$40,A65=$AT$46,STL!$S$41,A65=$AT$47,STL!$S$42,A65=$AT$48,STL!S106,A65=$AT$49,STL!$S$44)</f>
        <v>1785.7142857142858</v>
      </c>
      <c r="T65" s="2">
        <v>520.62300000000005</v>
      </c>
      <c r="U65" s="2">
        <v>48.642000000000003</v>
      </c>
      <c r="V65" s="2">
        <v>569.26499999999999</v>
      </c>
      <c r="W65" s="2" t="s">
        <v>131</v>
      </c>
      <c r="X65" s="2">
        <v>0.6</v>
      </c>
      <c r="Y65" s="2" t="s">
        <v>33</v>
      </c>
      <c r="Z65" s="2" t="s">
        <v>34</v>
      </c>
      <c r="AA65" s="2" t="s">
        <v>35</v>
      </c>
      <c r="AB65" s="2">
        <v>11181.292691000001</v>
      </c>
      <c r="AC65" s="2">
        <v>11.181293</v>
      </c>
      <c r="AD65" s="2">
        <v>9</v>
      </c>
      <c r="AE65" s="10" t="s">
        <v>307</v>
      </c>
      <c r="AF65" s="2">
        <f t="shared" si="0"/>
        <v>39933.189285714288</v>
      </c>
      <c r="AG65" s="2" cm="1">
        <f t="array" ref="AG65">_xlfn.IFS(D65="I",MIN('Datos pp I Región'!$K$7:$K$9),D65="II",MIN('Datos pp II Región'!$K$7:$K$9),D65="III",MIN('Datos pp III Región'!$K$7:$K$9),D65="IV",MIN('Datos pp IV Región'!$K$7:$K$9),D65="V",MIN('Datos pp V Región'!$K$7:$K$9),D65="RM",MIN('Datos pp RM'!$K$7:$K$9),D65="VI",MIN('Datos pp VI Región'!$K$7:$K$9))</f>
        <v>2</v>
      </c>
      <c r="AH65" s="2"/>
      <c r="AI65" s="6"/>
      <c r="AJ65" s="6"/>
      <c r="AK65" s="6"/>
      <c r="AL65" s="6"/>
      <c r="AM65" s="2">
        <v>1.5</v>
      </c>
      <c r="AN65" s="6"/>
      <c r="AO65" s="2" cm="1">
        <f t="array" ref="AO65">_xlfn.IFS($Z65=$AT$3,AJ65*($X65)^(0.91)*(8*1.1023)^1.02,$Z65=$AT$4,AL65*281.9*(8.5/12)^0.9*(4/2.72)^0.45)</f>
        <v>0</v>
      </c>
      <c r="AP65" s="2" cm="1">
        <f t="array" ref="AP65">_xlfn.IFS($Z65=$AT$3,AK65*($X65)^(0.91)*(8*1.1023)^1.02,$Z65=$AT$4,AM65*281.9*(8.5/12)^0.9*(4/2.72)^0.45)</f>
        <v>0</v>
      </c>
      <c r="AR65" s="2" cm="1">
        <f t="array" ref="AR65">_xlfn.IFS(Z65=$AT$3,(AF65*AP65*AH65)/1000,Z65=$AT$4,(AF65*AH65*AP65*(1-AN65))/1000)</f>
        <v>0</v>
      </c>
    </row>
    <row r="66" spans="1:44" ht="57.6" x14ac:dyDescent="0.3">
      <c r="A66" s="2">
        <v>9</v>
      </c>
      <c r="B66" s="2" t="s">
        <v>21</v>
      </c>
      <c r="C66" s="3" t="s">
        <v>74</v>
      </c>
      <c r="D66" t="s">
        <v>75</v>
      </c>
      <c r="E66" s="3" t="s">
        <v>122</v>
      </c>
      <c r="F66" s="2" t="s">
        <v>128</v>
      </c>
      <c r="G66" s="2" t="s">
        <v>124</v>
      </c>
      <c r="H66" s="2" t="s">
        <v>79</v>
      </c>
      <c r="I66" s="2" t="s">
        <v>28</v>
      </c>
      <c r="J66" s="2" t="s">
        <v>90</v>
      </c>
      <c r="K66" s="2" t="s">
        <v>29</v>
      </c>
      <c r="L66" s="4">
        <v>46227</v>
      </c>
      <c r="M66" s="2" t="s">
        <v>30</v>
      </c>
      <c r="N66" s="2" t="s">
        <v>80</v>
      </c>
      <c r="O66" s="2">
        <v>50000</v>
      </c>
      <c r="P66" s="2">
        <v>8.3350000000000009</v>
      </c>
      <c r="Q66" s="2">
        <v>19.03</v>
      </c>
      <c r="R66" s="2">
        <v>27.364000000000001</v>
      </c>
      <c r="S66" s="2" cm="1">
        <f t="array" ref="S66">_xlfn.IFS(A66=$AT$8,STL!$S$3,A66=$AT$9,STL!$S$4,A66=$AT$10,STL!$S$5,A66=$AT$11,STL!$S$6,A66=$AT$12,STL!$S$7,A66=$AT$13,STL!$S$8,A66=$AT$14,STL!$S$9,A66=$AT$15,STL!$S$10,A66=$AT$16,STL!$S$11,A66=$AT$17,STL!$S$12,A66=$AT$18,STL!$S$13,A66=$AT$19,STL!$S$14,A66=$AT$20,STL!$S$15,A66=$AT$21,STL!$S$16,A66=$AT$22,STL!$S$17,A66=$AT$23,STL!$S$18,A66=$AT$24,STL!$S$19,A66=$AT$25,STL!$S$20,A66=$AT$26,STL!$S$21,A66=$AT$27,STL!$S$22,A66=$AT$28,STL!$S$23,A66=$AT$29,STL!$S$24,A66=$AT$30,STL!$S$25,A66=$AT$31,STL!$S$26,A66=$AT$32,STL!$S$27,A66=$AT$33,STL!$S$28,A66=$AT$34,STL!$S$29,A66=$AT$35,STL!$S$30,A66=$AT$36,STL!$S$31,A66=$AT$37,STL!$S$32,A66=$AT$38,STL!$S$33,A66=$AT$39,STL!$S$34,A66=$AT$40,STL!$S$35,A66=$AT$41,STL!$S$36,A66=$AT$42,STL!$S$37,A66=$AT$43,STL!$S$38,A66=$AT$44,STL!$S$39,A66=$AT$45,STL!$S$40,A66=$AT$46,STL!$S$41,A66=$AT$47,STL!$S$42,A66=$AT$48,STL!S107,A66=$AT$49,STL!$S$44)</f>
        <v>1785.7142857142858</v>
      </c>
      <c r="T66" s="2">
        <v>520.62300000000005</v>
      </c>
      <c r="U66" s="2">
        <v>48.642000000000003</v>
      </c>
      <c r="V66" s="2">
        <v>569.26499999999999</v>
      </c>
      <c r="W66" s="2" t="s">
        <v>132</v>
      </c>
      <c r="X66" s="2">
        <v>0.2</v>
      </c>
      <c r="Y66" s="2" t="s">
        <v>33</v>
      </c>
      <c r="Z66" s="2" t="s">
        <v>34</v>
      </c>
      <c r="AA66" s="2" t="s">
        <v>35</v>
      </c>
      <c r="AB66" s="2">
        <v>25626.720585999999</v>
      </c>
      <c r="AC66" s="2">
        <v>25.626721</v>
      </c>
      <c r="AD66" s="2">
        <v>9</v>
      </c>
      <c r="AE66" s="10" t="s">
        <v>307</v>
      </c>
      <c r="AF66" s="2">
        <f t="shared" si="0"/>
        <v>91524.003571428577</v>
      </c>
      <c r="AG66" s="2" cm="1">
        <f t="array" ref="AG66">_xlfn.IFS(D66="I",MIN('Datos pp I Región'!$K$7:$K$9),D66="II",MIN('Datos pp II Región'!$K$7:$K$9),D66="III",MIN('Datos pp III Región'!$K$7:$K$9),D66="IV",MIN('Datos pp IV Región'!$K$7:$K$9),D66="V",MIN('Datos pp V Región'!$K$7:$K$9),D66="RM",MIN('Datos pp RM'!$K$7:$K$9),D66="VI",MIN('Datos pp VI Región'!$K$7:$K$9))</f>
        <v>2</v>
      </c>
      <c r="AH66" s="2"/>
      <c r="AI66" s="6"/>
      <c r="AJ66" s="6"/>
      <c r="AK66" s="6"/>
      <c r="AL66" s="6"/>
      <c r="AM66" s="2">
        <v>1.5</v>
      </c>
      <c r="AN66" s="6"/>
      <c r="AO66" s="2" cm="1">
        <f t="array" ref="AO66">_xlfn.IFS($Z66=$AT$3,AJ66*($X66)^(0.91)*(8*1.1023)^1.02,$Z66=$AT$4,AL66*281.9*(8.5/12)^0.9*(4/2.72)^0.45)</f>
        <v>0</v>
      </c>
      <c r="AP66" s="2" cm="1">
        <f t="array" ref="AP66">_xlfn.IFS($Z66=$AT$3,AK66*($X66)^(0.91)*(8*1.1023)^1.02,$Z66=$AT$4,AM66*281.9*(8.5/12)^0.9*(4/2.72)^0.45)</f>
        <v>0</v>
      </c>
      <c r="AR66" s="2" cm="1">
        <f t="array" ref="AR66">_xlfn.IFS(Z66=$AT$3,(AF66*AP66*AH66)/1000,Z66=$AT$4,(AF66*AH66*AP66*(1-AN66))/1000)</f>
        <v>0</v>
      </c>
    </row>
    <row r="67" spans="1:44" ht="57.6" x14ac:dyDescent="0.3">
      <c r="A67" s="2">
        <v>9</v>
      </c>
      <c r="B67" s="2" t="s">
        <v>21</v>
      </c>
      <c r="C67" s="3" t="s">
        <v>74</v>
      </c>
      <c r="D67" t="s">
        <v>75</v>
      </c>
      <c r="E67" s="3" t="s">
        <v>122</v>
      </c>
      <c r="F67" s="2" t="s">
        <v>128</v>
      </c>
      <c r="G67" s="2" t="s">
        <v>124</v>
      </c>
      <c r="H67" s="2" t="s">
        <v>79</v>
      </c>
      <c r="I67" s="2" t="s">
        <v>28</v>
      </c>
      <c r="J67" s="2" t="s">
        <v>90</v>
      </c>
      <c r="K67" s="2" t="s">
        <v>29</v>
      </c>
      <c r="L67" s="4">
        <v>46227</v>
      </c>
      <c r="M67" s="2" t="s">
        <v>30</v>
      </c>
      <c r="N67" s="2" t="s">
        <v>80</v>
      </c>
      <c r="O67" s="2">
        <v>50000</v>
      </c>
      <c r="P67" s="2">
        <v>8.3350000000000009</v>
      </c>
      <c r="Q67" s="2">
        <v>19.03</v>
      </c>
      <c r="R67" s="2">
        <v>27.364000000000001</v>
      </c>
      <c r="S67" s="2" cm="1">
        <f t="array" ref="S67">_xlfn.IFS(A67=$AT$8,STL!$S$3,A67=$AT$9,STL!$S$4,A67=$AT$10,STL!$S$5,A67=$AT$11,STL!$S$6,A67=$AT$12,STL!$S$7,A67=$AT$13,STL!$S$8,A67=$AT$14,STL!$S$9,A67=$AT$15,STL!$S$10,A67=$AT$16,STL!$S$11,A67=$AT$17,STL!$S$12,A67=$AT$18,STL!$S$13,A67=$AT$19,STL!$S$14,A67=$AT$20,STL!$S$15,A67=$AT$21,STL!$S$16,A67=$AT$22,STL!$S$17,A67=$AT$23,STL!$S$18,A67=$AT$24,STL!$S$19,A67=$AT$25,STL!$S$20,A67=$AT$26,STL!$S$21,A67=$AT$27,STL!$S$22,A67=$AT$28,STL!$S$23,A67=$AT$29,STL!$S$24,A67=$AT$30,STL!$S$25,A67=$AT$31,STL!$S$26,A67=$AT$32,STL!$S$27,A67=$AT$33,STL!$S$28,A67=$AT$34,STL!$S$29,A67=$AT$35,STL!$S$30,A67=$AT$36,STL!$S$31,A67=$AT$37,STL!$S$32,A67=$AT$38,STL!$S$33,A67=$AT$39,STL!$S$34,A67=$AT$40,STL!$S$35,A67=$AT$41,STL!$S$36,A67=$AT$42,STL!$S$37,A67=$AT$43,STL!$S$38,A67=$AT$44,STL!$S$39,A67=$AT$45,STL!$S$40,A67=$AT$46,STL!$S$41,A67=$AT$47,STL!$S$42,A67=$AT$48,STL!S108,A67=$AT$49,STL!$S$44)</f>
        <v>1785.7142857142858</v>
      </c>
      <c r="T67" s="2">
        <v>520.62300000000005</v>
      </c>
      <c r="U67" s="2">
        <v>48.642000000000003</v>
      </c>
      <c r="V67" s="2">
        <v>569.26499999999999</v>
      </c>
      <c r="W67" s="2" t="s">
        <v>133</v>
      </c>
      <c r="X67" s="2">
        <v>0.2</v>
      </c>
      <c r="Y67" s="2" t="s">
        <v>33</v>
      </c>
      <c r="Z67" s="2" t="s">
        <v>34</v>
      </c>
      <c r="AA67" s="2" t="s">
        <v>35</v>
      </c>
      <c r="AB67" s="2">
        <v>1696.8211650000001</v>
      </c>
      <c r="AC67" s="2">
        <v>1.6968209999999999</v>
      </c>
      <c r="AD67" s="2">
        <v>9</v>
      </c>
      <c r="AE67" s="10" t="s">
        <v>307</v>
      </c>
      <c r="AF67" s="2">
        <f t="shared" ref="AF67:AF97" si="1">IF(AE67="Si",AC67*S67*2,AC67*S67)</f>
        <v>6060.0749999999998</v>
      </c>
      <c r="AG67" s="2" cm="1">
        <f t="array" ref="AG67">_xlfn.IFS(D67="I",MIN('Datos pp I Región'!$K$7:$K$9),D67="II",MIN('Datos pp II Región'!$K$7:$K$9),D67="III",MIN('Datos pp III Región'!$K$7:$K$9),D67="IV",MIN('Datos pp IV Región'!$K$7:$K$9),D67="V",MIN('Datos pp V Región'!$K$7:$K$9),D67="RM",MIN('Datos pp RM'!$K$7:$K$9),D67="VI",MIN('Datos pp VI Región'!$K$7:$K$9))</f>
        <v>2</v>
      </c>
      <c r="AH67" s="2"/>
      <c r="AI67" s="6"/>
      <c r="AJ67" s="6"/>
      <c r="AK67" s="6"/>
      <c r="AL67" s="6"/>
      <c r="AM67" s="2">
        <v>1.5</v>
      </c>
      <c r="AN67" s="6"/>
      <c r="AO67" s="2" cm="1">
        <f t="array" ref="AO67">_xlfn.IFS($Z67=$AT$3,AJ67*($X67)^(0.91)*(8*1.1023)^1.02,$Z67=$AT$4,AL67*281.9*(8.5/12)^0.9*(4/2.72)^0.45)</f>
        <v>0</v>
      </c>
      <c r="AP67" s="2" cm="1">
        <f t="array" ref="AP67">_xlfn.IFS($Z67=$AT$3,AK67*($X67)^(0.91)*(8*1.1023)^1.02,$Z67=$AT$4,AM67*281.9*(8.5/12)^0.9*(4/2.72)^0.45)</f>
        <v>0</v>
      </c>
      <c r="AR67" s="2" cm="1">
        <f t="array" ref="AR67">_xlfn.IFS(Z67=$AT$3,(AF67*AP67*AH67)/1000,Z67=$AT$4,(AF67*AH67*AP67*(1-AN67))/1000)</f>
        <v>0</v>
      </c>
    </row>
    <row r="68" spans="1:44" ht="57.6" x14ac:dyDescent="0.3">
      <c r="A68" s="2">
        <v>9</v>
      </c>
      <c r="B68" s="2" t="s">
        <v>21</v>
      </c>
      <c r="C68" s="3" t="s">
        <v>74</v>
      </c>
      <c r="D68" t="s">
        <v>75</v>
      </c>
      <c r="E68" s="3" t="s">
        <v>122</v>
      </c>
      <c r="F68" s="2" t="s">
        <v>126</v>
      </c>
      <c r="G68" s="2" t="s">
        <v>124</v>
      </c>
      <c r="H68" s="2" t="s">
        <v>79</v>
      </c>
      <c r="I68" s="2" t="s">
        <v>28</v>
      </c>
      <c r="J68" s="2" t="s">
        <v>90</v>
      </c>
      <c r="K68" s="2" t="s">
        <v>29</v>
      </c>
      <c r="L68" s="4">
        <v>46227</v>
      </c>
      <c r="M68" s="2" t="s">
        <v>30</v>
      </c>
      <c r="N68" s="2" t="s">
        <v>80</v>
      </c>
      <c r="O68" s="2">
        <v>50000</v>
      </c>
      <c r="P68" s="2">
        <v>8.3350000000000009</v>
      </c>
      <c r="Q68" s="2">
        <v>19.03</v>
      </c>
      <c r="R68" s="2">
        <v>27.364000000000001</v>
      </c>
      <c r="S68" s="2" cm="1">
        <f t="array" ref="S68">_xlfn.IFS(A68=$AT$8,STL!$S$3,A68=$AT$9,STL!$S$4,A68=$AT$10,STL!$S$5,A68=$AT$11,STL!$S$6,A68=$AT$12,STL!$S$7,A68=$AT$13,STL!$S$8,A68=$AT$14,STL!$S$9,A68=$AT$15,STL!$S$10,A68=$AT$16,STL!$S$11,A68=$AT$17,STL!$S$12,A68=$AT$18,STL!$S$13,A68=$AT$19,STL!$S$14,A68=$AT$20,STL!$S$15,A68=$AT$21,STL!$S$16,A68=$AT$22,STL!$S$17,A68=$AT$23,STL!$S$18,A68=$AT$24,STL!$S$19,A68=$AT$25,STL!$S$20,A68=$AT$26,STL!$S$21,A68=$AT$27,STL!$S$22,A68=$AT$28,STL!$S$23,A68=$AT$29,STL!$S$24,A68=$AT$30,STL!$S$25,A68=$AT$31,STL!$S$26,A68=$AT$32,STL!$S$27,A68=$AT$33,STL!$S$28,A68=$AT$34,STL!$S$29,A68=$AT$35,STL!$S$30,A68=$AT$36,STL!$S$31,A68=$AT$37,STL!$S$32,A68=$AT$38,STL!$S$33,A68=$AT$39,STL!$S$34,A68=$AT$40,STL!$S$35,A68=$AT$41,STL!$S$36,A68=$AT$42,STL!$S$37,A68=$AT$43,STL!$S$38,A68=$AT$44,STL!$S$39,A68=$AT$45,STL!$S$40,A68=$AT$46,STL!$S$41,A68=$AT$47,STL!$S$42,A68=$AT$48,STL!S109,A68=$AT$49,STL!$S$44)</f>
        <v>1785.7142857142858</v>
      </c>
      <c r="T68" s="2">
        <v>520.62300000000005</v>
      </c>
      <c r="U68" s="2">
        <v>48.642000000000003</v>
      </c>
      <c r="V68" s="2">
        <v>569.26499999999999</v>
      </c>
      <c r="W68" s="2" t="s">
        <v>134</v>
      </c>
      <c r="X68" s="2">
        <v>0.2</v>
      </c>
      <c r="Y68" s="2" t="s">
        <v>33</v>
      </c>
      <c r="Z68" s="2" t="s">
        <v>34</v>
      </c>
      <c r="AA68" s="2" t="s">
        <v>35</v>
      </c>
      <c r="AB68" s="2">
        <v>3338.8051529999998</v>
      </c>
      <c r="AC68" s="2">
        <v>3.3388049999999998</v>
      </c>
      <c r="AD68" s="2">
        <v>9</v>
      </c>
      <c r="AE68" s="10" t="s">
        <v>307</v>
      </c>
      <c r="AF68" s="2">
        <f t="shared" si="1"/>
        <v>11924.303571428571</v>
      </c>
      <c r="AG68" s="2" cm="1">
        <f t="array" ref="AG68">_xlfn.IFS(D68="I",MIN('Datos pp I Región'!$K$7:$K$9),D68="II",MIN('Datos pp II Región'!$K$7:$K$9),D68="III",MIN('Datos pp III Región'!$K$7:$K$9),D68="IV",MIN('Datos pp IV Región'!$K$7:$K$9),D68="V",MIN('Datos pp V Región'!$K$7:$K$9),D68="RM",MIN('Datos pp RM'!$K$7:$K$9),D68="VI",MIN('Datos pp VI Región'!$K$7:$K$9))</f>
        <v>2</v>
      </c>
      <c r="AH68" s="2"/>
      <c r="AI68" s="6"/>
      <c r="AJ68" s="6"/>
      <c r="AK68" s="6"/>
      <c r="AL68" s="6"/>
      <c r="AM68" s="2">
        <v>1.5</v>
      </c>
      <c r="AN68" s="6"/>
      <c r="AR68" s="2" cm="1">
        <f t="array" ref="AR68">_xlfn.IFS(Z68=$AT$3,(AF68*AP68*AH68)/1000,Z68=$AT$4,(AF68*AH68*AP68*(1-AN68))/1000)</f>
        <v>0</v>
      </c>
    </row>
    <row r="69" spans="1:44" ht="57.6" x14ac:dyDescent="0.3">
      <c r="A69" s="2">
        <v>9</v>
      </c>
      <c r="B69" s="2" t="s">
        <v>21</v>
      </c>
      <c r="C69" s="3" t="s">
        <v>74</v>
      </c>
      <c r="D69" t="s">
        <v>75</v>
      </c>
      <c r="E69" s="3" t="s">
        <v>122</v>
      </c>
      <c r="F69" s="2" t="s">
        <v>135</v>
      </c>
      <c r="G69" s="2" t="s">
        <v>124</v>
      </c>
      <c r="H69" s="2" t="s">
        <v>79</v>
      </c>
      <c r="I69" s="2" t="s">
        <v>28</v>
      </c>
      <c r="J69" s="2" t="s">
        <v>90</v>
      </c>
      <c r="K69" s="2" t="s">
        <v>29</v>
      </c>
      <c r="L69" s="4">
        <v>46227</v>
      </c>
      <c r="M69" s="2" t="s">
        <v>30</v>
      </c>
      <c r="N69" s="2" t="s">
        <v>80</v>
      </c>
      <c r="O69" s="2">
        <v>50000</v>
      </c>
      <c r="P69" s="2">
        <v>8.3350000000000009</v>
      </c>
      <c r="Q69" s="2">
        <v>19.03</v>
      </c>
      <c r="R69" s="2">
        <v>27.364000000000001</v>
      </c>
      <c r="S69" s="2" cm="1">
        <f t="array" ref="S69">_xlfn.IFS(A69=$AT$8,STL!$S$3,A69=$AT$9,STL!$S$4,A69=$AT$10,STL!$S$5,A69=$AT$11,STL!$S$6,A69=$AT$12,STL!$S$7,A69=$AT$13,STL!$S$8,A69=$AT$14,STL!$S$9,A69=$AT$15,STL!$S$10,A69=$AT$16,STL!$S$11,A69=$AT$17,STL!$S$12,A69=$AT$18,STL!$S$13,A69=$AT$19,STL!$S$14,A69=$AT$20,STL!$S$15,A69=$AT$21,STL!$S$16,A69=$AT$22,STL!$S$17,A69=$AT$23,STL!$S$18,A69=$AT$24,STL!$S$19,A69=$AT$25,STL!$S$20,A69=$AT$26,STL!$S$21,A69=$AT$27,STL!$S$22,A69=$AT$28,STL!$S$23,A69=$AT$29,STL!$S$24,A69=$AT$30,STL!$S$25,A69=$AT$31,STL!$S$26,A69=$AT$32,STL!$S$27,A69=$AT$33,STL!$S$28,A69=$AT$34,STL!$S$29,A69=$AT$35,STL!$S$30,A69=$AT$36,STL!$S$31,A69=$AT$37,STL!$S$32,A69=$AT$38,STL!$S$33,A69=$AT$39,STL!$S$34,A69=$AT$40,STL!$S$35,A69=$AT$41,STL!$S$36,A69=$AT$42,STL!$S$37,A69=$AT$43,STL!$S$38,A69=$AT$44,STL!$S$39,A69=$AT$45,STL!$S$40,A69=$AT$46,STL!$S$41,A69=$AT$47,STL!$S$42,A69=$AT$48,STL!S110,A69=$AT$49,STL!$S$44)</f>
        <v>1785.7142857142858</v>
      </c>
      <c r="T69" s="2">
        <v>520.62300000000005</v>
      </c>
      <c r="U69" s="2">
        <v>48.642000000000003</v>
      </c>
      <c r="V69" s="2">
        <v>569.26499999999999</v>
      </c>
      <c r="W69" s="2" t="s">
        <v>136</v>
      </c>
      <c r="X69" s="2">
        <v>0</v>
      </c>
      <c r="Y69" s="2" t="s">
        <v>33</v>
      </c>
      <c r="Z69" s="2" t="s">
        <v>61</v>
      </c>
      <c r="AA69" s="2" t="s">
        <v>35</v>
      </c>
      <c r="AB69" s="2">
        <v>13730.452009000001</v>
      </c>
      <c r="AC69" s="2">
        <v>13.730452</v>
      </c>
      <c r="AD69" s="2">
        <v>9</v>
      </c>
      <c r="AE69" s="10" t="s">
        <v>307</v>
      </c>
      <c r="AF69" s="2">
        <f t="shared" si="1"/>
        <v>49037.328571428574</v>
      </c>
      <c r="AG69" s="2" cm="1">
        <f t="array" ref="AG69">_xlfn.IFS(D69="I",MIN('Datos pp I Región'!$K$7:$K$9),D69="II",MIN('Datos pp II Región'!$K$7:$K$9),D69="III",MIN('Datos pp III Región'!$K$7:$K$9),D69="IV",MIN('Datos pp IV Región'!$K$7:$K$9),D69="V",MIN('Datos pp V Región'!$K$7:$K$9),D69="RM",MIN('Datos pp RM'!$K$7:$K$9),D69="VI",MIN('Datos pp VI Región'!$K$7:$K$9))</f>
        <v>2</v>
      </c>
      <c r="AH69" s="2"/>
      <c r="AI69" s="6"/>
      <c r="AJ69" s="6"/>
      <c r="AK69" s="6"/>
      <c r="AL69" s="6"/>
      <c r="AM69" s="2">
        <v>1.5</v>
      </c>
      <c r="AN69" s="6"/>
      <c r="AR69" s="2" cm="1">
        <f t="array" ref="AR69">_xlfn.IFS(Z69=$AT$3,(AF69*AP69*AH69)/1000,Z69=$AT$4,(AF69*AH69*AP69*(1-AN69))/1000)</f>
        <v>0</v>
      </c>
    </row>
    <row r="70" spans="1:44" ht="57.6" x14ac:dyDescent="0.3">
      <c r="A70" s="2">
        <v>9</v>
      </c>
      <c r="B70" s="2" t="s">
        <v>21</v>
      </c>
      <c r="C70" s="3" t="s">
        <v>74</v>
      </c>
      <c r="D70" t="s">
        <v>75</v>
      </c>
      <c r="E70" s="3" t="s">
        <v>122</v>
      </c>
      <c r="F70" s="2" t="s">
        <v>126</v>
      </c>
      <c r="G70" s="2" t="s">
        <v>124</v>
      </c>
      <c r="H70" s="2" t="s">
        <v>79</v>
      </c>
      <c r="I70" s="2" t="s">
        <v>28</v>
      </c>
      <c r="J70" s="2" t="s">
        <v>90</v>
      </c>
      <c r="K70" s="2" t="s">
        <v>29</v>
      </c>
      <c r="L70" s="4">
        <v>46227</v>
      </c>
      <c r="M70" s="2" t="s">
        <v>30</v>
      </c>
      <c r="N70" s="2" t="s">
        <v>80</v>
      </c>
      <c r="O70" s="2">
        <v>50000</v>
      </c>
      <c r="P70" s="2">
        <v>8.3350000000000009</v>
      </c>
      <c r="Q70" s="2">
        <v>19.03</v>
      </c>
      <c r="R70" s="2">
        <v>27.364000000000001</v>
      </c>
      <c r="S70" s="2" cm="1">
        <f t="array" ref="S70">_xlfn.IFS(A70=$AT$8,STL!$S$3,A70=$AT$9,STL!$S$4,A70=$AT$10,STL!$S$5,A70=$AT$11,STL!$S$6,A70=$AT$12,STL!$S$7,A70=$AT$13,STL!$S$8,A70=$AT$14,STL!$S$9,A70=$AT$15,STL!$S$10,A70=$AT$16,STL!$S$11,A70=$AT$17,STL!$S$12,A70=$AT$18,STL!$S$13,A70=$AT$19,STL!$S$14,A70=$AT$20,STL!$S$15,A70=$AT$21,STL!$S$16,A70=$AT$22,STL!$S$17,A70=$AT$23,STL!$S$18,A70=$AT$24,STL!$S$19,A70=$AT$25,STL!$S$20,A70=$AT$26,STL!$S$21,A70=$AT$27,STL!$S$22,A70=$AT$28,STL!$S$23,A70=$AT$29,STL!$S$24,A70=$AT$30,STL!$S$25,A70=$AT$31,STL!$S$26,A70=$AT$32,STL!$S$27,A70=$AT$33,STL!$S$28,A70=$AT$34,STL!$S$29,A70=$AT$35,STL!$S$30,A70=$AT$36,STL!$S$31,A70=$AT$37,STL!$S$32,A70=$AT$38,STL!$S$33,A70=$AT$39,STL!$S$34,A70=$AT$40,STL!$S$35,A70=$AT$41,STL!$S$36,A70=$AT$42,STL!$S$37,A70=$AT$43,STL!$S$38,A70=$AT$44,STL!$S$39,A70=$AT$45,STL!$S$40,A70=$AT$46,STL!$S$41,A70=$AT$47,STL!$S$42,A70=$AT$48,STL!S111,A70=$AT$49,STL!$S$44)</f>
        <v>1785.7142857142858</v>
      </c>
      <c r="T70" s="2">
        <v>520.62300000000005</v>
      </c>
      <c r="U70" s="2">
        <v>48.642000000000003</v>
      </c>
      <c r="V70" s="2">
        <v>569.26499999999999</v>
      </c>
      <c r="W70" s="2" t="s">
        <v>127</v>
      </c>
      <c r="X70" s="2">
        <v>0.6</v>
      </c>
      <c r="Y70" s="2" t="s">
        <v>33</v>
      </c>
      <c r="Z70" s="2" t="s">
        <v>34</v>
      </c>
      <c r="AA70" s="2" t="s">
        <v>35</v>
      </c>
      <c r="AB70" s="2">
        <v>20057.033442</v>
      </c>
      <c r="AC70" s="2">
        <v>20.057033000000001</v>
      </c>
      <c r="AD70" s="2">
        <v>9</v>
      </c>
      <c r="AE70" s="10" t="s">
        <v>307</v>
      </c>
      <c r="AF70" s="2">
        <f t="shared" si="1"/>
        <v>71632.260714285716</v>
      </c>
      <c r="AG70" s="2" cm="1">
        <f t="array" ref="AG70">_xlfn.IFS(D70="I",MIN('Datos pp I Región'!$K$7:$K$9),D70="II",MIN('Datos pp II Región'!$K$7:$K$9),D70="III",MIN('Datos pp III Región'!$K$7:$K$9),D70="IV",MIN('Datos pp IV Región'!$K$7:$K$9),D70="V",MIN('Datos pp V Región'!$K$7:$K$9),D70="RM",MIN('Datos pp RM'!$K$7:$K$9),D70="VI",MIN('Datos pp VI Región'!$K$7:$K$9))</f>
        <v>2</v>
      </c>
      <c r="AH70" s="2"/>
      <c r="AI70" s="6"/>
      <c r="AJ70" s="6"/>
      <c r="AK70" s="6"/>
      <c r="AL70" s="6"/>
      <c r="AM70" s="2">
        <v>1.5</v>
      </c>
      <c r="AN70" s="6"/>
      <c r="AR70" s="2" cm="1">
        <f t="array" ref="AR70">_xlfn.IFS(Z70=$AT$3,(AF70*AP70*AH70)/1000,Z70=$AT$4,(AF70*AH70*AP70*(1-AN70))/1000)</f>
        <v>0</v>
      </c>
    </row>
    <row r="71" spans="1:44" ht="57.6" x14ac:dyDescent="0.3">
      <c r="A71" s="2">
        <v>9</v>
      </c>
      <c r="B71" s="2" t="s">
        <v>21</v>
      </c>
      <c r="C71" s="3" t="s">
        <v>74</v>
      </c>
      <c r="D71" t="s">
        <v>75</v>
      </c>
      <c r="E71" s="3" t="s">
        <v>122</v>
      </c>
      <c r="F71" s="2" t="s">
        <v>126</v>
      </c>
      <c r="G71" s="2" t="s">
        <v>124</v>
      </c>
      <c r="H71" s="2" t="s">
        <v>79</v>
      </c>
      <c r="I71" s="2" t="s">
        <v>28</v>
      </c>
      <c r="J71" s="2" t="s">
        <v>90</v>
      </c>
      <c r="K71" s="2" t="s">
        <v>29</v>
      </c>
      <c r="L71" s="4">
        <v>46227</v>
      </c>
      <c r="M71" s="2" t="s">
        <v>30</v>
      </c>
      <c r="N71" s="2" t="s">
        <v>80</v>
      </c>
      <c r="O71" s="2">
        <v>50000</v>
      </c>
      <c r="P71" s="2">
        <v>8.3350000000000009</v>
      </c>
      <c r="Q71" s="2">
        <v>19.03</v>
      </c>
      <c r="R71" s="2">
        <v>27.364000000000001</v>
      </c>
      <c r="S71" s="2" cm="1">
        <f t="array" ref="S71">_xlfn.IFS(A71=$AT$8,STL!$S$3,A71=$AT$9,STL!$S$4,A71=$AT$10,STL!$S$5,A71=$AT$11,STL!$S$6,A71=$AT$12,STL!$S$7,A71=$AT$13,STL!$S$8,A71=$AT$14,STL!$S$9,A71=$AT$15,STL!$S$10,A71=$AT$16,STL!$S$11,A71=$AT$17,STL!$S$12,A71=$AT$18,STL!$S$13,A71=$AT$19,STL!$S$14,A71=$AT$20,STL!$S$15,A71=$AT$21,STL!$S$16,A71=$AT$22,STL!$S$17,A71=$AT$23,STL!$S$18,A71=$AT$24,STL!$S$19,A71=$AT$25,STL!$S$20,A71=$AT$26,STL!$S$21,A71=$AT$27,STL!$S$22,A71=$AT$28,STL!$S$23,A71=$AT$29,STL!$S$24,A71=$AT$30,STL!$S$25,A71=$AT$31,STL!$S$26,A71=$AT$32,STL!$S$27,A71=$AT$33,STL!$S$28,A71=$AT$34,STL!$S$29,A71=$AT$35,STL!$S$30,A71=$AT$36,STL!$S$31,A71=$AT$37,STL!$S$32,A71=$AT$38,STL!$S$33,A71=$AT$39,STL!$S$34,A71=$AT$40,STL!$S$35,A71=$AT$41,STL!$S$36,A71=$AT$42,STL!$S$37,A71=$AT$43,STL!$S$38,A71=$AT$44,STL!$S$39,A71=$AT$45,STL!$S$40,A71=$AT$46,STL!$S$41,A71=$AT$47,STL!$S$42,A71=$AT$48,STL!S112,A71=$AT$49,STL!$S$44)</f>
        <v>1785.7142857142858</v>
      </c>
      <c r="T71" s="2">
        <v>520.62300000000005</v>
      </c>
      <c r="U71" s="2">
        <v>48.642000000000003</v>
      </c>
      <c r="V71" s="2">
        <v>569.26499999999999</v>
      </c>
      <c r="W71" s="2" t="s">
        <v>137</v>
      </c>
      <c r="X71" s="2">
        <v>0.2</v>
      </c>
      <c r="Y71" s="2" t="s">
        <v>33</v>
      </c>
      <c r="Z71" s="2" t="s">
        <v>34</v>
      </c>
      <c r="AA71" s="2" t="s">
        <v>35</v>
      </c>
      <c r="AB71" s="2">
        <v>16488.551564000001</v>
      </c>
      <c r="AC71" s="2">
        <v>16.488551999999999</v>
      </c>
      <c r="AD71" s="2">
        <v>9</v>
      </c>
      <c r="AE71" s="10" t="s">
        <v>307</v>
      </c>
      <c r="AF71" s="2">
        <f t="shared" si="1"/>
        <v>58887.685714285712</v>
      </c>
      <c r="AG71" s="2" cm="1">
        <f t="array" ref="AG71">_xlfn.IFS(D71="I",MIN('Datos pp I Región'!$K$7:$K$9),D71="II",MIN('Datos pp II Región'!$K$7:$K$9),D71="III",MIN('Datos pp III Región'!$K$7:$K$9),D71="IV",MIN('Datos pp IV Región'!$K$7:$K$9),D71="V",MIN('Datos pp V Región'!$K$7:$K$9),D71="RM",MIN('Datos pp RM'!$K$7:$K$9),D71="VI",MIN('Datos pp VI Región'!$K$7:$K$9))</f>
        <v>2</v>
      </c>
      <c r="AH71" s="2"/>
      <c r="AI71" s="6"/>
      <c r="AJ71" s="6"/>
      <c r="AK71" s="6"/>
      <c r="AL71" s="6"/>
      <c r="AM71" s="2">
        <v>1.5</v>
      </c>
      <c r="AN71" s="6"/>
      <c r="AR71" s="2" cm="1">
        <f t="array" ref="AR71">_xlfn.IFS(Z71=$AT$3,(AF71*AP71*AH71)/1000,Z71=$AT$4,(AF71*AH71*AP71*(1-AN71))/1000)</f>
        <v>0</v>
      </c>
    </row>
    <row r="72" spans="1:44" ht="57.6" x14ac:dyDescent="0.3">
      <c r="A72" s="2">
        <v>9</v>
      </c>
      <c r="B72" s="2" t="s">
        <v>21</v>
      </c>
      <c r="C72" s="3" t="s">
        <v>74</v>
      </c>
      <c r="D72" t="s">
        <v>75</v>
      </c>
      <c r="E72" s="3" t="s">
        <v>122</v>
      </c>
      <c r="F72" s="2" t="s">
        <v>126</v>
      </c>
      <c r="G72" s="2" t="s">
        <v>124</v>
      </c>
      <c r="H72" s="2" t="s">
        <v>79</v>
      </c>
      <c r="I72" s="2" t="s">
        <v>28</v>
      </c>
      <c r="J72" s="2" t="s">
        <v>90</v>
      </c>
      <c r="K72" s="2" t="s">
        <v>29</v>
      </c>
      <c r="L72" s="4">
        <v>46227</v>
      </c>
      <c r="M72" s="2" t="s">
        <v>30</v>
      </c>
      <c r="N72" s="2" t="s">
        <v>80</v>
      </c>
      <c r="O72" s="2">
        <v>50000</v>
      </c>
      <c r="P72" s="2">
        <v>8.3350000000000009</v>
      </c>
      <c r="Q72" s="2">
        <v>19.03</v>
      </c>
      <c r="R72" s="2">
        <v>27.364000000000001</v>
      </c>
      <c r="S72" s="2" cm="1">
        <f t="array" ref="S72">_xlfn.IFS(A72=$AT$8,STL!$S$3,A72=$AT$9,STL!$S$4,A72=$AT$10,STL!$S$5,A72=$AT$11,STL!$S$6,A72=$AT$12,STL!$S$7,A72=$AT$13,STL!$S$8,A72=$AT$14,STL!$S$9,A72=$AT$15,STL!$S$10,A72=$AT$16,STL!$S$11,A72=$AT$17,STL!$S$12,A72=$AT$18,STL!$S$13,A72=$AT$19,STL!$S$14,A72=$AT$20,STL!$S$15,A72=$AT$21,STL!$S$16,A72=$AT$22,STL!$S$17,A72=$AT$23,STL!$S$18,A72=$AT$24,STL!$S$19,A72=$AT$25,STL!$S$20,A72=$AT$26,STL!$S$21,A72=$AT$27,STL!$S$22,A72=$AT$28,STL!$S$23,A72=$AT$29,STL!$S$24,A72=$AT$30,STL!$S$25,A72=$AT$31,STL!$S$26,A72=$AT$32,STL!$S$27,A72=$AT$33,STL!$S$28,A72=$AT$34,STL!$S$29,A72=$AT$35,STL!$S$30,A72=$AT$36,STL!$S$31,A72=$AT$37,STL!$S$32,A72=$AT$38,STL!$S$33,A72=$AT$39,STL!$S$34,A72=$AT$40,STL!$S$35,A72=$AT$41,STL!$S$36,A72=$AT$42,STL!$S$37,A72=$AT$43,STL!$S$38,A72=$AT$44,STL!$S$39,A72=$AT$45,STL!$S$40,A72=$AT$46,STL!$S$41,A72=$AT$47,STL!$S$42,A72=$AT$48,STL!S113,A72=$AT$49,STL!$S$44)</f>
        <v>1785.7142857142858</v>
      </c>
      <c r="T72" s="2">
        <v>520.62300000000005</v>
      </c>
      <c r="U72" s="2">
        <v>48.642000000000003</v>
      </c>
      <c r="V72" s="2">
        <v>569.26499999999999</v>
      </c>
      <c r="W72" s="2" t="s">
        <v>138</v>
      </c>
      <c r="X72" s="2">
        <v>0.2</v>
      </c>
      <c r="Y72" s="2" t="s">
        <v>33</v>
      </c>
      <c r="Z72" s="2" t="s">
        <v>34</v>
      </c>
      <c r="AA72" s="2" t="s">
        <v>35</v>
      </c>
      <c r="AB72" s="2">
        <v>2339.123689</v>
      </c>
      <c r="AC72" s="2">
        <v>2.339124</v>
      </c>
      <c r="AD72" s="2">
        <v>9</v>
      </c>
      <c r="AE72" s="10" t="s">
        <v>307</v>
      </c>
      <c r="AF72" s="2">
        <f t="shared" si="1"/>
        <v>8354.0142857142855</v>
      </c>
      <c r="AG72" s="2" cm="1">
        <f t="array" ref="AG72">_xlfn.IFS(D72="I",MIN('Datos pp I Región'!$K$7:$K$9),D72="II",MIN('Datos pp II Región'!$K$7:$K$9),D72="III",MIN('Datos pp III Región'!$K$7:$K$9),D72="IV",MIN('Datos pp IV Región'!$K$7:$K$9),D72="V",MIN('Datos pp V Región'!$K$7:$K$9),D72="RM",MIN('Datos pp RM'!$K$7:$K$9),D72="VI",MIN('Datos pp VI Región'!$K$7:$K$9))</f>
        <v>2</v>
      </c>
      <c r="AH72" s="2"/>
      <c r="AI72" s="6"/>
      <c r="AJ72" s="6"/>
      <c r="AK72" s="6"/>
      <c r="AL72" s="6"/>
      <c r="AM72" s="2">
        <v>1.5</v>
      </c>
      <c r="AN72" s="6"/>
      <c r="AR72" s="2" cm="1">
        <f t="array" ref="AR72">_xlfn.IFS(Z72=$AT$3,(AF72*AP72*AH72)/1000,Z72=$AT$4,(AF72*AH72*AP72*(1-AN72))/1000)</f>
        <v>0</v>
      </c>
    </row>
    <row r="73" spans="1:44" ht="57.6" x14ac:dyDescent="0.3">
      <c r="A73" s="2">
        <v>9</v>
      </c>
      <c r="B73" s="2" t="s">
        <v>21</v>
      </c>
      <c r="C73" s="3" t="s">
        <v>74</v>
      </c>
      <c r="D73" t="s">
        <v>75</v>
      </c>
      <c r="E73" s="3" t="s">
        <v>122</v>
      </c>
      <c r="F73" s="2" t="s">
        <v>126</v>
      </c>
      <c r="G73" s="2" t="s">
        <v>124</v>
      </c>
      <c r="H73" s="2" t="s">
        <v>79</v>
      </c>
      <c r="I73" s="2" t="s">
        <v>28</v>
      </c>
      <c r="J73" s="2" t="s">
        <v>90</v>
      </c>
      <c r="K73" s="2" t="s">
        <v>29</v>
      </c>
      <c r="L73" s="4">
        <v>46227</v>
      </c>
      <c r="M73" s="2" t="s">
        <v>30</v>
      </c>
      <c r="N73" s="2" t="s">
        <v>80</v>
      </c>
      <c r="O73" s="2">
        <v>50000</v>
      </c>
      <c r="P73" s="2">
        <v>8.3350000000000009</v>
      </c>
      <c r="Q73" s="2">
        <v>19.03</v>
      </c>
      <c r="R73" s="2">
        <v>27.364000000000001</v>
      </c>
      <c r="S73" s="2" cm="1">
        <f t="array" ref="S73">_xlfn.IFS(A73=$AT$8,STL!$S$3,A73=$AT$9,STL!$S$4,A73=$AT$10,STL!$S$5,A73=$AT$11,STL!$S$6,A73=$AT$12,STL!$S$7,A73=$AT$13,STL!$S$8,A73=$AT$14,STL!$S$9,A73=$AT$15,STL!$S$10,A73=$AT$16,STL!$S$11,A73=$AT$17,STL!$S$12,A73=$AT$18,STL!$S$13,A73=$AT$19,STL!$S$14,A73=$AT$20,STL!$S$15,A73=$AT$21,STL!$S$16,A73=$AT$22,STL!$S$17,A73=$AT$23,STL!$S$18,A73=$AT$24,STL!$S$19,A73=$AT$25,STL!$S$20,A73=$AT$26,STL!$S$21,A73=$AT$27,STL!$S$22,A73=$AT$28,STL!$S$23,A73=$AT$29,STL!$S$24,A73=$AT$30,STL!$S$25,A73=$AT$31,STL!$S$26,A73=$AT$32,STL!$S$27,A73=$AT$33,STL!$S$28,A73=$AT$34,STL!$S$29,A73=$AT$35,STL!$S$30,A73=$AT$36,STL!$S$31,A73=$AT$37,STL!$S$32,A73=$AT$38,STL!$S$33,A73=$AT$39,STL!$S$34,A73=$AT$40,STL!$S$35,A73=$AT$41,STL!$S$36,A73=$AT$42,STL!$S$37,A73=$AT$43,STL!$S$38,A73=$AT$44,STL!$S$39,A73=$AT$45,STL!$S$40,A73=$AT$46,STL!$S$41,A73=$AT$47,STL!$S$42,A73=$AT$48,STL!S114,A73=$AT$49,STL!$S$44)</f>
        <v>1785.7142857142858</v>
      </c>
      <c r="T73" s="2">
        <v>520.62300000000005</v>
      </c>
      <c r="U73" s="2">
        <v>48.642000000000003</v>
      </c>
      <c r="V73" s="2">
        <v>569.26499999999999</v>
      </c>
      <c r="W73" s="2" t="s">
        <v>139</v>
      </c>
      <c r="X73" s="2">
        <v>0.2</v>
      </c>
      <c r="Y73" s="2" t="s">
        <v>33</v>
      </c>
      <c r="Z73" s="2" t="s">
        <v>34</v>
      </c>
      <c r="AA73" s="2" t="s">
        <v>35</v>
      </c>
      <c r="AB73" s="2">
        <v>1700.4278609999999</v>
      </c>
      <c r="AC73" s="2">
        <v>1.7004280000000001</v>
      </c>
      <c r="AD73" s="2">
        <v>9</v>
      </c>
      <c r="AE73" s="10" t="s">
        <v>307</v>
      </c>
      <c r="AF73" s="2">
        <f t="shared" si="1"/>
        <v>6072.9571428571435</v>
      </c>
      <c r="AG73" s="2" cm="1">
        <f t="array" ref="AG73">_xlfn.IFS(D73="I",MIN('Datos pp I Región'!$K$7:$K$9),D73="II",MIN('Datos pp II Región'!$K$7:$K$9),D73="III",MIN('Datos pp III Región'!$K$7:$K$9),D73="IV",MIN('Datos pp IV Región'!$K$7:$K$9),D73="V",MIN('Datos pp V Región'!$K$7:$K$9),D73="RM",MIN('Datos pp RM'!$K$7:$K$9),D73="VI",MIN('Datos pp VI Región'!$K$7:$K$9))</f>
        <v>2</v>
      </c>
      <c r="AH73" s="2"/>
      <c r="AI73" s="6"/>
      <c r="AJ73" s="6"/>
      <c r="AK73" s="6"/>
      <c r="AL73" s="6"/>
      <c r="AM73" s="2">
        <v>1.5</v>
      </c>
      <c r="AN73" s="6"/>
      <c r="AR73" s="2" cm="1">
        <f t="array" ref="AR73">_xlfn.IFS(Z73=$AT$3,(AF73*AP73*AH73)/1000,Z73=$AT$4,(AF73*AH73*AP73*(1-AN73))/1000)</f>
        <v>0</v>
      </c>
    </row>
    <row r="74" spans="1:44" ht="57.6" x14ac:dyDescent="0.3">
      <c r="A74" s="2">
        <v>9</v>
      </c>
      <c r="B74" s="2" t="s">
        <v>21</v>
      </c>
      <c r="C74" s="3" t="s">
        <v>74</v>
      </c>
      <c r="D74" t="s">
        <v>75</v>
      </c>
      <c r="E74" s="3" t="s">
        <v>122</v>
      </c>
      <c r="F74" s="2" t="s">
        <v>123</v>
      </c>
      <c r="G74" s="2" t="s">
        <v>124</v>
      </c>
      <c r="H74" s="2" t="s">
        <v>79</v>
      </c>
      <c r="I74" s="2" t="s">
        <v>28</v>
      </c>
      <c r="J74" s="2" t="s">
        <v>90</v>
      </c>
      <c r="K74" s="2" t="s">
        <v>29</v>
      </c>
      <c r="L74" s="4">
        <v>46227</v>
      </c>
      <c r="M74" s="2" t="s">
        <v>30</v>
      </c>
      <c r="N74" s="2" t="s">
        <v>80</v>
      </c>
      <c r="O74" s="2">
        <v>50000</v>
      </c>
      <c r="P74" s="2">
        <v>8.3350000000000009</v>
      </c>
      <c r="Q74" s="2">
        <v>19.03</v>
      </c>
      <c r="R74" s="2">
        <v>27.364000000000001</v>
      </c>
      <c r="S74" s="2" cm="1">
        <f t="array" ref="S74">_xlfn.IFS(A74=$AT$8,STL!$S$3,A74=$AT$9,STL!$S$4,A74=$AT$10,STL!$S$5,A74=$AT$11,STL!$S$6,A74=$AT$12,STL!$S$7,A74=$AT$13,STL!$S$8,A74=$AT$14,STL!$S$9,A74=$AT$15,STL!$S$10,A74=$AT$16,STL!$S$11,A74=$AT$17,STL!$S$12,A74=$AT$18,STL!$S$13,A74=$AT$19,STL!$S$14,A74=$AT$20,STL!$S$15,A74=$AT$21,STL!$S$16,A74=$AT$22,STL!$S$17,A74=$AT$23,STL!$S$18,A74=$AT$24,STL!$S$19,A74=$AT$25,STL!$S$20,A74=$AT$26,STL!$S$21,A74=$AT$27,STL!$S$22,A74=$AT$28,STL!$S$23,A74=$AT$29,STL!$S$24,A74=$AT$30,STL!$S$25,A74=$AT$31,STL!$S$26,A74=$AT$32,STL!$S$27,A74=$AT$33,STL!$S$28,A74=$AT$34,STL!$S$29,A74=$AT$35,STL!$S$30,A74=$AT$36,STL!$S$31,A74=$AT$37,STL!$S$32,A74=$AT$38,STL!$S$33,A74=$AT$39,STL!$S$34,A74=$AT$40,STL!$S$35,A74=$AT$41,STL!$S$36,A74=$AT$42,STL!$S$37,A74=$AT$43,STL!$S$38,A74=$AT$44,STL!$S$39,A74=$AT$45,STL!$S$40,A74=$AT$46,STL!$S$41,A74=$AT$47,STL!$S$42,A74=$AT$48,STL!S115,A74=$AT$49,STL!$S$44)</f>
        <v>1785.7142857142858</v>
      </c>
      <c r="T74" s="2">
        <v>520.62300000000005</v>
      </c>
      <c r="U74" s="2">
        <v>48.642000000000003</v>
      </c>
      <c r="V74" s="2">
        <v>569.26499999999999</v>
      </c>
      <c r="W74" s="2" t="s">
        <v>140</v>
      </c>
      <c r="X74" s="2">
        <v>0.6</v>
      </c>
      <c r="Y74" s="2" t="s">
        <v>33</v>
      </c>
      <c r="Z74" s="2" t="s">
        <v>34</v>
      </c>
      <c r="AA74" s="2" t="s">
        <v>35</v>
      </c>
      <c r="AB74" s="2">
        <v>70116.495576999994</v>
      </c>
      <c r="AC74" s="2">
        <v>70.116495999999998</v>
      </c>
      <c r="AD74" s="2">
        <v>9</v>
      </c>
      <c r="AE74" s="10" t="s">
        <v>307</v>
      </c>
      <c r="AF74" s="2">
        <f t="shared" si="1"/>
        <v>250416.05714285714</v>
      </c>
      <c r="AG74" s="2" cm="1">
        <f t="array" ref="AG74">_xlfn.IFS(D74="I",MIN('Datos pp I Región'!K79:K81),D74="II",MIN('Datos pp II Región'!K79:K81),D74="III",MIN('Datos pp III Región'!K79:K81),D74="IV",MIN('Datos pp IV Región'!K79:K81),D74="V",MIN('Datos pp V Región'!K79:K81),D74="RM",MIN('Datos pp RM'!K79:K81),D74="VI",MIN('Datos pp VI Región'!K79:K81))</f>
        <v>0</v>
      </c>
      <c r="AH74" s="2"/>
      <c r="AI74" s="6"/>
      <c r="AJ74" s="6"/>
      <c r="AK74" s="6"/>
      <c r="AL74" s="6"/>
      <c r="AM74" s="2">
        <v>1.5</v>
      </c>
      <c r="AN74" s="6"/>
      <c r="AR74" s="2" cm="1">
        <f t="array" ref="AR74">_xlfn.IFS(Z74=$AT$3,(AF74*AP74*AH74)/1000,Z74=$AT$4,(AF74*AH74*AP74*(1-AN74))/1000)</f>
        <v>0</v>
      </c>
    </row>
    <row r="75" spans="1:44" ht="57.6" x14ac:dyDescent="0.3">
      <c r="A75" s="2">
        <v>9</v>
      </c>
      <c r="B75" s="2" t="s">
        <v>21</v>
      </c>
      <c r="C75" s="3" t="s">
        <v>74</v>
      </c>
      <c r="D75" t="s">
        <v>75</v>
      </c>
      <c r="E75" s="3" t="s">
        <v>122</v>
      </c>
      <c r="F75" s="2" t="s">
        <v>123</v>
      </c>
      <c r="G75" s="2" t="s">
        <v>124</v>
      </c>
      <c r="H75" s="2" t="s">
        <v>79</v>
      </c>
      <c r="I75" s="2" t="s">
        <v>28</v>
      </c>
      <c r="J75" s="2" t="s">
        <v>90</v>
      </c>
      <c r="K75" s="2" t="s">
        <v>29</v>
      </c>
      <c r="L75" s="4">
        <v>46227</v>
      </c>
      <c r="M75" s="2" t="s">
        <v>30</v>
      </c>
      <c r="N75" s="2" t="s">
        <v>80</v>
      </c>
      <c r="O75" s="2">
        <v>50000</v>
      </c>
      <c r="P75" s="2">
        <v>8.3350000000000009</v>
      </c>
      <c r="Q75" s="2">
        <v>19.03</v>
      </c>
      <c r="R75" s="2">
        <v>27.364000000000001</v>
      </c>
      <c r="S75" s="2" cm="1">
        <f t="array" ref="S75">_xlfn.IFS(A75=$AT$8,STL!$S$3,A75=$AT$9,STL!$S$4,A75=$AT$10,STL!$S$5,A75=$AT$11,STL!$S$6,A75=$AT$12,STL!$S$7,A75=$AT$13,STL!$S$8,A75=$AT$14,STL!$S$9,A75=$AT$15,STL!$S$10,A75=$AT$16,STL!$S$11,A75=$AT$17,STL!$S$12,A75=$AT$18,STL!$S$13,A75=$AT$19,STL!$S$14,A75=$AT$20,STL!$S$15,A75=$AT$21,STL!$S$16,A75=$AT$22,STL!$S$17,A75=$AT$23,STL!$S$18,A75=$AT$24,STL!$S$19,A75=$AT$25,STL!$S$20,A75=$AT$26,STL!$S$21,A75=$AT$27,STL!$S$22,A75=$AT$28,STL!$S$23,A75=$AT$29,STL!$S$24,A75=$AT$30,STL!$S$25,A75=$AT$31,STL!$S$26,A75=$AT$32,STL!$S$27,A75=$AT$33,STL!$S$28,A75=$AT$34,STL!$S$29,A75=$AT$35,STL!$S$30,A75=$AT$36,STL!$S$31,A75=$AT$37,STL!$S$32,A75=$AT$38,STL!$S$33,A75=$AT$39,STL!$S$34,A75=$AT$40,STL!$S$35,A75=$AT$41,STL!$S$36,A75=$AT$42,STL!$S$37,A75=$AT$43,STL!$S$38,A75=$AT$44,STL!$S$39,A75=$AT$45,STL!$S$40,A75=$AT$46,STL!$S$41,A75=$AT$47,STL!$S$42,A75=$AT$48,STL!S116,A75=$AT$49,STL!$S$44)</f>
        <v>1785.7142857142858</v>
      </c>
      <c r="T75" s="2">
        <v>520.62300000000005</v>
      </c>
      <c r="U75" s="2">
        <v>48.642000000000003</v>
      </c>
      <c r="V75" s="2">
        <v>569.26499999999999</v>
      </c>
      <c r="W75" s="2" t="s">
        <v>141</v>
      </c>
      <c r="X75" s="2">
        <v>0.2</v>
      </c>
      <c r="Y75" s="2" t="s">
        <v>33</v>
      </c>
      <c r="Z75" s="2" t="s">
        <v>34</v>
      </c>
      <c r="AA75" s="2" t="s">
        <v>35</v>
      </c>
      <c r="AB75" s="2">
        <v>81850.468148</v>
      </c>
      <c r="AC75" s="2">
        <v>81.850468000000006</v>
      </c>
      <c r="AD75" s="2">
        <v>9</v>
      </c>
      <c r="AE75" s="10" t="s">
        <v>307</v>
      </c>
      <c r="AF75" s="2">
        <f t="shared" si="1"/>
        <v>292323.10000000003</v>
      </c>
      <c r="AG75" s="2" cm="1">
        <f t="array" ref="AG75">_xlfn.IFS(D75="I",MIN('Datos pp I Región'!K80:K82),D75="II",MIN('Datos pp II Región'!K80:K82),D75="III",MIN('Datos pp III Región'!K80:K82),D75="IV",MIN('Datos pp IV Región'!K80:K82),D75="V",MIN('Datos pp V Región'!K80:K82),D75="RM",MIN('Datos pp RM'!K80:K82),D75="VI",MIN('Datos pp VI Región'!K80:K82))</f>
        <v>0</v>
      </c>
      <c r="AH75" s="2"/>
      <c r="AI75" s="6"/>
      <c r="AJ75" s="6"/>
      <c r="AK75" s="6"/>
      <c r="AL75" s="6"/>
      <c r="AM75" s="2">
        <v>1.5</v>
      </c>
      <c r="AN75" s="6"/>
      <c r="AR75" s="2" cm="1">
        <f t="array" ref="AR75">_xlfn.IFS(Z75=$AT$3,(AF75*AP75*AH75)/1000,Z75=$AT$4,(AF75*AH75*AP75*(1-AN75))/1000)</f>
        <v>0</v>
      </c>
    </row>
    <row r="76" spans="1:44" ht="57.6" x14ac:dyDescent="0.3">
      <c r="A76" s="2">
        <v>9</v>
      </c>
      <c r="B76" s="2" t="s">
        <v>21</v>
      </c>
      <c r="C76" s="3" t="s">
        <v>74</v>
      </c>
      <c r="D76" t="s">
        <v>75</v>
      </c>
      <c r="E76" s="3" t="s">
        <v>122</v>
      </c>
      <c r="F76" s="2" t="s">
        <v>123</v>
      </c>
      <c r="G76" s="2" t="s">
        <v>124</v>
      </c>
      <c r="H76" s="2" t="s">
        <v>79</v>
      </c>
      <c r="I76" s="2" t="s">
        <v>28</v>
      </c>
      <c r="J76" s="2" t="s">
        <v>90</v>
      </c>
      <c r="K76" s="2" t="s">
        <v>29</v>
      </c>
      <c r="L76" s="4">
        <v>46227</v>
      </c>
      <c r="M76" s="2" t="s">
        <v>30</v>
      </c>
      <c r="N76" s="2" t="s">
        <v>80</v>
      </c>
      <c r="O76" s="2">
        <v>50000</v>
      </c>
      <c r="P76" s="2">
        <v>8.3350000000000009</v>
      </c>
      <c r="Q76" s="2">
        <v>19.03</v>
      </c>
      <c r="R76" s="2">
        <v>27.364000000000001</v>
      </c>
      <c r="S76" s="2" cm="1">
        <f t="array" ref="S76">_xlfn.IFS(A76=$AT$8,STL!$S$3,A76=$AT$9,STL!$S$4,A76=$AT$10,STL!$S$5,A76=$AT$11,STL!$S$6,A76=$AT$12,STL!$S$7,A76=$AT$13,STL!$S$8,A76=$AT$14,STL!$S$9,A76=$AT$15,STL!$S$10,A76=$AT$16,STL!$S$11,A76=$AT$17,STL!$S$12,A76=$AT$18,STL!$S$13,A76=$AT$19,STL!$S$14,A76=$AT$20,STL!$S$15,A76=$AT$21,STL!$S$16,A76=$AT$22,STL!$S$17,A76=$AT$23,STL!$S$18,A76=$AT$24,STL!$S$19,A76=$AT$25,STL!$S$20,A76=$AT$26,STL!$S$21,A76=$AT$27,STL!$S$22,A76=$AT$28,STL!$S$23,A76=$AT$29,STL!$S$24,A76=$AT$30,STL!$S$25,A76=$AT$31,STL!$S$26,A76=$AT$32,STL!$S$27,A76=$AT$33,STL!$S$28,A76=$AT$34,STL!$S$29,A76=$AT$35,STL!$S$30,A76=$AT$36,STL!$S$31,A76=$AT$37,STL!$S$32,A76=$AT$38,STL!$S$33,A76=$AT$39,STL!$S$34,A76=$AT$40,STL!$S$35,A76=$AT$41,STL!$S$36,A76=$AT$42,STL!$S$37,A76=$AT$43,STL!$S$38,A76=$AT$44,STL!$S$39,A76=$AT$45,STL!$S$40,A76=$AT$46,STL!$S$41,A76=$AT$47,STL!$S$42,A76=$AT$48,STL!S117,A76=$AT$49,STL!$S$44)</f>
        <v>1785.7142857142858</v>
      </c>
      <c r="T76" s="2">
        <v>520.62300000000005</v>
      </c>
      <c r="U76" s="2">
        <v>48.642000000000003</v>
      </c>
      <c r="V76" s="2">
        <v>569.26499999999999</v>
      </c>
      <c r="W76" s="2" t="s">
        <v>125</v>
      </c>
      <c r="X76" s="2">
        <v>0.2</v>
      </c>
      <c r="Y76" s="2" t="s">
        <v>33</v>
      </c>
      <c r="Z76" s="2" t="s">
        <v>34</v>
      </c>
      <c r="AA76" s="2" t="s">
        <v>35</v>
      </c>
      <c r="AB76" s="2">
        <v>37190.623789999998</v>
      </c>
      <c r="AC76" s="2">
        <v>37.190624</v>
      </c>
      <c r="AD76" s="2">
        <v>9</v>
      </c>
      <c r="AE76" s="10" t="s">
        <v>307</v>
      </c>
      <c r="AF76" s="2">
        <f t="shared" si="1"/>
        <v>132823.65714285715</v>
      </c>
      <c r="AG76" s="2" cm="1">
        <f t="array" ref="AG76">_xlfn.IFS(D76="I",MIN('Datos pp I Región'!K81:K83),D76="II",MIN('Datos pp II Región'!K81:K83),D76="III",MIN('Datos pp III Región'!K81:K83),D76="IV",MIN('Datos pp IV Región'!K81:K83),D76="V",MIN('Datos pp V Región'!K81:K83),D76="RM",MIN('Datos pp RM'!K81:K83),D76="VI",MIN('Datos pp VI Región'!K81:K83))</f>
        <v>0</v>
      </c>
      <c r="AH76" s="2"/>
      <c r="AI76" s="6"/>
      <c r="AJ76" s="6"/>
      <c r="AK76" s="6"/>
      <c r="AL76" s="6"/>
      <c r="AM76" s="2">
        <v>1.5</v>
      </c>
      <c r="AN76" s="6"/>
      <c r="AR76" s="2" cm="1">
        <f t="array" ref="AR76">_xlfn.IFS(Z76=$AT$3,(AF76*AP76*AH76)/1000,Z76=$AT$4,(AF76*AH76*AP76*(1-AN76))/1000)</f>
        <v>0</v>
      </c>
    </row>
    <row r="77" spans="1:44" ht="57.6" x14ac:dyDescent="0.3">
      <c r="A77" s="2">
        <v>9</v>
      </c>
      <c r="B77" s="2" t="s">
        <v>21</v>
      </c>
      <c r="C77" s="3" t="s">
        <v>74</v>
      </c>
      <c r="D77" t="s">
        <v>75</v>
      </c>
      <c r="E77" s="3" t="s">
        <v>122</v>
      </c>
      <c r="F77" s="2" t="s">
        <v>142</v>
      </c>
      <c r="G77" s="2" t="s">
        <v>124</v>
      </c>
      <c r="H77" s="2" t="s">
        <v>79</v>
      </c>
      <c r="I77" s="2" t="s">
        <v>28</v>
      </c>
      <c r="J77" s="2" t="s">
        <v>90</v>
      </c>
      <c r="K77" s="2" t="s">
        <v>29</v>
      </c>
      <c r="L77" s="4">
        <v>46227</v>
      </c>
      <c r="M77" s="2" t="s">
        <v>30</v>
      </c>
      <c r="N77" s="2" t="s">
        <v>80</v>
      </c>
      <c r="O77" s="2">
        <v>50000</v>
      </c>
      <c r="P77" s="2">
        <v>8.3350000000000009</v>
      </c>
      <c r="Q77" s="2">
        <v>19.03</v>
      </c>
      <c r="R77" s="2">
        <v>27.364000000000001</v>
      </c>
      <c r="S77" s="2" cm="1">
        <f t="array" ref="S77">_xlfn.IFS(A77=$AT$8,STL!$S$3,A77=$AT$9,STL!$S$4,A77=$AT$10,STL!$S$5,A77=$AT$11,STL!$S$6,A77=$AT$12,STL!$S$7,A77=$AT$13,STL!$S$8,A77=$AT$14,STL!$S$9,A77=$AT$15,STL!$S$10,A77=$AT$16,STL!$S$11,A77=$AT$17,STL!$S$12,A77=$AT$18,STL!$S$13,A77=$AT$19,STL!$S$14,A77=$AT$20,STL!$S$15,A77=$AT$21,STL!$S$16,A77=$AT$22,STL!$S$17,A77=$AT$23,STL!$S$18,A77=$AT$24,STL!$S$19,A77=$AT$25,STL!$S$20,A77=$AT$26,STL!$S$21,A77=$AT$27,STL!$S$22,A77=$AT$28,STL!$S$23,A77=$AT$29,STL!$S$24,A77=$AT$30,STL!$S$25,A77=$AT$31,STL!$S$26,A77=$AT$32,STL!$S$27,A77=$AT$33,STL!$S$28,A77=$AT$34,STL!$S$29,A77=$AT$35,STL!$S$30,A77=$AT$36,STL!$S$31,A77=$AT$37,STL!$S$32,A77=$AT$38,STL!$S$33,A77=$AT$39,STL!$S$34,A77=$AT$40,STL!$S$35,A77=$AT$41,STL!$S$36,A77=$AT$42,STL!$S$37,A77=$AT$43,STL!$S$38,A77=$AT$44,STL!$S$39,A77=$AT$45,STL!$S$40,A77=$AT$46,STL!$S$41,A77=$AT$47,STL!$S$42,A77=$AT$48,STL!S118,A77=$AT$49,STL!$S$44)</f>
        <v>1785.7142857142858</v>
      </c>
      <c r="T77" s="2">
        <v>520.62300000000005</v>
      </c>
      <c r="U77" s="2">
        <v>48.642000000000003</v>
      </c>
      <c r="V77" s="2">
        <v>569.26499999999999</v>
      </c>
      <c r="W77" s="2" t="s">
        <v>143</v>
      </c>
      <c r="X77" s="2">
        <v>0</v>
      </c>
      <c r="Y77" s="2" t="s">
        <v>33</v>
      </c>
      <c r="Z77" s="2" t="s">
        <v>61</v>
      </c>
      <c r="AA77" s="2" t="s">
        <v>35</v>
      </c>
      <c r="AB77" s="2">
        <v>9683.8964990000004</v>
      </c>
      <c r="AC77" s="2">
        <v>9.6838960000000007</v>
      </c>
      <c r="AD77" s="2">
        <v>9</v>
      </c>
      <c r="AE77" s="10" t="s">
        <v>307</v>
      </c>
      <c r="AF77" s="2">
        <f t="shared" si="1"/>
        <v>34585.342857142859</v>
      </c>
      <c r="AG77" s="2" cm="1">
        <f t="array" ref="AG77">_xlfn.IFS(D77="I",MIN('Datos pp I Región'!K82:K84),D77="II",MIN('Datos pp II Región'!K82:K84),D77="III",MIN('Datos pp III Región'!K82:K84),D77="IV",MIN('Datos pp IV Región'!K82:K84),D77="V",MIN('Datos pp V Región'!K82:K84),D77="RM",MIN('Datos pp RM'!K82:K84),D77="VI",MIN('Datos pp VI Región'!K82:K84))</f>
        <v>0</v>
      </c>
      <c r="AH77" s="2"/>
      <c r="AI77" s="6"/>
      <c r="AJ77" s="6"/>
      <c r="AK77" s="6"/>
      <c r="AL77" s="6"/>
      <c r="AM77" s="2">
        <v>1.5</v>
      </c>
      <c r="AN77" s="6"/>
      <c r="AR77" s="2" cm="1">
        <f t="array" ref="AR77">_xlfn.IFS(Z77=$AT$3,(AF77*AP77*AH77)/1000,Z77=$AT$4,(AF77*AH77*AP77*(1-AN77))/1000)</f>
        <v>0</v>
      </c>
    </row>
    <row r="78" spans="1:44" ht="57.6" x14ac:dyDescent="0.3">
      <c r="A78" s="2">
        <v>9</v>
      </c>
      <c r="B78" s="2" t="s">
        <v>21</v>
      </c>
      <c r="C78" s="3" t="s">
        <v>74</v>
      </c>
      <c r="D78" t="s">
        <v>75</v>
      </c>
      <c r="E78" s="3" t="s">
        <v>122</v>
      </c>
      <c r="F78" s="2" t="s">
        <v>123</v>
      </c>
      <c r="G78" s="2" t="s">
        <v>124</v>
      </c>
      <c r="H78" s="2" t="s">
        <v>79</v>
      </c>
      <c r="I78" s="2" t="s">
        <v>28</v>
      </c>
      <c r="J78" s="2" t="s">
        <v>90</v>
      </c>
      <c r="K78" s="2" t="s">
        <v>29</v>
      </c>
      <c r="L78" s="4">
        <v>46227</v>
      </c>
      <c r="M78" s="2" t="s">
        <v>30</v>
      </c>
      <c r="N78" s="2" t="s">
        <v>80</v>
      </c>
      <c r="O78" s="2">
        <v>50000</v>
      </c>
      <c r="P78" s="2">
        <v>8.3350000000000009</v>
      </c>
      <c r="Q78" s="2">
        <v>19.03</v>
      </c>
      <c r="R78" s="2">
        <v>27.364000000000001</v>
      </c>
      <c r="S78" s="2" cm="1">
        <f t="array" ref="S78">_xlfn.IFS(A78=$AT$8,STL!$S$3,A78=$AT$9,STL!$S$4,A78=$AT$10,STL!$S$5,A78=$AT$11,STL!$S$6,A78=$AT$12,STL!$S$7,A78=$AT$13,STL!$S$8,A78=$AT$14,STL!$S$9,A78=$AT$15,STL!$S$10,A78=$AT$16,STL!$S$11,A78=$AT$17,STL!$S$12,A78=$AT$18,STL!$S$13,A78=$AT$19,STL!$S$14,A78=$AT$20,STL!$S$15,A78=$AT$21,STL!$S$16,A78=$AT$22,STL!$S$17,A78=$AT$23,STL!$S$18,A78=$AT$24,STL!$S$19,A78=$AT$25,STL!$S$20,A78=$AT$26,STL!$S$21,A78=$AT$27,STL!$S$22,A78=$AT$28,STL!$S$23,A78=$AT$29,STL!$S$24,A78=$AT$30,STL!$S$25,A78=$AT$31,STL!$S$26,A78=$AT$32,STL!$S$27,A78=$AT$33,STL!$S$28,A78=$AT$34,STL!$S$29,A78=$AT$35,STL!$S$30,A78=$AT$36,STL!$S$31,A78=$AT$37,STL!$S$32,A78=$AT$38,STL!$S$33,A78=$AT$39,STL!$S$34,A78=$AT$40,STL!$S$35,A78=$AT$41,STL!$S$36,A78=$AT$42,STL!$S$37,A78=$AT$43,STL!$S$38,A78=$AT$44,STL!$S$39,A78=$AT$45,STL!$S$40,A78=$AT$46,STL!$S$41,A78=$AT$47,STL!$S$42,A78=$AT$48,STL!S119,A78=$AT$49,STL!$S$44)</f>
        <v>1785.7142857142858</v>
      </c>
      <c r="T78" s="2">
        <v>520.62300000000005</v>
      </c>
      <c r="U78" s="2">
        <v>48.642000000000003</v>
      </c>
      <c r="V78" s="2">
        <v>569.26499999999999</v>
      </c>
      <c r="W78" s="2" t="s">
        <v>144</v>
      </c>
      <c r="X78" s="2">
        <v>0.6</v>
      </c>
      <c r="Y78" s="2" t="s">
        <v>33</v>
      </c>
      <c r="Z78" s="2" t="s">
        <v>34</v>
      </c>
      <c r="AA78" s="2" t="s">
        <v>35</v>
      </c>
      <c r="AB78" s="2">
        <v>17556.286801999999</v>
      </c>
      <c r="AC78" s="2">
        <v>17.556287000000001</v>
      </c>
      <c r="AD78" s="2">
        <v>9</v>
      </c>
      <c r="AE78" s="10" t="s">
        <v>307</v>
      </c>
      <c r="AF78" s="2">
        <f t="shared" si="1"/>
        <v>62701.025000000009</v>
      </c>
      <c r="AG78" s="2" cm="1">
        <f t="array" ref="AG78">_xlfn.IFS(D78="I",MIN('Datos pp I Región'!K83:K85),D78="II",MIN('Datos pp II Región'!K83:K85),D78="III",MIN('Datos pp III Región'!K83:K85),D78="IV",MIN('Datos pp IV Región'!K83:K85),D78="V",MIN('Datos pp V Región'!K83:K85),D78="RM",MIN('Datos pp RM'!K83:K85),D78="VI",MIN('Datos pp VI Región'!K83:K85))</f>
        <v>0</v>
      </c>
      <c r="AH78" s="2"/>
      <c r="AI78" s="6"/>
      <c r="AJ78" s="6"/>
      <c r="AK78" s="6"/>
      <c r="AL78" s="6"/>
      <c r="AM78" s="2">
        <v>1.5</v>
      </c>
      <c r="AN78" s="6"/>
      <c r="AR78" s="2" cm="1">
        <f t="array" ref="AR78">_xlfn.IFS(Z78=$AT$3,(AF78*AP78*AH78)/1000,Z78=$AT$4,(AF78*AH78*AP78*(1-AN78))/1000)</f>
        <v>0</v>
      </c>
    </row>
    <row r="79" spans="1:44" ht="57.6" x14ac:dyDescent="0.3">
      <c r="A79" s="2">
        <v>9</v>
      </c>
      <c r="B79" s="2" t="s">
        <v>21</v>
      </c>
      <c r="C79" s="3" t="s">
        <v>74</v>
      </c>
      <c r="D79" t="s">
        <v>75</v>
      </c>
      <c r="E79" s="3" t="s">
        <v>122</v>
      </c>
      <c r="F79" s="2" t="s">
        <v>123</v>
      </c>
      <c r="G79" s="2" t="s">
        <v>124</v>
      </c>
      <c r="H79" s="2" t="s">
        <v>79</v>
      </c>
      <c r="I79" s="2" t="s">
        <v>28</v>
      </c>
      <c r="J79" s="2" t="s">
        <v>90</v>
      </c>
      <c r="K79" s="2" t="s">
        <v>29</v>
      </c>
      <c r="L79" s="4">
        <v>46227</v>
      </c>
      <c r="M79" s="2" t="s">
        <v>30</v>
      </c>
      <c r="N79" s="2" t="s">
        <v>80</v>
      </c>
      <c r="O79" s="2">
        <v>50000</v>
      </c>
      <c r="P79" s="2">
        <v>8.3350000000000009</v>
      </c>
      <c r="Q79" s="2">
        <v>19.03</v>
      </c>
      <c r="R79" s="2">
        <v>27.364000000000001</v>
      </c>
      <c r="S79" s="2" cm="1">
        <f t="array" ref="S79">_xlfn.IFS(A79=$AT$8,STL!$S$3,A79=$AT$9,STL!$S$4,A79=$AT$10,STL!$S$5,A79=$AT$11,STL!$S$6,A79=$AT$12,STL!$S$7,A79=$AT$13,STL!$S$8,A79=$AT$14,STL!$S$9,A79=$AT$15,STL!$S$10,A79=$AT$16,STL!$S$11,A79=$AT$17,STL!$S$12,A79=$AT$18,STL!$S$13,A79=$AT$19,STL!$S$14,A79=$AT$20,STL!$S$15,A79=$AT$21,STL!$S$16,A79=$AT$22,STL!$S$17,A79=$AT$23,STL!$S$18,A79=$AT$24,STL!$S$19,A79=$AT$25,STL!$S$20,A79=$AT$26,STL!$S$21,A79=$AT$27,STL!$S$22,A79=$AT$28,STL!$S$23,A79=$AT$29,STL!$S$24,A79=$AT$30,STL!$S$25,A79=$AT$31,STL!$S$26,A79=$AT$32,STL!$S$27,A79=$AT$33,STL!$S$28,A79=$AT$34,STL!$S$29,A79=$AT$35,STL!$S$30,A79=$AT$36,STL!$S$31,A79=$AT$37,STL!$S$32,A79=$AT$38,STL!$S$33,A79=$AT$39,STL!$S$34,A79=$AT$40,STL!$S$35,A79=$AT$41,STL!$S$36,A79=$AT$42,STL!$S$37,A79=$AT$43,STL!$S$38,A79=$AT$44,STL!$S$39,A79=$AT$45,STL!$S$40,A79=$AT$46,STL!$S$41,A79=$AT$47,STL!$S$42,A79=$AT$48,STL!S120,A79=$AT$49,STL!$S$44)</f>
        <v>1785.7142857142858</v>
      </c>
      <c r="T79" s="2">
        <v>520.62300000000005</v>
      </c>
      <c r="U79" s="2">
        <v>48.642000000000003</v>
      </c>
      <c r="V79" s="2">
        <v>569.26499999999999</v>
      </c>
      <c r="W79" s="2" t="s">
        <v>145</v>
      </c>
      <c r="X79" s="2">
        <v>0.2</v>
      </c>
      <c r="Y79" s="2" t="s">
        <v>33</v>
      </c>
      <c r="Z79" s="2" t="s">
        <v>34</v>
      </c>
      <c r="AA79" s="2" t="s">
        <v>35</v>
      </c>
      <c r="AB79" s="2">
        <v>1700.3613359999999</v>
      </c>
      <c r="AC79" s="2">
        <v>1.700361</v>
      </c>
      <c r="AD79" s="2">
        <v>9</v>
      </c>
      <c r="AE79" s="10" t="s">
        <v>307</v>
      </c>
      <c r="AF79" s="2">
        <f t="shared" si="1"/>
        <v>6072.7178571428576</v>
      </c>
      <c r="AG79" s="2" cm="1">
        <f t="array" ref="AG79">_xlfn.IFS(D79="I",MIN('Datos pp I Región'!K84:K86),D79="II",MIN('Datos pp II Región'!K84:K86),D79="III",MIN('Datos pp III Región'!K84:K86),D79="IV",MIN('Datos pp IV Región'!K84:K86),D79="V",MIN('Datos pp V Región'!K84:K86),D79="RM",MIN('Datos pp RM'!K84:K86),D79="VI",MIN('Datos pp VI Región'!K84:K86))</f>
        <v>0</v>
      </c>
      <c r="AH79" s="2"/>
      <c r="AI79" s="6"/>
      <c r="AJ79" s="6"/>
      <c r="AK79" s="6"/>
      <c r="AL79" s="6"/>
      <c r="AM79" s="2">
        <v>1.5</v>
      </c>
      <c r="AN79" s="6"/>
      <c r="AR79" s="2" cm="1">
        <f t="array" ref="AR79">_xlfn.IFS(Z79=$AT$3,(AF79*AP79*AH79)/1000,Z79=$AT$4,(AF79*AH79*AP79*(1-AN79))/1000)</f>
        <v>0</v>
      </c>
    </row>
    <row r="80" spans="1:44" ht="43.2" x14ac:dyDescent="0.3">
      <c r="A80" s="2">
        <v>10</v>
      </c>
      <c r="B80" s="2" t="s">
        <v>21</v>
      </c>
      <c r="C80" s="3" t="s">
        <v>74</v>
      </c>
      <c r="D80" t="s">
        <v>75</v>
      </c>
      <c r="E80" s="3" t="s">
        <v>146</v>
      </c>
      <c r="F80" s="2" t="s">
        <v>147</v>
      </c>
      <c r="G80" s="2" t="s">
        <v>148</v>
      </c>
      <c r="H80" s="2" t="s">
        <v>79</v>
      </c>
      <c r="I80" s="2" t="s">
        <v>28</v>
      </c>
      <c r="J80" s="2" t="s">
        <v>90</v>
      </c>
      <c r="K80" s="2" t="s">
        <v>29</v>
      </c>
      <c r="L80" s="4">
        <v>46227</v>
      </c>
      <c r="M80" s="2" t="s">
        <v>30</v>
      </c>
      <c r="N80" s="2" t="s">
        <v>80</v>
      </c>
      <c r="O80" s="2">
        <v>50000</v>
      </c>
      <c r="P80" s="2">
        <v>8.3350000000000009</v>
      </c>
      <c r="Q80" s="2">
        <v>19.03</v>
      </c>
      <c r="R80" s="2">
        <v>27.364000000000001</v>
      </c>
      <c r="S80" s="2" cm="1">
        <f t="array" ref="S80">_xlfn.IFS(A80=$AT$8,STL!$S$3,A80=$AT$9,STL!$S$4,A80=$AT$10,STL!$S$5,A80=$AT$11,STL!$S$6,A80=$AT$12,STL!$S$7,A80=$AT$13,STL!$S$8,A80=$AT$14,STL!$S$9,A80=$AT$15,STL!$S$10,A80=$AT$16,STL!$S$11,A80=$AT$17,STL!$S$12,A80=$AT$18,STL!$S$13,A80=$AT$19,STL!$S$14,A80=$AT$20,STL!$S$15,A80=$AT$21,STL!$S$16,A80=$AT$22,STL!$S$17,A80=$AT$23,STL!$S$18,A80=$AT$24,STL!$S$19,A80=$AT$25,STL!$S$20,A80=$AT$26,STL!$S$21,A80=$AT$27,STL!$S$22,A80=$AT$28,STL!$S$23,A80=$AT$29,STL!$S$24,A80=$AT$30,STL!$S$25,A80=$AT$31,STL!$S$26,A80=$AT$32,STL!$S$27,A80=$AT$33,STL!$S$28,A80=$AT$34,STL!$S$29,A80=$AT$35,STL!$S$30,A80=$AT$36,STL!$S$31,A80=$AT$37,STL!$S$32,A80=$AT$38,STL!$S$33,A80=$AT$39,STL!$S$34,A80=$AT$40,STL!$S$35,A80=$AT$41,STL!$S$36,A80=$AT$42,STL!$S$37,A80=$AT$43,STL!$S$38,A80=$AT$44,STL!$S$39,A80=$AT$45,STL!$S$40,A80=$AT$46,STL!$S$41,A80=$AT$47,STL!$S$42,A80=$AT$48,STL!S121,A80=$AT$49,STL!$S$44)</f>
        <v>1785.7142857142858</v>
      </c>
      <c r="T80" s="2">
        <v>682.97299999999996</v>
      </c>
      <c r="U80" s="2">
        <v>1.248</v>
      </c>
      <c r="V80" s="2">
        <v>684.221</v>
      </c>
      <c r="W80" s="2" t="s">
        <v>149</v>
      </c>
      <c r="X80" s="2">
        <v>0.2</v>
      </c>
      <c r="Y80" s="2" t="s">
        <v>33</v>
      </c>
      <c r="Z80" s="2" t="s">
        <v>34</v>
      </c>
      <c r="AA80" s="2" t="s">
        <v>35</v>
      </c>
      <c r="AB80" s="2">
        <v>530014.34455000004</v>
      </c>
      <c r="AC80" s="2">
        <v>530.01434500000005</v>
      </c>
      <c r="AD80" s="2">
        <v>10</v>
      </c>
      <c r="AE80" s="10" t="s">
        <v>307</v>
      </c>
      <c r="AF80" s="2">
        <f t="shared" si="1"/>
        <v>1892908.3750000002</v>
      </c>
      <c r="AG80" s="2" cm="1">
        <f t="array" ref="AG80">_xlfn.IFS(D80="I",MIN('Datos pp I Región'!K85:K87),D80="II",MIN('Datos pp II Región'!K85:K87),D80="III",MIN('Datos pp III Región'!K85:K87),D80="IV",MIN('Datos pp IV Región'!K85:K87),D80="V",MIN('Datos pp V Región'!K85:K87),D80="RM",MIN('Datos pp RM'!K85:K87),D80="VI",MIN('Datos pp VI Región'!K85:K87))</f>
        <v>0</v>
      </c>
      <c r="AH80" s="2"/>
      <c r="AI80" s="6"/>
      <c r="AJ80" s="6"/>
      <c r="AK80" s="6"/>
      <c r="AL80" s="6"/>
      <c r="AM80" s="2">
        <v>1.5</v>
      </c>
      <c r="AN80" s="6"/>
      <c r="AR80" s="2" cm="1">
        <f t="array" ref="AR80">_xlfn.IFS(Z80=$AT$3,(AF80*AP80*AH80)/1000,Z80=$AT$4,(AF80*AH80*AP80*(1-AN80))/1000)</f>
        <v>0</v>
      </c>
    </row>
    <row r="81" spans="1:44" ht="43.2" x14ac:dyDescent="0.3">
      <c r="A81" s="2">
        <v>10</v>
      </c>
      <c r="B81" s="2" t="s">
        <v>21</v>
      </c>
      <c r="C81" s="3" t="s">
        <v>74</v>
      </c>
      <c r="D81" t="s">
        <v>75</v>
      </c>
      <c r="E81" s="3" t="s">
        <v>146</v>
      </c>
      <c r="F81" s="2" t="s">
        <v>147</v>
      </c>
      <c r="G81" s="2" t="s">
        <v>148</v>
      </c>
      <c r="H81" s="2" t="s">
        <v>79</v>
      </c>
      <c r="I81" s="2" t="s">
        <v>28</v>
      </c>
      <c r="J81" s="2" t="s">
        <v>90</v>
      </c>
      <c r="K81" s="2" t="s">
        <v>29</v>
      </c>
      <c r="L81" s="4">
        <v>46227</v>
      </c>
      <c r="M81" s="2" t="s">
        <v>30</v>
      </c>
      <c r="N81" s="2" t="s">
        <v>80</v>
      </c>
      <c r="O81" s="2">
        <v>50000</v>
      </c>
      <c r="P81" s="2">
        <v>8.3350000000000009</v>
      </c>
      <c r="Q81" s="2">
        <v>19.03</v>
      </c>
      <c r="R81" s="2">
        <v>27.364000000000001</v>
      </c>
      <c r="S81" s="2" cm="1">
        <f t="array" ref="S81">_xlfn.IFS(A81=$AT$8,STL!$S$3,A81=$AT$9,STL!$S$4,A81=$AT$10,STL!$S$5,A81=$AT$11,STL!$S$6,A81=$AT$12,STL!$S$7,A81=$AT$13,STL!$S$8,A81=$AT$14,STL!$S$9,A81=$AT$15,STL!$S$10,A81=$AT$16,STL!$S$11,A81=$AT$17,STL!$S$12,A81=$AT$18,STL!$S$13,A81=$AT$19,STL!$S$14,A81=$AT$20,STL!$S$15,A81=$AT$21,STL!$S$16,A81=$AT$22,STL!$S$17,A81=$AT$23,STL!$S$18,A81=$AT$24,STL!$S$19,A81=$AT$25,STL!$S$20,A81=$AT$26,STL!$S$21,A81=$AT$27,STL!$S$22,A81=$AT$28,STL!$S$23,A81=$AT$29,STL!$S$24,A81=$AT$30,STL!$S$25,A81=$AT$31,STL!$S$26,A81=$AT$32,STL!$S$27,A81=$AT$33,STL!$S$28,A81=$AT$34,STL!$S$29,A81=$AT$35,STL!$S$30,A81=$AT$36,STL!$S$31,A81=$AT$37,STL!$S$32,A81=$AT$38,STL!$S$33,A81=$AT$39,STL!$S$34,A81=$AT$40,STL!$S$35,A81=$AT$41,STL!$S$36,A81=$AT$42,STL!$S$37,A81=$AT$43,STL!$S$38,A81=$AT$44,STL!$S$39,A81=$AT$45,STL!$S$40,A81=$AT$46,STL!$S$41,A81=$AT$47,STL!$S$42,A81=$AT$48,STL!S122,A81=$AT$49,STL!$S$44)</f>
        <v>1785.7142857142858</v>
      </c>
      <c r="T81" s="2">
        <v>682.97299999999996</v>
      </c>
      <c r="U81" s="2">
        <v>1.248</v>
      </c>
      <c r="V81" s="2">
        <v>684.221</v>
      </c>
      <c r="W81" s="2" t="s">
        <v>150</v>
      </c>
      <c r="X81" s="2">
        <v>0.2</v>
      </c>
      <c r="Y81" s="2" t="s">
        <v>33</v>
      </c>
      <c r="Z81" s="2" t="s">
        <v>34</v>
      </c>
      <c r="AA81" s="2" t="s">
        <v>35</v>
      </c>
      <c r="AB81" s="2">
        <v>1538.803224</v>
      </c>
      <c r="AC81" s="2">
        <v>1.5388029999999999</v>
      </c>
      <c r="AD81" s="2">
        <v>10</v>
      </c>
      <c r="AE81" s="10" t="s">
        <v>307</v>
      </c>
      <c r="AF81" s="2">
        <f t="shared" si="1"/>
        <v>5495.7250000000004</v>
      </c>
      <c r="AG81" s="2" cm="1">
        <f t="array" ref="AG81">_xlfn.IFS(D81="I",MIN('Datos pp I Región'!K86:K88),D81="II",MIN('Datos pp II Región'!K86:K88),D81="III",MIN('Datos pp III Región'!K86:K88),D81="IV",MIN('Datos pp IV Región'!K86:K88),D81="V",MIN('Datos pp V Región'!K86:K88),D81="RM",MIN('Datos pp RM'!K86:K88),D81="VI",MIN('Datos pp VI Región'!K86:K88))</f>
        <v>0</v>
      </c>
      <c r="AH81" s="2"/>
      <c r="AI81" s="6"/>
      <c r="AJ81" s="6"/>
      <c r="AK81" s="6"/>
      <c r="AL81" s="6"/>
      <c r="AM81" s="2">
        <v>1.5</v>
      </c>
      <c r="AN81" s="6"/>
      <c r="AR81" s="2" cm="1">
        <f t="array" ref="AR81">_xlfn.IFS(Z81=$AT$3,(AF81*AP81*AH81)/1000,Z81=$AT$4,(AF81*AH81*AP81*(1-AN81))/1000)</f>
        <v>0</v>
      </c>
    </row>
    <row r="82" spans="1:44" ht="43.2" x14ac:dyDescent="0.3">
      <c r="A82" s="2">
        <v>10</v>
      </c>
      <c r="B82" s="2" t="s">
        <v>21</v>
      </c>
      <c r="C82" s="3" t="s">
        <v>74</v>
      </c>
      <c r="D82" t="s">
        <v>75</v>
      </c>
      <c r="E82" s="3" t="s">
        <v>146</v>
      </c>
      <c r="F82" s="2" t="s">
        <v>147</v>
      </c>
      <c r="G82" s="2" t="s">
        <v>148</v>
      </c>
      <c r="H82" s="2" t="s">
        <v>79</v>
      </c>
      <c r="I82" s="2" t="s">
        <v>28</v>
      </c>
      <c r="J82" s="2" t="s">
        <v>90</v>
      </c>
      <c r="K82" s="2" t="s">
        <v>29</v>
      </c>
      <c r="L82" s="4">
        <v>46227</v>
      </c>
      <c r="M82" s="2" t="s">
        <v>30</v>
      </c>
      <c r="N82" s="2" t="s">
        <v>80</v>
      </c>
      <c r="O82" s="2">
        <v>50000</v>
      </c>
      <c r="P82" s="2">
        <v>8.3350000000000009</v>
      </c>
      <c r="Q82" s="2">
        <v>19.03</v>
      </c>
      <c r="R82" s="2">
        <v>27.364000000000001</v>
      </c>
      <c r="S82" s="2" cm="1">
        <f t="array" ref="S82">_xlfn.IFS(A82=$AT$8,STL!$S$3,A82=$AT$9,STL!$S$4,A82=$AT$10,STL!$S$5,A82=$AT$11,STL!$S$6,A82=$AT$12,STL!$S$7,A82=$AT$13,STL!$S$8,A82=$AT$14,STL!$S$9,A82=$AT$15,STL!$S$10,A82=$AT$16,STL!$S$11,A82=$AT$17,STL!$S$12,A82=$AT$18,STL!$S$13,A82=$AT$19,STL!$S$14,A82=$AT$20,STL!$S$15,A82=$AT$21,STL!$S$16,A82=$AT$22,STL!$S$17,A82=$AT$23,STL!$S$18,A82=$AT$24,STL!$S$19,A82=$AT$25,STL!$S$20,A82=$AT$26,STL!$S$21,A82=$AT$27,STL!$S$22,A82=$AT$28,STL!$S$23,A82=$AT$29,STL!$S$24,A82=$AT$30,STL!$S$25,A82=$AT$31,STL!$S$26,A82=$AT$32,STL!$S$27,A82=$AT$33,STL!$S$28,A82=$AT$34,STL!$S$29,A82=$AT$35,STL!$S$30,A82=$AT$36,STL!$S$31,A82=$AT$37,STL!$S$32,A82=$AT$38,STL!$S$33,A82=$AT$39,STL!$S$34,A82=$AT$40,STL!$S$35,A82=$AT$41,STL!$S$36,A82=$AT$42,STL!$S$37,A82=$AT$43,STL!$S$38,A82=$AT$44,STL!$S$39,A82=$AT$45,STL!$S$40,A82=$AT$46,STL!$S$41,A82=$AT$47,STL!$S$42,A82=$AT$48,STL!S123,A82=$AT$49,STL!$S$44)</f>
        <v>1785.7142857142858</v>
      </c>
      <c r="T82" s="2">
        <v>682.97299999999996</v>
      </c>
      <c r="U82" s="2">
        <v>1.248</v>
      </c>
      <c r="V82" s="2">
        <v>684.221</v>
      </c>
      <c r="W82" s="2" t="s">
        <v>151</v>
      </c>
      <c r="X82" s="2">
        <v>0.2</v>
      </c>
      <c r="Y82" s="2" t="s">
        <v>33</v>
      </c>
      <c r="Z82" s="2" t="s">
        <v>34</v>
      </c>
      <c r="AA82" s="2" t="s">
        <v>35</v>
      </c>
      <c r="AB82" s="2">
        <v>70691.607699999993</v>
      </c>
      <c r="AC82" s="2">
        <v>70.691608000000002</v>
      </c>
      <c r="AD82" s="2">
        <v>10</v>
      </c>
      <c r="AE82" s="10" t="s">
        <v>307</v>
      </c>
      <c r="AF82" s="2">
        <f t="shared" si="1"/>
        <v>252470.02857142859</v>
      </c>
      <c r="AG82" s="2" cm="1">
        <f t="array" ref="AG82">_xlfn.IFS(D82="I",MIN('Datos pp I Región'!K87:K89),D82="II",MIN('Datos pp II Región'!K87:K89),D82="III",MIN('Datos pp III Región'!K87:K89),D82="IV",MIN('Datos pp IV Región'!K87:K89),D82="V",MIN('Datos pp V Región'!K87:K89),D82="RM",MIN('Datos pp RM'!K87:K89),D82="VI",MIN('Datos pp VI Región'!K87:K89))</f>
        <v>0</v>
      </c>
      <c r="AH82" s="2"/>
      <c r="AI82" s="6"/>
      <c r="AJ82" s="6"/>
      <c r="AK82" s="6"/>
      <c r="AL82" s="6"/>
      <c r="AM82" s="2">
        <v>1.5</v>
      </c>
      <c r="AN82" s="6"/>
      <c r="AR82" s="2" cm="1">
        <f t="array" ref="AR82">_xlfn.IFS(Z82=$AT$3,(AF82*AP82*AH82)/1000,Z82=$AT$4,(AF82*AH82*AP82*(1-AN82))/1000)</f>
        <v>0</v>
      </c>
    </row>
    <row r="83" spans="1:44" ht="43.2" x14ac:dyDescent="0.3">
      <c r="A83" s="2">
        <v>10</v>
      </c>
      <c r="B83" s="2" t="s">
        <v>21</v>
      </c>
      <c r="C83" s="3" t="s">
        <v>74</v>
      </c>
      <c r="D83" t="s">
        <v>75</v>
      </c>
      <c r="E83" s="3" t="s">
        <v>146</v>
      </c>
      <c r="F83" s="2" t="s">
        <v>147</v>
      </c>
      <c r="G83" s="2" t="s">
        <v>148</v>
      </c>
      <c r="H83" s="2" t="s">
        <v>79</v>
      </c>
      <c r="I83" s="2" t="s">
        <v>28</v>
      </c>
      <c r="J83" s="2" t="s">
        <v>90</v>
      </c>
      <c r="K83" s="2" t="s">
        <v>29</v>
      </c>
      <c r="L83" s="4">
        <v>46227</v>
      </c>
      <c r="M83" s="2" t="s">
        <v>30</v>
      </c>
      <c r="N83" s="2" t="s">
        <v>80</v>
      </c>
      <c r="O83" s="2">
        <v>50000</v>
      </c>
      <c r="P83" s="2">
        <v>8.3350000000000009</v>
      </c>
      <c r="Q83" s="2">
        <v>19.03</v>
      </c>
      <c r="R83" s="2">
        <v>27.364000000000001</v>
      </c>
      <c r="S83" s="2" cm="1">
        <f t="array" ref="S83">_xlfn.IFS(A83=$AT$8,STL!$S$3,A83=$AT$9,STL!$S$4,A83=$AT$10,STL!$S$5,A83=$AT$11,STL!$S$6,A83=$AT$12,STL!$S$7,A83=$AT$13,STL!$S$8,A83=$AT$14,STL!$S$9,A83=$AT$15,STL!$S$10,A83=$AT$16,STL!$S$11,A83=$AT$17,STL!$S$12,A83=$AT$18,STL!$S$13,A83=$AT$19,STL!$S$14,A83=$AT$20,STL!$S$15,A83=$AT$21,STL!$S$16,A83=$AT$22,STL!$S$17,A83=$AT$23,STL!$S$18,A83=$AT$24,STL!$S$19,A83=$AT$25,STL!$S$20,A83=$AT$26,STL!$S$21,A83=$AT$27,STL!$S$22,A83=$AT$28,STL!$S$23,A83=$AT$29,STL!$S$24,A83=$AT$30,STL!$S$25,A83=$AT$31,STL!$S$26,A83=$AT$32,STL!$S$27,A83=$AT$33,STL!$S$28,A83=$AT$34,STL!$S$29,A83=$AT$35,STL!$S$30,A83=$AT$36,STL!$S$31,A83=$AT$37,STL!$S$32,A83=$AT$38,STL!$S$33,A83=$AT$39,STL!$S$34,A83=$AT$40,STL!$S$35,A83=$AT$41,STL!$S$36,A83=$AT$42,STL!$S$37,A83=$AT$43,STL!$S$38,A83=$AT$44,STL!$S$39,A83=$AT$45,STL!$S$40,A83=$AT$46,STL!$S$41,A83=$AT$47,STL!$S$42,A83=$AT$48,STL!S124,A83=$AT$49,STL!$S$44)</f>
        <v>1785.7142857142858</v>
      </c>
      <c r="T83" s="2">
        <v>682.97299999999996</v>
      </c>
      <c r="U83" s="2">
        <v>1.248</v>
      </c>
      <c r="V83" s="2">
        <v>684.221</v>
      </c>
      <c r="W83" s="2" t="s">
        <v>152</v>
      </c>
      <c r="X83" s="2">
        <v>0.2</v>
      </c>
      <c r="Y83" s="2" t="s">
        <v>33</v>
      </c>
      <c r="Z83" s="2" t="s">
        <v>34</v>
      </c>
      <c r="AA83" s="2" t="s">
        <v>35</v>
      </c>
      <c r="AB83" s="2">
        <v>59753.728166000001</v>
      </c>
      <c r="AC83" s="2">
        <v>59.753728000000002</v>
      </c>
      <c r="AD83" s="2">
        <v>10</v>
      </c>
      <c r="AE83" s="10" t="s">
        <v>307</v>
      </c>
      <c r="AF83" s="2">
        <f t="shared" si="1"/>
        <v>213406.17142857146</v>
      </c>
      <c r="AG83" s="2" cm="1">
        <f t="array" ref="AG83">_xlfn.IFS(D83="I",MIN('Datos pp I Región'!K88:K90),D83="II",MIN('Datos pp II Región'!K88:K90),D83="III",MIN('Datos pp III Región'!K88:K90),D83="IV",MIN('Datos pp IV Región'!K88:K90),D83="V",MIN('Datos pp V Región'!K88:K90),D83="RM",MIN('Datos pp RM'!K88:K90),D83="VI",MIN('Datos pp VI Región'!K88:K90))</f>
        <v>0</v>
      </c>
      <c r="AH83" s="2"/>
      <c r="AI83" s="6"/>
      <c r="AJ83" s="6"/>
      <c r="AK83" s="6"/>
      <c r="AL83" s="6"/>
      <c r="AM83" s="2">
        <v>1.5</v>
      </c>
      <c r="AN83" s="6"/>
      <c r="AR83" s="2" cm="1">
        <f t="array" ref="AR83">_xlfn.IFS(Z83=$AT$3,(AF83*AP83*AH83)/1000,Z83=$AT$4,(AF83*AH83*AP83*(1-AN83))/1000)</f>
        <v>0</v>
      </c>
    </row>
    <row r="84" spans="1:44" ht="43.2" x14ac:dyDescent="0.3">
      <c r="A84" s="2">
        <v>10</v>
      </c>
      <c r="B84" s="2" t="s">
        <v>21</v>
      </c>
      <c r="C84" s="3" t="s">
        <v>74</v>
      </c>
      <c r="D84" t="s">
        <v>75</v>
      </c>
      <c r="E84" s="3" t="s">
        <v>146</v>
      </c>
      <c r="F84" s="2" t="s">
        <v>147</v>
      </c>
      <c r="G84" s="2" t="s">
        <v>148</v>
      </c>
      <c r="H84" s="2" t="s">
        <v>79</v>
      </c>
      <c r="I84" s="2" t="s">
        <v>28</v>
      </c>
      <c r="J84" s="2" t="s">
        <v>90</v>
      </c>
      <c r="K84" s="2" t="s">
        <v>29</v>
      </c>
      <c r="L84" s="4">
        <v>46227</v>
      </c>
      <c r="M84" s="2" t="s">
        <v>30</v>
      </c>
      <c r="N84" s="2" t="s">
        <v>80</v>
      </c>
      <c r="O84" s="2">
        <v>50000</v>
      </c>
      <c r="P84" s="2">
        <v>8.3350000000000009</v>
      </c>
      <c r="Q84" s="2">
        <v>19.03</v>
      </c>
      <c r="R84" s="2">
        <v>27.364000000000001</v>
      </c>
      <c r="S84" s="2" cm="1">
        <f t="array" ref="S84">_xlfn.IFS(A84=$AT$8,STL!$S$3,A84=$AT$9,STL!$S$4,A84=$AT$10,STL!$S$5,A84=$AT$11,STL!$S$6,A84=$AT$12,STL!$S$7,A84=$AT$13,STL!$S$8,A84=$AT$14,STL!$S$9,A84=$AT$15,STL!$S$10,A84=$AT$16,STL!$S$11,A84=$AT$17,STL!$S$12,A84=$AT$18,STL!$S$13,A84=$AT$19,STL!$S$14,A84=$AT$20,STL!$S$15,A84=$AT$21,STL!$S$16,A84=$AT$22,STL!$S$17,A84=$AT$23,STL!$S$18,A84=$AT$24,STL!$S$19,A84=$AT$25,STL!$S$20,A84=$AT$26,STL!$S$21,A84=$AT$27,STL!$S$22,A84=$AT$28,STL!$S$23,A84=$AT$29,STL!$S$24,A84=$AT$30,STL!$S$25,A84=$AT$31,STL!$S$26,A84=$AT$32,STL!$S$27,A84=$AT$33,STL!$S$28,A84=$AT$34,STL!$S$29,A84=$AT$35,STL!$S$30,A84=$AT$36,STL!$S$31,A84=$AT$37,STL!$S$32,A84=$AT$38,STL!$S$33,A84=$AT$39,STL!$S$34,A84=$AT$40,STL!$S$35,A84=$AT$41,STL!$S$36,A84=$AT$42,STL!$S$37,A84=$AT$43,STL!$S$38,A84=$AT$44,STL!$S$39,A84=$AT$45,STL!$S$40,A84=$AT$46,STL!$S$41,A84=$AT$47,STL!$S$42,A84=$AT$48,STL!S125,A84=$AT$49,STL!$S$44)</f>
        <v>1785.7142857142858</v>
      </c>
      <c r="T84" s="2">
        <v>682.97299999999996</v>
      </c>
      <c r="U84" s="2">
        <v>1.248</v>
      </c>
      <c r="V84" s="2">
        <v>684.221</v>
      </c>
      <c r="W84" s="2" t="s">
        <v>153</v>
      </c>
      <c r="X84" s="2">
        <v>0.2</v>
      </c>
      <c r="Y84" s="2" t="s">
        <v>33</v>
      </c>
      <c r="Z84" s="2" t="s">
        <v>34</v>
      </c>
      <c r="AA84" s="2" t="s">
        <v>35</v>
      </c>
      <c r="AB84" s="2">
        <v>266.63594399999999</v>
      </c>
      <c r="AC84" s="2">
        <v>0.26663599999999998</v>
      </c>
      <c r="AD84" s="2">
        <v>10</v>
      </c>
      <c r="AE84" s="10" t="s">
        <v>307</v>
      </c>
      <c r="AF84" s="2">
        <f t="shared" si="1"/>
        <v>952.2714285714286</v>
      </c>
      <c r="AG84" s="2" cm="1">
        <f t="array" ref="AG84">_xlfn.IFS(D84="I",MIN('Datos pp I Región'!K89:K91),D84="II",MIN('Datos pp II Región'!K89:K91),D84="III",MIN('Datos pp III Región'!K89:K91),D84="IV",MIN('Datos pp IV Región'!K89:K91),D84="V",MIN('Datos pp V Región'!K89:K91),D84="RM",MIN('Datos pp RM'!K89:K91),D84="VI",MIN('Datos pp VI Región'!K89:K91))</f>
        <v>0</v>
      </c>
      <c r="AH84" s="2"/>
      <c r="AI84" s="6"/>
      <c r="AJ84" s="6"/>
      <c r="AK84" s="6"/>
      <c r="AL84" s="6"/>
      <c r="AM84" s="2">
        <v>1.5</v>
      </c>
      <c r="AN84" s="6"/>
      <c r="AR84" s="2" cm="1">
        <f t="array" ref="AR84">_xlfn.IFS(Z84=$AT$3,(AF84*AP84*AH84)/1000,Z84=$AT$4,(AF84*AH84*AP84*(1-AN84))/1000)</f>
        <v>0</v>
      </c>
    </row>
    <row r="85" spans="1:44" ht="43.2" x14ac:dyDescent="0.3">
      <c r="A85" s="2">
        <v>10</v>
      </c>
      <c r="B85" s="2" t="s">
        <v>21</v>
      </c>
      <c r="C85" s="3" t="s">
        <v>74</v>
      </c>
      <c r="D85" t="s">
        <v>75</v>
      </c>
      <c r="E85" s="3" t="s">
        <v>146</v>
      </c>
      <c r="F85" s="2" t="s">
        <v>147</v>
      </c>
      <c r="G85" s="2" t="s">
        <v>148</v>
      </c>
      <c r="H85" s="2" t="s">
        <v>79</v>
      </c>
      <c r="I85" s="2" t="s">
        <v>28</v>
      </c>
      <c r="J85" s="2" t="s">
        <v>90</v>
      </c>
      <c r="K85" s="2" t="s">
        <v>29</v>
      </c>
      <c r="L85" s="4">
        <v>46227</v>
      </c>
      <c r="M85" s="2" t="s">
        <v>30</v>
      </c>
      <c r="N85" s="2" t="s">
        <v>80</v>
      </c>
      <c r="O85" s="2">
        <v>50000</v>
      </c>
      <c r="P85" s="2">
        <v>8.3350000000000009</v>
      </c>
      <c r="Q85" s="2">
        <v>19.03</v>
      </c>
      <c r="R85" s="2">
        <v>27.364000000000001</v>
      </c>
      <c r="S85" s="2" cm="1">
        <f t="array" ref="S85">_xlfn.IFS(A85=$AT$8,STL!$S$3,A85=$AT$9,STL!$S$4,A85=$AT$10,STL!$S$5,A85=$AT$11,STL!$S$6,A85=$AT$12,STL!$S$7,A85=$AT$13,STL!$S$8,A85=$AT$14,STL!$S$9,A85=$AT$15,STL!$S$10,A85=$AT$16,STL!$S$11,A85=$AT$17,STL!$S$12,A85=$AT$18,STL!$S$13,A85=$AT$19,STL!$S$14,A85=$AT$20,STL!$S$15,A85=$AT$21,STL!$S$16,A85=$AT$22,STL!$S$17,A85=$AT$23,STL!$S$18,A85=$AT$24,STL!$S$19,A85=$AT$25,STL!$S$20,A85=$AT$26,STL!$S$21,A85=$AT$27,STL!$S$22,A85=$AT$28,STL!$S$23,A85=$AT$29,STL!$S$24,A85=$AT$30,STL!$S$25,A85=$AT$31,STL!$S$26,A85=$AT$32,STL!$S$27,A85=$AT$33,STL!$S$28,A85=$AT$34,STL!$S$29,A85=$AT$35,STL!$S$30,A85=$AT$36,STL!$S$31,A85=$AT$37,STL!$S$32,A85=$AT$38,STL!$S$33,A85=$AT$39,STL!$S$34,A85=$AT$40,STL!$S$35,A85=$AT$41,STL!$S$36,A85=$AT$42,STL!$S$37,A85=$AT$43,STL!$S$38,A85=$AT$44,STL!$S$39,A85=$AT$45,STL!$S$40,A85=$AT$46,STL!$S$41,A85=$AT$47,STL!$S$42,A85=$AT$48,STL!S126,A85=$AT$49,STL!$S$44)</f>
        <v>1785.7142857142858</v>
      </c>
      <c r="T85" s="2">
        <v>682.97299999999996</v>
      </c>
      <c r="U85" s="2">
        <v>1.248</v>
      </c>
      <c r="V85" s="2">
        <v>684.221</v>
      </c>
      <c r="W85" s="2" t="s">
        <v>154</v>
      </c>
      <c r="X85" s="2">
        <v>0.2</v>
      </c>
      <c r="Y85" s="2" t="s">
        <v>33</v>
      </c>
      <c r="Z85" s="2" t="s">
        <v>34</v>
      </c>
      <c r="AA85" s="2" t="s">
        <v>35</v>
      </c>
      <c r="AB85" s="2">
        <v>16489.113331</v>
      </c>
      <c r="AC85" s="2">
        <v>16.489113</v>
      </c>
      <c r="AD85" s="2">
        <v>10</v>
      </c>
      <c r="AE85" s="10" t="s">
        <v>307</v>
      </c>
      <c r="AF85" s="2">
        <f t="shared" si="1"/>
        <v>58889.689285714288</v>
      </c>
      <c r="AG85" s="2" cm="1">
        <f t="array" ref="AG85">_xlfn.IFS(D85="I",MIN('Datos pp I Región'!K90:K92),D85="II",MIN('Datos pp II Región'!K90:K92),D85="III",MIN('Datos pp III Región'!K90:K92),D85="IV",MIN('Datos pp IV Región'!K90:K92),D85="V",MIN('Datos pp V Región'!K90:K92),D85="RM",MIN('Datos pp RM'!K90:K92),D85="VI",MIN('Datos pp VI Región'!K90:K92))</f>
        <v>0</v>
      </c>
      <c r="AH85" s="2"/>
      <c r="AI85" s="6"/>
      <c r="AJ85" s="6"/>
      <c r="AK85" s="6"/>
      <c r="AL85" s="6"/>
      <c r="AM85" s="2">
        <v>1.5</v>
      </c>
      <c r="AN85" s="6"/>
      <c r="AR85" s="2" cm="1">
        <f t="array" ref="AR85">_xlfn.IFS(Z85=$AT$3,(AF85*AP85*AH85)/1000,Z85=$AT$4,(AF85*AH85*AP85*(1-AN85))/1000)</f>
        <v>0</v>
      </c>
    </row>
    <row r="86" spans="1:44" ht="43.2" x14ac:dyDescent="0.3">
      <c r="A86" s="2">
        <v>10</v>
      </c>
      <c r="B86" s="2" t="s">
        <v>21</v>
      </c>
      <c r="C86" s="3" t="s">
        <v>74</v>
      </c>
      <c r="D86" t="s">
        <v>75</v>
      </c>
      <c r="E86" s="3" t="s">
        <v>146</v>
      </c>
      <c r="F86" s="2" t="s">
        <v>147</v>
      </c>
      <c r="G86" s="2" t="s">
        <v>148</v>
      </c>
      <c r="H86" s="2" t="s">
        <v>79</v>
      </c>
      <c r="I86" s="2" t="s">
        <v>28</v>
      </c>
      <c r="J86" s="2" t="s">
        <v>90</v>
      </c>
      <c r="K86" s="2" t="s">
        <v>29</v>
      </c>
      <c r="L86" s="4">
        <v>46227</v>
      </c>
      <c r="M86" s="2" t="s">
        <v>30</v>
      </c>
      <c r="N86" s="2" t="s">
        <v>80</v>
      </c>
      <c r="O86" s="2">
        <v>50000</v>
      </c>
      <c r="P86" s="2">
        <v>8.3350000000000009</v>
      </c>
      <c r="Q86" s="2">
        <v>19.03</v>
      </c>
      <c r="R86" s="2">
        <v>27.364000000000001</v>
      </c>
      <c r="S86" s="2" cm="1">
        <f t="array" ref="S86">_xlfn.IFS(A86=$AT$8,STL!$S$3,A86=$AT$9,STL!$S$4,A86=$AT$10,STL!$S$5,A86=$AT$11,STL!$S$6,A86=$AT$12,STL!$S$7,A86=$AT$13,STL!$S$8,A86=$AT$14,STL!$S$9,A86=$AT$15,STL!$S$10,A86=$AT$16,STL!$S$11,A86=$AT$17,STL!$S$12,A86=$AT$18,STL!$S$13,A86=$AT$19,STL!$S$14,A86=$AT$20,STL!$S$15,A86=$AT$21,STL!$S$16,A86=$AT$22,STL!$S$17,A86=$AT$23,STL!$S$18,A86=$AT$24,STL!$S$19,A86=$AT$25,STL!$S$20,A86=$AT$26,STL!$S$21,A86=$AT$27,STL!$S$22,A86=$AT$28,STL!$S$23,A86=$AT$29,STL!$S$24,A86=$AT$30,STL!$S$25,A86=$AT$31,STL!$S$26,A86=$AT$32,STL!$S$27,A86=$AT$33,STL!$S$28,A86=$AT$34,STL!$S$29,A86=$AT$35,STL!$S$30,A86=$AT$36,STL!$S$31,A86=$AT$37,STL!$S$32,A86=$AT$38,STL!$S$33,A86=$AT$39,STL!$S$34,A86=$AT$40,STL!$S$35,A86=$AT$41,STL!$S$36,A86=$AT$42,STL!$S$37,A86=$AT$43,STL!$S$38,A86=$AT$44,STL!$S$39,A86=$AT$45,STL!$S$40,A86=$AT$46,STL!$S$41,A86=$AT$47,STL!$S$42,A86=$AT$48,STL!S127,A86=$AT$49,STL!$S$44)</f>
        <v>1785.7142857142858</v>
      </c>
      <c r="T86" s="2">
        <v>682.97299999999996</v>
      </c>
      <c r="U86" s="2">
        <v>1.248</v>
      </c>
      <c r="V86" s="2">
        <v>684.221</v>
      </c>
      <c r="W86" s="2" t="s">
        <v>155</v>
      </c>
      <c r="X86" s="2">
        <v>0.2</v>
      </c>
      <c r="Y86" s="2" t="s">
        <v>33</v>
      </c>
      <c r="Z86" s="2" t="s">
        <v>34</v>
      </c>
      <c r="AA86" s="2" t="s">
        <v>35</v>
      </c>
      <c r="AB86" s="2">
        <v>2339.2764200000001</v>
      </c>
      <c r="AC86" s="2">
        <v>2.3392759999999999</v>
      </c>
      <c r="AD86" s="2">
        <v>10</v>
      </c>
      <c r="AE86" s="10" t="s">
        <v>307</v>
      </c>
      <c r="AF86" s="2">
        <f t="shared" si="1"/>
        <v>8354.557142857142</v>
      </c>
      <c r="AG86" s="2" cm="1">
        <f t="array" ref="AG86">_xlfn.IFS(D86="I",MIN('Datos pp I Región'!K91:K93),D86="II",MIN('Datos pp II Región'!K91:K93),D86="III",MIN('Datos pp III Región'!K91:K93),D86="IV",MIN('Datos pp IV Región'!K91:K93),D86="V",MIN('Datos pp V Región'!K91:K93),D86="RM",MIN('Datos pp RM'!K91:K93),D86="VI",MIN('Datos pp VI Región'!K91:K93))</f>
        <v>0</v>
      </c>
      <c r="AH86" s="2"/>
      <c r="AI86" s="6"/>
      <c r="AJ86" s="6"/>
      <c r="AK86" s="6"/>
      <c r="AL86" s="6"/>
      <c r="AM86" s="2">
        <v>1.5</v>
      </c>
      <c r="AN86" s="6"/>
      <c r="AR86" s="2" cm="1">
        <f t="array" ref="AR86">_xlfn.IFS(Z86=$AT$3,(AF86*AP86*AH86)/1000,Z86=$AT$4,(AF86*AH86*AP86*(1-AN86))/1000)</f>
        <v>0</v>
      </c>
    </row>
    <row r="87" spans="1:44" ht="43.2" x14ac:dyDescent="0.3">
      <c r="A87" s="2">
        <v>10</v>
      </c>
      <c r="B87" s="2" t="s">
        <v>21</v>
      </c>
      <c r="C87" s="3" t="s">
        <v>74</v>
      </c>
      <c r="D87" t="s">
        <v>75</v>
      </c>
      <c r="E87" s="3" t="s">
        <v>146</v>
      </c>
      <c r="F87" s="2" t="s">
        <v>147</v>
      </c>
      <c r="G87" s="2" t="s">
        <v>148</v>
      </c>
      <c r="H87" s="2" t="s">
        <v>79</v>
      </c>
      <c r="I87" s="2" t="s">
        <v>28</v>
      </c>
      <c r="J87" s="2" t="s">
        <v>90</v>
      </c>
      <c r="K87" s="2" t="s">
        <v>29</v>
      </c>
      <c r="L87" s="4">
        <v>46227</v>
      </c>
      <c r="M87" s="2" t="s">
        <v>30</v>
      </c>
      <c r="N87" s="2" t="s">
        <v>80</v>
      </c>
      <c r="O87" s="2">
        <v>50000</v>
      </c>
      <c r="P87" s="2">
        <v>8.3350000000000009</v>
      </c>
      <c r="Q87" s="2">
        <v>19.03</v>
      </c>
      <c r="R87" s="2">
        <v>27.364000000000001</v>
      </c>
      <c r="S87" s="2" cm="1">
        <f t="array" ref="S87">_xlfn.IFS(A87=$AT$8,STL!$S$3,A87=$AT$9,STL!$S$4,A87=$AT$10,STL!$S$5,A87=$AT$11,STL!$S$6,A87=$AT$12,STL!$S$7,A87=$AT$13,STL!$S$8,A87=$AT$14,STL!$S$9,A87=$AT$15,STL!$S$10,A87=$AT$16,STL!$S$11,A87=$AT$17,STL!$S$12,A87=$AT$18,STL!$S$13,A87=$AT$19,STL!$S$14,A87=$AT$20,STL!$S$15,A87=$AT$21,STL!$S$16,A87=$AT$22,STL!$S$17,A87=$AT$23,STL!$S$18,A87=$AT$24,STL!$S$19,A87=$AT$25,STL!$S$20,A87=$AT$26,STL!$S$21,A87=$AT$27,STL!$S$22,A87=$AT$28,STL!$S$23,A87=$AT$29,STL!$S$24,A87=$AT$30,STL!$S$25,A87=$AT$31,STL!$S$26,A87=$AT$32,STL!$S$27,A87=$AT$33,STL!$S$28,A87=$AT$34,STL!$S$29,A87=$AT$35,STL!$S$30,A87=$AT$36,STL!$S$31,A87=$AT$37,STL!$S$32,A87=$AT$38,STL!$S$33,A87=$AT$39,STL!$S$34,A87=$AT$40,STL!$S$35,A87=$AT$41,STL!$S$36,A87=$AT$42,STL!$S$37,A87=$AT$43,STL!$S$38,A87=$AT$44,STL!$S$39,A87=$AT$45,STL!$S$40,A87=$AT$46,STL!$S$41,A87=$AT$47,STL!$S$42,A87=$AT$48,STL!S128,A87=$AT$49,STL!$S$44)</f>
        <v>1785.7142857142858</v>
      </c>
      <c r="T87" s="2">
        <v>682.97299999999996</v>
      </c>
      <c r="U87" s="2">
        <v>1.248</v>
      </c>
      <c r="V87" s="2">
        <v>684.221</v>
      </c>
      <c r="W87" s="2" t="s">
        <v>156</v>
      </c>
      <c r="X87" s="2">
        <v>0.2</v>
      </c>
      <c r="Y87" s="2" t="s">
        <v>33</v>
      </c>
      <c r="Z87" s="2" t="s">
        <v>34</v>
      </c>
      <c r="AA87" s="2" t="s">
        <v>35</v>
      </c>
      <c r="AB87" s="2">
        <v>1700.376673</v>
      </c>
      <c r="AC87" s="2">
        <v>1.700377</v>
      </c>
      <c r="AD87" s="2">
        <v>10</v>
      </c>
      <c r="AE87" s="10" t="s">
        <v>307</v>
      </c>
      <c r="AF87" s="2">
        <f t="shared" si="1"/>
        <v>6072.7750000000005</v>
      </c>
      <c r="AG87" s="2" cm="1">
        <f t="array" ref="AG87">_xlfn.IFS(D87="I",MIN('Datos pp I Región'!K92:K94),D87="II",MIN('Datos pp II Región'!K92:K94),D87="III",MIN('Datos pp III Región'!K92:K94),D87="IV",MIN('Datos pp IV Región'!K92:K94),D87="V",MIN('Datos pp V Región'!K92:K94),D87="RM",MIN('Datos pp RM'!K92:K94),D87="VI",MIN('Datos pp VI Región'!K92:K94))</f>
        <v>0</v>
      </c>
      <c r="AH87" s="2"/>
      <c r="AI87" s="6"/>
      <c r="AJ87" s="6"/>
      <c r="AK87" s="6"/>
      <c r="AL87" s="6"/>
      <c r="AM87" s="2">
        <v>1.5</v>
      </c>
      <c r="AN87" s="6"/>
      <c r="AR87" s="2" cm="1">
        <f t="array" ref="AR87">_xlfn.IFS(Z87=$AT$3,(AF87*AP87*AH87)/1000,Z87=$AT$4,(AF87*AH87*AP87*(1-AN87))/1000)</f>
        <v>0</v>
      </c>
    </row>
    <row r="88" spans="1:44" ht="43.2" x14ac:dyDescent="0.3">
      <c r="A88" s="2">
        <v>11</v>
      </c>
      <c r="B88" s="2" t="s">
        <v>21</v>
      </c>
      <c r="C88" s="3" t="s">
        <v>74</v>
      </c>
      <c r="D88" t="s">
        <v>75</v>
      </c>
      <c r="E88" s="3" t="s">
        <v>157</v>
      </c>
      <c r="F88" s="2" t="s">
        <v>158</v>
      </c>
      <c r="G88" s="2" t="s">
        <v>159</v>
      </c>
      <c r="H88" s="2" t="s">
        <v>79</v>
      </c>
      <c r="I88" s="2" t="s">
        <v>28</v>
      </c>
      <c r="J88" s="2" t="s">
        <v>160</v>
      </c>
      <c r="K88" s="2" t="s">
        <v>29</v>
      </c>
      <c r="L88" s="4">
        <v>46227</v>
      </c>
      <c r="M88" s="2" t="s">
        <v>30</v>
      </c>
      <c r="N88" s="2" t="s">
        <v>80</v>
      </c>
      <c r="O88" s="2">
        <v>50000</v>
      </c>
      <c r="P88" s="2">
        <v>8.3350000000000009</v>
      </c>
      <c r="Q88" s="2">
        <v>19.03</v>
      </c>
      <c r="R88" s="2">
        <v>27.364000000000001</v>
      </c>
      <c r="S88" s="2" cm="1">
        <f t="array" ref="S88">_xlfn.IFS(A88=$AT$8,STL!$S$3,A88=$AT$9,STL!$S$4,A88=$AT$10,STL!$S$5,A88=$AT$11,STL!$S$6,A88=$AT$12,STL!$S$7,A88=$AT$13,STL!$S$8,A88=$AT$14,STL!$S$9,A88=$AT$15,STL!$S$10,A88=$AT$16,STL!$S$11,A88=$AT$17,STL!$S$12,A88=$AT$18,STL!$S$13,A88=$AT$19,STL!$S$14,A88=$AT$20,STL!$S$15,A88=$AT$21,STL!$S$16,A88=$AT$22,STL!$S$17,A88=$AT$23,STL!$S$18,A88=$AT$24,STL!$S$19,A88=$AT$25,STL!$S$20,A88=$AT$26,STL!$S$21,A88=$AT$27,STL!$S$22,A88=$AT$28,STL!$S$23,A88=$AT$29,STL!$S$24,A88=$AT$30,STL!$S$25,A88=$AT$31,STL!$S$26,A88=$AT$32,STL!$S$27,A88=$AT$33,STL!$S$28,A88=$AT$34,STL!$S$29,A88=$AT$35,STL!$S$30,A88=$AT$36,STL!$S$31,A88=$AT$37,STL!$S$32,A88=$AT$38,STL!$S$33,A88=$AT$39,STL!$S$34,A88=$AT$40,STL!$S$35,A88=$AT$41,STL!$S$36,A88=$AT$42,STL!$S$37,A88=$AT$43,STL!$S$38,A88=$AT$44,STL!$S$39,A88=$AT$45,STL!$S$40,A88=$AT$46,STL!$S$41,A88=$AT$47,STL!$S$42,A88=$AT$48,STL!S129,A88=$AT$49,STL!$S$44)</f>
        <v>1785.7142857142858</v>
      </c>
      <c r="T88" s="2">
        <v>812.755</v>
      </c>
      <c r="U88" s="2">
        <v>1.248</v>
      </c>
      <c r="V88" s="2">
        <v>814.00300000000004</v>
      </c>
      <c r="W88" s="2" t="s">
        <v>161</v>
      </c>
      <c r="X88" s="2">
        <v>0.2</v>
      </c>
      <c r="Y88" s="2" t="s">
        <v>33</v>
      </c>
      <c r="Z88" s="2" t="s">
        <v>34</v>
      </c>
      <c r="AA88" s="2" t="s">
        <v>35</v>
      </c>
      <c r="AB88" s="2">
        <v>707.34843699999999</v>
      </c>
      <c r="AC88" s="2">
        <v>0.70734799999999998</v>
      </c>
      <c r="AD88" s="2">
        <v>11</v>
      </c>
      <c r="AE88" s="10" t="s">
        <v>307</v>
      </c>
      <c r="AF88" s="2">
        <f t="shared" si="1"/>
        <v>2526.2428571428572</v>
      </c>
      <c r="AG88" s="2" cm="1">
        <f t="array" ref="AG88">_xlfn.IFS(D88="I",MIN('Datos pp I Región'!K93:K95),D88="II",MIN('Datos pp II Región'!K93:K95),D88="III",MIN('Datos pp III Región'!K93:K95),D88="IV",MIN('Datos pp IV Región'!K93:K95),D88="V",MIN('Datos pp V Región'!K93:K95),D88="RM",MIN('Datos pp RM'!K93:K95),D88="VI",MIN('Datos pp VI Región'!K93:K95))</f>
        <v>0</v>
      </c>
      <c r="AH88" s="2"/>
      <c r="AI88" s="6"/>
      <c r="AJ88" s="6"/>
      <c r="AK88" s="6"/>
      <c r="AL88" s="6"/>
      <c r="AM88" s="2">
        <v>1.5</v>
      </c>
      <c r="AN88" s="6"/>
      <c r="AR88" s="2" cm="1">
        <f t="array" ref="AR88">_xlfn.IFS(Z88=$AT$3,(AF88*AP88*AH88)/1000,Z88=$AT$4,(AF88*AH88*AP88*(1-AN88))/1000)</f>
        <v>0</v>
      </c>
    </row>
    <row r="89" spans="1:44" ht="43.2" x14ac:dyDescent="0.3">
      <c r="A89" s="2">
        <v>11</v>
      </c>
      <c r="B89" s="2" t="s">
        <v>21</v>
      </c>
      <c r="C89" s="3" t="s">
        <v>74</v>
      </c>
      <c r="D89" t="s">
        <v>75</v>
      </c>
      <c r="E89" s="3" t="s">
        <v>157</v>
      </c>
      <c r="F89" s="2" t="s">
        <v>158</v>
      </c>
      <c r="G89" s="2" t="s">
        <v>159</v>
      </c>
      <c r="H89" s="2" t="s">
        <v>79</v>
      </c>
      <c r="I89" s="2" t="s">
        <v>28</v>
      </c>
      <c r="J89" s="2" t="s">
        <v>160</v>
      </c>
      <c r="K89" s="2" t="s">
        <v>29</v>
      </c>
      <c r="L89" s="4">
        <v>46227</v>
      </c>
      <c r="M89" s="2" t="s">
        <v>30</v>
      </c>
      <c r="N89" s="2" t="s">
        <v>80</v>
      </c>
      <c r="O89" s="2">
        <v>50000</v>
      </c>
      <c r="P89" s="2">
        <v>8.3350000000000009</v>
      </c>
      <c r="Q89" s="2">
        <v>19.03</v>
      </c>
      <c r="R89" s="2">
        <v>27.364000000000001</v>
      </c>
      <c r="S89" s="2" cm="1">
        <f t="array" ref="S89">_xlfn.IFS(A89=$AT$8,STL!$S$3,A89=$AT$9,STL!$S$4,A89=$AT$10,STL!$S$5,A89=$AT$11,STL!$S$6,A89=$AT$12,STL!$S$7,A89=$AT$13,STL!$S$8,A89=$AT$14,STL!$S$9,A89=$AT$15,STL!$S$10,A89=$AT$16,STL!$S$11,A89=$AT$17,STL!$S$12,A89=$AT$18,STL!$S$13,A89=$AT$19,STL!$S$14,A89=$AT$20,STL!$S$15,A89=$AT$21,STL!$S$16,A89=$AT$22,STL!$S$17,A89=$AT$23,STL!$S$18,A89=$AT$24,STL!$S$19,A89=$AT$25,STL!$S$20,A89=$AT$26,STL!$S$21,A89=$AT$27,STL!$S$22,A89=$AT$28,STL!$S$23,A89=$AT$29,STL!$S$24,A89=$AT$30,STL!$S$25,A89=$AT$31,STL!$S$26,A89=$AT$32,STL!$S$27,A89=$AT$33,STL!$S$28,A89=$AT$34,STL!$S$29,A89=$AT$35,STL!$S$30,A89=$AT$36,STL!$S$31,A89=$AT$37,STL!$S$32,A89=$AT$38,STL!$S$33,A89=$AT$39,STL!$S$34,A89=$AT$40,STL!$S$35,A89=$AT$41,STL!$S$36,A89=$AT$42,STL!$S$37,A89=$AT$43,STL!$S$38,A89=$AT$44,STL!$S$39,A89=$AT$45,STL!$S$40,A89=$AT$46,STL!$S$41,A89=$AT$47,STL!$S$42,A89=$AT$48,STL!S130,A89=$AT$49,STL!$S$44)</f>
        <v>1785.7142857142858</v>
      </c>
      <c r="T89" s="2">
        <v>812.755</v>
      </c>
      <c r="U89" s="2">
        <v>1.248</v>
      </c>
      <c r="V89" s="2">
        <v>814.00300000000004</v>
      </c>
      <c r="W89" s="2" t="s">
        <v>162</v>
      </c>
      <c r="X89" s="2">
        <v>0.2</v>
      </c>
      <c r="Y89" s="2" t="s">
        <v>33</v>
      </c>
      <c r="Z89" s="2" t="s">
        <v>34</v>
      </c>
      <c r="AA89" s="2" t="s">
        <v>35</v>
      </c>
      <c r="AB89" s="2">
        <v>22217.231540000001</v>
      </c>
      <c r="AC89" s="2">
        <v>22.217231999999999</v>
      </c>
      <c r="AD89" s="2">
        <v>11</v>
      </c>
      <c r="AE89" s="10" t="s">
        <v>307</v>
      </c>
      <c r="AF89" s="2">
        <f t="shared" si="1"/>
        <v>79347.257142857139</v>
      </c>
      <c r="AG89" s="2" cm="1">
        <f t="array" ref="AG89">_xlfn.IFS(D89="I",MIN('Datos pp I Región'!K94:K96),D89="II",MIN('Datos pp II Región'!K94:K96),D89="III",MIN('Datos pp III Región'!K94:K96),D89="IV",MIN('Datos pp IV Región'!K94:K96),D89="V",MIN('Datos pp V Región'!K94:K96),D89="RM",MIN('Datos pp RM'!K94:K96),D89="VI",MIN('Datos pp VI Región'!K94:K96))</f>
        <v>0</v>
      </c>
      <c r="AH89" s="2"/>
      <c r="AI89" s="6"/>
      <c r="AJ89" s="6"/>
      <c r="AK89" s="6"/>
      <c r="AL89" s="6"/>
      <c r="AM89" s="2">
        <v>1.5</v>
      </c>
      <c r="AN89" s="6"/>
      <c r="AR89" s="2" cm="1">
        <f t="array" ref="AR89">_xlfn.IFS(Z89=$AT$3,(AF89*AP89*AH89)/1000,Z89=$AT$4,(AF89*AH89*AP89*(1-AN89))/1000)</f>
        <v>0</v>
      </c>
    </row>
    <row r="90" spans="1:44" ht="43.2" x14ac:dyDescent="0.3">
      <c r="A90" s="2">
        <v>11</v>
      </c>
      <c r="B90" s="2" t="s">
        <v>21</v>
      </c>
      <c r="C90" s="3" t="s">
        <v>74</v>
      </c>
      <c r="D90" t="s">
        <v>75</v>
      </c>
      <c r="E90" s="3" t="s">
        <v>157</v>
      </c>
      <c r="F90" s="2" t="s">
        <v>158</v>
      </c>
      <c r="G90" s="2" t="s">
        <v>159</v>
      </c>
      <c r="H90" s="2" t="s">
        <v>79</v>
      </c>
      <c r="I90" s="2" t="s">
        <v>28</v>
      </c>
      <c r="J90" s="2" t="s">
        <v>160</v>
      </c>
      <c r="K90" s="2" t="s">
        <v>29</v>
      </c>
      <c r="L90" s="4">
        <v>46227</v>
      </c>
      <c r="M90" s="2" t="s">
        <v>30</v>
      </c>
      <c r="N90" s="2" t="s">
        <v>80</v>
      </c>
      <c r="O90" s="2">
        <v>50000</v>
      </c>
      <c r="P90" s="2">
        <v>8.3350000000000009</v>
      </c>
      <c r="Q90" s="2">
        <v>19.03</v>
      </c>
      <c r="R90" s="2">
        <v>27.364000000000001</v>
      </c>
      <c r="S90" s="2" cm="1">
        <f t="array" ref="S90">_xlfn.IFS(A90=$AT$8,STL!$S$3,A90=$AT$9,STL!$S$4,A90=$AT$10,STL!$S$5,A90=$AT$11,STL!$S$6,A90=$AT$12,STL!$S$7,A90=$AT$13,STL!$S$8,A90=$AT$14,STL!$S$9,A90=$AT$15,STL!$S$10,A90=$AT$16,STL!$S$11,A90=$AT$17,STL!$S$12,A90=$AT$18,STL!$S$13,A90=$AT$19,STL!$S$14,A90=$AT$20,STL!$S$15,A90=$AT$21,STL!$S$16,A90=$AT$22,STL!$S$17,A90=$AT$23,STL!$S$18,A90=$AT$24,STL!$S$19,A90=$AT$25,STL!$S$20,A90=$AT$26,STL!$S$21,A90=$AT$27,STL!$S$22,A90=$AT$28,STL!$S$23,A90=$AT$29,STL!$S$24,A90=$AT$30,STL!$S$25,A90=$AT$31,STL!$S$26,A90=$AT$32,STL!$S$27,A90=$AT$33,STL!$S$28,A90=$AT$34,STL!$S$29,A90=$AT$35,STL!$S$30,A90=$AT$36,STL!$S$31,A90=$AT$37,STL!$S$32,A90=$AT$38,STL!$S$33,A90=$AT$39,STL!$S$34,A90=$AT$40,STL!$S$35,A90=$AT$41,STL!$S$36,A90=$AT$42,STL!$S$37,A90=$AT$43,STL!$S$38,A90=$AT$44,STL!$S$39,A90=$AT$45,STL!$S$40,A90=$AT$46,STL!$S$41,A90=$AT$47,STL!$S$42,A90=$AT$48,STL!S131,A90=$AT$49,STL!$S$44)</f>
        <v>1785.7142857142858</v>
      </c>
      <c r="T90" s="2">
        <v>812.755</v>
      </c>
      <c r="U90" s="2">
        <v>1.248</v>
      </c>
      <c r="V90" s="2">
        <v>814.00300000000004</v>
      </c>
      <c r="W90" s="2" t="s">
        <v>163</v>
      </c>
      <c r="X90" s="2">
        <v>0.2</v>
      </c>
      <c r="Y90" s="2" t="s">
        <v>33</v>
      </c>
      <c r="Z90" s="2" t="s">
        <v>34</v>
      </c>
      <c r="AA90" s="2" t="s">
        <v>35</v>
      </c>
      <c r="AB90" s="2">
        <v>312878.60089499998</v>
      </c>
      <c r="AC90" s="2">
        <v>312.878601</v>
      </c>
      <c r="AD90" s="2">
        <v>11</v>
      </c>
      <c r="AE90" s="10" t="s">
        <v>307</v>
      </c>
      <c r="AF90" s="2">
        <f t="shared" si="1"/>
        <v>1117423.575</v>
      </c>
      <c r="AG90" s="2" cm="1">
        <f t="array" ref="AG90">_xlfn.IFS(D90="I",MIN('Datos pp I Región'!K95:K97),D90="II",MIN('Datos pp II Región'!K95:K97),D90="III",MIN('Datos pp III Región'!K95:K97),D90="IV",MIN('Datos pp IV Región'!K95:K97),D90="V",MIN('Datos pp V Región'!K95:K97),D90="RM",MIN('Datos pp RM'!K95:K97),D90="VI",MIN('Datos pp VI Región'!K95:K97))</f>
        <v>0</v>
      </c>
      <c r="AH90" s="2"/>
      <c r="AI90" s="6"/>
      <c r="AJ90" s="6"/>
      <c r="AK90" s="6"/>
      <c r="AL90" s="6"/>
      <c r="AM90" s="2">
        <v>1.5</v>
      </c>
      <c r="AN90" s="6"/>
      <c r="AR90" s="2" cm="1">
        <f t="array" ref="AR90">_xlfn.IFS(Z90=$AT$3,(AF90*AP90*AH90)/1000,Z90=$AT$4,(AF90*AH90*AP90*(1-AN90))/1000)</f>
        <v>0</v>
      </c>
    </row>
    <row r="91" spans="1:44" ht="43.2" x14ac:dyDescent="0.3">
      <c r="A91" s="2">
        <v>11</v>
      </c>
      <c r="B91" s="2" t="s">
        <v>21</v>
      </c>
      <c r="C91" s="3" t="s">
        <v>74</v>
      </c>
      <c r="D91" t="s">
        <v>75</v>
      </c>
      <c r="E91" s="3" t="s">
        <v>157</v>
      </c>
      <c r="F91" s="2" t="s">
        <v>158</v>
      </c>
      <c r="G91" s="2" t="s">
        <v>159</v>
      </c>
      <c r="H91" s="2" t="s">
        <v>79</v>
      </c>
      <c r="I91" s="2" t="s">
        <v>28</v>
      </c>
      <c r="J91" s="2" t="s">
        <v>160</v>
      </c>
      <c r="K91" s="2" t="s">
        <v>29</v>
      </c>
      <c r="L91" s="4">
        <v>46227</v>
      </c>
      <c r="M91" s="2" t="s">
        <v>30</v>
      </c>
      <c r="N91" s="2" t="s">
        <v>80</v>
      </c>
      <c r="O91" s="2">
        <v>50000</v>
      </c>
      <c r="P91" s="2">
        <v>8.3350000000000009</v>
      </c>
      <c r="Q91" s="2">
        <v>19.03</v>
      </c>
      <c r="R91" s="2">
        <v>27.364000000000001</v>
      </c>
      <c r="S91" s="2" cm="1">
        <f t="array" ref="S91">_xlfn.IFS(A91=$AT$8,STL!$S$3,A91=$AT$9,STL!$S$4,A91=$AT$10,STL!$S$5,A91=$AT$11,STL!$S$6,A91=$AT$12,STL!$S$7,A91=$AT$13,STL!$S$8,A91=$AT$14,STL!$S$9,A91=$AT$15,STL!$S$10,A91=$AT$16,STL!$S$11,A91=$AT$17,STL!$S$12,A91=$AT$18,STL!$S$13,A91=$AT$19,STL!$S$14,A91=$AT$20,STL!$S$15,A91=$AT$21,STL!$S$16,A91=$AT$22,STL!$S$17,A91=$AT$23,STL!$S$18,A91=$AT$24,STL!$S$19,A91=$AT$25,STL!$S$20,A91=$AT$26,STL!$S$21,A91=$AT$27,STL!$S$22,A91=$AT$28,STL!$S$23,A91=$AT$29,STL!$S$24,A91=$AT$30,STL!$S$25,A91=$AT$31,STL!$S$26,A91=$AT$32,STL!$S$27,A91=$AT$33,STL!$S$28,A91=$AT$34,STL!$S$29,A91=$AT$35,STL!$S$30,A91=$AT$36,STL!$S$31,A91=$AT$37,STL!$S$32,A91=$AT$38,STL!$S$33,A91=$AT$39,STL!$S$34,A91=$AT$40,STL!$S$35,A91=$AT$41,STL!$S$36,A91=$AT$42,STL!$S$37,A91=$AT$43,STL!$S$38,A91=$AT$44,STL!$S$39,A91=$AT$45,STL!$S$40,A91=$AT$46,STL!$S$41,A91=$AT$47,STL!$S$42,A91=$AT$48,STL!S132,A91=$AT$49,STL!$S$44)</f>
        <v>1785.7142857142858</v>
      </c>
      <c r="T91" s="2">
        <v>812.755</v>
      </c>
      <c r="U91" s="2">
        <v>1.248</v>
      </c>
      <c r="V91" s="2">
        <v>814.00300000000004</v>
      </c>
      <c r="W91" s="2" t="s">
        <v>164</v>
      </c>
      <c r="X91" s="2">
        <v>0.2</v>
      </c>
      <c r="Y91" s="2" t="s">
        <v>33</v>
      </c>
      <c r="Z91" s="2" t="s">
        <v>34</v>
      </c>
      <c r="AA91" s="2" t="s">
        <v>35</v>
      </c>
      <c r="AB91" s="2">
        <v>32970.838663000002</v>
      </c>
      <c r="AC91" s="2">
        <v>32.970838999999998</v>
      </c>
      <c r="AD91" s="2">
        <v>11</v>
      </c>
      <c r="AE91" s="10" t="s">
        <v>307</v>
      </c>
      <c r="AF91" s="2">
        <f t="shared" si="1"/>
        <v>117752.99642857142</v>
      </c>
      <c r="AG91" s="2" cm="1">
        <f t="array" ref="AG91">_xlfn.IFS(D91="I",MIN('Datos pp I Región'!K96:K98),D91="II",MIN('Datos pp II Región'!K96:K98),D91="III",MIN('Datos pp III Región'!K96:K98),D91="IV",MIN('Datos pp IV Región'!K96:K98),D91="V",MIN('Datos pp V Región'!K96:K98),D91="RM",MIN('Datos pp RM'!K96:K98),D91="VI",MIN('Datos pp VI Región'!K96:K98))</f>
        <v>0</v>
      </c>
      <c r="AH91" s="2"/>
      <c r="AM91" s="2">
        <v>1.5</v>
      </c>
      <c r="AR91" s="2" cm="1">
        <f t="array" ref="AR91">_xlfn.IFS(Z91=$AT$3,(AF91*AP91*AH91)/1000,Z91=$AT$4,(AF91*AH91*AP91*(1-AN91))/1000)</f>
        <v>0</v>
      </c>
    </row>
    <row r="92" spans="1:44" ht="43.2" x14ac:dyDescent="0.3">
      <c r="A92" s="2">
        <v>11</v>
      </c>
      <c r="B92" s="2" t="s">
        <v>21</v>
      </c>
      <c r="C92" s="3" t="s">
        <v>74</v>
      </c>
      <c r="D92" t="s">
        <v>75</v>
      </c>
      <c r="E92" s="3" t="s">
        <v>157</v>
      </c>
      <c r="F92" s="2" t="s">
        <v>158</v>
      </c>
      <c r="G92" s="2" t="s">
        <v>159</v>
      </c>
      <c r="H92" s="2" t="s">
        <v>79</v>
      </c>
      <c r="I92" s="2" t="s">
        <v>28</v>
      </c>
      <c r="J92" s="2" t="s">
        <v>160</v>
      </c>
      <c r="K92" s="2" t="s">
        <v>29</v>
      </c>
      <c r="L92" s="4">
        <v>46227</v>
      </c>
      <c r="M92" s="2" t="s">
        <v>30</v>
      </c>
      <c r="N92" s="2" t="s">
        <v>80</v>
      </c>
      <c r="O92" s="2">
        <v>50000</v>
      </c>
      <c r="P92" s="2">
        <v>8.3350000000000009</v>
      </c>
      <c r="Q92" s="2">
        <v>19.03</v>
      </c>
      <c r="R92" s="2">
        <v>27.364000000000001</v>
      </c>
      <c r="S92" s="2" cm="1">
        <f t="array" ref="S92">_xlfn.IFS(A92=$AT$8,STL!$S$3,A92=$AT$9,STL!$S$4,A92=$AT$10,STL!$S$5,A92=$AT$11,STL!$S$6,A92=$AT$12,STL!$S$7,A92=$AT$13,STL!$S$8,A92=$AT$14,STL!$S$9,A92=$AT$15,STL!$S$10,A92=$AT$16,STL!$S$11,A92=$AT$17,STL!$S$12,A92=$AT$18,STL!$S$13,A92=$AT$19,STL!$S$14,A92=$AT$20,STL!$S$15,A92=$AT$21,STL!$S$16,A92=$AT$22,STL!$S$17,A92=$AT$23,STL!$S$18,A92=$AT$24,STL!$S$19,A92=$AT$25,STL!$S$20,A92=$AT$26,STL!$S$21,A92=$AT$27,STL!$S$22,A92=$AT$28,STL!$S$23,A92=$AT$29,STL!$S$24,A92=$AT$30,STL!$S$25,A92=$AT$31,STL!$S$26,A92=$AT$32,STL!$S$27,A92=$AT$33,STL!$S$28,A92=$AT$34,STL!$S$29,A92=$AT$35,STL!$S$30,A92=$AT$36,STL!$S$31,A92=$AT$37,STL!$S$32,A92=$AT$38,STL!$S$33,A92=$AT$39,STL!$S$34,A92=$AT$40,STL!$S$35,A92=$AT$41,STL!$S$36,A92=$AT$42,STL!$S$37,A92=$AT$43,STL!$S$38,A92=$AT$44,STL!$S$39,A92=$AT$45,STL!$S$40,A92=$AT$46,STL!$S$41,A92=$AT$47,STL!$S$42,A92=$AT$48,STL!S133,A92=$AT$49,STL!$S$44)</f>
        <v>1785.7142857142858</v>
      </c>
      <c r="T92" s="2">
        <v>812.755</v>
      </c>
      <c r="U92" s="2">
        <v>1.248</v>
      </c>
      <c r="V92" s="2">
        <v>814.00300000000004</v>
      </c>
      <c r="W92" s="2" t="s">
        <v>165</v>
      </c>
      <c r="X92" s="2">
        <v>0.2</v>
      </c>
      <c r="Y92" s="2" t="s">
        <v>33</v>
      </c>
      <c r="Z92" s="2" t="s">
        <v>34</v>
      </c>
      <c r="AA92" s="2" t="s">
        <v>35</v>
      </c>
      <c r="AB92" s="2">
        <v>16488.911734000001</v>
      </c>
      <c r="AC92" s="2">
        <v>16.488911999999999</v>
      </c>
      <c r="AD92" s="2">
        <v>11</v>
      </c>
      <c r="AE92" s="10" t="s">
        <v>307</v>
      </c>
      <c r="AF92" s="2">
        <f t="shared" si="1"/>
        <v>58888.971428571429</v>
      </c>
      <c r="AG92" s="2" cm="1">
        <f t="array" ref="AG92">_xlfn.IFS(D92="I",MIN('Datos pp I Región'!K97:K99),D92="II",MIN('Datos pp II Región'!K97:K99),D92="III",MIN('Datos pp III Región'!K97:K99),D92="IV",MIN('Datos pp IV Región'!K97:K99),D92="V",MIN('Datos pp V Región'!K97:K99),D92="RM",MIN('Datos pp RM'!K97:K99),D92="VI",MIN('Datos pp VI Región'!K97:K99))</f>
        <v>0</v>
      </c>
      <c r="AH92" s="2"/>
      <c r="AM92" s="2">
        <v>1.5</v>
      </c>
      <c r="AR92" s="2" cm="1">
        <f t="array" ref="AR92">_xlfn.IFS(Z92=$AT$3,(AF92*AP92*AH92)/1000,Z92=$AT$4,(AF92*AH92*AP92*(1-AN92))/1000)</f>
        <v>0</v>
      </c>
    </row>
    <row r="93" spans="1:44" ht="43.2" x14ac:dyDescent="0.3">
      <c r="A93" s="2">
        <v>11</v>
      </c>
      <c r="B93" s="2" t="s">
        <v>21</v>
      </c>
      <c r="C93" s="3" t="s">
        <v>74</v>
      </c>
      <c r="D93" t="s">
        <v>75</v>
      </c>
      <c r="E93" s="3" t="s">
        <v>157</v>
      </c>
      <c r="F93" s="2" t="s">
        <v>158</v>
      </c>
      <c r="G93" s="2" t="s">
        <v>159</v>
      </c>
      <c r="H93" s="2" t="s">
        <v>79</v>
      </c>
      <c r="I93" s="2" t="s">
        <v>28</v>
      </c>
      <c r="J93" s="2" t="s">
        <v>160</v>
      </c>
      <c r="K93" s="2" t="s">
        <v>29</v>
      </c>
      <c r="L93" s="4">
        <v>46227</v>
      </c>
      <c r="M93" s="2" t="s">
        <v>30</v>
      </c>
      <c r="N93" s="2" t="s">
        <v>80</v>
      </c>
      <c r="O93" s="2">
        <v>50000</v>
      </c>
      <c r="P93" s="2">
        <v>8.3350000000000009</v>
      </c>
      <c r="Q93" s="2">
        <v>19.03</v>
      </c>
      <c r="R93" s="2">
        <v>27.364000000000001</v>
      </c>
      <c r="S93" s="2" cm="1">
        <f t="array" ref="S93">_xlfn.IFS(A93=$AT$8,STL!$S$3,A93=$AT$9,STL!$S$4,A93=$AT$10,STL!$S$5,A93=$AT$11,STL!$S$6,A93=$AT$12,STL!$S$7,A93=$AT$13,STL!$S$8,A93=$AT$14,STL!$S$9,A93=$AT$15,STL!$S$10,A93=$AT$16,STL!$S$11,A93=$AT$17,STL!$S$12,A93=$AT$18,STL!$S$13,A93=$AT$19,STL!$S$14,A93=$AT$20,STL!$S$15,A93=$AT$21,STL!$S$16,A93=$AT$22,STL!$S$17,A93=$AT$23,STL!$S$18,A93=$AT$24,STL!$S$19,A93=$AT$25,STL!$S$20,A93=$AT$26,STL!$S$21,A93=$AT$27,STL!$S$22,A93=$AT$28,STL!$S$23,A93=$AT$29,STL!$S$24,A93=$AT$30,STL!$S$25,A93=$AT$31,STL!$S$26,A93=$AT$32,STL!$S$27,A93=$AT$33,STL!$S$28,A93=$AT$34,STL!$S$29,A93=$AT$35,STL!$S$30,A93=$AT$36,STL!$S$31,A93=$AT$37,STL!$S$32,A93=$AT$38,STL!$S$33,A93=$AT$39,STL!$S$34,A93=$AT$40,STL!$S$35,A93=$AT$41,STL!$S$36,A93=$AT$42,STL!$S$37,A93=$AT$43,STL!$S$38,A93=$AT$44,STL!$S$39,A93=$AT$45,STL!$S$40,A93=$AT$46,STL!$S$41,A93=$AT$47,STL!$S$42,A93=$AT$48,STL!S134,A93=$AT$49,STL!$S$44)</f>
        <v>1785.7142857142858</v>
      </c>
      <c r="T93" s="2">
        <v>812.755</v>
      </c>
      <c r="U93" s="2">
        <v>1.248</v>
      </c>
      <c r="V93" s="2">
        <v>814.00300000000004</v>
      </c>
      <c r="W93" s="2" t="s">
        <v>166</v>
      </c>
      <c r="X93" s="2">
        <v>0.2</v>
      </c>
      <c r="Y93" s="2" t="s">
        <v>33</v>
      </c>
      <c r="Z93" s="2" t="s">
        <v>34</v>
      </c>
      <c r="AA93" s="2" t="s">
        <v>35</v>
      </c>
      <c r="AB93" s="2">
        <v>2339.2586040000001</v>
      </c>
      <c r="AC93" s="2">
        <v>2.3392590000000002</v>
      </c>
      <c r="AD93" s="2">
        <v>11</v>
      </c>
      <c r="AE93" s="10" t="s">
        <v>307</v>
      </c>
      <c r="AF93" s="2">
        <f t="shared" si="1"/>
        <v>8354.4964285714304</v>
      </c>
      <c r="AG93" s="2" cm="1">
        <f t="array" ref="AG93">_xlfn.IFS(D93="I",MIN('Datos pp I Región'!K98:K100),D93="II",MIN('Datos pp II Región'!K98:K100),D93="III",MIN('Datos pp III Región'!K98:K100),D93="IV",MIN('Datos pp IV Región'!K98:K100),D93="V",MIN('Datos pp V Región'!K98:K100),D93="RM",MIN('Datos pp RM'!K98:K100),D93="VI",MIN('Datos pp VI Región'!K98:K100))</f>
        <v>0</v>
      </c>
      <c r="AH93" s="2"/>
      <c r="AM93" s="2">
        <v>1.5</v>
      </c>
      <c r="AR93" s="2" cm="1">
        <f t="array" ref="AR93">_xlfn.IFS(Z93=$AT$3,(AF93*AP93*AH93)/1000,Z93=$AT$4,(AF93*AH93*AP93*(1-AN93))/1000)</f>
        <v>0</v>
      </c>
    </row>
    <row r="94" spans="1:44" ht="43.2" x14ac:dyDescent="0.3">
      <c r="A94" s="2">
        <v>11</v>
      </c>
      <c r="B94" s="2" t="s">
        <v>21</v>
      </c>
      <c r="C94" s="3" t="s">
        <v>74</v>
      </c>
      <c r="D94" t="s">
        <v>75</v>
      </c>
      <c r="E94" s="3" t="s">
        <v>157</v>
      </c>
      <c r="F94" s="2" t="s">
        <v>158</v>
      </c>
      <c r="G94" s="2" t="s">
        <v>159</v>
      </c>
      <c r="H94" s="2" t="s">
        <v>79</v>
      </c>
      <c r="I94" s="2" t="s">
        <v>28</v>
      </c>
      <c r="J94" s="2" t="s">
        <v>160</v>
      </c>
      <c r="K94" s="2" t="s">
        <v>29</v>
      </c>
      <c r="L94" s="4">
        <v>46227</v>
      </c>
      <c r="M94" s="2" t="s">
        <v>30</v>
      </c>
      <c r="N94" s="2" t="s">
        <v>80</v>
      </c>
      <c r="O94" s="2">
        <v>50000</v>
      </c>
      <c r="P94" s="2">
        <v>8.3350000000000009</v>
      </c>
      <c r="Q94" s="2">
        <v>19.03</v>
      </c>
      <c r="R94" s="2">
        <v>27.364000000000001</v>
      </c>
      <c r="S94" s="2" cm="1">
        <f t="array" ref="S94">_xlfn.IFS(A94=$AT$8,STL!$S$3,A94=$AT$9,STL!$S$4,A94=$AT$10,STL!$S$5,A94=$AT$11,STL!$S$6,A94=$AT$12,STL!$S$7,A94=$AT$13,STL!$S$8,A94=$AT$14,STL!$S$9,A94=$AT$15,STL!$S$10,A94=$AT$16,STL!$S$11,A94=$AT$17,STL!$S$12,A94=$AT$18,STL!$S$13,A94=$AT$19,STL!$S$14,A94=$AT$20,STL!$S$15,A94=$AT$21,STL!$S$16,A94=$AT$22,STL!$S$17,A94=$AT$23,STL!$S$18,A94=$AT$24,STL!$S$19,A94=$AT$25,STL!$S$20,A94=$AT$26,STL!$S$21,A94=$AT$27,STL!$S$22,A94=$AT$28,STL!$S$23,A94=$AT$29,STL!$S$24,A94=$AT$30,STL!$S$25,A94=$AT$31,STL!$S$26,A94=$AT$32,STL!$S$27,A94=$AT$33,STL!$S$28,A94=$AT$34,STL!$S$29,A94=$AT$35,STL!$S$30,A94=$AT$36,STL!$S$31,A94=$AT$37,STL!$S$32,A94=$AT$38,STL!$S$33,A94=$AT$39,STL!$S$34,A94=$AT$40,STL!$S$35,A94=$AT$41,STL!$S$36,A94=$AT$42,STL!$S$37,A94=$AT$43,STL!$S$38,A94=$AT$44,STL!$S$39,A94=$AT$45,STL!$S$40,A94=$AT$46,STL!$S$41,A94=$AT$47,STL!$S$42,A94=$AT$48,STL!S135,A94=$AT$49,STL!$S$44)</f>
        <v>1785.7142857142858</v>
      </c>
      <c r="T94" s="2">
        <v>812.755</v>
      </c>
      <c r="U94" s="2">
        <v>1.248</v>
      </c>
      <c r="V94" s="2">
        <v>814.00300000000004</v>
      </c>
      <c r="W94" s="2" t="s">
        <v>167</v>
      </c>
      <c r="X94" s="2">
        <v>0.2</v>
      </c>
      <c r="Y94" s="2" t="s">
        <v>33</v>
      </c>
      <c r="Z94" s="2" t="s">
        <v>34</v>
      </c>
      <c r="AA94" s="2" t="s">
        <v>35</v>
      </c>
      <c r="AB94" s="2">
        <v>1697.3729310000001</v>
      </c>
      <c r="AC94" s="2">
        <v>1.697373</v>
      </c>
      <c r="AD94" s="2">
        <v>11</v>
      </c>
      <c r="AE94" s="10" t="s">
        <v>307</v>
      </c>
      <c r="AF94" s="2">
        <f t="shared" si="1"/>
        <v>6062.0464285714288</v>
      </c>
      <c r="AG94" s="2" cm="1">
        <f t="array" ref="AG94">_xlfn.IFS(D94="I",MIN('Datos pp I Región'!K99:K101),D94="II",MIN('Datos pp II Región'!K99:K101),D94="III",MIN('Datos pp III Región'!K99:K101),D94="IV",MIN('Datos pp IV Región'!K99:K101),D94="V",MIN('Datos pp V Región'!K99:K101),D94="RM",MIN('Datos pp RM'!K99:K101),D94="VI",MIN('Datos pp VI Región'!K99:K101))</f>
        <v>0</v>
      </c>
      <c r="AH94" s="2"/>
      <c r="AM94" s="2">
        <v>1.5</v>
      </c>
      <c r="AR94" s="2" cm="1">
        <f t="array" ref="AR94">_xlfn.IFS(Z94=$AT$3,(AF94*AP94*AH94)/1000,Z94=$AT$4,(AF94*AH94*AP94*(1-AN94))/1000)</f>
        <v>0</v>
      </c>
    </row>
    <row r="95" spans="1:44" ht="43.2" x14ac:dyDescent="0.3">
      <c r="A95" s="2">
        <v>11</v>
      </c>
      <c r="B95" s="2" t="s">
        <v>21</v>
      </c>
      <c r="C95" s="3" t="s">
        <v>74</v>
      </c>
      <c r="D95" t="s">
        <v>75</v>
      </c>
      <c r="E95" s="3" t="s">
        <v>157</v>
      </c>
      <c r="F95" s="2" t="s">
        <v>158</v>
      </c>
      <c r="G95" s="2" t="s">
        <v>159</v>
      </c>
      <c r="H95" s="2" t="s">
        <v>79</v>
      </c>
      <c r="I95" s="2" t="s">
        <v>28</v>
      </c>
      <c r="J95" s="2" t="s">
        <v>160</v>
      </c>
      <c r="K95" s="2" t="s">
        <v>29</v>
      </c>
      <c r="L95" s="4">
        <v>46227</v>
      </c>
      <c r="M95" s="2" t="s">
        <v>30</v>
      </c>
      <c r="N95" s="2" t="s">
        <v>80</v>
      </c>
      <c r="O95" s="2">
        <v>50000</v>
      </c>
      <c r="P95" s="2">
        <v>8.3350000000000009</v>
      </c>
      <c r="Q95" s="2">
        <v>19.03</v>
      </c>
      <c r="R95" s="2">
        <v>27.364000000000001</v>
      </c>
      <c r="S95" s="2" cm="1">
        <f t="array" ref="S95">_xlfn.IFS(A95=$AT$8,STL!$S$3,A95=$AT$9,STL!$S$4,A95=$AT$10,STL!$S$5,A95=$AT$11,STL!$S$6,A95=$AT$12,STL!$S$7,A95=$AT$13,STL!$S$8,A95=$AT$14,STL!$S$9,A95=$AT$15,STL!$S$10,A95=$AT$16,STL!$S$11,A95=$AT$17,STL!$S$12,A95=$AT$18,STL!$S$13,A95=$AT$19,STL!$S$14,A95=$AT$20,STL!$S$15,A95=$AT$21,STL!$S$16,A95=$AT$22,STL!$S$17,A95=$AT$23,STL!$S$18,A95=$AT$24,STL!$S$19,A95=$AT$25,STL!$S$20,A95=$AT$26,STL!$S$21,A95=$AT$27,STL!$S$22,A95=$AT$28,STL!$S$23,A95=$AT$29,STL!$S$24,A95=$AT$30,STL!$S$25,A95=$AT$31,STL!$S$26,A95=$AT$32,STL!$S$27,A95=$AT$33,STL!$S$28,A95=$AT$34,STL!$S$29,A95=$AT$35,STL!$S$30,A95=$AT$36,STL!$S$31,A95=$AT$37,STL!$S$32,A95=$AT$38,STL!$S$33,A95=$AT$39,STL!$S$34,A95=$AT$40,STL!$S$35,A95=$AT$41,STL!$S$36,A95=$AT$42,STL!$S$37,A95=$AT$43,STL!$S$38,A95=$AT$44,STL!$S$39,A95=$AT$45,STL!$S$40,A95=$AT$46,STL!$S$41,A95=$AT$47,STL!$S$42,A95=$AT$48,STL!S136,A95=$AT$49,STL!$S$44)</f>
        <v>1785.7142857142858</v>
      </c>
      <c r="T95" s="2">
        <v>812.755</v>
      </c>
      <c r="U95" s="2">
        <v>1.248</v>
      </c>
      <c r="V95" s="2">
        <v>814.00300000000004</v>
      </c>
      <c r="W95" s="2" t="s">
        <v>168</v>
      </c>
      <c r="X95" s="2">
        <v>0.2</v>
      </c>
      <c r="Y95" s="2" t="s">
        <v>33</v>
      </c>
      <c r="Z95" s="2" t="s">
        <v>34</v>
      </c>
      <c r="AA95" s="2" t="s">
        <v>35</v>
      </c>
      <c r="AB95" s="2">
        <v>412296.635557</v>
      </c>
      <c r="AC95" s="2">
        <v>412.29663599999998</v>
      </c>
      <c r="AD95" s="2">
        <v>11</v>
      </c>
      <c r="AE95" s="10" t="s">
        <v>307</v>
      </c>
      <c r="AF95" s="2">
        <f>IF(AE95="Si",AC95*S95*2,AC95*S95)</f>
        <v>1472487.9857142856</v>
      </c>
      <c r="AG95" s="2" cm="1">
        <f t="array" ref="AG95">_xlfn.IFS(D95="I",MIN('Datos pp I Región'!K100:K102),D95="II",MIN('Datos pp II Región'!K100:K102),D95="III",MIN('Datos pp III Región'!K100:K102),D95="IV",MIN('Datos pp IV Región'!K100:K102),D95="V",MIN('Datos pp V Región'!K100:K102),D95="RM",MIN('Datos pp RM'!K100:K102),D95="VI",MIN('Datos pp VI Región'!K100:K102))</f>
        <v>0</v>
      </c>
      <c r="AH95" s="2"/>
      <c r="AM95" s="2">
        <v>1.5</v>
      </c>
      <c r="AR95" s="2" cm="1">
        <f t="array" ref="AR95">_xlfn.IFS(Z95=$AT$3,(AF95*AP95*AH95)/1000,Z95=$AT$4,(AF95*AH95*AP95*(1-AN95))/1000)</f>
        <v>0</v>
      </c>
    </row>
    <row r="96" spans="1:44" ht="28.8" x14ac:dyDescent="0.3">
      <c r="A96" s="2">
        <v>12</v>
      </c>
      <c r="B96" s="2" t="s">
        <v>21</v>
      </c>
      <c r="C96" s="3" t="s">
        <v>169</v>
      </c>
      <c r="D96" t="s">
        <v>75</v>
      </c>
      <c r="E96" s="2" t="s">
        <v>170</v>
      </c>
      <c r="F96" s="2" t="s">
        <v>171</v>
      </c>
      <c r="G96" s="2" t="s">
        <v>78</v>
      </c>
      <c r="H96" s="2" t="s">
        <v>172</v>
      </c>
      <c r="I96" s="2" t="s">
        <v>28</v>
      </c>
      <c r="J96" s="2">
        <v>34000</v>
      </c>
      <c r="K96" s="2" t="s">
        <v>29</v>
      </c>
      <c r="L96" s="4">
        <v>46227</v>
      </c>
      <c r="M96" s="2" t="s">
        <v>30</v>
      </c>
      <c r="N96" s="2" t="s">
        <v>80</v>
      </c>
      <c r="O96" s="2">
        <v>34000</v>
      </c>
      <c r="P96" s="2">
        <v>8.3350000000000009</v>
      </c>
      <c r="Q96" s="2">
        <v>19.03</v>
      </c>
      <c r="R96" s="2">
        <v>27.364000000000001</v>
      </c>
      <c r="S96" s="2" cm="1">
        <f t="array" ref="S96">_xlfn.IFS(A96=$AT$8,STL!$S$3,A96=$AT$9,STL!$S$4,A96=$AT$10,STL!$S$5,A96=$AT$11,STL!$S$6,A96=$AT$12,STL!$S$7,A96=$AT$13,STL!$S$8,A96=$AT$14,STL!$S$9,A96=$AT$15,STL!$S$10,A96=$AT$16,STL!$S$11,A96=$AT$17,STL!$S$12,A96=$AT$18,STL!$S$13,A96=$AT$19,STL!$S$14,A96=$AT$20,STL!$S$15,A96=$AT$21,STL!$S$16,A96=$AT$22,STL!$S$17,A96=$AT$23,STL!$S$18,A96=$AT$24,STL!$S$19,A96=$AT$25,STL!$S$20,A96=$AT$26,STL!$S$21,A96=$AT$27,STL!$S$22,A96=$AT$28,STL!$S$23,A96=$AT$29,STL!$S$24,A96=$AT$30,STL!$S$25,A96=$AT$31,STL!$S$26,A96=$AT$32,STL!$S$27,A96=$AT$33,STL!$S$28,A96=$AT$34,STL!$S$29,A96=$AT$35,STL!$S$30,A96=$AT$36,STL!$S$31,A96=$AT$37,STL!$S$32,A96=$AT$38,STL!$S$33,A96=$AT$39,STL!$S$34,A96=$AT$40,STL!$S$35,A96=$AT$41,STL!$S$36,A96=$AT$42,STL!$S$37,A96=$AT$43,STL!$S$38,A96=$AT$44,STL!$S$39,A96=$AT$45,STL!$S$40,A96=$AT$46,STL!$S$41,A96=$AT$47,STL!$S$42,A96=$AT$48,STL!S137,A96=$AT$49,STL!$S$44)</f>
        <v>1214.2857142857142</v>
      </c>
      <c r="T96" s="2">
        <v>613.08500000000004</v>
      </c>
      <c r="U96" s="2">
        <v>9.9979999999999993</v>
      </c>
      <c r="V96" s="2">
        <v>623.08299999999997</v>
      </c>
      <c r="W96" s="2" t="s">
        <v>173</v>
      </c>
      <c r="X96" s="2">
        <v>0.2</v>
      </c>
      <c r="Y96" s="2" t="s">
        <v>33</v>
      </c>
      <c r="Z96" s="2" t="s">
        <v>34</v>
      </c>
      <c r="AA96" s="2" t="s">
        <v>35</v>
      </c>
      <c r="AB96" s="2">
        <v>305959.57942700002</v>
      </c>
      <c r="AC96" s="2">
        <v>305.95957900000002</v>
      </c>
      <c r="AD96" s="2">
        <v>12</v>
      </c>
      <c r="AE96" s="10" t="s">
        <v>307</v>
      </c>
      <c r="AF96" s="2">
        <f t="shared" si="1"/>
        <v>743044.69185714284</v>
      </c>
      <c r="AG96" s="2" cm="1">
        <f t="array" ref="AG96">_xlfn.IFS(D96="I",MIN('Datos pp I Región'!K101:K103),D96="II",MIN('Datos pp II Región'!K101:K103),D96="III",MIN('Datos pp III Región'!K101:K103),D96="IV",MIN('Datos pp IV Región'!K101:K103),D96="V",MIN('Datos pp V Región'!K101:K103),D96="RM",MIN('Datos pp RM'!K101:K103),D96="VI",MIN('Datos pp VI Región'!K101:K103))</f>
        <v>0</v>
      </c>
      <c r="AH96" s="2"/>
      <c r="AM96" s="2">
        <v>1.5</v>
      </c>
      <c r="AR96" s="2" cm="1">
        <f t="array" ref="AR96">_xlfn.IFS(Z96=$AT$3,(AF96*AP96*AH96)/1000,Z96=$AT$4,(AF96*AH96*AP96*(1-AN96))/1000)</f>
        <v>0</v>
      </c>
    </row>
    <row r="97" spans="1:44" ht="28.8" x14ac:dyDescent="0.3">
      <c r="A97" s="2">
        <v>12</v>
      </c>
      <c r="B97" s="2" t="s">
        <v>21</v>
      </c>
      <c r="C97" s="3" t="s">
        <v>169</v>
      </c>
      <c r="D97" t="s">
        <v>75</v>
      </c>
      <c r="E97" s="2" t="s">
        <v>170</v>
      </c>
      <c r="F97" s="2" t="s">
        <v>174</v>
      </c>
      <c r="G97" s="2" t="s">
        <v>78</v>
      </c>
      <c r="H97" s="2" t="s">
        <v>172</v>
      </c>
      <c r="I97" s="2" t="s">
        <v>28</v>
      </c>
      <c r="J97" s="2">
        <v>34000</v>
      </c>
      <c r="K97" s="2" t="s">
        <v>29</v>
      </c>
      <c r="L97" s="4">
        <v>46227</v>
      </c>
      <c r="M97" s="2" t="s">
        <v>30</v>
      </c>
      <c r="N97" s="2" t="s">
        <v>80</v>
      </c>
      <c r="O97" s="2">
        <v>34000</v>
      </c>
      <c r="P97" s="2">
        <v>8.3350000000000009</v>
      </c>
      <c r="Q97" s="2">
        <v>19.03</v>
      </c>
      <c r="R97" s="2">
        <v>27.364000000000001</v>
      </c>
      <c r="S97" s="2" cm="1">
        <f t="array" ref="S97">_xlfn.IFS(A97=$AT$8,STL!$S$3,A97=$AT$9,STL!$S$4,A97=$AT$10,STL!$S$5,A97=$AT$11,STL!$S$6,A97=$AT$12,STL!$S$7,A97=$AT$13,STL!$S$8,A97=$AT$14,STL!$S$9,A97=$AT$15,STL!$S$10,A97=$AT$16,STL!$S$11,A97=$AT$17,STL!$S$12,A97=$AT$18,STL!$S$13,A97=$AT$19,STL!$S$14,A97=$AT$20,STL!$S$15,A97=$AT$21,STL!$S$16,A97=$AT$22,STL!$S$17,A97=$AT$23,STL!$S$18,A97=$AT$24,STL!$S$19,A97=$AT$25,STL!$S$20,A97=$AT$26,STL!$S$21,A97=$AT$27,STL!$S$22,A97=$AT$28,STL!$S$23,A97=$AT$29,STL!$S$24,A97=$AT$30,STL!$S$25,A97=$AT$31,STL!$S$26,A97=$AT$32,STL!$S$27,A97=$AT$33,STL!$S$28,A97=$AT$34,STL!$S$29,A97=$AT$35,STL!$S$30,A97=$AT$36,STL!$S$31,A97=$AT$37,STL!$S$32,A97=$AT$38,STL!$S$33,A97=$AT$39,STL!$S$34,A97=$AT$40,STL!$S$35,A97=$AT$41,STL!$S$36,A97=$AT$42,STL!$S$37,A97=$AT$43,STL!$S$38,A97=$AT$44,STL!$S$39,A97=$AT$45,STL!$S$40,A97=$AT$46,STL!$S$41,A97=$AT$47,STL!$S$42,A97=$AT$48,STL!S138,A97=$AT$49,STL!$S$44)</f>
        <v>1214.2857142857142</v>
      </c>
      <c r="T97" s="2">
        <v>613.08500000000004</v>
      </c>
      <c r="U97" s="2">
        <v>9.9979999999999993</v>
      </c>
      <c r="V97" s="2">
        <v>623.08299999999997</v>
      </c>
      <c r="W97" s="2" t="s">
        <v>175</v>
      </c>
      <c r="X97" s="2">
        <v>0.2</v>
      </c>
      <c r="Y97" s="2" t="s">
        <v>33</v>
      </c>
      <c r="Z97" s="2" t="s">
        <v>34</v>
      </c>
      <c r="AA97" s="2" t="s">
        <v>35</v>
      </c>
      <c r="AB97" s="2">
        <v>183599.30112399999</v>
      </c>
      <c r="AC97" s="2">
        <v>183.599301</v>
      </c>
      <c r="AD97" s="2">
        <v>12</v>
      </c>
      <c r="AE97" s="10" t="s">
        <v>307</v>
      </c>
      <c r="AF97" s="2">
        <f t="shared" si="1"/>
        <v>445884.01671428571</v>
      </c>
      <c r="AG97" s="2" cm="1">
        <f t="array" ref="AG97">_xlfn.IFS(D97="I",MIN('Datos pp I Región'!K102:K104),D97="II",MIN('Datos pp II Región'!K102:K104),D97="III",MIN('Datos pp III Región'!K102:K104),D97="IV",MIN('Datos pp IV Región'!K102:K104),D97="V",MIN('Datos pp V Región'!K102:K104),D97="RM",MIN('Datos pp RM'!K102:K104),D97="VI",MIN('Datos pp VI Región'!K102:K104))</f>
        <v>0</v>
      </c>
      <c r="AH97" s="2"/>
      <c r="AM97" s="2">
        <v>1.5</v>
      </c>
      <c r="AR97" s="2" cm="1">
        <f t="array" ref="AR97">_xlfn.IFS(Z97=$AT$3,(AF97*AP97*AH97)/1000,Z97=$AT$4,(AF97*AH97*AP97*(1-AN97))/1000)</f>
        <v>0</v>
      </c>
    </row>
    <row r="98" spans="1:44" ht="28.8" x14ac:dyDescent="0.3">
      <c r="A98" s="2">
        <v>12</v>
      </c>
      <c r="B98" s="2" t="s">
        <v>21</v>
      </c>
      <c r="C98" s="3" t="s">
        <v>169</v>
      </c>
      <c r="D98" t="s">
        <v>75</v>
      </c>
      <c r="E98" s="2" t="s">
        <v>170</v>
      </c>
      <c r="F98" s="2" t="s">
        <v>176</v>
      </c>
      <c r="G98" s="2" t="s">
        <v>78</v>
      </c>
      <c r="H98" s="2" t="s">
        <v>172</v>
      </c>
      <c r="I98" s="2" t="s">
        <v>28</v>
      </c>
      <c r="J98" s="2">
        <v>34000</v>
      </c>
      <c r="K98" s="2" t="s">
        <v>29</v>
      </c>
      <c r="L98" s="4">
        <v>46227</v>
      </c>
      <c r="M98" s="2" t="s">
        <v>30</v>
      </c>
      <c r="N98" s="2" t="s">
        <v>80</v>
      </c>
      <c r="O98" s="2">
        <v>34000</v>
      </c>
      <c r="P98" s="2">
        <v>8.3350000000000009</v>
      </c>
      <c r="Q98" s="2">
        <v>19.03</v>
      </c>
      <c r="R98" s="2">
        <v>27.364000000000001</v>
      </c>
      <c r="S98" s="2" cm="1">
        <f t="array" ref="S98">_xlfn.IFS(A98=$AT$8,STL!$S$3,A98=$AT$9,STL!$S$4,A98=$AT$10,STL!$S$5,A98=$AT$11,STL!$S$6,A98=$AT$12,STL!$S$7,A98=$AT$13,STL!$S$8,A98=$AT$14,STL!$S$9,A98=$AT$15,STL!$S$10,A98=$AT$16,STL!$S$11,A98=$AT$17,STL!$S$12,A98=$AT$18,STL!$S$13,A98=$AT$19,STL!$S$14,A98=$AT$20,STL!$S$15,A98=$AT$21,STL!$S$16,A98=$AT$22,STL!$S$17,A98=$AT$23,STL!$S$18,A98=$AT$24,STL!$S$19,A98=$AT$25,STL!$S$20,A98=$AT$26,STL!$S$21,A98=$AT$27,STL!$S$22,A98=$AT$28,STL!$S$23,A98=$AT$29,STL!$S$24,A98=$AT$30,STL!$S$25,A98=$AT$31,STL!$S$26,A98=$AT$32,STL!$S$27,A98=$AT$33,STL!$S$28,A98=$AT$34,STL!$S$29,A98=$AT$35,STL!$S$30,A98=$AT$36,STL!$S$31,A98=$AT$37,STL!$S$32,A98=$AT$38,STL!$S$33,A98=$AT$39,STL!$S$34,A98=$AT$40,STL!$S$35,A98=$AT$41,STL!$S$36,A98=$AT$42,STL!$S$37,A98=$AT$43,STL!$S$38,A98=$AT$44,STL!$S$39,A98=$AT$45,STL!$S$40,A98=$AT$46,STL!$S$41,A98=$AT$47,STL!$S$42,A98=$AT$48,STL!S139,A98=$AT$49,STL!$S$44)</f>
        <v>1214.2857142857142</v>
      </c>
      <c r="T98" s="2">
        <v>613.08500000000004</v>
      </c>
      <c r="U98" s="2">
        <v>9.9979999999999993</v>
      </c>
      <c r="V98" s="2">
        <v>623.08299999999997</v>
      </c>
      <c r="W98" s="2" t="s">
        <v>177</v>
      </c>
      <c r="X98" s="2">
        <v>0.2</v>
      </c>
      <c r="Y98" s="2" t="s">
        <v>33</v>
      </c>
      <c r="Z98" s="2" t="s">
        <v>61</v>
      </c>
      <c r="AA98" s="2" t="s">
        <v>35</v>
      </c>
      <c r="AB98" s="2">
        <v>5509.6604589999997</v>
      </c>
      <c r="AC98" s="2">
        <v>5.5096600000000002</v>
      </c>
      <c r="AD98" s="2">
        <v>12</v>
      </c>
      <c r="AE98" s="10" t="s">
        <v>1435</v>
      </c>
      <c r="AF98" s="2">
        <f>IF(AE98="Si",AC98*S98*2,AC98*S98)</f>
        <v>6690.3014285714289</v>
      </c>
      <c r="AG98" s="2" cm="1">
        <f t="array" ref="AG98">_xlfn.IFS(D98="I",MIN('Datos pp I Región'!K103:K105),D98="II",MIN('Datos pp II Región'!K103:K105),D98="III",MIN('Datos pp III Región'!K103:K105),D98="IV",MIN('Datos pp IV Región'!K103:K105),D98="V",MIN('Datos pp V Región'!K103:K105),D98="RM",MIN('Datos pp RM'!K103:K105),D98="VI",MIN('Datos pp VI Región'!K103:K105))</f>
        <v>0</v>
      </c>
      <c r="AH98" s="2"/>
      <c r="AM98" s="2">
        <v>1.5</v>
      </c>
      <c r="AR98" s="2" cm="1">
        <f t="array" ref="AR98">_xlfn.IFS(Z98=$AT$3,(AF98*AP98*AH98)/1000,Z98=$AT$4,(AF98*AH98*AP98*(1-AN98))/1000)</f>
        <v>0</v>
      </c>
    </row>
    <row r="99" spans="1:44" ht="28.8" x14ac:dyDescent="0.3">
      <c r="A99" s="2">
        <v>12</v>
      </c>
      <c r="B99" s="2" t="s">
        <v>21</v>
      </c>
      <c r="C99" s="3" t="s">
        <v>169</v>
      </c>
      <c r="D99" t="s">
        <v>75</v>
      </c>
      <c r="E99" s="2" t="s">
        <v>170</v>
      </c>
      <c r="F99" s="2" t="s">
        <v>178</v>
      </c>
      <c r="G99" s="2" t="s">
        <v>78</v>
      </c>
      <c r="H99" s="2" t="s">
        <v>172</v>
      </c>
      <c r="I99" s="2" t="s">
        <v>28</v>
      </c>
      <c r="J99" s="2">
        <v>34000</v>
      </c>
      <c r="K99" s="2" t="s">
        <v>29</v>
      </c>
      <c r="L99" s="4">
        <v>46227</v>
      </c>
      <c r="M99" s="2" t="s">
        <v>30</v>
      </c>
      <c r="N99" s="2" t="s">
        <v>80</v>
      </c>
      <c r="O99" s="2">
        <v>34000</v>
      </c>
      <c r="P99" s="2">
        <v>8.3350000000000009</v>
      </c>
      <c r="Q99" s="2">
        <v>19.03</v>
      </c>
      <c r="R99" s="2">
        <v>27.364000000000001</v>
      </c>
      <c r="S99" s="2" cm="1">
        <f t="array" ref="S99">_xlfn.IFS(A99=$AT$8,STL!$S$3,A99=$AT$9,STL!$S$4,A99=$AT$10,STL!$S$5,A99=$AT$11,STL!$S$6,A99=$AT$12,STL!$S$7,A99=$AT$13,STL!$S$8,A99=$AT$14,STL!$S$9,A99=$AT$15,STL!$S$10,A99=$AT$16,STL!$S$11,A99=$AT$17,STL!$S$12,A99=$AT$18,STL!$S$13,A99=$AT$19,STL!$S$14,A99=$AT$20,STL!$S$15,A99=$AT$21,STL!$S$16,A99=$AT$22,STL!$S$17,A99=$AT$23,STL!$S$18,A99=$AT$24,STL!$S$19,A99=$AT$25,STL!$S$20,A99=$AT$26,STL!$S$21,A99=$AT$27,STL!$S$22,A99=$AT$28,STL!$S$23,A99=$AT$29,STL!$S$24,A99=$AT$30,STL!$S$25,A99=$AT$31,STL!$S$26,A99=$AT$32,STL!$S$27,A99=$AT$33,STL!$S$28,A99=$AT$34,STL!$S$29,A99=$AT$35,STL!$S$30,A99=$AT$36,STL!$S$31,A99=$AT$37,STL!$S$32,A99=$AT$38,STL!$S$33,A99=$AT$39,STL!$S$34,A99=$AT$40,STL!$S$35,A99=$AT$41,STL!$S$36,A99=$AT$42,STL!$S$37,A99=$AT$43,STL!$S$38,A99=$AT$44,STL!$S$39,A99=$AT$45,STL!$S$40,A99=$AT$46,STL!$S$41,A99=$AT$47,STL!$S$42,A99=$AT$48,STL!S140,A99=$AT$49,STL!$S$44)</f>
        <v>1214.2857142857142</v>
      </c>
      <c r="T99" s="2">
        <v>613.08500000000004</v>
      </c>
      <c r="U99" s="2">
        <v>9.9979999999999993</v>
      </c>
      <c r="V99" s="2">
        <v>623.08299999999997</v>
      </c>
      <c r="W99" s="2" t="s">
        <v>173</v>
      </c>
      <c r="X99" s="2">
        <v>0.2</v>
      </c>
      <c r="Y99" s="2" t="s">
        <v>33</v>
      </c>
      <c r="Z99" s="2" t="s">
        <v>61</v>
      </c>
      <c r="AA99" s="2" t="s">
        <v>35</v>
      </c>
      <c r="AB99" s="2">
        <v>4478.9272300000002</v>
      </c>
      <c r="AC99" s="2">
        <v>4.4789269999999997</v>
      </c>
      <c r="AD99" s="2">
        <v>12</v>
      </c>
      <c r="AE99" s="10" t="s">
        <v>307</v>
      </c>
      <c r="AF99" s="2"/>
      <c r="AG99" s="2"/>
      <c r="AH99" s="2"/>
      <c r="AM99" s="2">
        <v>1.5</v>
      </c>
      <c r="AR99" s="2" cm="1">
        <f t="array" ref="AR99">_xlfn.IFS(Z99=$AT$3,(AF99*AP99*AH99)/1000,Z99=$AT$4,(AF99*AH99*AP99*(1-AN99))/1000)</f>
        <v>0</v>
      </c>
    </row>
    <row r="100" spans="1:44" ht="28.8" x14ac:dyDescent="0.3">
      <c r="A100" s="2">
        <v>12</v>
      </c>
      <c r="B100" s="2" t="s">
        <v>21</v>
      </c>
      <c r="C100" s="3" t="s">
        <v>169</v>
      </c>
      <c r="D100" t="s">
        <v>75</v>
      </c>
      <c r="E100" s="2" t="s">
        <v>170</v>
      </c>
      <c r="F100" s="2" t="s">
        <v>174</v>
      </c>
      <c r="G100" s="2" t="s">
        <v>78</v>
      </c>
      <c r="H100" s="2" t="s">
        <v>172</v>
      </c>
      <c r="I100" s="2" t="s">
        <v>28</v>
      </c>
      <c r="J100" s="2">
        <v>34000</v>
      </c>
      <c r="K100" s="2" t="s">
        <v>29</v>
      </c>
      <c r="L100" s="4">
        <v>46227</v>
      </c>
      <c r="M100" s="2" t="s">
        <v>30</v>
      </c>
      <c r="N100" s="2" t="s">
        <v>80</v>
      </c>
      <c r="O100" s="2">
        <v>34000</v>
      </c>
      <c r="P100" s="2">
        <v>8.3350000000000009</v>
      </c>
      <c r="Q100" s="2">
        <v>19.03</v>
      </c>
      <c r="R100" s="2">
        <v>27.364000000000001</v>
      </c>
      <c r="S100" s="2" cm="1">
        <f t="array" ref="S100">_xlfn.IFS(A100=$AT$8,STL!$S$3,A100=$AT$9,STL!$S$4,A100=$AT$10,STL!$S$5,A100=$AT$11,STL!$S$6,A100=$AT$12,STL!$S$7,A100=$AT$13,STL!$S$8,A100=$AT$14,STL!$S$9,A100=$AT$15,STL!$S$10,A100=$AT$16,STL!$S$11,A100=$AT$17,STL!$S$12,A100=$AT$18,STL!$S$13,A100=$AT$19,STL!$S$14,A100=$AT$20,STL!$S$15,A100=$AT$21,STL!$S$16,A100=$AT$22,STL!$S$17,A100=$AT$23,STL!$S$18,A100=$AT$24,STL!$S$19,A100=$AT$25,STL!$S$20,A100=$AT$26,STL!$S$21,A100=$AT$27,STL!$S$22,A100=$AT$28,STL!$S$23,A100=$AT$29,STL!$S$24,A100=$AT$30,STL!$S$25,A100=$AT$31,STL!$S$26,A100=$AT$32,STL!$S$27,A100=$AT$33,STL!$S$28,A100=$AT$34,STL!$S$29,A100=$AT$35,STL!$S$30,A100=$AT$36,STL!$S$31,A100=$AT$37,STL!$S$32,A100=$AT$38,STL!$S$33,A100=$AT$39,STL!$S$34,A100=$AT$40,STL!$S$35,A100=$AT$41,STL!$S$36,A100=$AT$42,STL!$S$37,A100=$AT$43,STL!$S$38,A100=$AT$44,STL!$S$39,A100=$AT$45,STL!$S$40,A100=$AT$46,STL!$S$41,A100=$AT$47,STL!$S$42,A100=$AT$48,STL!S141,A100=$AT$49,STL!$S$44)</f>
        <v>1214.2857142857142</v>
      </c>
      <c r="T100" s="2">
        <v>613.08500000000004</v>
      </c>
      <c r="U100" s="2">
        <v>9.9979999999999993</v>
      </c>
      <c r="V100" s="2">
        <v>623.08299999999997</v>
      </c>
      <c r="W100" s="2" t="s">
        <v>179</v>
      </c>
      <c r="X100" s="2">
        <v>0.2</v>
      </c>
      <c r="Y100" s="2" t="s">
        <v>33</v>
      </c>
      <c r="Z100" s="2" t="s">
        <v>34</v>
      </c>
      <c r="AA100" s="2" t="s">
        <v>35</v>
      </c>
      <c r="AB100" s="2">
        <v>24815.445739999999</v>
      </c>
      <c r="AC100" s="2">
        <v>24.815446000000001</v>
      </c>
      <c r="AD100" s="2">
        <v>12</v>
      </c>
      <c r="AE100" s="10" t="s">
        <v>307</v>
      </c>
      <c r="AF100" s="2"/>
      <c r="AG100" s="2"/>
      <c r="AH100" s="2"/>
      <c r="AM100" s="2">
        <v>1.5</v>
      </c>
      <c r="AR100" s="2" cm="1">
        <f t="array" ref="AR100">_xlfn.IFS(Z100=$AT$3,(AF100*AP100*AH100)/1000,Z100=$AT$4,(AF100*AH100*AP100*(1-AN100))/1000)</f>
        <v>0</v>
      </c>
    </row>
    <row r="101" spans="1:44" ht="28.8" x14ac:dyDescent="0.3">
      <c r="A101" s="2">
        <v>12</v>
      </c>
      <c r="B101" s="2" t="s">
        <v>21</v>
      </c>
      <c r="C101" s="3" t="s">
        <v>169</v>
      </c>
      <c r="D101" t="s">
        <v>75</v>
      </c>
      <c r="E101" s="2" t="s">
        <v>170</v>
      </c>
      <c r="F101" s="2" t="s">
        <v>174</v>
      </c>
      <c r="G101" s="2" t="s">
        <v>78</v>
      </c>
      <c r="H101" s="2" t="s">
        <v>172</v>
      </c>
      <c r="I101" s="2" t="s">
        <v>28</v>
      </c>
      <c r="J101" s="2">
        <v>34000</v>
      </c>
      <c r="K101" s="2" t="s">
        <v>29</v>
      </c>
      <c r="L101" s="4">
        <v>46227</v>
      </c>
      <c r="M101" s="2" t="s">
        <v>30</v>
      </c>
      <c r="N101" s="2" t="s">
        <v>80</v>
      </c>
      <c r="O101" s="2">
        <v>34000</v>
      </c>
      <c r="P101" s="2">
        <v>8.3350000000000009</v>
      </c>
      <c r="Q101" s="2">
        <v>19.03</v>
      </c>
      <c r="R101" s="2">
        <v>27.364000000000001</v>
      </c>
      <c r="S101" s="2" cm="1">
        <f t="array" ref="S101">_xlfn.IFS(A101=$AT$8,STL!$S$3,A101=$AT$9,STL!$S$4,A101=$AT$10,STL!$S$5,A101=$AT$11,STL!$S$6,A101=$AT$12,STL!$S$7,A101=$AT$13,STL!$S$8,A101=$AT$14,STL!$S$9,A101=$AT$15,STL!$S$10,A101=$AT$16,STL!$S$11,A101=$AT$17,STL!$S$12,A101=$AT$18,STL!$S$13,A101=$AT$19,STL!$S$14,A101=$AT$20,STL!$S$15,A101=$AT$21,STL!$S$16,A101=$AT$22,STL!$S$17,A101=$AT$23,STL!$S$18,A101=$AT$24,STL!$S$19,A101=$AT$25,STL!$S$20,A101=$AT$26,STL!$S$21,A101=$AT$27,STL!$S$22,A101=$AT$28,STL!$S$23,A101=$AT$29,STL!$S$24,A101=$AT$30,STL!$S$25,A101=$AT$31,STL!$S$26,A101=$AT$32,STL!$S$27,A101=$AT$33,STL!$S$28,A101=$AT$34,STL!$S$29,A101=$AT$35,STL!$S$30,A101=$AT$36,STL!$S$31,A101=$AT$37,STL!$S$32,A101=$AT$38,STL!$S$33,A101=$AT$39,STL!$S$34,A101=$AT$40,STL!$S$35,A101=$AT$41,STL!$S$36,A101=$AT$42,STL!$S$37,A101=$AT$43,STL!$S$38,A101=$AT$44,STL!$S$39,A101=$AT$45,STL!$S$40,A101=$AT$46,STL!$S$41,A101=$AT$47,STL!$S$42,A101=$AT$48,STL!S142,A101=$AT$49,STL!$S$44)</f>
        <v>1214.2857142857142</v>
      </c>
      <c r="T101" s="2">
        <v>613.08500000000004</v>
      </c>
      <c r="U101" s="2">
        <v>9.9979999999999993</v>
      </c>
      <c r="V101" s="2">
        <v>623.08299999999997</v>
      </c>
      <c r="W101" s="2" t="s">
        <v>180</v>
      </c>
      <c r="X101" s="2">
        <v>0.2</v>
      </c>
      <c r="Y101" s="2" t="s">
        <v>33</v>
      </c>
      <c r="Z101" s="2" t="s">
        <v>34</v>
      </c>
      <c r="AA101" s="2" t="s">
        <v>35</v>
      </c>
      <c r="AB101" s="2">
        <v>24960.154061000001</v>
      </c>
      <c r="AC101" s="2">
        <v>24.960153999999999</v>
      </c>
      <c r="AD101" s="2">
        <v>12</v>
      </c>
      <c r="AE101" s="10" t="s">
        <v>307</v>
      </c>
      <c r="AF101" s="2"/>
      <c r="AG101" s="2"/>
      <c r="AH101" s="2"/>
      <c r="AM101" s="2">
        <v>1.5</v>
      </c>
      <c r="AR101" s="2" cm="1">
        <f t="array" ref="AR101">_xlfn.IFS(Z101=$AT$3,(AF101*AP101*AH101)/1000,Z101=$AT$4,(AF101*AH101*AP101*(1-AN101))/1000)</f>
        <v>0</v>
      </c>
    </row>
    <row r="102" spans="1:44" ht="28.8" x14ac:dyDescent="0.3">
      <c r="A102" s="2">
        <v>12</v>
      </c>
      <c r="B102" s="2" t="s">
        <v>21</v>
      </c>
      <c r="C102" s="3" t="s">
        <v>169</v>
      </c>
      <c r="D102" t="s">
        <v>75</v>
      </c>
      <c r="E102" s="2" t="s">
        <v>170</v>
      </c>
      <c r="F102" s="2" t="s">
        <v>174</v>
      </c>
      <c r="G102" s="2" t="s">
        <v>78</v>
      </c>
      <c r="H102" s="2" t="s">
        <v>172</v>
      </c>
      <c r="I102" s="2" t="s">
        <v>28</v>
      </c>
      <c r="J102" s="2">
        <v>34000</v>
      </c>
      <c r="K102" s="2" t="s">
        <v>29</v>
      </c>
      <c r="L102" s="4">
        <v>46227</v>
      </c>
      <c r="M102" s="2" t="s">
        <v>30</v>
      </c>
      <c r="N102" s="2" t="s">
        <v>80</v>
      </c>
      <c r="O102" s="2">
        <v>34000</v>
      </c>
      <c r="P102" s="2">
        <v>8.3350000000000009</v>
      </c>
      <c r="Q102" s="2">
        <v>19.03</v>
      </c>
      <c r="R102" s="2">
        <v>27.364000000000001</v>
      </c>
      <c r="S102" s="2" cm="1">
        <f t="array" ref="S102">_xlfn.IFS(A102=$AT$8,STL!$S$3,A102=$AT$9,STL!$S$4,A102=$AT$10,STL!$S$5,A102=$AT$11,STL!$S$6,A102=$AT$12,STL!$S$7,A102=$AT$13,STL!$S$8,A102=$AT$14,STL!$S$9,A102=$AT$15,STL!$S$10,A102=$AT$16,STL!$S$11,A102=$AT$17,STL!$S$12,A102=$AT$18,STL!$S$13,A102=$AT$19,STL!$S$14,A102=$AT$20,STL!$S$15,A102=$AT$21,STL!$S$16,A102=$AT$22,STL!$S$17,A102=$AT$23,STL!$S$18,A102=$AT$24,STL!$S$19,A102=$AT$25,STL!$S$20,A102=$AT$26,STL!$S$21,A102=$AT$27,STL!$S$22,A102=$AT$28,STL!$S$23,A102=$AT$29,STL!$S$24,A102=$AT$30,STL!$S$25,A102=$AT$31,STL!$S$26,A102=$AT$32,STL!$S$27,A102=$AT$33,STL!$S$28,A102=$AT$34,STL!$S$29,A102=$AT$35,STL!$S$30,A102=$AT$36,STL!$S$31,A102=$AT$37,STL!$S$32,A102=$AT$38,STL!$S$33,A102=$AT$39,STL!$S$34,A102=$AT$40,STL!$S$35,A102=$AT$41,STL!$S$36,A102=$AT$42,STL!$S$37,A102=$AT$43,STL!$S$38,A102=$AT$44,STL!$S$39,A102=$AT$45,STL!$S$40,A102=$AT$46,STL!$S$41,A102=$AT$47,STL!$S$42,A102=$AT$48,STL!S143,A102=$AT$49,STL!$S$44)</f>
        <v>1214.2857142857142</v>
      </c>
      <c r="T102" s="2">
        <v>613.08500000000004</v>
      </c>
      <c r="U102" s="2">
        <v>9.9979999999999993</v>
      </c>
      <c r="V102" s="2">
        <v>623.08299999999997</v>
      </c>
      <c r="W102" s="2" t="s">
        <v>181</v>
      </c>
      <c r="X102" s="2">
        <v>0.2</v>
      </c>
      <c r="Y102" s="2" t="s">
        <v>33</v>
      </c>
      <c r="Z102" s="2" t="s">
        <v>34</v>
      </c>
      <c r="AA102" s="2" t="s">
        <v>35</v>
      </c>
      <c r="AB102" s="2">
        <v>72131.374217999997</v>
      </c>
      <c r="AC102" s="2">
        <v>72.131373999999994</v>
      </c>
      <c r="AD102" s="2">
        <v>12</v>
      </c>
      <c r="AE102" s="10" t="s">
        <v>307</v>
      </c>
      <c r="AF102" s="2"/>
      <c r="AG102" s="2"/>
      <c r="AH102" s="2"/>
      <c r="AM102" s="2">
        <v>1.5</v>
      </c>
      <c r="AR102" s="2" cm="1">
        <f t="array" ref="AR102">_xlfn.IFS(Z102=$AT$3,(AF102*AP102*AH102)/1000,Z102=$AT$4,(AF102*AH102*AP102*(1-AN102))/1000)</f>
        <v>0</v>
      </c>
    </row>
    <row r="103" spans="1:44" ht="28.8" x14ac:dyDescent="0.3">
      <c r="A103" s="2">
        <v>12</v>
      </c>
      <c r="B103" s="2" t="s">
        <v>21</v>
      </c>
      <c r="C103" s="3" t="s">
        <v>169</v>
      </c>
      <c r="D103" t="s">
        <v>75</v>
      </c>
      <c r="E103" s="2" t="s">
        <v>170</v>
      </c>
      <c r="F103" s="2" t="s">
        <v>174</v>
      </c>
      <c r="G103" s="2" t="s">
        <v>78</v>
      </c>
      <c r="H103" s="2" t="s">
        <v>172</v>
      </c>
      <c r="I103" s="2" t="s">
        <v>28</v>
      </c>
      <c r="J103" s="2">
        <v>34000</v>
      </c>
      <c r="K103" s="2" t="s">
        <v>29</v>
      </c>
      <c r="L103" s="4">
        <v>46227</v>
      </c>
      <c r="M103" s="2" t="s">
        <v>30</v>
      </c>
      <c r="N103" s="2" t="s">
        <v>80</v>
      </c>
      <c r="O103" s="2">
        <v>34000</v>
      </c>
      <c r="P103" s="2">
        <v>8.3350000000000009</v>
      </c>
      <c r="Q103" s="2">
        <v>19.03</v>
      </c>
      <c r="R103" s="2">
        <v>27.364000000000001</v>
      </c>
      <c r="S103" s="2" cm="1">
        <f t="array" ref="S103">_xlfn.IFS(A103=$AT$8,STL!$S$3,A103=$AT$9,STL!$S$4,A103=$AT$10,STL!$S$5,A103=$AT$11,STL!$S$6,A103=$AT$12,STL!$S$7,A103=$AT$13,STL!$S$8,A103=$AT$14,STL!$S$9,A103=$AT$15,STL!$S$10,A103=$AT$16,STL!$S$11,A103=$AT$17,STL!$S$12,A103=$AT$18,STL!$S$13,A103=$AT$19,STL!$S$14,A103=$AT$20,STL!$S$15,A103=$AT$21,STL!$S$16,A103=$AT$22,STL!$S$17,A103=$AT$23,STL!$S$18,A103=$AT$24,STL!$S$19,A103=$AT$25,STL!$S$20,A103=$AT$26,STL!$S$21,A103=$AT$27,STL!$S$22,A103=$AT$28,STL!$S$23,A103=$AT$29,STL!$S$24,A103=$AT$30,STL!$S$25,A103=$AT$31,STL!$S$26,A103=$AT$32,STL!$S$27,A103=$AT$33,STL!$S$28,A103=$AT$34,STL!$S$29,A103=$AT$35,STL!$S$30,A103=$AT$36,STL!$S$31,A103=$AT$37,STL!$S$32,A103=$AT$38,STL!$S$33,A103=$AT$39,STL!$S$34,A103=$AT$40,STL!$S$35,A103=$AT$41,STL!$S$36,A103=$AT$42,STL!$S$37,A103=$AT$43,STL!$S$38,A103=$AT$44,STL!$S$39,A103=$AT$45,STL!$S$40,A103=$AT$46,STL!$S$41,A103=$AT$47,STL!$S$42,A103=$AT$48,STL!S144,A103=$AT$49,STL!$S$44)</f>
        <v>1214.2857142857142</v>
      </c>
      <c r="T103" s="2">
        <v>613.08500000000004</v>
      </c>
      <c r="U103" s="2">
        <v>9.9979999999999993</v>
      </c>
      <c r="V103" s="2">
        <v>623.08299999999997</v>
      </c>
      <c r="W103" s="2" t="s">
        <v>182</v>
      </c>
      <c r="X103" s="2">
        <v>0.2</v>
      </c>
      <c r="Y103" s="2" t="s">
        <v>33</v>
      </c>
      <c r="Z103" s="2" t="s">
        <v>34</v>
      </c>
      <c r="AA103" s="2" t="s">
        <v>35</v>
      </c>
      <c r="AB103" s="2">
        <v>391.85326800000001</v>
      </c>
      <c r="AC103" s="2">
        <v>0.39185300000000001</v>
      </c>
      <c r="AD103" s="2">
        <v>12</v>
      </c>
      <c r="AE103" s="10" t="s">
        <v>307</v>
      </c>
      <c r="AF103" s="2"/>
      <c r="AG103" s="2"/>
      <c r="AH103" s="2"/>
      <c r="AM103" s="2">
        <v>1.5</v>
      </c>
      <c r="AR103" s="2" cm="1">
        <f t="array" ref="AR103">_xlfn.IFS(Z103=$AT$3,(AF103*AP103*AH103)/1000,Z103=$AT$4,(AF103*AH103*AP103*(1-AN103))/1000)</f>
        <v>0</v>
      </c>
    </row>
    <row r="104" spans="1:44" ht="43.2" x14ac:dyDescent="0.3">
      <c r="A104" s="2">
        <v>13</v>
      </c>
      <c r="B104" s="2" t="s">
        <v>21</v>
      </c>
      <c r="C104" s="3" t="s">
        <v>183</v>
      </c>
      <c r="D104" t="s">
        <v>75</v>
      </c>
      <c r="E104" s="2" t="s">
        <v>185</v>
      </c>
      <c r="F104" s="2" t="s">
        <v>186</v>
      </c>
      <c r="G104" s="2" t="s">
        <v>187</v>
      </c>
      <c r="H104" s="3" t="s">
        <v>188</v>
      </c>
      <c r="I104" s="2" t="s">
        <v>28</v>
      </c>
      <c r="J104" s="2" t="s">
        <v>189</v>
      </c>
      <c r="K104" s="2" t="s">
        <v>29</v>
      </c>
      <c r="L104" s="4">
        <v>46227</v>
      </c>
      <c r="M104" s="2" t="s">
        <v>30</v>
      </c>
      <c r="N104" s="2" t="s">
        <v>31</v>
      </c>
      <c r="O104" s="2">
        <v>134137</v>
      </c>
      <c r="P104" s="2">
        <v>8.3350000000000009</v>
      </c>
      <c r="Q104" s="2">
        <v>19.03</v>
      </c>
      <c r="R104" s="2">
        <v>27.364000000000001</v>
      </c>
      <c r="S104" s="2" cm="1">
        <f t="array" ref="S104">_xlfn.IFS(A104=$AT$8,STL!$S$3,A104=$AT$9,STL!$S$4,A104=$AT$10,STL!$S$5,A104=$AT$11,STL!$S$6,A104=$AT$12,STL!$S$7,A104=$AT$13,STL!$S$8,A104=$AT$14,STL!$S$9,A104=$AT$15,STL!$S$10,A104=$AT$16,STL!$S$11,A104=$AT$17,STL!$S$12,A104=$AT$18,STL!$S$13,A104=$AT$19,STL!$S$14,A104=$AT$20,STL!$S$15,A104=$AT$21,STL!$S$16,A104=$AT$22,STL!$S$17,A104=$AT$23,STL!$S$18,A104=$AT$24,STL!$S$19,A104=$AT$25,STL!$S$20,A104=$AT$26,STL!$S$21,A104=$AT$27,STL!$S$22,A104=$AT$28,STL!$S$23,A104=$AT$29,STL!$S$24,A104=$AT$30,STL!$S$25,A104=$AT$31,STL!$S$26,A104=$AT$32,STL!$S$27,A104=$AT$33,STL!$S$28,A104=$AT$34,STL!$S$29,A104=$AT$35,STL!$S$30,A104=$AT$36,STL!$S$31,A104=$AT$37,STL!$S$32,A104=$AT$38,STL!$S$33,A104=$AT$39,STL!$S$34,A104=$AT$40,STL!$S$35,A104=$AT$41,STL!$S$36,A104=$AT$42,STL!$S$37,A104=$AT$43,STL!$S$38,A104=$AT$44,STL!$S$39,A104=$AT$45,STL!$S$40,A104=$AT$46,STL!$S$41,A104=$AT$47,STL!$S$42,A104=$AT$48,STL!S145,A104=$AT$49,STL!$S$44)</f>
        <v>4790.6071428571431</v>
      </c>
      <c r="T104" s="2">
        <v>57.771999999999998</v>
      </c>
      <c r="U104" s="2">
        <v>4.54</v>
      </c>
      <c r="V104" s="2">
        <v>62.311999999999998</v>
      </c>
      <c r="W104" s="2" t="s">
        <v>173</v>
      </c>
      <c r="X104" s="2">
        <v>0.2</v>
      </c>
      <c r="Y104" s="2" t="s">
        <v>33</v>
      </c>
      <c r="Z104" s="2" t="s">
        <v>34</v>
      </c>
      <c r="AA104" s="2" t="s">
        <v>35</v>
      </c>
      <c r="AB104" s="2">
        <v>57769.004717999997</v>
      </c>
      <c r="AC104" s="2">
        <v>57.769005</v>
      </c>
      <c r="AD104" s="2">
        <v>13</v>
      </c>
      <c r="AE104" s="10" t="s">
        <v>307</v>
      </c>
      <c r="AF104" s="2"/>
      <c r="AG104" s="2"/>
      <c r="AH104" s="2"/>
      <c r="AM104" s="2">
        <v>1.5</v>
      </c>
      <c r="AR104" s="2" cm="1">
        <f t="array" ref="AR104">_xlfn.IFS(Z104=$AT$3,(AF104*AP104*AH104)/1000,Z104=$AT$4,(AF104*AH104*AP104*(1-AN104))/1000)</f>
        <v>0</v>
      </c>
    </row>
    <row r="105" spans="1:44" ht="43.2" x14ac:dyDescent="0.3">
      <c r="A105" s="2">
        <v>13</v>
      </c>
      <c r="B105" s="2" t="s">
        <v>21</v>
      </c>
      <c r="C105" s="3" t="s">
        <v>183</v>
      </c>
      <c r="D105" t="s">
        <v>75</v>
      </c>
      <c r="E105" s="2" t="s">
        <v>185</v>
      </c>
      <c r="F105" s="2" t="s">
        <v>190</v>
      </c>
      <c r="G105" s="2" t="s">
        <v>187</v>
      </c>
      <c r="H105" s="3" t="s">
        <v>188</v>
      </c>
      <c r="I105" s="2" t="s">
        <v>28</v>
      </c>
      <c r="J105" s="2" t="s">
        <v>189</v>
      </c>
      <c r="K105" s="2" t="s">
        <v>29</v>
      </c>
      <c r="L105" s="4">
        <v>46227</v>
      </c>
      <c r="M105" s="2" t="s">
        <v>30</v>
      </c>
      <c r="N105" s="2" t="s">
        <v>31</v>
      </c>
      <c r="O105" s="2">
        <v>134137</v>
      </c>
      <c r="P105" s="2">
        <v>8.3350000000000009</v>
      </c>
      <c r="Q105" s="2">
        <v>19.03</v>
      </c>
      <c r="R105" s="2">
        <v>27.364000000000001</v>
      </c>
      <c r="S105" s="2" cm="1">
        <f t="array" ref="S105">_xlfn.IFS(A105=$AT$8,STL!$S$3,A105=$AT$9,STL!$S$4,A105=$AT$10,STL!$S$5,A105=$AT$11,STL!$S$6,A105=$AT$12,STL!$S$7,A105=$AT$13,STL!$S$8,A105=$AT$14,STL!$S$9,A105=$AT$15,STL!$S$10,A105=$AT$16,STL!$S$11,A105=$AT$17,STL!$S$12,A105=$AT$18,STL!$S$13,A105=$AT$19,STL!$S$14,A105=$AT$20,STL!$S$15,A105=$AT$21,STL!$S$16,A105=$AT$22,STL!$S$17,A105=$AT$23,STL!$S$18,A105=$AT$24,STL!$S$19,A105=$AT$25,STL!$S$20,A105=$AT$26,STL!$S$21,A105=$AT$27,STL!$S$22,A105=$AT$28,STL!$S$23,A105=$AT$29,STL!$S$24,A105=$AT$30,STL!$S$25,A105=$AT$31,STL!$S$26,A105=$AT$32,STL!$S$27,A105=$AT$33,STL!$S$28,A105=$AT$34,STL!$S$29,A105=$AT$35,STL!$S$30,A105=$AT$36,STL!$S$31,A105=$AT$37,STL!$S$32,A105=$AT$38,STL!$S$33,A105=$AT$39,STL!$S$34,A105=$AT$40,STL!$S$35,A105=$AT$41,STL!$S$36,A105=$AT$42,STL!$S$37,A105=$AT$43,STL!$S$38,A105=$AT$44,STL!$S$39,A105=$AT$45,STL!$S$40,A105=$AT$46,STL!$S$41,A105=$AT$47,STL!$S$42,A105=$AT$48,STL!S146,A105=$AT$49,STL!$S$44)</f>
        <v>4790.6071428571431</v>
      </c>
      <c r="T105" s="2">
        <v>57.771999999999998</v>
      </c>
      <c r="U105" s="2">
        <v>4.54</v>
      </c>
      <c r="V105" s="2">
        <v>62.311999999999998</v>
      </c>
      <c r="W105" s="2" t="s">
        <v>173</v>
      </c>
      <c r="X105" s="2">
        <v>0.2</v>
      </c>
      <c r="Y105" s="2" t="s">
        <v>33</v>
      </c>
      <c r="Z105" s="2" t="s">
        <v>61</v>
      </c>
      <c r="AA105" s="2" t="s">
        <v>35</v>
      </c>
      <c r="AB105" s="2">
        <v>4537.8239130000002</v>
      </c>
      <c r="AC105" s="2">
        <v>4.5378239999999996</v>
      </c>
      <c r="AD105" s="2">
        <v>13</v>
      </c>
      <c r="AE105" s="10" t="s">
        <v>307</v>
      </c>
      <c r="AF105" s="2"/>
      <c r="AG105" s="2"/>
      <c r="AH105" s="2"/>
      <c r="AM105" s="2">
        <v>1.5</v>
      </c>
      <c r="AR105" s="2" cm="1">
        <f t="array" ref="AR105">_xlfn.IFS(Z105=$AT$3,(AF105*AP105*AH105)/1000,Z105=$AT$4,(AF105*AH105*AP105*(1-AN105))/1000)</f>
        <v>0</v>
      </c>
    </row>
    <row r="106" spans="1:44" ht="57.6" x14ac:dyDescent="0.3">
      <c r="A106" s="2">
        <v>14</v>
      </c>
      <c r="B106" s="2" t="s">
        <v>21</v>
      </c>
      <c r="C106" s="3" t="s">
        <v>183</v>
      </c>
      <c r="D106" t="s">
        <v>75</v>
      </c>
      <c r="E106" s="2" t="s">
        <v>185</v>
      </c>
      <c r="F106" s="2" t="s">
        <v>191</v>
      </c>
      <c r="G106" s="3" t="s">
        <v>188</v>
      </c>
      <c r="H106" s="3" t="s">
        <v>192</v>
      </c>
      <c r="I106" s="2">
        <v>1</v>
      </c>
      <c r="J106" s="2">
        <v>134137</v>
      </c>
      <c r="K106" s="2" t="s">
        <v>29</v>
      </c>
      <c r="L106" s="4">
        <v>46227</v>
      </c>
      <c r="M106" s="2" t="s">
        <v>30</v>
      </c>
      <c r="N106" s="2" t="s">
        <v>31</v>
      </c>
      <c r="O106" s="2">
        <v>134137</v>
      </c>
      <c r="P106" s="2">
        <v>8.3350000000000009</v>
      </c>
      <c r="Q106" s="2">
        <v>19.03</v>
      </c>
      <c r="R106" s="2">
        <v>27.364000000000001</v>
      </c>
      <c r="S106" s="2" cm="1">
        <f t="array" ref="S106">_xlfn.IFS(A106=$AT$8,STL!$S$3,A106=$AT$9,STL!$S$4,A106=$AT$10,STL!$S$5,A106=$AT$11,STL!$S$6,A106=$AT$12,STL!$S$7,A106=$AT$13,STL!$S$8,A106=$AT$14,STL!$S$9,A106=$AT$15,STL!$S$10,A106=$AT$16,STL!$S$11,A106=$AT$17,STL!$S$12,A106=$AT$18,STL!$S$13,A106=$AT$19,STL!$S$14,A106=$AT$20,STL!$S$15,A106=$AT$21,STL!$S$16,A106=$AT$22,STL!$S$17,A106=$AT$23,STL!$S$18,A106=$AT$24,STL!$S$19,A106=$AT$25,STL!$S$20,A106=$AT$26,STL!$S$21,A106=$AT$27,STL!$S$22,A106=$AT$28,STL!$S$23,A106=$AT$29,STL!$S$24,A106=$AT$30,STL!$S$25,A106=$AT$31,STL!$S$26,A106=$AT$32,STL!$S$27,A106=$AT$33,STL!$S$28,A106=$AT$34,STL!$S$29,A106=$AT$35,STL!$S$30,A106=$AT$36,STL!$S$31,A106=$AT$37,STL!$S$32,A106=$AT$38,STL!$S$33,A106=$AT$39,STL!$S$34,A106=$AT$40,STL!$S$35,A106=$AT$41,STL!$S$36,A106=$AT$42,STL!$S$37,A106=$AT$43,STL!$S$38,A106=$AT$44,STL!$S$39,A106=$AT$45,STL!$S$40,A106=$AT$46,STL!$S$41,A106=$AT$47,STL!$S$42,A106=$AT$48,STL!S147,A106=$AT$49,STL!$S$44)</f>
        <v>4790.6071428571431</v>
      </c>
      <c r="T106" s="2">
        <v>58.468000000000004</v>
      </c>
      <c r="U106" s="2">
        <v>4.5039999999999996</v>
      </c>
      <c r="V106" s="2">
        <v>62.972000000000001</v>
      </c>
      <c r="W106" s="2" t="s">
        <v>173</v>
      </c>
      <c r="X106" s="2">
        <v>0.2</v>
      </c>
      <c r="Y106" s="2" t="s">
        <v>33</v>
      </c>
      <c r="Z106" s="2" t="s">
        <v>34</v>
      </c>
      <c r="AA106" s="2" t="s">
        <v>35</v>
      </c>
      <c r="AB106" s="2">
        <v>58466.237218000002</v>
      </c>
      <c r="AC106" s="2">
        <v>58.466237</v>
      </c>
      <c r="AD106" s="2">
        <v>14</v>
      </c>
      <c r="AE106" s="10" t="s">
        <v>307</v>
      </c>
      <c r="AF106" s="2"/>
      <c r="AG106" s="2"/>
      <c r="AH106" s="2"/>
      <c r="AM106" s="2">
        <v>1.5</v>
      </c>
      <c r="AR106" s="2" cm="1">
        <f t="array" ref="AR106">_xlfn.IFS(Z106=$AT$3,(AF106*AP106*AH106)/1000,Z106=$AT$4,(AF106*AH106*AP106*(1-AN106))/1000)</f>
        <v>0</v>
      </c>
    </row>
    <row r="107" spans="1:44" ht="57.6" x14ac:dyDescent="0.3">
      <c r="A107" s="2">
        <v>14</v>
      </c>
      <c r="B107" s="2" t="s">
        <v>21</v>
      </c>
      <c r="C107" s="3" t="s">
        <v>183</v>
      </c>
      <c r="D107" t="s">
        <v>75</v>
      </c>
      <c r="E107" s="2" t="s">
        <v>185</v>
      </c>
      <c r="F107" s="2" t="s">
        <v>193</v>
      </c>
      <c r="G107" s="3" t="s">
        <v>188</v>
      </c>
      <c r="H107" s="3" t="s">
        <v>192</v>
      </c>
      <c r="I107" s="2">
        <v>1</v>
      </c>
      <c r="J107" s="2">
        <v>134137</v>
      </c>
      <c r="K107" s="2" t="s">
        <v>29</v>
      </c>
      <c r="L107" s="4">
        <v>46227</v>
      </c>
      <c r="M107" s="2" t="s">
        <v>30</v>
      </c>
      <c r="N107" s="2" t="s">
        <v>31</v>
      </c>
      <c r="O107" s="2">
        <v>134137</v>
      </c>
      <c r="P107" s="2">
        <v>8.3350000000000009</v>
      </c>
      <c r="Q107" s="2">
        <v>19.03</v>
      </c>
      <c r="R107" s="2">
        <v>27.364000000000001</v>
      </c>
      <c r="S107" s="2" cm="1">
        <f t="array" ref="S107">_xlfn.IFS(A107=$AT$8,STL!$S$3,A107=$AT$9,STL!$S$4,A107=$AT$10,STL!$S$5,A107=$AT$11,STL!$S$6,A107=$AT$12,STL!$S$7,A107=$AT$13,STL!$S$8,A107=$AT$14,STL!$S$9,A107=$AT$15,STL!$S$10,A107=$AT$16,STL!$S$11,A107=$AT$17,STL!$S$12,A107=$AT$18,STL!$S$13,A107=$AT$19,STL!$S$14,A107=$AT$20,STL!$S$15,A107=$AT$21,STL!$S$16,A107=$AT$22,STL!$S$17,A107=$AT$23,STL!$S$18,A107=$AT$24,STL!$S$19,A107=$AT$25,STL!$S$20,A107=$AT$26,STL!$S$21,A107=$AT$27,STL!$S$22,A107=$AT$28,STL!$S$23,A107=$AT$29,STL!$S$24,A107=$AT$30,STL!$S$25,A107=$AT$31,STL!$S$26,A107=$AT$32,STL!$S$27,A107=$AT$33,STL!$S$28,A107=$AT$34,STL!$S$29,A107=$AT$35,STL!$S$30,A107=$AT$36,STL!$S$31,A107=$AT$37,STL!$S$32,A107=$AT$38,STL!$S$33,A107=$AT$39,STL!$S$34,A107=$AT$40,STL!$S$35,A107=$AT$41,STL!$S$36,A107=$AT$42,STL!$S$37,A107=$AT$43,STL!$S$38,A107=$AT$44,STL!$S$39,A107=$AT$45,STL!$S$40,A107=$AT$46,STL!$S$41,A107=$AT$47,STL!$S$42,A107=$AT$48,STL!S148,A107=$AT$49,STL!$S$44)</f>
        <v>4790.6071428571431</v>
      </c>
      <c r="T107" s="2">
        <v>58.468000000000004</v>
      </c>
      <c r="U107" s="2">
        <v>4.5039999999999996</v>
      </c>
      <c r="V107" s="2">
        <v>62.972000000000001</v>
      </c>
      <c r="W107" s="2" t="s">
        <v>173</v>
      </c>
      <c r="X107" s="2">
        <v>0.2</v>
      </c>
      <c r="Y107" s="2" t="s">
        <v>33</v>
      </c>
      <c r="Z107" s="2" t="s">
        <v>61</v>
      </c>
      <c r="AA107" s="2" t="s">
        <v>35</v>
      </c>
      <c r="AB107" s="2">
        <v>4501.8745170000002</v>
      </c>
      <c r="AC107" s="2">
        <v>4.5018750000000001</v>
      </c>
      <c r="AD107" s="2">
        <v>14</v>
      </c>
      <c r="AE107" s="10" t="s">
        <v>307</v>
      </c>
      <c r="AF107" s="2"/>
      <c r="AG107" s="2"/>
      <c r="AH107" s="2"/>
      <c r="AM107" s="2">
        <v>1.5</v>
      </c>
      <c r="AR107" s="2" cm="1">
        <f t="array" ref="AR107">_xlfn.IFS(Z107=$AT$3,(AF107*AP107*AH107)/1000,Z107=$AT$4,(AF107*AH107*AP107*(1-AN107))/1000)</f>
        <v>0</v>
      </c>
    </row>
    <row r="108" spans="1:44" ht="57.6" x14ac:dyDescent="0.3">
      <c r="A108" s="2">
        <v>15</v>
      </c>
      <c r="B108" s="2" t="s">
        <v>21</v>
      </c>
      <c r="C108" s="3" t="s">
        <v>183</v>
      </c>
      <c r="D108" t="s">
        <v>184</v>
      </c>
      <c r="E108" s="3" t="s">
        <v>194</v>
      </c>
      <c r="F108" s="2" t="s">
        <v>195</v>
      </c>
      <c r="G108" s="3" t="s">
        <v>188</v>
      </c>
      <c r="H108" s="3" t="s">
        <v>192</v>
      </c>
      <c r="I108" s="2" t="s">
        <v>28</v>
      </c>
      <c r="J108" s="2" t="s">
        <v>196</v>
      </c>
      <c r="K108" s="2" t="s">
        <v>29</v>
      </c>
      <c r="L108" s="4">
        <v>46227</v>
      </c>
      <c r="M108" s="2" t="s">
        <v>30</v>
      </c>
      <c r="N108" s="2" t="s">
        <v>31</v>
      </c>
      <c r="O108" s="2">
        <v>50000</v>
      </c>
      <c r="P108" s="2">
        <v>8.3350000000000009</v>
      </c>
      <c r="Q108" s="2">
        <v>19.03</v>
      </c>
      <c r="R108" s="2">
        <v>27.364000000000001</v>
      </c>
      <c r="S108" s="2" cm="1">
        <f t="array" ref="S108">_xlfn.IFS(A108=$AT$8,STL!$S$3,A108=$AT$9,STL!$S$4,A108=$AT$10,STL!$S$5,A108=$AT$11,STL!$S$6,A108=$AT$12,STL!$S$7,A108=$AT$13,STL!$S$8,A108=$AT$14,STL!$S$9,A108=$AT$15,STL!$S$10,A108=$AT$16,STL!$S$11,A108=$AT$17,STL!$S$12,A108=$AT$18,STL!$S$13,A108=$AT$19,STL!$S$14,A108=$AT$20,STL!$S$15,A108=$AT$21,STL!$S$16,A108=$AT$22,STL!$S$17,A108=$AT$23,STL!$S$18,A108=$AT$24,STL!$S$19,A108=$AT$25,STL!$S$20,A108=$AT$26,STL!$S$21,A108=$AT$27,STL!$S$22,A108=$AT$28,STL!$S$23,A108=$AT$29,STL!$S$24,A108=$AT$30,STL!$S$25,A108=$AT$31,STL!$S$26,A108=$AT$32,STL!$S$27,A108=$AT$33,STL!$S$28,A108=$AT$34,STL!$S$29,A108=$AT$35,STL!$S$30,A108=$AT$36,STL!$S$31,A108=$AT$37,STL!$S$32,A108=$AT$38,STL!$S$33,A108=$AT$39,STL!$S$34,A108=$AT$40,STL!$S$35,A108=$AT$41,STL!$S$36,A108=$AT$42,STL!$S$37,A108=$AT$43,STL!$S$38,A108=$AT$44,STL!$S$39,A108=$AT$45,STL!$S$40,A108=$AT$46,STL!$S$41,A108=$AT$47,STL!$S$42,A108=$AT$48,STL!S149,A108=$AT$49,STL!$S$44)</f>
        <v>1785.7142857142858</v>
      </c>
      <c r="T108" s="2">
        <v>49.21</v>
      </c>
      <c r="U108" s="2">
        <v>4.5039999999999996</v>
      </c>
      <c r="V108" s="2">
        <v>53.713999999999999</v>
      </c>
      <c r="W108" s="2" t="s">
        <v>173</v>
      </c>
      <c r="X108" s="2">
        <v>0.2</v>
      </c>
      <c r="Y108" s="2" t="s">
        <v>33</v>
      </c>
      <c r="Z108" s="2" t="s">
        <v>34</v>
      </c>
      <c r="AA108" s="2" t="s">
        <v>35</v>
      </c>
      <c r="AB108" s="2">
        <v>49212.624799999998</v>
      </c>
      <c r="AC108" s="2">
        <v>49.212625000000003</v>
      </c>
      <c r="AD108" s="2">
        <v>15</v>
      </c>
      <c r="AE108" s="10" t="s">
        <v>307</v>
      </c>
      <c r="AF108" s="2"/>
      <c r="AG108" s="2"/>
      <c r="AH108" s="2"/>
      <c r="AM108" s="2">
        <v>1.5</v>
      </c>
      <c r="AR108" s="2" cm="1">
        <f t="array" ref="AR108">_xlfn.IFS(Z108=$AT$3,(AF108*AP108*AH108)/1000,Z108=$AT$4,(AF108*AH108*AP108*(1-AN108))/1000)</f>
        <v>0</v>
      </c>
    </row>
    <row r="109" spans="1:44" ht="57.6" x14ac:dyDescent="0.3">
      <c r="A109" s="2">
        <v>15</v>
      </c>
      <c r="B109" s="2" t="s">
        <v>21</v>
      </c>
      <c r="C109" s="3" t="s">
        <v>183</v>
      </c>
      <c r="D109" t="s">
        <v>184</v>
      </c>
      <c r="E109" s="3" t="s">
        <v>194</v>
      </c>
      <c r="F109" s="2" t="s">
        <v>197</v>
      </c>
      <c r="G109" s="3" t="s">
        <v>188</v>
      </c>
      <c r="H109" s="3" t="s">
        <v>192</v>
      </c>
      <c r="I109" s="2" t="s">
        <v>28</v>
      </c>
      <c r="J109" s="2" t="s">
        <v>196</v>
      </c>
      <c r="K109" s="2" t="s">
        <v>29</v>
      </c>
      <c r="L109" s="4">
        <v>46227</v>
      </c>
      <c r="M109" s="2" t="s">
        <v>30</v>
      </c>
      <c r="N109" s="2" t="s">
        <v>31</v>
      </c>
      <c r="O109" s="2">
        <v>50000</v>
      </c>
      <c r="P109" s="2">
        <v>8.3350000000000009</v>
      </c>
      <c r="Q109" s="2">
        <v>19.03</v>
      </c>
      <c r="R109" s="2">
        <v>27.364000000000001</v>
      </c>
      <c r="S109" s="2" cm="1">
        <f t="array" ref="S109">_xlfn.IFS(A109=$AT$8,STL!$S$3,A109=$AT$9,STL!$S$4,A109=$AT$10,STL!$S$5,A109=$AT$11,STL!$S$6,A109=$AT$12,STL!$S$7,A109=$AT$13,STL!$S$8,A109=$AT$14,STL!$S$9,A109=$AT$15,STL!$S$10,A109=$AT$16,STL!$S$11,A109=$AT$17,STL!$S$12,A109=$AT$18,STL!$S$13,A109=$AT$19,STL!$S$14,A109=$AT$20,STL!$S$15,A109=$AT$21,STL!$S$16,A109=$AT$22,STL!$S$17,A109=$AT$23,STL!$S$18,A109=$AT$24,STL!$S$19,A109=$AT$25,STL!$S$20,A109=$AT$26,STL!$S$21,A109=$AT$27,STL!$S$22,A109=$AT$28,STL!$S$23,A109=$AT$29,STL!$S$24,A109=$AT$30,STL!$S$25,A109=$AT$31,STL!$S$26,A109=$AT$32,STL!$S$27,A109=$AT$33,STL!$S$28,A109=$AT$34,STL!$S$29,A109=$AT$35,STL!$S$30,A109=$AT$36,STL!$S$31,A109=$AT$37,STL!$S$32,A109=$AT$38,STL!$S$33,A109=$AT$39,STL!$S$34,A109=$AT$40,STL!$S$35,A109=$AT$41,STL!$S$36,A109=$AT$42,STL!$S$37,A109=$AT$43,STL!$S$38,A109=$AT$44,STL!$S$39,A109=$AT$45,STL!$S$40,A109=$AT$46,STL!$S$41,A109=$AT$47,STL!$S$42,A109=$AT$48,STL!S150,A109=$AT$49,STL!$S$44)</f>
        <v>1785.7142857142858</v>
      </c>
      <c r="T109" s="2">
        <v>49.21</v>
      </c>
      <c r="U109" s="2">
        <v>4.5039999999999996</v>
      </c>
      <c r="V109" s="2">
        <v>53.713999999999999</v>
      </c>
      <c r="W109" s="2" t="s">
        <v>173</v>
      </c>
      <c r="X109" s="2">
        <v>0.2</v>
      </c>
      <c r="Y109" s="2" t="s">
        <v>33</v>
      </c>
      <c r="Z109" s="2" t="s">
        <v>61</v>
      </c>
      <c r="AA109" s="2" t="s">
        <v>35</v>
      </c>
      <c r="AB109" s="2">
        <v>4501.8745170000002</v>
      </c>
      <c r="AC109" s="2">
        <v>4.5018750000000001</v>
      </c>
      <c r="AD109" s="2">
        <v>15</v>
      </c>
      <c r="AE109" s="10" t="s">
        <v>307</v>
      </c>
      <c r="AF109" s="2"/>
      <c r="AG109" s="2"/>
      <c r="AH109" s="2"/>
      <c r="AM109" s="2">
        <v>1.5</v>
      </c>
      <c r="AR109" s="2" cm="1">
        <f t="array" ref="AR109">_xlfn.IFS(Z109=$AT$3,(AF109*AP109*AH109)/1000,Z109=$AT$4,(AF109*AH109*AP109*(1-AN109))/1000)</f>
        <v>0</v>
      </c>
    </row>
    <row r="110" spans="1:44" ht="28.8" x14ac:dyDescent="0.3">
      <c r="A110" s="2">
        <v>16</v>
      </c>
      <c r="B110" s="2" t="s">
        <v>21</v>
      </c>
      <c r="C110" s="3" t="s">
        <v>183</v>
      </c>
      <c r="D110" t="s">
        <v>184</v>
      </c>
      <c r="E110" s="2" t="s">
        <v>185</v>
      </c>
      <c r="F110" s="2" t="s">
        <v>198</v>
      </c>
      <c r="G110" s="3" t="s">
        <v>188</v>
      </c>
      <c r="H110" s="2" t="s">
        <v>199</v>
      </c>
      <c r="I110" s="2" t="s">
        <v>28</v>
      </c>
      <c r="J110" s="2">
        <v>134137</v>
      </c>
      <c r="K110" s="2" t="s">
        <v>29</v>
      </c>
      <c r="L110" s="4">
        <v>46227</v>
      </c>
      <c r="M110" s="2" t="s">
        <v>30</v>
      </c>
      <c r="N110" s="2" t="s">
        <v>31</v>
      </c>
      <c r="O110" s="2">
        <v>134137</v>
      </c>
      <c r="P110" s="2">
        <v>8.3350000000000009</v>
      </c>
      <c r="Q110" s="2">
        <v>19.03</v>
      </c>
      <c r="R110" s="2">
        <v>27.364000000000001</v>
      </c>
      <c r="S110" s="2" cm="1">
        <f t="array" ref="S110">_xlfn.IFS(A110=$AT$8,STL!$S$3,A110=$AT$9,STL!$S$4,A110=$AT$10,STL!$S$5,A110=$AT$11,STL!$S$6,A110=$AT$12,STL!$S$7,A110=$AT$13,STL!$S$8,A110=$AT$14,STL!$S$9,A110=$AT$15,STL!$S$10,A110=$AT$16,STL!$S$11,A110=$AT$17,STL!$S$12,A110=$AT$18,STL!$S$13,A110=$AT$19,STL!$S$14,A110=$AT$20,STL!$S$15,A110=$AT$21,STL!$S$16,A110=$AT$22,STL!$S$17,A110=$AT$23,STL!$S$18,A110=$AT$24,STL!$S$19,A110=$AT$25,STL!$S$20,A110=$AT$26,STL!$S$21,A110=$AT$27,STL!$S$22,A110=$AT$28,STL!$S$23,A110=$AT$29,STL!$S$24,A110=$AT$30,STL!$S$25,A110=$AT$31,STL!$S$26,A110=$AT$32,STL!$S$27,A110=$AT$33,STL!$S$28,A110=$AT$34,STL!$S$29,A110=$AT$35,STL!$S$30,A110=$AT$36,STL!$S$31,A110=$AT$37,STL!$S$32,A110=$AT$38,STL!$S$33,A110=$AT$39,STL!$S$34,A110=$AT$40,STL!$S$35,A110=$AT$41,STL!$S$36,A110=$AT$42,STL!$S$37,A110=$AT$43,STL!$S$38,A110=$AT$44,STL!$S$39,A110=$AT$45,STL!$S$40,A110=$AT$46,STL!$S$41,A110=$AT$47,STL!$S$42,A110=$AT$48,STL!S151,A110=$AT$49,STL!$S$44)</f>
        <v>4790.6071428571431</v>
      </c>
      <c r="T110" s="2">
        <v>59.976999999999997</v>
      </c>
      <c r="U110" s="2">
        <v>4.5039999999999996</v>
      </c>
      <c r="V110" s="2">
        <v>64.480999999999995</v>
      </c>
      <c r="W110" s="2" t="s">
        <v>173</v>
      </c>
      <c r="X110" s="2">
        <v>0.2</v>
      </c>
      <c r="Y110" s="2" t="s">
        <v>33</v>
      </c>
      <c r="Z110" s="2" t="s">
        <v>34</v>
      </c>
      <c r="AA110" s="2" t="s">
        <v>35</v>
      </c>
      <c r="AB110" s="2">
        <v>58664.078777000002</v>
      </c>
      <c r="AC110" s="2">
        <v>58.664079000000001</v>
      </c>
      <c r="AD110" s="2">
        <v>16</v>
      </c>
      <c r="AE110" s="10" t="s">
        <v>307</v>
      </c>
      <c r="AF110" s="2"/>
      <c r="AG110" s="2"/>
      <c r="AH110" s="2"/>
      <c r="AM110" s="2">
        <v>1.5</v>
      </c>
      <c r="AR110" s="2" cm="1">
        <f t="array" ref="AR110">_xlfn.IFS(Z110=$AT$3,(AF110*AP110*AH110)/1000,Z110=$AT$4,(AF110*AH110*AP110*(1-AN110))/1000)</f>
        <v>0</v>
      </c>
    </row>
    <row r="111" spans="1:44" ht="28.8" x14ac:dyDescent="0.3">
      <c r="A111" s="2">
        <v>16</v>
      </c>
      <c r="B111" s="2" t="s">
        <v>21</v>
      </c>
      <c r="C111" s="3" t="s">
        <v>183</v>
      </c>
      <c r="D111" t="s">
        <v>184</v>
      </c>
      <c r="E111" s="2" t="s">
        <v>185</v>
      </c>
      <c r="F111" s="2" t="s">
        <v>200</v>
      </c>
      <c r="G111" s="3" t="s">
        <v>188</v>
      </c>
      <c r="H111" s="2" t="s">
        <v>199</v>
      </c>
      <c r="I111" s="2" t="s">
        <v>28</v>
      </c>
      <c r="J111" s="2">
        <v>134137</v>
      </c>
      <c r="K111" s="2" t="s">
        <v>29</v>
      </c>
      <c r="L111" s="4">
        <v>46227</v>
      </c>
      <c r="M111" s="2" t="s">
        <v>30</v>
      </c>
      <c r="N111" s="2" t="s">
        <v>31</v>
      </c>
      <c r="O111" s="2">
        <v>134137</v>
      </c>
      <c r="P111" s="2">
        <v>8.3350000000000009</v>
      </c>
      <c r="Q111" s="2">
        <v>19.03</v>
      </c>
      <c r="R111" s="2">
        <v>27.364000000000001</v>
      </c>
      <c r="S111" s="2" cm="1">
        <f t="array" ref="S111">_xlfn.IFS(A111=$AT$8,STL!$S$3,A111=$AT$9,STL!$S$4,A111=$AT$10,STL!$S$5,A111=$AT$11,STL!$S$6,A111=$AT$12,STL!$S$7,A111=$AT$13,STL!$S$8,A111=$AT$14,STL!$S$9,A111=$AT$15,STL!$S$10,A111=$AT$16,STL!$S$11,A111=$AT$17,STL!$S$12,A111=$AT$18,STL!$S$13,A111=$AT$19,STL!$S$14,A111=$AT$20,STL!$S$15,A111=$AT$21,STL!$S$16,A111=$AT$22,STL!$S$17,A111=$AT$23,STL!$S$18,A111=$AT$24,STL!$S$19,A111=$AT$25,STL!$S$20,A111=$AT$26,STL!$S$21,A111=$AT$27,STL!$S$22,A111=$AT$28,STL!$S$23,A111=$AT$29,STL!$S$24,A111=$AT$30,STL!$S$25,A111=$AT$31,STL!$S$26,A111=$AT$32,STL!$S$27,A111=$AT$33,STL!$S$28,A111=$AT$34,STL!$S$29,A111=$AT$35,STL!$S$30,A111=$AT$36,STL!$S$31,A111=$AT$37,STL!$S$32,A111=$AT$38,STL!$S$33,A111=$AT$39,STL!$S$34,A111=$AT$40,STL!$S$35,A111=$AT$41,STL!$S$36,A111=$AT$42,STL!$S$37,A111=$AT$43,STL!$S$38,A111=$AT$44,STL!$S$39,A111=$AT$45,STL!$S$40,A111=$AT$46,STL!$S$41,A111=$AT$47,STL!$S$42,A111=$AT$48,STL!S152,A111=$AT$49,STL!$S$44)</f>
        <v>4790.6071428571431</v>
      </c>
      <c r="T111" s="2">
        <v>59.976999999999997</v>
      </c>
      <c r="U111" s="2">
        <v>4.5039999999999996</v>
      </c>
      <c r="V111" s="2">
        <v>64.480999999999995</v>
      </c>
      <c r="W111" s="2" t="s">
        <v>173</v>
      </c>
      <c r="X111" s="2">
        <v>0.2</v>
      </c>
      <c r="Y111" s="2" t="s">
        <v>33</v>
      </c>
      <c r="Z111" s="2" t="s">
        <v>61</v>
      </c>
      <c r="AA111" s="2" t="s">
        <v>35</v>
      </c>
      <c r="AB111" s="2">
        <v>4501.8745170000002</v>
      </c>
      <c r="AC111" s="2">
        <v>4.5018750000000001</v>
      </c>
      <c r="AD111" s="2">
        <v>16</v>
      </c>
      <c r="AE111" s="10" t="s">
        <v>307</v>
      </c>
      <c r="AF111" s="2"/>
      <c r="AG111" s="2"/>
      <c r="AH111" s="2"/>
      <c r="AM111" s="2">
        <v>1.5</v>
      </c>
      <c r="AR111" s="2" cm="1">
        <f t="array" ref="AR111">_xlfn.IFS(Z111=$AT$3,(AF111*AP111*AH111)/1000,Z111=$AT$4,(AF111*AH111*AP111*(1-AN111))/1000)</f>
        <v>0</v>
      </c>
    </row>
    <row r="112" spans="1:44" ht="28.8" x14ac:dyDescent="0.3">
      <c r="A112" s="2">
        <v>17</v>
      </c>
      <c r="B112" s="2" t="s">
        <v>21</v>
      </c>
      <c r="C112" s="3" t="s">
        <v>183</v>
      </c>
      <c r="D112" t="s">
        <v>184</v>
      </c>
      <c r="E112" s="2" t="s">
        <v>185</v>
      </c>
      <c r="F112" s="2" t="s">
        <v>201</v>
      </c>
      <c r="G112" s="3" t="s">
        <v>188</v>
      </c>
      <c r="H112" s="2" t="s">
        <v>202</v>
      </c>
      <c r="I112" s="2" t="s">
        <v>28</v>
      </c>
      <c r="J112" s="2">
        <v>134137</v>
      </c>
      <c r="K112" s="2" t="s">
        <v>29</v>
      </c>
      <c r="L112" s="4">
        <v>46227</v>
      </c>
      <c r="M112" s="2" t="s">
        <v>30</v>
      </c>
      <c r="N112" s="2" t="s">
        <v>31</v>
      </c>
      <c r="O112" s="2">
        <v>134137</v>
      </c>
      <c r="P112" s="2">
        <v>8.3350000000000009</v>
      </c>
      <c r="Q112" s="2">
        <v>19.03</v>
      </c>
      <c r="R112" s="2">
        <v>27.364000000000001</v>
      </c>
      <c r="S112" s="2" cm="1">
        <f t="array" ref="S112">_xlfn.IFS(A112=$AT$8,STL!$S$3,A112=$AT$9,STL!$S$4,A112=$AT$10,STL!$S$5,A112=$AT$11,STL!$S$6,A112=$AT$12,STL!$S$7,A112=$AT$13,STL!$S$8,A112=$AT$14,STL!$S$9,A112=$AT$15,STL!$S$10,A112=$AT$16,STL!$S$11,A112=$AT$17,STL!$S$12,A112=$AT$18,STL!$S$13,A112=$AT$19,STL!$S$14,A112=$AT$20,STL!$S$15,A112=$AT$21,STL!$S$16,A112=$AT$22,STL!$S$17,A112=$AT$23,STL!$S$18,A112=$AT$24,STL!$S$19,A112=$AT$25,STL!$S$20,A112=$AT$26,STL!$S$21,A112=$AT$27,STL!$S$22,A112=$AT$28,STL!$S$23,A112=$AT$29,STL!$S$24,A112=$AT$30,STL!$S$25,A112=$AT$31,STL!$S$26,A112=$AT$32,STL!$S$27,A112=$AT$33,STL!$S$28,A112=$AT$34,STL!$S$29,A112=$AT$35,STL!$S$30,A112=$AT$36,STL!$S$31,A112=$AT$37,STL!$S$32,A112=$AT$38,STL!$S$33,A112=$AT$39,STL!$S$34,A112=$AT$40,STL!$S$35,A112=$AT$41,STL!$S$36,A112=$AT$42,STL!$S$37,A112=$AT$43,STL!$S$38,A112=$AT$44,STL!$S$39,A112=$AT$45,STL!$S$40,A112=$AT$46,STL!$S$41,A112=$AT$47,STL!$S$42,A112=$AT$48,STL!S153,A112=$AT$49,STL!$S$44)</f>
        <v>4790.6071428571431</v>
      </c>
      <c r="T112" s="2">
        <v>12.856999999999999</v>
      </c>
      <c r="U112" s="2">
        <v>5.8890000000000002</v>
      </c>
      <c r="V112" s="2">
        <v>18.745999999999999</v>
      </c>
      <c r="W112" s="2" t="s">
        <v>173</v>
      </c>
      <c r="X112" s="2">
        <v>0.2</v>
      </c>
      <c r="Y112" s="2" t="s">
        <v>33</v>
      </c>
      <c r="Z112" s="2" t="s">
        <v>34</v>
      </c>
      <c r="AA112" s="2" t="s">
        <v>35</v>
      </c>
      <c r="AB112" s="2">
        <v>12858.350874</v>
      </c>
      <c r="AC112" s="2">
        <v>12.858351000000001</v>
      </c>
      <c r="AD112" s="2">
        <v>17</v>
      </c>
      <c r="AE112" s="10" t="s">
        <v>307</v>
      </c>
      <c r="AF112" s="2"/>
      <c r="AG112" s="2"/>
      <c r="AH112" s="2"/>
      <c r="AM112" s="2">
        <v>1.5</v>
      </c>
      <c r="AR112" s="2" cm="1">
        <f t="array" ref="AR112">_xlfn.IFS(Z112=$AT$3,(AF112*AP112*AH112)/1000,Z112=$AT$4,(AF112*AH112*AP112*(1-AN112))/1000)</f>
        <v>0</v>
      </c>
    </row>
    <row r="113" spans="1:44" ht="28.8" x14ac:dyDescent="0.3">
      <c r="A113" s="2">
        <v>17</v>
      </c>
      <c r="B113" s="2" t="s">
        <v>21</v>
      </c>
      <c r="C113" s="3" t="s">
        <v>183</v>
      </c>
      <c r="D113" t="s">
        <v>184</v>
      </c>
      <c r="E113" s="2" t="s">
        <v>185</v>
      </c>
      <c r="F113" s="2" t="s">
        <v>203</v>
      </c>
      <c r="G113" s="3" t="s">
        <v>188</v>
      </c>
      <c r="H113" s="2" t="s">
        <v>202</v>
      </c>
      <c r="I113" s="2" t="s">
        <v>28</v>
      </c>
      <c r="J113" s="2">
        <v>134137</v>
      </c>
      <c r="K113" s="2" t="s">
        <v>29</v>
      </c>
      <c r="L113" s="4">
        <v>46227</v>
      </c>
      <c r="M113" s="2" t="s">
        <v>30</v>
      </c>
      <c r="N113" s="2" t="s">
        <v>31</v>
      </c>
      <c r="O113" s="2">
        <v>134137</v>
      </c>
      <c r="P113" s="2">
        <v>8.3350000000000009</v>
      </c>
      <c r="Q113" s="2">
        <v>19.03</v>
      </c>
      <c r="R113" s="2">
        <v>27.364000000000001</v>
      </c>
      <c r="S113" s="2" cm="1">
        <f t="array" ref="S113">_xlfn.IFS(A113=$AT$8,STL!$S$3,A113=$AT$9,STL!$S$4,A113=$AT$10,STL!$S$5,A113=$AT$11,STL!$S$6,A113=$AT$12,STL!$S$7,A113=$AT$13,STL!$S$8,A113=$AT$14,STL!$S$9,A113=$AT$15,STL!$S$10,A113=$AT$16,STL!$S$11,A113=$AT$17,STL!$S$12,A113=$AT$18,STL!$S$13,A113=$AT$19,STL!$S$14,A113=$AT$20,STL!$S$15,A113=$AT$21,STL!$S$16,A113=$AT$22,STL!$S$17,A113=$AT$23,STL!$S$18,A113=$AT$24,STL!$S$19,A113=$AT$25,STL!$S$20,A113=$AT$26,STL!$S$21,A113=$AT$27,STL!$S$22,A113=$AT$28,STL!$S$23,A113=$AT$29,STL!$S$24,A113=$AT$30,STL!$S$25,A113=$AT$31,STL!$S$26,A113=$AT$32,STL!$S$27,A113=$AT$33,STL!$S$28,A113=$AT$34,STL!$S$29,A113=$AT$35,STL!$S$30,A113=$AT$36,STL!$S$31,A113=$AT$37,STL!$S$32,A113=$AT$38,STL!$S$33,A113=$AT$39,STL!$S$34,A113=$AT$40,STL!$S$35,A113=$AT$41,STL!$S$36,A113=$AT$42,STL!$S$37,A113=$AT$43,STL!$S$38,A113=$AT$44,STL!$S$39,A113=$AT$45,STL!$S$40,A113=$AT$46,STL!$S$41,A113=$AT$47,STL!$S$42,A113=$AT$48,STL!S154,A113=$AT$49,STL!$S$44)</f>
        <v>4790.6071428571431</v>
      </c>
      <c r="T113" s="2">
        <v>12.856999999999999</v>
      </c>
      <c r="U113" s="2">
        <v>5.8890000000000002</v>
      </c>
      <c r="V113" s="2">
        <v>18.745999999999999</v>
      </c>
      <c r="W113" s="2" t="s">
        <v>173</v>
      </c>
      <c r="X113" s="2">
        <v>0.2</v>
      </c>
      <c r="Y113" s="2" t="s">
        <v>33</v>
      </c>
      <c r="Z113" s="2" t="s">
        <v>61</v>
      </c>
      <c r="AA113" s="2" t="s">
        <v>35</v>
      </c>
      <c r="AB113" s="2">
        <v>5885.5135780000001</v>
      </c>
      <c r="AC113" s="2">
        <v>5.8855139999999997</v>
      </c>
      <c r="AD113" s="2">
        <v>17</v>
      </c>
      <c r="AE113" s="10" t="s">
        <v>307</v>
      </c>
      <c r="AF113" s="2"/>
      <c r="AG113" s="2"/>
      <c r="AH113" s="2"/>
      <c r="AM113" s="2">
        <v>1.5</v>
      </c>
      <c r="AR113" s="2" cm="1">
        <f t="array" ref="AR113">_xlfn.IFS(Z113=$AT$3,(AF113*AP113*AH113)/1000,Z113=$AT$4,(AF113*AH113*AP113*(1-AN113))/1000)</f>
        <v>0</v>
      </c>
    </row>
    <row r="114" spans="1:44" ht="57.6" x14ac:dyDescent="0.3">
      <c r="A114" s="2">
        <v>18</v>
      </c>
      <c r="B114" s="2" t="s">
        <v>21</v>
      </c>
      <c r="C114" s="3" t="s">
        <v>183</v>
      </c>
      <c r="D114" t="s">
        <v>184</v>
      </c>
      <c r="E114" s="2" t="s">
        <v>185</v>
      </c>
      <c r="F114" s="2" t="s">
        <v>204</v>
      </c>
      <c r="G114" s="3" t="s">
        <v>188</v>
      </c>
      <c r="H114" s="3" t="s">
        <v>205</v>
      </c>
      <c r="I114" s="2" t="s">
        <v>28</v>
      </c>
      <c r="J114" s="2">
        <v>134137</v>
      </c>
      <c r="K114" s="2" t="s">
        <v>29</v>
      </c>
      <c r="L114" s="4">
        <v>46227</v>
      </c>
      <c r="M114" s="2" t="s">
        <v>30</v>
      </c>
      <c r="N114" s="2" t="s">
        <v>31</v>
      </c>
      <c r="O114" s="2">
        <v>134137</v>
      </c>
      <c r="P114" s="2">
        <v>8.3350000000000009</v>
      </c>
      <c r="Q114" s="2">
        <v>19.03</v>
      </c>
      <c r="R114" s="2">
        <v>27.364000000000001</v>
      </c>
      <c r="S114" s="2" cm="1">
        <f t="array" ref="S114">_xlfn.IFS(A114=$AT$8,STL!$S$3,A114=$AT$9,STL!$S$4,A114=$AT$10,STL!$S$5,A114=$AT$11,STL!$S$6,A114=$AT$12,STL!$S$7,A114=$AT$13,STL!$S$8,A114=$AT$14,STL!$S$9,A114=$AT$15,STL!$S$10,A114=$AT$16,STL!$S$11,A114=$AT$17,STL!$S$12,A114=$AT$18,STL!$S$13,A114=$AT$19,STL!$S$14,A114=$AT$20,STL!$S$15,A114=$AT$21,STL!$S$16,A114=$AT$22,STL!$S$17,A114=$AT$23,STL!$S$18,A114=$AT$24,STL!$S$19,A114=$AT$25,STL!$S$20,A114=$AT$26,STL!$S$21,A114=$AT$27,STL!$S$22,A114=$AT$28,STL!$S$23,A114=$AT$29,STL!$S$24,A114=$AT$30,STL!$S$25,A114=$AT$31,STL!$S$26,A114=$AT$32,STL!$S$27,A114=$AT$33,STL!$S$28,A114=$AT$34,STL!$S$29,A114=$AT$35,STL!$S$30,A114=$AT$36,STL!$S$31,A114=$AT$37,STL!$S$32,A114=$AT$38,STL!$S$33,A114=$AT$39,STL!$S$34,A114=$AT$40,STL!$S$35,A114=$AT$41,STL!$S$36,A114=$AT$42,STL!$S$37,A114=$AT$43,STL!$S$38,A114=$AT$44,STL!$S$39,A114=$AT$45,STL!$S$40,A114=$AT$46,STL!$S$41,A114=$AT$47,STL!$S$42,A114=$AT$48,STL!S155,A114=$AT$49,STL!$S$44)</f>
        <v>4790.6071428571431</v>
      </c>
      <c r="T114" s="2">
        <v>0.247</v>
      </c>
      <c r="U114" s="2">
        <v>4.2149999999999999</v>
      </c>
      <c r="V114" s="2">
        <v>4.4619999999999997</v>
      </c>
      <c r="W114" s="2" t="s">
        <v>173</v>
      </c>
      <c r="X114" s="2">
        <v>0.2</v>
      </c>
      <c r="Y114" s="2" t="s">
        <v>33</v>
      </c>
      <c r="Z114" s="2" t="s">
        <v>34</v>
      </c>
      <c r="AA114" s="2" t="s">
        <v>35</v>
      </c>
      <c r="AB114" s="2">
        <v>247.12689800000001</v>
      </c>
      <c r="AC114" s="2">
        <v>0.24712700000000001</v>
      </c>
      <c r="AD114" s="2">
        <v>18</v>
      </c>
      <c r="AE114" s="10" t="s">
        <v>307</v>
      </c>
      <c r="AF114" s="2"/>
      <c r="AG114" s="2"/>
      <c r="AH114" s="2"/>
      <c r="AM114" s="2">
        <v>1.5</v>
      </c>
      <c r="AR114" s="2" cm="1">
        <f t="array" ref="AR114">_xlfn.IFS(Z114=$AT$3,(AF114*AP114*AH114)/1000,Z114=$AT$4,(AF114*AH114*AP114*(1-AN114))/1000)</f>
        <v>0</v>
      </c>
    </row>
    <row r="115" spans="1:44" ht="57.6" x14ac:dyDescent="0.3">
      <c r="A115" s="2">
        <v>18</v>
      </c>
      <c r="B115" s="2" t="s">
        <v>21</v>
      </c>
      <c r="C115" s="3" t="s">
        <v>183</v>
      </c>
      <c r="D115" t="s">
        <v>184</v>
      </c>
      <c r="E115" s="2" t="s">
        <v>185</v>
      </c>
      <c r="F115" s="2" t="s">
        <v>206</v>
      </c>
      <c r="G115" s="3" t="s">
        <v>188</v>
      </c>
      <c r="H115" s="3" t="s">
        <v>205</v>
      </c>
      <c r="I115" s="2" t="s">
        <v>28</v>
      </c>
      <c r="J115" s="2">
        <v>134137</v>
      </c>
      <c r="K115" s="2" t="s">
        <v>29</v>
      </c>
      <c r="L115" s="4">
        <v>46227</v>
      </c>
      <c r="M115" s="2" t="s">
        <v>30</v>
      </c>
      <c r="N115" s="2" t="s">
        <v>31</v>
      </c>
      <c r="O115" s="2">
        <v>134137</v>
      </c>
      <c r="P115" s="2">
        <v>8.3350000000000009</v>
      </c>
      <c r="Q115" s="2">
        <v>19.03</v>
      </c>
      <c r="R115" s="2">
        <v>27.364000000000001</v>
      </c>
      <c r="S115" s="2" cm="1">
        <f t="array" ref="S115">_xlfn.IFS(A115=$AT$8,STL!$S$3,A115=$AT$9,STL!$S$4,A115=$AT$10,STL!$S$5,A115=$AT$11,STL!$S$6,A115=$AT$12,STL!$S$7,A115=$AT$13,STL!$S$8,A115=$AT$14,STL!$S$9,A115=$AT$15,STL!$S$10,A115=$AT$16,STL!$S$11,A115=$AT$17,STL!$S$12,A115=$AT$18,STL!$S$13,A115=$AT$19,STL!$S$14,A115=$AT$20,STL!$S$15,A115=$AT$21,STL!$S$16,A115=$AT$22,STL!$S$17,A115=$AT$23,STL!$S$18,A115=$AT$24,STL!$S$19,A115=$AT$25,STL!$S$20,A115=$AT$26,STL!$S$21,A115=$AT$27,STL!$S$22,A115=$AT$28,STL!$S$23,A115=$AT$29,STL!$S$24,A115=$AT$30,STL!$S$25,A115=$AT$31,STL!$S$26,A115=$AT$32,STL!$S$27,A115=$AT$33,STL!$S$28,A115=$AT$34,STL!$S$29,A115=$AT$35,STL!$S$30,A115=$AT$36,STL!$S$31,A115=$AT$37,STL!$S$32,A115=$AT$38,STL!$S$33,A115=$AT$39,STL!$S$34,A115=$AT$40,STL!$S$35,A115=$AT$41,STL!$S$36,A115=$AT$42,STL!$S$37,A115=$AT$43,STL!$S$38,A115=$AT$44,STL!$S$39,A115=$AT$45,STL!$S$40,A115=$AT$46,STL!$S$41,A115=$AT$47,STL!$S$42,A115=$AT$48,STL!S156,A115=$AT$49,STL!$S$44)</f>
        <v>4790.6071428571431</v>
      </c>
      <c r="T115" s="2">
        <v>0.247</v>
      </c>
      <c r="U115" s="2">
        <v>4.2149999999999999</v>
      </c>
      <c r="V115" s="2">
        <v>4.4619999999999997</v>
      </c>
      <c r="W115" s="2" t="s">
        <v>173</v>
      </c>
      <c r="X115" s="2">
        <v>0.2</v>
      </c>
      <c r="Y115" s="2" t="s">
        <v>33</v>
      </c>
      <c r="Z115" s="2" t="s">
        <v>61</v>
      </c>
      <c r="AA115" s="2" t="s">
        <v>35</v>
      </c>
      <c r="AB115" s="2">
        <v>4212.9249630000004</v>
      </c>
      <c r="AC115" s="2">
        <v>4.2129250000000003</v>
      </c>
      <c r="AD115" s="2">
        <v>18</v>
      </c>
      <c r="AE115" s="10" t="s">
        <v>307</v>
      </c>
      <c r="AF115" s="2"/>
      <c r="AG115" s="2"/>
      <c r="AH115" s="2"/>
      <c r="AM115" s="2">
        <v>1.5</v>
      </c>
      <c r="AR115" s="2" cm="1">
        <f t="array" ref="AR115">_xlfn.IFS(Z115=$AT$3,(AF115*AP115*AH115)/1000,Z115=$AT$4,(AF115*AH115*AP115*(1-AN115))/1000)</f>
        <v>0</v>
      </c>
    </row>
    <row r="116" spans="1:44" ht="28.8" x14ac:dyDescent="0.3">
      <c r="A116" s="2">
        <v>19</v>
      </c>
      <c r="B116" s="2" t="s">
        <v>21</v>
      </c>
      <c r="C116" s="3" t="s">
        <v>183</v>
      </c>
      <c r="D116" t="s">
        <v>184</v>
      </c>
      <c r="E116" s="2" t="s">
        <v>185</v>
      </c>
      <c r="F116" s="2" t="s">
        <v>207</v>
      </c>
      <c r="G116" s="3" t="s">
        <v>188</v>
      </c>
      <c r="H116" s="2" t="s">
        <v>208</v>
      </c>
      <c r="I116" s="2" t="s">
        <v>28</v>
      </c>
      <c r="J116" s="2">
        <v>134137</v>
      </c>
      <c r="K116" s="2" t="s">
        <v>29</v>
      </c>
      <c r="L116" s="4">
        <v>46227</v>
      </c>
      <c r="M116" s="2" t="s">
        <v>30</v>
      </c>
      <c r="N116" s="2" t="s">
        <v>31</v>
      </c>
      <c r="O116" s="2">
        <v>134137</v>
      </c>
      <c r="P116" s="2">
        <v>8.3350000000000009</v>
      </c>
      <c r="Q116" s="2">
        <v>19.03</v>
      </c>
      <c r="R116" s="2">
        <v>27.364000000000001</v>
      </c>
      <c r="S116" s="2" cm="1">
        <f t="array" ref="S116">_xlfn.IFS(A116=$AT$8,STL!$S$3,A116=$AT$9,STL!$S$4,A116=$AT$10,STL!$S$5,A116=$AT$11,STL!$S$6,A116=$AT$12,STL!$S$7,A116=$AT$13,STL!$S$8,A116=$AT$14,STL!$S$9,A116=$AT$15,STL!$S$10,A116=$AT$16,STL!$S$11,A116=$AT$17,STL!$S$12,A116=$AT$18,STL!$S$13,A116=$AT$19,STL!$S$14,A116=$AT$20,STL!$S$15,A116=$AT$21,STL!$S$16,A116=$AT$22,STL!$S$17,A116=$AT$23,STL!$S$18,A116=$AT$24,STL!$S$19,A116=$AT$25,STL!$S$20,A116=$AT$26,STL!$S$21,A116=$AT$27,STL!$S$22,A116=$AT$28,STL!$S$23,A116=$AT$29,STL!$S$24,A116=$AT$30,STL!$S$25,A116=$AT$31,STL!$S$26,A116=$AT$32,STL!$S$27,A116=$AT$33,STL!$S$28,A116=$AT$34,STL!$S$29,A116=$AT$35,STL!$S$30,A116=$AT$36,STL!$S$31,A116=$AT$37,STL!$S$32,A116=$AT$38,STL!$S$33,A116=$AT$39,STL!$S$34,A116=$AT$40,STL!$S$35,A116=$AT$41,STL!$S$36,A116=$AT$42,STL!$S$37,A116=$AT$43,STL!$S$38,A116=$AT$44,STL!$S$39,A116=$AT$45,STL!$S$40,A116=$AT$46,STL!$S$41,A116=$AT$47,STL!$S$42,A116=$AT$48,STL!S157,A116=$AT$49,STL!$S$44)</f>
        <v>4790.6071428571431</v>
      </c>
      <c r="T116" s="2">
        <v>0.247</v>
      </c>
      <c r="U116" s="2">
        <v>3.786</v>
      </c>
      <c r="V116" s="2">
        <v>4.0330000000000004</v>
      </c>
      <c r="W116" s="2" t="s">
        <v>173</v>
      </c>
      <c r="X116" s="2">
        <v>0.2</v>
      </c>
      <c r="Y116" s="2" t="s">
        <v>33</v>
      </c>
      <c r="Z116" s="2" t="s">
        <v>34</v>
      </c>
      <c r="AA116" s="2" t="s">
        <v>35</v>
      </c>
      <c r="AB116" s="2">
        <v>247.12689800000001</v>
      </c>
      <c r="AC116" s="2">
        <v>0.24712700000000001</v>
      </c>
      <c r="AD116" s="2">
        <v>19</v>
      </c>
      <c r="AE116" s="10" t="s">
        <v>307</v>
      </c>
      <c r="AF116" s="2"/>
      <c r="AG116" s="2"/>
      <c r="AH116" s="2"/>
      <c r="AM116" s="2">
        <v>1.5</v>
      </c>
      <c r="AR116" s="2" cm="1">
        <f t="array" ref="AR116">_xlfn.IFS(Z116=$AT$3,(AF116*AP116*AH116)/1000,Z116=$AT$4,(AF116*AH116*AP116*(1-AN116))/1000)</f>
        <v>0</v>
      </c>
    </row>
    <row r="117" spans="1:44" ht="28.8" x14ac:dyDescent="0.3">
      <c r="A117" s="2">
        <v>19</v>
      </c>
      <c r="B117" s="2" t="s">
        <v>21</v>
      </c>
      <c r="C117" s="3" t="s">
        <v>183</v>
      </c>
      <c r="D117" t="s">
        <v>184</v>
      </c>
      <c r="E117" s="2" t="s">
        <v>185</v>
      </c>
      <c r="F117" s="2" t="s">
        <v>209</v>
      </c>
      <c r="G117" s="3" t="s">
        <v>188</v>
      </c>
      <c r="H117" s="2" t="s">
        <v>208</v>
      </c>
      <c r="I117" s="2" t="s">
        <v>28</v>
      </c>
      <c r="J117" s="2">
        <v>134137</v>
      </c>
      <c r="K117" s="2" t="s">
        <v>29</v>
      </c>
      <c r="L117" s="4">
        <v>46227</v>
      </c>
      <c r="M117" s="2" t="s">
        <v>30</v>
      </c>
      <c r="N117" s="2" t="s">
        <v>31</v>
      </c>
      <c r="O117" s="2">
        <v>134137</v>
      </c>
      <c r="P117" s="2">
        <v>8.3350000000000009</v>
      </c>
      <c r="Q117" s="2">
        <v>19.03</v>
      </c>
      <c r="R117" s="2">
        <v>27.364000000000001</v>
      </c>
      <c r="S117" s="2" cm="1">
        <f t="array" ref="S117">_xlfn.IFS(A117=$AT$8,STL!$S$3,A117=$AT$9,STL!$S$4,A117=$AT$10,STL!$S$5,A117=$AT$11,STL!$S$6,A117=$AT$12,STL!$S$7,A117=$AT$13,STL!$S$8,A117=$AT$14,STL!$S$9,A117=$AT$15,STL!$S$10,A117=$AT$16,STL!$S$11,A117=$AT$17,STL!$S$12,A117=$AT$18,STL!$S$13,A117=$AT$19,STL!$S$14,A117=$AT$20,STL!$S$15,A117=$AT$21,STL!$S$16,A117=$AT$22,STL!$S$17,A117=$AT$23,STL!$S$18,A117=$AT$24,STL!$S$19,A117=$AT$25,STL!$S$20,A117=$AT$26,STL!$S$21,A117=$AT$27,STL!$S$22,A117=$AT$28,STL!$S$23,A117=$AT$29,STL!$S$24,A117=$AT$30,STL!$S$25,A117=$AT$31,STL!$S$26,A117=$AT$32,STL!$S$27,A117=$AT$33,STL!$S$28,A117=$AT$34,STL!$S$29,A117=$AT$35,STL!$S$30,A117=$AT$36,STL!$S$31,A117=$AT$37,STL!$S$32,A117=$AT$38,STL!$S$33,A117=$AT$39,STL!$S$34,A117=$AT$40,STL!$S$35,A117=$AT$41,STL!$S$36,A117=$AT$42,STL!$S$37,A117=$AT$43,STL!$S$38,A117=$AT$44,STL!$S$39,A117=$AT$45,STL!$S$40,A117=$AT$46,STL!$S$41,A117=$AT$47,STL!$S$42,A117=$AT$48,STL!S158,A117=$AT$49,STL!$S$44)</f>
        <v>4790.6071428571431</v>
      </c>
      <c r="T117" s="2">
        <v>0.247</v>
      </c>
      <c r="U117" s="2">
        <v>3.786</v>
      </c>
      <c r="V117" s="2">
        <v>4.0330000000000004</v>
      </c>
      <c r="W117" s="2" t="s">
        <v>173</v>
      </c>
      <c r="X117" s="2">
        <v>0.2</v>
      </c>
      <c r="Y117" s="2" t="s">
        <v>33</v>
      </c>
      <c r="Z117" s="2" t="s">
        <v>61</v>
      </c>
      <c r="AA117" s="2" t="s">
        <v>35</v>
      </c>
      <c r="AB117" s="2">
        <v>3783.7630819999999</v>
      </c>
      <c r="AC117" s="2">
        <v>3.783763</v>
      </c>
      <c r="AD117" s="2">
        <v>19</v>
      </c>
      <c r="AE117" s="10" t="s">
        <v>307</v>
      </c>
      <c r="AF117" s="2"/>
      <c r="AG117" s="2"/>
      <c r="AH117" s="2"/>
      <c r="AM117" s="2">
        <v>1.5</v>
      </c>
      <c r="AR117" s="2" cm="1">
        <f t="array" ref="AR117">_xlfn.IFS(Z117=$AT$3,(AF117*AP117*AH117)/1000,Z117=$AT$4,(AF117*AH117*AP117*(1-AN117))/1000)</f>
        <v>0</v>
      </c>
    </row>
    <row r="118" spans="1:44" ht="28.8" x14ac:dyDescent="0.3">
      <c r="A118" s="2">
        <v>20</v>
      </c>
      <c r="B118" s="2" t="s">
        <v>21</v>
      </c>
      <c r="C118" s="3" t="s">
        <v>183</v>
      </c>
      <c r="D118" t="s">
        <v>184</v>
      </c>
      <c r="E118" s="2" t="s">
        <v>185</v>
      </c>
      <c r="F118" s="2" t="s">
        <v>210</v>
      </c>
      <c r="G118" s="3" t="s">
        <v>188</v>
      </c>
      <c r="H118" s="2" t="s">
        <v>211</v>
      </c>
      <c r="I118" s="2" t="s">
        <v>28</v>
      </c>
      <c r="J118" s="2">
        <v>134137</v>
      </c>
      <c r="K118" s="2" t="s">
        <v>29</v>
      </c>
      <c r="L118" s="4">
        <v>46227</v>
      </c>
      <c r="M118" s="2" t="s">
        <v>30</v>
      </c>
      <c r="N118" s="2" t="s">
        <v>31</v>
      </c>
      <c r="O118" s="2">
        <v>134137</v>
      </c>
      <c r="P118" s="2">
        <v>8.3350000000000009</v>
      </c>
      <c r="Q118" s="2">
        <v>19.03</v>
      </c>
      <c r="R118" s="2">
        <v>27.364000000000001</v>
      </c>
      <c r="S118" s="2" cm="1">
        <f t="array" ref="S118">_xlfn.IFS(A118=$AT$8,STL!$S$3,A118=$AT$9,STL!$S$4,A118=$AT$10,STL!$S$5,A118=$AT$11,STL!$S$6,A118=$AT$12,STL!$S$7,A118=$AT$13,STL!$S$8,A118=$AT$14,STL!$S$9,A118=$AT$15,STL!$S$10,A118=$AT$16,STL!$S$11,A118=$AT$17,STL!$S$12,A118=$AT$18,STL!$S$13,A118=$AT$19,STL!$S$14,A118=$AT$20,STL!$S$15,A118=$AT$21,STL!$S$16,A118=$AT$22,STL!$S$17,A118=$AT$23,STL!$S$18,A118=$AT$24,STL!$S$19,A118=$AT$25,STL!$S$20,A118=$AT$26,STL!$S$21,A118=$AT$27,STL!$S$22,A118=$AT$28,STL!$S$23,A118=$AT$29,STL!$S$24,A118=$AT$30,STL!$S$25,A118=$AT$31,STL!$S$26,A118=$AT$32,STL!$S$27,A118=$AT$33,STL!$S$28,A118=$AT$34,STL!$S$29,A118=$AT$35,STL!$S$30,A118=$AT$36,STL!$S$31,A118=$AT$37,STL!$S$32,A118=$AT$38,STL!$S$33,A118=$AT$39,STL!$S$34,A118=$AT$40,STL!$S$35,A118=$AT$41,STL!$S$36,A118=$AT$42,STL!$S$37,A118=$AT$43,STL!$S$38,A118=$AT$44,STL!$S$39,A118=$AT$45,STL!$S$40,A118=$AT$46,STL!$S$41,A118=$AT$47,STL!$S$42,A118=$AT$48,STL!S159,A118=$AT$49,STL!$S$44)</f>
        <v>4790.6071428571431</v>
      </c>
      <c r="T118" s="2">
        <v>231.25</v>
      </c>
      <c r="U118" s="2">
        <v>4.5279999999999996</v>
      </c>
      <c r="V118" s="2">
        <v>235.77799999999999</v>
      </c>
      <c r="W118" s="2" t="s">
        <v>173</v>
      </c>
      <c r="X118" s="2">
        <v>0.2</v>
      </c>
      <c r="Y118" s="2" t="s">
        <v>33</v>
      </c>
      <c r="Z118" s="2" t="s">
        <v>34</v>
      </c>
      <c r="AA118" s="2" t="s">
        <v>35</v>
      </c>
      <c r="AB118" s="2">
        <v>231163.122107</v>
      </c>
      <c r="AC118" s="2">
        <v>231.16312199999999</v>
      </c>
      <c r="AD118" s="2">
        <v>20</v>
      </c>
      <c r="AE118" s="10" t="s">
        <v>307</v>
      </c>
      <c r="AF118" s="2"/>
      <c r="AG118" s="2"/>
      <c r="AH118" s="2"/>
      <c r="AM118" s="2">
        <v>1.5</v>
      </c>
      <c r="AR118" s="2" cm="1">
        <f t="array" ref="AR118">_xlfn.IFS(Z118=$AT$3,(AF118*AP118*AH118)/1000,Z118=$AT$4,(AF118*AH118*AP118*(1-AN118))/1000)</f>
        <v>0</v>
      </c>
    </row>
    <row r="119" spans="1:44" ht="28.8" x14ac:dyDescent="0.3">
      <c r="A119" s="2">
        <v>20</v>
      </c>
      <c r="B119" s="2" t="s">
        <v>21</v>
      </c>
      <c r="C119" s="3" t="s">
        <v>183</v>
      </c>
      <c r="D119" t="s">
        <v>184</v>
      </c>
      <c r="E119" s="2" t="s">
        <v>185</v>
      </c>
      <c r="F119" s="2" t="s">
        <v>212</v>
      </c>
      <c r="G119" s="3" t="s">
        <v>188</v>
      </c>
      <c r="H119" s="2" t="s">
        <v>211</v>
      </c>
      <c r="I119" s="2" t="s">
        <v>28</v>
      </c>
      <c r="J119" s="2">
        <v>134137</v>
      </c>
      <c r="K119" s="2" t="s">
        <v>29</v>
      </c>
      <c r="L119" s="4">
        <v>46227</v>
      </c>
      <c r="M119" s="2" t="s">
        <v>30</v>
      </c>
      <c r="N119" s="2" t="s">
        <v>31</v>
      </c>
      <c r="O119" s="2">
        <v>134137</v>
      </c>
      <c r="P119" s="2">
        <v>8.3350000000000009</v>
      </c>
      <c r="Q119" s="2">
        <v>19.03</v>
      </c>
      <c r="R119" s="2">
        <v>27.364000000000001</v>
      </c>
      <c r="S119" s="2" cm="1">
        <f t="array" ref="S119">_xlfn.IFS(A119=$AT$8,STL!$S$3,A119=$AT$9,STL!$S$4,A119=$AT$10,STL!$S$5,A119=$AT$11,STL!$S$6,A119=$AT$12,STL!$S$7,A119=$AT$13,STL!$S$8,A119=$AT$14,STL!$S$9,A119=$AT$15,STL!$S$10,A119=$AT$16,STL!$S$11,A119=$AT$17,STL!$S$12,A119=$AT$18,STL!$S$13,A119=$AT$19,STL!$S$14,A119=$AT$20,STL!$S$15,A119=$AT$21,STL!$S$16,A119=$AT$22,STL!$S$17,A119=$AT$23,STL!$S$18,A119=$AT$24,STL!$S$19,A119=$AT$25,STL!$S$20,A119=$AT$26,STL!$S$21,A119=$AT$27,STL!$S$22,A119=$AT$28,STL!$S$23,A119=$AT$29,STL!$S$24,A119=$AT$30,STL!$S$25,A119=$AT$31,STL!$S$26,A119=$AT$32,STL!$S$27,A119=$AT$33,STL!$S$28,A119=$AT$34,STL!$S$29,A119=$AT$35,STL!$S$30,A119=$AT$36,STL!$S$31,A119=$AT$37,STL!$S$32,A119=$AT$38,STL!$S$33,A119=$AT$39,STL!$S$34,A119=$AT$40,STL!$S$35,A119=$AT$41,STL!$S$36,A119=$AT$42,STL!$S$37,A119=$AT$43,STL!$S$38,A119=$AT$44,STL!$S$39,A119=$AT$45,STL!$S$40,A119=$AT$46,STL!$S$41,A119=$AT$47,STL!$S$42,A119=$AT$48,STL!S160,A119=$AT$49,STL!$S$44)</f>
        <v>4790.6071428571431</v>
      </c>
      <c r="T119" s="2">
        <v>231.25</v>
      </c>
      <c r="U119" s="2">
        <v>4.5279999999999996</v>
      </c>
      <c r="V119" s="2">
        <v>235.77799999999999</v>
      </c>
      <c r="W119" s="2" t="s">
        <v>173</v>
      </c>
      <c r="X119" s="2">
        <v>0.2</v>
      </c>
      <c r="Y119" s="2" t="s">
        <v>33</v>
      </c>
      <c r="Z119" s="2" t="s">
        <v>61</v>
      </c>
      <c r="AA119" s="2" t="s">
        <v>35</v>
      </c>
      <c r="AB119" s="2">
        <v>4526.6508910000002</v>
      </c>
      <c r="AC119" s="2">
        <v>4.5266510000000002</v>
      </c>
      <c r="AD119" s="2">
        <v>20</v>
      </c>
      <c r="AE119" s="10" t="s">
        <v>307</v>
      </c>
      <c r="AF119" s="2"/>
      <c r="AG119" s="2"/>
      <c r="AH119" s="2"/>
      <c r="AM119" s="2">
        <v>1.5</v>
      </c>
      <c r="AR119" s="2" cm="1">
        <f t="array" ref="AR119">_xlfn.IFS(Z119=$AT$3,(AF119*AP119*AH119)/1000,Z119=$AT$4,(AF119*AH119*AP119*(1-AN119))/1000)</f>
        <v>0</v>
      </c>
    </row>
    <row r="120" spans="1:44" ht="28.8" x14ac:dyDescent="0.3">
      <c r="A120" s="2">
        <v>21</v>
      </c>
      <c r="B120" s="2" t="s">
        <v>21</v>
      </c>
      <c r="C120" s="3" t="s">
        <v>183</v>
      </c>
      <c r="D120" t="s">
        <v>184</v>
      </c>
      <c r="E120" s="2" t="s">
        <v>185</v>
      </c>
      <c r="F120" s="2" t="s">
        <v>213</v>
      </c>
      <c r="G120" s="3" t="s">
        <v>188</v>
      </c>
      <c r="H120" s="2" t="s">
        <v>27</v>
      </c>
      <c r="I120" s="2" t="s">
        <v>28</v>
      </c>
      <c r="J120" s="2">
        <v>134137</v>
      </c>
      <c r="K120" s="2" t="s">
        <v>29</v>
      </c>
      <c r="L120" s="4">
        <v>46227</v>
      </c>
      <c r="M120" s="2" t="s">
        <v>30</v>
      </c>
      <c r="N120" s="2" t="s">
        <v>31</v>
      </c>
      <c r="O120" s="2">
        <v>134137</v>
      </c>
      <c r="P120" s="2">
        <v>8.3350000000000009</v>
      </c>
      <c r="Q120" s="2">
        <v>19.03</v>
      </c>
      <c r="R120" s="2">
        <v>27.364000000000001</v>
      </c>
      <c r="S120" s="2" cm="1">
        <f t="array" ref="S120">_xlfn.IFS(A120=$AT$8,STL!$S$3,A120=$AT$9,STL!$S$4,A120=$AT$10,STL!$S$5,A120=$AT$11,STL!$S$6,A120=$AT$12,STL!$S$7,A120=$AT$13,STL!$S$8,A120=$AT$14,STL!$S$9,A120=$AT$15,STL!$S$10,A120=$AT$16,STL!$S$11,A120=$AT$17,STL!$S$12,A120=$AT$18,STL!$S$13,A120=$AT$19,STL!$S$14,A120=$AT$20,STL!$S$15,A120=$AT$21,STL!$S$16,A120=$AT$22,STL!$S$17,A120=$AT$23,STL!$S$18,A120=$AT$24,STL!$S$19,A120=$AT$25,STL!$S$20,A120=$AT$26,STL!$S$21,A120=$AT$27,STL!$S$22,A120=$AT$28,STL!$S$23,A120=$AT$29,STL!$S$24,A120=$AT$30,STL!$S$25,A120=$AT$31,STL!$S$26,A120=$AT$32,STL!$S$27,A120=$AT$33,STL!$S$28,A120=$AT$34,STL!$S$29,A120=$AT$35,STL!$S$30,A120=$AT$36,STL!$S$31,A120=$AT$37,STL!$S$32,A120=$AT$38,STL!$S$33,A120=$AT$39,STL!$S$34,A120=$AT$40,STL!$S$35,A120=$AT$41,STL!$S$36,A120=$AT$42,STL!$S$37,A120=$AT$43,STL!$S$38,A120=$AT$44,STL!$S$39,A120=$AT$45,STL!$S$40,A120=$AT$46,STL!$S$41,A120=$AT$47,STL!$S$42,A120=$AT$48,STL!S161,A120=$AT$49,STL!$S$44)</f>
        <v>4790.6071428571431</v>
      </c>
      <c r="T120" s="2">
        <v>276.22300000000001</v>
      </c>
      <c r="U120" s="2">
        <v>4.5279999999999996</v>
      </c>
      <c r="V120" s="2">
        <v>280.75099999999998</v>
      </c>
      <c r="W120" s="2" t="s">
        <v>173</v>
      </c>
      <c r="X120" s="2">
        <v>0.2</v>
      </c>
      <c r="Y120" s="2" t="s">
        <v>33</v>
      </c>
      <c r="Z120" s="2" t="s">
        <v>34</v>
      </c>
      <c r="AA120" s="2" t="s">
        <v>35</v>
      </c>
      <c r="AB120" s="2">
        <v>275981.36771000002</v>
      </c>
      <c r="AC120" s="2">
        <v>275.98136799999997</v>
      </c>
      <c r="AD120" s="2">
        <v>21</v>
      </c>
      <c r="AE120" s="10" t="s">
        <v>307</v>
      </c>
      <c r="AF120" s="2"/>
      <c r="AG120" s="2"/>
      <c r="AH120" s="2"/>
      <c r="AM120" s="2">
        <v>1.5</v>
      </c>
      <c r="AR120" s="2" cm="1">
        <f t="array" ref="AR120">_xlfn.IFS(Z120=$AT$3,(AF120*AP120*AH120)/1000,Z120=$AT$4,(AF120*AH120*AP120*(1-AN120))/1000)</f>
        <v>0</v>
      </c>
    </row>
    <row r="121" spans="1:44" ht="28.8" x14ac:dyDescent="0.3">
      <c r="A121" s="2">
        <v>21</v>
      </c>
      <c r="B121" s="2" t="s">
        <v>21</v>
      </c>
      <c r="C121" s="3" t="s">
        <v>183</v>
      </c>
      <c r="D121" t="s">
        <v>184</v>
      </c>
      <c r="E121" s="2" t="s">
        <v>185</v>
      </c>
      <c r="F121" s="2" t="s">
        <v>214</v>
      </c>
      <c r="G121" s="3" t="s">
        <v>188</v>
      </c>
      <c r="H121" s="2" t="s">
        <v>27</v>
      </c>
      <c r="I121" s="2" t="s">
        <v>28</v>
      </c>
      <c r="J121" s="2">
        <v>134137</v>
      </c>
      <c r="K121" s="2" t="s">
        <v>29</v>
      </c>
      <c r="L121" s="4">
        <v>46227</v>
      </c>
      <c r="M121" s="2" t="s">
        <v>30</v>
      </c>
      <c r="N121" s="2" t="s">
        <v>31</v>
      </c>
      <c r="O121" s="2">
        <v>134137</v>
      </c>
      <c r="P121" s="2">
        <v>8.3350000000000009</v>
      </c>
      <c r="Q121" s="2">
        <v>19.03</v>
      </c>
      <c r="R121" s="2">
        <v>27.364000000000001</v>
      </c>
      <c r="S121" s="2" cm="1">
        <f t="array" ref="S121">_xlfn.IFS(A121=$AT$8,STL!$S$3,A121=$AT$9,STL!$S$4,A121=$AT$10,STL!$S$5,A121=$AT$11,STL!$S$6,A121=$AT$12,STL!$S$7,A121=$AT$13,STL!$S$8,A121=$AT$14,STL!$S$9,A121=$AT$15,STL!$S$10,A121=$AT$16,STL!$S$11,A121=$AT$17,STL!$S$12,A121=$AT$18,STL!$S$13,A121=$AT$19,STL!$S$14,A121=$AT$20,STL!$S$15,A121=$AT$21,STL!$S$16,A121=$AT$22,STL!$S$17,A121=$AT$23,STL!$S$18,A121=$AT$24,STL!$S$19,A121=$AT$25,STL!$S$20,A121=$AT$26,STL!$S$21,A121=$AT$27,STL!$S$22,A121=$AT$28,STL!$S$23,A121=$AT$29,STL!$S$24,A121=$AT$30,STL!$S$25,A121=$AT$31,STL!$S$26,A121=$AT$32,STL!$S$27,A121=$AT$33,STL!$S$28,A121=$AT$34,STL!$S$29,A121=$AT$35,STL!$S$30,A121=$AT$36,STL!$S$31,A121=$AT$37,STL!$S$32,A121=$AT$38,STL!$S$33,A121=$AT$39,STL!$S$34,A121=$AT$40,STL!$S$35,A121=$AT$41,STL!$S$36,A121=$AT$42,STL!$S$37,A121=$AT$43,STL!$S$38,A121=$AT$44,STL!$S$39,A121=$AT$45,STL!$S$40,A121=$AT$46,STL!$S$41,A121=$AT$47,STL!$S$42,A121=$AT$48,STL!S162,A121=$AT$49,STL!$S$44)</f>
        <v>4790.6071428571431</v>
      </c>
      <c r="T121" s="2">
        <v>276.22300000000001</v>
      </c>
      <c r="U121" s="2">
        <v>4.5279999999999996</v>
      </c>
      <c r="V121" s="2">
        <v>280.75099999999998</v>
      </c>
      <c r="W121" s="2" t="s">
        <v>173</v>
      </c>
      <c r="X121" s="2">
        <v>0.2</v>
      </c>
      <c r="Y121" s="2" t="s">
        <v>33</v>
      </c>
      <c r="Z121" s="2" t="s">
        <v>61</v>
      </c>
      <c r="AA121" s="2" t="s">
        <v>35</v>
      </c>
      <c r="AB121" s="2">
        <v>4526.6428580000002</v>
      </c>
      <c r="AC121" s="2">
        <v>4.526643</v>
      </c>
      <c r="AD121" s="2">
        <v>21</v>
      </c>
      <c r="AE121" s="10" t="s">
        <v>307</v>
      </c>
      <c r="AF121" s="2"/>
      <c r="AG121" s="2"/>
      <c r="AH121" s="2"/>
      <c r="AM121" s="2">
        <v>1.5</v>
      </c>
      <c r="AR121" s="2" cm="1">
        <f t="array" ref="AR121">_xlfn.IFS(Z121=$AT$3,(AF121*AP121*AH121)/1000,Z121=$AT$4,(AF121*AH121*AP121*(1-AN121))/1000)</f>
        <v>0</v>
      </c>
    </row>
    <row r="122" spans="1:44" ht="57.6" x14ac:dyDescent="0.3">
      <c r="A122" s="2">
        <v>22</v>
      </c>
      <c r="B122" s="2" t="s">
        <v>21</v>
      </c>
      <c r="C122" s="3" t="s">
        <v>183</v>
      </c>
      <c r="D122" t="s">
        <v>184</v>
      </c>
      <c r="E122" s="2" t="s">
        <v>185</v>
      </c>
      <c r="F122" s="2" t="s">
        <v>215</v>
      </c>
      <c r="G122" s="3" t="s">
        <v>192</v>
      </c>
      <c r="H122" s="3" t="s">
        <v>216</v>
      </c>
      <c r="I122" s="2" t="s">
        <v>28</v>
      </c>
      <c r="J122" s="2">
        <v>134137</v>
      </c>
      <c r="K122" s="2" t="s">
        <v>29</v>
      </c>
      <c r="L122" s="4">
        <v>46227</v>
      </c>
      <c r="M122" s="2" t="s">
        <v>30</v>
      </c>
      <c r="N122" s="2" t="s">
        <v>31</v>
      </c>
      <c r="O122" s="2">
        <v>134137</v>
      </c>
      <c r="P122" s="2">
        <v>8.3350000000000009</v>
      </c>
      <c r="Q122" s="2">
        <v>19.03</v>
      </c>
      <c r="R122" s="2">
        <v>27.364000000000001</v>
      </c>
      <c r="S122" s="2" cm="1">
        <f t="array" ref="S122">_xlfn.IFS(A122=$AT$8,STL!$S$3,A122=$AT$9,STL!$S$4,A122=$AT$10,STL!$S$5,A122=$AT$11,STL!$S$6,A122=$AT$12,STL!$S$7,A122=$AT$13,STL!$S$8,A122=$AT$14,STL!$S$9,A122=$AT$15,STL!$S$10,A122=$AT$16,STL!$S$11,A122=$AT$17,STL!$S$12,A122=$AT$18,STL!$S$13,A122=$AT$19,STL!$S$14,A122=$AT$20,STL!$S$15,A122=$AT$21,STL!$S$16,A122=$AT$22,STL!$S$17,A122=$AT$23,STL!$S$18,A122=$AT$24,STL!$S$19,A122=$AT$25,STL!$S$20,A122=$AT$26,STL!$S$21,A122=$AT$27,STL!$S$22,A122=$AT$28,STL!$S$23,A122=$AT$29,STL!$S$24,A122=$AT$30,STL!$S$25,A122=$AT$31,STL!$S$26,A122=$AT$32,STL!$S$27,A122=$AT$33,STL!$S$28,A122=$AT$34,STL!$S$29,A122=$AT$35,STL!$S$30,A122=$AT$36,STL!$S$31,A122=$AT$37,STL!$S$32,A122=$AT$38,STL!$S$33,A122=$AT$39,STL!$S$34,A122=$AT$40,STL!$S$35,A122=$AT$41,STL!$S$36,A122=$AT$42,STL!$S$37,A122=$AT$43,STL!$S$38,A122=$AT$44,STL!$S$39,A122=$AT$45,STL!$S$40,A122=$AT$46,STL!$S$41,A122=$AT$47,STL!$S$42,A122=$AT$48,STL!S163,A122=$AT$49,STL!$S$44)</f>
        <v>4790.6071428571431</v>
      </c>
      <c r="T122" s="2">
        <v>123.911</v>
      </c>
      <c r="U122" s="2">
        <v>1.9670000000000001</v>
      </c>
      <c r="V122" s="2">
        <v>125.878</v>
      </c>
      <c r="W122" s="2" t="s">
        <v>173</v>
      </c>
      <c r="X122" s="2">
        <v>0.2</v>
      </c>
      <c r="Y122" s="2" t="s">
        <v>33</v>
      </c>
      <c r="Z122" s="2" t="s">
        <v>34</v>
      </c>
      <c r="AA122" s="2" t="s">
        <v>35</v>
      </c>
      <c r="AB122" s="2">
        <v>123907.904438</v>
      </c>
      <c r="AC122" s="2">
        <v>123.907904</v>
      </c>
      <c r="AD122" s="2">
        <v>22</v>
      </c>
      <c r="AE122" s="10" t="s">
        <v>307</v>
      </c>
      <c r="AF122" s="2"/>
      <c r="AG122" s="2"/>
      <c r="AH122" s="2"/>
      <c r="AM122" s="2">
        <v>1.5</v>
      </c>
      <c r="AR122" s="2" cm="1">
        <f t="array" ref="AR122">_xlfn.IFS(Z122=$AT$3,(AF122*AP122*AH122)/1000,Z122=$AT$4,(AF122*AH122*AP122*(1-AN122))/1000)</f>
        <v>0</v>
      </c>
    </row>
    <row r="123" spans="1:44" ht="57.6" x14ac:dyDescent="0.3">
      <c r="A123" s="2">
        <v>22</v>
      </c>
      <c r="B123" s="2" t="s">
        <v>21</v>
      </c>
      <c r="C123" s="3" t="s">
        <v>183</v>
      </c>
      <c r="D123" t="s">
        <v>184</v>
      </c>
      <c r="E123" s="2" t="s">
        <v>185</v>
      </c>
      <c r="F123" s="2" t="s">
        <v>217</v>
      </c>
      <c r="G123" s="3" t="s">
        <v>192</v>
      </c>
      <c r="H123" s="3" t="s">
        <v>216</v>
      </c>
      <c r="I123" s="2" t="s">
        <v>28</v>
      </c>
      <c r="J123" s="2">
        <v>134137</v>
      </c>
      <c r="K123" s="2" t="s">
        <v>29</v>
      </c>
      <c r="L123" s="4">
        <v>46227</v>
      </c>
      <c r="M123" s="2" t="s">
        <v>30</v>
      </c>
      <c r="N123" s="2" t="s">
        <v>31</v>
      </c>
      <c r="O123" s="2">
        <v>134137</v>
      </c>
      <c r="P123" s="2">
        <v>8.3350000000000009</v>
      </c>
      <c r="Q123" s="2">
        <v>19.03</v>
      </c>
      <c r="R123" s="2">
        <v>27.364000000000001</v>
      </c>
      <c r="S123" s="2" cm="1">
        <f t="array" ref="S123">_xlfn.IFS(A123=$AT$8,STL!$S$3,A123=$AT$9,STL!$S$4,A123=$AT$10,STL!$S$5,A123=$AT$11,STL!$S$6,A123=$AT$12,STL!$S$7,A123=$AT$13,STL!$S$8,A123=$AT$14,STL!$S$9,A123=$AT$15,STL!$S$10,A123=$AT$16,STL!$S$11,A123=$AT$17,STL!$S$12,A123=$AT$18,STL!$S$13,A123=$AT$19,STL!$S$14,A123=$AT$20,STL!$S$15,A123=$AT$21,STL!$S$16,A123=$AT$22,STL!$S$17,A123=$AT$23,STL!$S$18,A123=$AT$24,STL!$S$19,A123=$AT$25,STL!$S$20,A123=$AT$26,STL!$S$21,A123=$AT$27,STL!$S$22,A123=$AT$28,STL!$S$23,A123=$AT$29,STL!$S$24,A123=$AT$30,STL!$S$25,A123=$AT$31,STL!$S$26,A123=$AT$32,STL!$S$27,A123=$AT$33,STL!$S$28,A123=$AT$34,STL!$S$29,A123=$AT$35,STL!$S$30,A123=$AT$36,STL!$S$31,A123=$AT$37,STL!$S$32,A123=$AT$38,STL!$S$33,A123=$AT$39,STL!$S$34,A123=$AT$40,STL!$S$35,A123=$AT$41,STL!$S$36,A123=$AT$42,STL!$S$37,A123=$AT$43,STL!$S$38,A123=$AT$44,STL!$S$39,A123=$AT$45,STL!$S$40,A123=$AT$46,STL!$S$41,A123=$AT$47,STL!$S$42,A123=$AT$48,STL!S164,A123=$AT$49,STL!$S$44)</f>
        <v>4790.6071428571431</v>
      </c>
      <c r="T123" s="2">
        <v>123.911</v>
      </c>
      <c r="U123" s="2">
        <v>1.9670000000000001</v>
      </c>
      <c r="V123" s="2">
        <v>125.878</v>
      </c>
      <c r="W123" s="2" t="s">
        <v>173</v>
      </c>
      <c r="X123" s="2">
        <v>0.03</v>
      </c>
      <c r="Y123" s="2" t="s">
        <v>33</v>
      </c>
      <c r="Z123" s="2" t="s">
        <v>61</v>
      </c>
      <c r="AA123" s="2" t="s">
        <v>35</v>
      </c>
      <c r="AB123" s="2">
        <v>1965.881046</v>
      </c>
      <c r="AC123" s="2">
        <v>1.965881</v>
      </c>
      <c r="AD123" s="2">
        <v>22</v>
      </c>
      <c r="AE123" s="10" t="s">
        <v>307</v>
      </c>
      <c r="AF123" s="2"/>
      <c r="AG123" s="2"/>
      <c r="AH123" s="2"/>
      <c r="AM123" s="2">
        <v>1.5</v>
      </c>
      <c r="AR123" s="2" cm="1">
        <f t="array" ref="AR123">_xlfn.IFS(Z123=$AT$3,(AF123*AP123*AH123)/1000,Z123=$AT$4,(AF123*AH123*AP123*(1-AN123))/1000)</f>
        <v>0</v>
      </c>
    </row>
    <row r="124" spans="1:44" x14ac:dyDescent="0.3">
      <c r="A124" s="2">
        <v>23</v>
      </c>
      <c r="B124" s="2" t="s">
        <v>21</v>
      </c>
      <c r="C124" s="2" t="s">
        <v>218</v>
      </c>
      <c r="D124" t="s">
        <v>184</v>
      </c>
      <c r="E124" s="2" t="s">
        <v>185</v>
      </c>
      <c r="F124" s="2" t="s">
        <v>219</v>
      </c>
      <c r="G124" s="2" t="s">
        <v>220</v>
      </c>
      <c r="H124" s="2" t="s">
        <v>221</v>
      </c>
      <c r="I124" s="2" t="s">
        <v>28</v>
      </c>
      <c r="J124" s="2">
        <v>11000</v>
      </c>
      <c r="K124" s="2" t="s">
        <v>29</v>
      </c>
      <c r="L124" s="4">
        <v>46227</v>
      </c>
      <c r="M124" s="2" t="s">
        <v>30</v>
      </c>
      <c r="N124" s="2" t="s">
        <v>31</v>
      </c>
      <c r="O124" s="2">
        <v>11000</v>
      </c>
      <c r="P124" s="2">
        <v>8.3350000000000009</v>
      </c>
      <c r="Q124" s="2">
        <v>19.03</v>
      </c>
      <c r="R124" s="2">
        <v>27.364000000000001</v>
      </c>
      <c r="S124" s="2" cm="1">
        <f t="array" ref="S124">_xlfn.IFS(A124=$AT$8,STL!$S$3,A124=$AT$9,STL!$S$4,A124=$AT$10,STL!$S$5,A124=$AT$11,STL!$S$6,A124=$AT$12,STL!$S$7,A124=$AT$13,STL!$S$8,A124=$AT$14,STL!$S$9,A124=$AT$15,STL!$S$10,A124=$AT$16,STL!$S$11,A124=$AT$17,STL!$S$12,A124=$AT$18,STL!$S$13,A124=$AT$19,STL!$S$14,A124=$AT$20,STL!$S$15,A124=$AT$21,STL!$S$16,A124=$AT$22,STL!$S$17,A124=$AT$23,STL!$S$18,A124=$AT$24,STL!$S$19,A124=$AT$25,STL!$S$20,A124=$AT$26,STL!$S$21,A124=$AT$27,STL!$S$22,A124=$AT$28,STL!$S$23,A124=$AT$29,STL!$S$24,A124=$AT$30,STL!$S$25,A124=$AT$31,STL!$S$26,A124=$AT$32,STL!$S$27,A124=$AT$33,STL!$S$28,A124=$AT$34,STL!$S$29,A124=$AT$35,STL!$S$30,A124=$AT$36,STL!$S$31,A124=$AT$37,STL!$S$32,A124=$AT$38,STL!$S$33,A124=$AT$39,STL!$S$34,A124=$AT$40,STL!$S$35,A124=$AT$41,STL!$S$36,A124=$AT$42,STL!$S$37,A124=$AT$43,STL!$S$38,A124=$AT$44,STL!$S$39,A124=$AT$45,STL!$S$40,A124=$AT$46,STL!$S$41,A124=$AT$47,STL!$S$42,A124=$AT$48,STL!S165,A124=$AT$49,STL!$S$44)</f>
        <v>392.85714285714283</v>
      </c>
      <c r="T124" s="2">
        <v>189.64099999999999</v>
      </c>
      <c r="U124" s="2">
        <v>1.54</v>
      </c>
      <c r="V124" s="2">
        <v>191.18100000000001</v>
      </c>
      <c r="W124" s="2" t="s">
        <v>173</v>
      </c>
      <c r="X124" s="2">
        <v>0.2</v>
      </c>
      <c r="Y124" s="2" t="s">
        <v>33</v>
      </c>
      <c r="Z124" s="2" t="s">
        <v>34</v>
      </c>
      <c r="AA124" s="2" t="s">
        <v>35</v>
      </c>
      <c r="AB124" s="2">
        <v>191194.109902</v>
      </c>
      <c r="AC124" s="2">
        <v>191.19410999999999</v>
      </c>
      <c r="AD124" s="2">
        <v>23</v>
      </c>
      <c r="AE124" s="10" t="s">
        <v>307</v>
      </c>
      <c r="AF124" s="2"/>
      <c r="AG124" s="2"/>
      <c r="AH124" s="2"/>
      <c r="AM124" s="2">
        <v>1.5</v>
      </c>
      <c r="AR124" s="2" cm="1">
        <f t="array" ref="AR124">_xlfn.IFS(Z124=$AT$3,(AF124*AP124*AH124)/1000,Z124=$AT$4,(AF124*AH124*AP124*(1-AN124))/1000)</f>
        <v>0</v>
      </c>
    </row>
    <row r="125" spans="1:44" x14ac:dyDescent="0.3">
      <c r="A125" s="2">
        <v>24</v>
      </c>
      <c r="B125" s="2" t="s">
        <v>21</v>
      </c>
      <c r="C125" s="2" t="s">
        <v>218</v>
      </c>
      <c r="D125" t="s">
        <v>184</v>
      </c>
      <c r="E125" s="2" t="s">
        <v>185</v>
      </c>
      <c r="F125" s="2" t="s">
        <v>222</v>
      </c>
      <c r="G125" s="2" t="s">
        <v>223</v>
      </c>
      <c r="H125" s="2" t="s">
        <v>221</v>
      </c>
      <c r="I125" s="2" t="s">
        <v>224</v>
      </c>
      <c r="J125" s="2">
        <v>11000</v>
      </c>
      <c r="K125" s="2" t="s">
        <v>29</v>
      </c>
      <c r="L125" s="4">
        <v>46227</v>
      </c>
      <c r="M125" s="2" t="s">
        <v>30</v>
      </c>
      <c r="N125" s="2" t="s">
        <v>31</v>
      </c>
      <c r="O125" s="2">
        <v>11000</v>
      </c>
      <c r="P125" s="2">
        <v>8.3350000000000009</v>
      </c>
      <c r="Q125" s="2">
        <v>19.03</v>
      </c>
      <c r="R125" s="2">
        <v>27.364000000000001</v>
      </c>
      <c r="S125" s="2" cm="1">
        <f t="array" ref="S125">_xlfn.IFS(A125=$AT$8,STL!$S$3,A125=$AT$9,STL!$S$4,A125=$AT$10,STL!$S$5,A125=$AT$11,STL!$S$6,A125=$AT$12,STL!$S$7,A125=$AT$13,STL!$S$8,A125=$AT$14,STL!$S$9,A125=$AT$15,STL!$S$10,A125=$AT$16,STL!$S$11,A125=$AT$17,STL!$S$12,A125=$AT$18,STL!$S$13,A125=$AT$19,STL!$S$14,A125=$AT$20,STL!$S$15,A125=$AT$21,STL!$S$16,A125=$AT$22,STL!$S$17,A125=$AT$23,STL!$S$18,A125=$AT$24,STL!$S$19,A125=$AT$25,STL!$S$20,A125=$AT$26,STL!$S$21,A125=$AT$27,STL!$S$22,A125=$AT$28,STL!$S$23,A125=$AT$29,STL!$S$24,A125=$AT$30,STL!$S$25,A125=$AT$31,STL!$S$26,A125=$AT$32,STL!$S$27,A125=$AT$33,STL!$S$28,A125=$AT$34,STL!$S$29,A125=$AT$35,STL!$S$30,A125=$AT$36,STL!$S$31,A125=$AT$37,STL!$S$32,A125=$AT$38,STL!$S$33,A125=$AT$39,STL!$S$34,A125=$AT$40,STL!$S$35,A125=$AT$41,STL!$S$36,A125=$AT$42,STL!$S$37,A125=$AT$43,STL!$S$38,A125=$AT$44,STL!$S$39,A125=$AT$45,STL!$S$40,A125=$AT$46,STL!$S$41,A125=$AT$47,STL!$S$42,A125=$AT$48,STL!S166,A125=$AT$49,STL!$S$44)</f>
        <v>392.85714285714283</v>
      </c>
      <c r="T125" s="2">
        <v>128.77600000000001</v>
      </c>
      <c r="U125" s="2">
        <v>0</v>
      </c>
      <c r="V125" s="2">
        <v>128.77600000000001</v>
      </c>
      <c r="W125" s="2" t="s">
        <v>173</v>
      </c>
      <c r="X125" s="2">
        <v>0.2</v>
      </c>
      <c r="Y125" s="2" t="s">
        <v>33</v>
      </c>
      <c r="Z125" s="2" t="s">
        <v>34</v>
      </c>
      <c r="AA125" s="2" t="s">
        <v>35</v>
      </c>
      <c r="AB125" s="2">
        <v>128833.58281199999</v>
      </c>
      <c r="AC125" s="2">
        <v>128.833583</v>
      </c>
      <c r="AD125" s="2">
        <v>24</v>
      </c>
      <c r="AE125" s="10" t="s">
        <v>307</v>
      </c>
      <c r="AF125" s="2"/>
      <c r="AG125" s="2"/>
      <c r="AH125" s="2"/>
      <c r="AM125" s="2">
        <v>1.5</v>
      </c>
      <c r="AR125" s="2" cm="1">
        <f t="array" ref="AR125">_xlfn.IFS(Z125=$AT$3,(AF125*AP125*AH125)/1000,Z125=$AT$4,(AF125*AH125*AP125*(1-AN125))/1000)</f>
        <v>0</v>
      </c>
    </row>
    <row r="126" spans="1:44" x14ac:dyDescent="0.3">
      <c r="A126" s="2">
        <v>25</v>
      </c>
      <c r="B126" s="2" t="s">
        <v>21</v>
      </c>
      <c r="C126" s="2" t="s">
        <v>218</v>
      </c>
      <c r="D126" t="s">
        <v>184</v>
      </c>
      <c r="E126" s="2" t="s">
        <v>185</v>
      </c>
      <c r="F126" s="2" t="s">
        <v>225</v>
      </c>
      <c r="G126" s="2" t="s">
        <v>226</v>
      </c>
      <c r="H126" s="2" t="s">
        <v>221</v>
      </c>
      <c r="I126" s="2" t="s">
        <v>227</v>
      </c>
      <c r="J126" s="2">
        <v>11000</v>
      </c>
      <c r="K126" s="2" t="s">
        <v>29</v>
      </c>
      <c r="L126" s="4">
        <v>46227</v>
      </c>
      <c r="M126" s="2" t="s">
        <v>30</v>
      </c>
      <c r="N126" s="2" t="s">
        <v>31</v>
      </c>
      <c r="O126" s="2">
        <v>11000</v>
      </c>
      <c r="P126" s="2">
        <v>8.3350000000000009</v>
      </c>
      <c r="Q126" s="2">
        <v>19.03</v>
      </c>
      <c r="R126" s="2">
        <v>27.364000000000001</v>
      </c>
      <c r="S126" s="2" cm="1">
        <f t="array" ref="S126">_xlfn.IFS(A126=$AT$8,STL!$S$3,A126=$AT$9,STL!$S$4,A126=$AT$10,STL!$S$5,A126=$AT$11,STL!$S$6,A126=$AT$12,STL!$S$7,A126=$AT$13,STL!$S$8,A126=$AT$14,STL!$S$9,A126=$AT$15,STL!$S$10,A126=$AT$16,STL!$S$11,A126=$AT$17,STL!$S$12,A126=$AT$18,STL!$S$13,A126=$AT$19,STL!$S$14,A126=$AT$20,STL!$S$15,A126=$AT$21,STL!$S$16,A126=$AT$22,STL!$S$17,A126=$AT$23,STL!$S$18,A126=$AT$24,STL!$S$19,A126=$AT$25,STL!$S$20,A126=$AT$26,STL!$S$21,A126=$AT$27,STL!$S$22,A126=$AT$28,STL!$S$23,A126=$AT$29,STL!$S$24,A126=$AT$30,STL!$S$25,A126=$AT$31,STL!$S$26,A126=$AT$32,STL!$S$27,A126=$AT$33,STL!$S$28,A126=$AT$34,STL!$S$29,A126=$AT$35,STL!$S$30,A126=$AT$36,STL!$S$31,A126=$AT$37,STL!$S$32,A126=$AT$38,STL!$S$33,A126=$AT$39,STL!$S$34,A126=$AT$40,STL!$S$35,A126=$AT$41,STL!$S$36,A126=$AT$42,STL!$S$37,A126=$AT$43,STL!$S$38,A126=$AT$44,STL!$S$39,A126=$AT$45,STL!$S$40,A126=$AT$46,STL!$S$41,A126=$AT$47,STL!$S$42,A126=$AT$48,STL!S167,A126=$AT$49,STL!$S$44)</f>
        <v>392.85714285714283</v>
      </c>
      <c r="T126" s="2">
        <v>234.893</v>
      </c>
      <c r="U126" s="2">
        <v>0</v>
      </c>
      <c r="V126" s="2">
        <v>234.893</v>
      </c>
      <c r="W126" s="2" t="s">
        <v>173</v>
      </c>
      <c r="X126" s="2">
        <v>0.2</v>
      </c>
      <c r="Y126" s="2" t="s">
        <v>33</v>
      </c>
      <c r="Z126" s="2" t="s">
        <v>34</v>
      </c>
      <c r="AA126" s="2" t="s">
        <v>35</v>
      </c>
      <c r="AB126" s="2">
        <v>234813.09376300001</v>
      </c>
      <c r="AC126" s="2">
        <v>234.81309400000001</v>
      </c>
      <c r="AD126" s="2">
        <v>25</v>
      </c>
      <c r="AE126" s="10" t="s">
        <v>307</v>
      </c>
      <c r="AF126" s="2"/>
      <c r="AG126" s="2"/>
      <c r="AH126" s="2"/>
      <c r="AM126" s="2">
        <v>1.5</v>
      </c>
      <c r="AR126" s="2" cm="1">
        <f t="array" ref="AR126">_xlfn.IFS(Z126=$AT$3,(AF126*AP126*AH126)/1000,Z126=$AT$4,(AF126*AH126*AP126*(1-AN126))/1000)</f>
        <v>0</v>
      </c>
    </row>
    <row r="127" spans="1:44" x14ac:dyDescent="0.3">
      <c r="A127" s="2">
        <v>26</v>
      </c>
      <c r="B127" s="2" t="s">
        <v>228</v>
      </c>
      <c r="C127" s="2" t="s">
        <v>229</v>
      </c>
      <c r="D127" t="s">
        <v>184</v>
      </c>
      <c r="E127" s="2" t="s">
        <v>230</v>
      </c>
      <c r="F127" s="2" t="s">
        <v>231</v>
      </c>
      <c r="G127" s="2" t="s">
        <v>211</v>
      </c>
      <c r="H127" s="2" t="s">
        <v>220</v>
      </c>
      <c r="I127" s="2" t="s">
        <v>28</v>
      </c>
      <c r="J127" s="2">
        <v>1200</v>
      </c>
      <c r="K127" s="2" t="s">
        <v>232</v>
      </c>
      <c r="L127" s="2">
        <v>40</v>
      </c>
      <c r="M127" s="2" t="s">
        <v>233</v>
      </c>
      <c r="N127" s="2" t="s">
        <v>31</v>
      </c>
      <c r="O127" s="2">
        <v>438000</v>
      </c>
      <c r="P127" s="2">
        <v>8.3350000000000009</v>
      </c>
      <c r="Q127" s="2">
        <v>19.03</v>
      </c>
      <c r="R127" s="2">
        <v>27.364000000000001</v>
      </c>
      <c r="S127" s="2" cm="1">
        <f t="array" ref="S127">_xlfn.IFS(A127=$AT$8,STL!$S$3,A127=$AT$9,STL!$S$4,A127=$AT$10,STL!$S$5,A127=$AT$11,STL!$S$6,A127=$AT$12,STL!$S$7,A127=$AT$13,STL!$S$8,A127=$AT$14,STL!$S$9,A127=$AT$15,STL!$S$10,A127=$AT$16,STL!$S$11,A127=$AT$17,STL!$S$12,A127=$AT$18,STL!$S$13,A127=$AT$19,STL!$S$14,A127=$AT$20,STL!$S$15,A127=$AT$21,STL!$S$16,A127=$AT$22,STL!$S$17,A127=$AT$23,STL!$S$18,A127=$AT$24,STL!$S$19,A127=$AT$25,STL!$S$20,A127=$AT$26,STL!$S$21,A127=$AT$27,STL!$S$22,A127=$AT$28,STL!$S$23,A127=$AT$29,STL!$S$24,A127=$AT$30,STL!$S$25,A127=$AT$31,STL!$S$26,A127=$AT$32,STL!$S$27,A127=$AT$33,STL!$S$28,A127=$AT$34,STL!$S$29,A127=$AT$35,STL!$S$30,A127=$AT$36,STL!$S$31,A127=$AT$37,STL!$S$32,A127=$AT$38,STL!$S$33,A127=$AT$39,STL!$S$34,A127=$AT$40,STL!$S$35,A127=$AT$41,STL!$S$36,A127=$AT$42,STL!$S$37,A127=$AT$43,STL!$S$38,A127=$AT$44,STL!$S$39,A127=$AT$45,STL!$S$40,A127=$AT$46,STL!$S$41,A127=$AT$47,STL!$S$42,A127=$AT$48,STL!S168,A127=$AT$49,STL!$S$44)</f>
        <v>15642.857142857143</v>
      </c>
      <c r="T127" s="2">
        <v>244.446</v>
      </c>
      <c r="U127" s="2">
        <v>1.6719999999999999</v>
      </c>
      <c r="V127" s="2">
        <v>246.11799999999999</v>
      </c>
      <c r="W127" s="2" t="s">
        <v>173</v>
      </c>
      <c r="X127" s="2">
        <v>0.2</v>
      </c>
      <c r="Y127" s="2" t="s">
        <v>33</v>
      </c>
      <c r="Z127" s="2" t="s">
        <v>34</v>
      </c>
      <c r="AA127" s="2" t="s">
        <v>35</v>
      </c>
      <c r="AB127" s="2">
        <v>244376.15590000001</v>
      </c>
      <c r="AC127" s="2">
        <v>244.37615600000001</v>
      </c>
      <c r="AD127" s="2">
        <v>26</v>
      </c>
      <c r="AE127" s="10" t="s">
        <v>307</v>
      </c>
      <c r="AF127" s="2"/>
      <c r="AG127" s="2"/>
      <c r="AH127" s="2"/>
      <c r="AM127" s="2">
        <v>1.5</v>
      </c>
      <c r="AR127" s="2" cm="1">
        <f t="array" ref="AR127">_xlfn.IFS(Z127=$AT$3,(AF127*AP127*AH127)/1000,Z127=$AT$4,(AF127*AH127*AP127*(1-AN127))/1000)</f>
        <v>0</v>
      </c>
    </row>
    <row r="128" spans="1:44" x14ac:dyDescent="0.3">
      <c r="A128" s="2">
        <v>26</v>
      </c>
      <c r="B128" s="2" t="s">
        <v>228</v>
      </c>
      <c r="C128" s="2" t="s">
        <v>229</v>
      </c>
      <c r="D128" t="s">
        <v>184</v>
      </c>
      <c r="E128" s="2" t="s">
        <v>230</v>
      </c>
      <c r="F128" s="2" t="s">
        <v>234</v>
      </c>
      <c r="G128" s="2" t="s">
        <v>211</v>
      </c>
      <c r="H128" s="2" t="s">
        <v>220</v>
      </c>
      <c r="I128" s="2" t="s">
        <v>28</v>
      </c>
      <c r="J128" s="2">
        <v>1200</v>
      </c>
      <c r="K128" s="2" t="s">
        <v>232</v>
      </c>
      <c r="L128" s="2">
        <v>40</v>
      </c>
      <c r="M128" s="2" t="s">
        <v>233</v>
      </c>
      <c r="N128" s="2" t="s">
        <v>31</v>
      </c>
      <c r="O128" s="2">
        <v>438000</v>
      </c>
      <c r="P128" s="2">
        <v>8.3350000000000009</v>
      </c>
      <c r="Q128" s="2">
        <v>19.03</v>
      </c>
      <c r="R128" s="2">
        <v>27.364000000000001</v>
      </c>
      <c r="S128" s="2" cm="1">
        <f t="array" ref="S128">_xlfn.IFS(A128=$AT$8,STL!$S$3,A128=$AT$9,STL!$S$4,A128=$AT$10,STL!$S$5,A128=$AT$11,STL!$S$6,A128=$AT$12,STL!$S$7,A128=$AT$13,STL!$S$8,A128=$AT$14,STL!$S$9,A128=$AT$15,STL!$S$10,A128=$AT$16,STL!$S$11,A128=$AT$17,STL!$S$12,A128=$AT$18,STL!$S$13,A128=$AT$19,STL!$S$14,A128=$AT$20,STL!$S$15,A128=$AT$21,STL!$S$16,A128=$AT$22,STL!$S$17,A128=$AT$23,STL!$S$18,A128=$AT$24,STL!$S$19,A128=$AT$25,STL!$S$20,A128=$AT$26,STL!$S$21,A128=$AT$27,STL!$S$22,A128=$AT$28,STL!$S$23,A128=$AT$29,STL!$S$24,A128=$AT$30,STL!$S$25,A128=$AT$31,STL!$S$26,A128=$AT$32,STL!$S$27,A128=$AT$33,STL!$S$28,A128=$AT$34,STL!$S$29,A128=$AT$35,STL!$S$30,A128=$AT$36,STL!$S$31,A128=$AT$37,STL!$S$32,A128=$AT$38,STL!$S$33,A128=$AT$39,STL!$S$34,A128=$AT$40,STL!$S$35,A128=$AT$41,STL!$S$36,A128=$AT$42,STL!$S$37,A128=$AT$43,STL!$S$38,A128=$AT$44,STL!$S$39,A128=$AT$45,STL!$S$40,A128=$AT$46,STL!$S$41,A128=$AT$47,STL!$S$42,A128=$AT$48,STL!S169,A128=$AT$49,STL!$S$44)</f>
        <v>15642.857142857143</v>
      </c>
      <c r="T128" s="2">
        <v>244.446</v>
      </c>
      <c r="U128" s="2">
        <v>1.6719999999999999</v>
      </c>
      <c r="V128" s="2">
        <v>246.11799999999999</v>
      </c>
      <c r="W128" s="2" t="s">
        <v>173</v>
      </c>
      <c r="X128" s="2">
        <v>0.2</v>
      </c>
      <c r="Y128" s="2" t="s">
        <v>33</v>
      </c>
      <c r="Z128" s="2" t="s">
        <v>61</v>
      </c>
      <c r="AA128" s="2" t="s">
        <v>35</v>
      </c>
      <c r="AB128" s="2">
        <v>1672.232377</v>
      </c>
      <c r="AC128" s="2">
        <v>1.6722319999999999</v>
      </c>
      <c r="AD128" s="2">
        <v>26</v>
      </c>
      <c r="AE128" s="10" t="s">
        <v>307</v>
      </c>
      <c r="AF128" s="2"/>
      <c r="AG128" s="2"/>
      <c r="AH128" s="2"/>
      <c r="AM128" s="2">
        <v>1.5</v>
      </c>
      <c r="AR128" s="2" cm="1">
        <f t="array" ref="AR128">_xlfn.IFS(Z128=$AT$3,(AF128*AP128*AH128)/1000,Z128=$AT$4,(AF128*AH128*AP128*(1-AN128))/1000)</f>
        <v>0</v>
      </c>
    </row>
    <row r="129" spans="1:44" x14ac:dyDescent="0.3">
      <c r="A129" s="2">
        <v>27</v>
      </c>
      <c r="B129" s="2" t="s">
        <v>228</v>
      </c>
      <c r="C129" s="2" t="s">
        <v>229</v>
      </c>
      <c r="D129" t="s">
        <v>184</v>
      </c>
      <c r="E129" s="2" t="s">
        <v>235</v>
      </c>
      <c r="F129" s="2" t="s">
        <v>236</v>
      </c>
      <c r="G129" s="2" t="s">
        <v>27</v>
      </c>
      <c r="H129" s="2" t="s">
        <v>43</v>
      </c>
      <c r="I129" s="2" t="s">
        <v>28</v>
      </c>
      <c r="J129" s="2">
        <v>1200</v>
      </c>
      <c r="K129" s="2" t="s">
        <v>232</v>
      </c>
      <c r="L129" s="2">
        <v>40</v>
      </c>
      <c r="M129" s="2" t="s">
        <v>233</v>
      </c>
      <c r="N129" s="2" t="s">
        <v>31</v>
      </c>
      <c r="O129" s="2">
        <v>438000</v>
      </c>
      <c r="P129" s="2">
        <v>8.3350000000000009</v>
      </c>
      <c r="Q129" s="2">
        <v>19.03</v>
      </c>
      <c r="R129" s="2">
        <v>27.364000000000001</v>
      </c>
      <c r="S129" s="2" cm="1">
        <f t="array" ref="S129">_xlfn.IFS(A129=$AT$8,STL!$S$3,A129=$AT$9,STL!$S$4,A129=$AT$10,STL!$S$5,A129=$AT$11,STL!$S$6,A129=$AT$12,STL!$S$7,A129=$AT$13,STL!$S$8,A129=$AT$14,STL!$S$9,A129=$AT$15,STL!$S$10,A129=$AT$16,STL!$S$11,A129=$AT$17,STL!$S$12,A129=$AT$18,STL!$S$13,A129=$AT$19,STL!$S$14,A129=$AT$20,STL!$S$15,A129=$AT$21,STL!$S$16,A129=$AT$22,STL!$S$17,A129=$AT$23,STL!$S$18,A129=$AT$24,STL!$S$19,A129=$AT$25,STL!$S$20,A129=$AT$26,STL!$S$21,A129=$AT$27,STL!$S$22,A129=$AT$28,STL!$S$23,A129=$AT$29,STL!$S$24,A129=$AT$30,STL!$S$25,A129=$AT$31,STL!$S$26,A129=$AT$32,STL!$S$27,A129=$AT$33,STL!$S$28,A129=$AT$34,STL!$S$29,A129=$AT$35,STL!$S$30,A129=$AT$36,STL!$S$31,A129=$AT$37,STL!$S$32,A129=$AT$38,STL!$S$33,A129=$AT$39,STL!$S$34,A129=$AT$40,STL!$S$35,A129=$AT$41,STL!$S$36,A129=$AT$42,STL!$S$37,A129=$AT$43,STL!$S$38,A129=$AT$44,STL!$S$39,A129=$AT$45,STL!$S$40,A129=$AT$46,STL!$S$41,A129=$AT$47,STL!$S$42,A129=$AT$48,STL!S170,A129=$AT$49,STL!$S$44)</f>
        <v>15642.857142857143</v>
      </c>
      <c r="T129" s="2">
        <v>285.70499999999998</v>
      </c>
      <c r="U129" s="2">
        <v>0</v>
      </c>
      <c r="V129" s="2">
        <v>285.70499999999998</v>
      </c>
      <c r="W129" s="2" t="s">
        <v>173</v>
      </c>
      <c r="X129" s="2">
        <v>0</v>
      </c>
      <c r="Y129" s="2" t="s">
        <v>33</v>
      </c>
      <c r="Z129" s="2" t="s">
        <v>34</v>
      </c>
      <c r="AA129" s="2" t="s">
        <v>35</v>
      </c>
      <c r="AB129" s="2">
        <v>285602.46455400001</v>
      </c>
      <c r="AC129" s="2">
        <v>285.602465</v>
      </c>
      <c r="AD129" s="2">
        <v>27</v>
      </c>
      <c r="AE129" s="10" t="s">
        <v>307</v>
      </c>
      <c r="AF129" s="2"/>
      <c r="AG129" s="2"/>
      <c r="AH129" s="2"/>
      <c r="AM129" s="2">
        <v>1.5</v>
      </c>
      <c r="AR129" s="2" cm="1">
        <f t="array" ref="AR129">_xlfn.IFS(Z129=$AT$3,(AF129*AP129*AH129)/1000,Z129=$AT$4,(AF129*AH129*AP129*(1-AN129))/1000)</f>
        <v>0</v>
      </c>
    </row>
    <row r="130" spans="1:44" x14ac:dyDescent="0.3">
      <c r="A130" s="2">
        <v>28</v>
      </c>
      <c r="B130" s="2" t="s">
        <v>228</v>
      </c>
      <c r="C130" s="2" t="s">
        <v>229</v>
      </c>
      <c r="D130" t="s">
        <v>184</v>
      </c>
      <c r="E130" s="2" t="s">
        <v>237</v>
      </c>
      <c r="F130" s="2" t="s">
        <v>238</v>
      </c>
      <c r="G130" s="2" t="s">
        <v>27</v>
      </c>
      <c r="H130" s="2" t="s">
        <v>239</v>
      </c>
      <c r="I130" s="2" t="s">
        <v>28</v>
      </c>
      <c r="J130" s="2">
        <v>1200</v>
      </c>
      <c r="K130" s="2" t="s">
        <v>232</v>
      </c>
      <c r="L130" s="2">
        <v>40</v>
      </c>
      <c r="M130" s="2" t="s">
        <v>233</v>
      </c>
      <c r="N130" s="2" t="s">
        <v>31</v>
      </c>
      <c r="O130" s="2">
        <v>438000</v>
      </c>
      <c r="P130" s="2">
        <v>8.3350000000000009</v>
      </c>
      <c r="Q130" s="2">
        <v>19.03</v>
      </c>
      <c r="R130" s="2">
        <v>27.364000000000001</v>
      </c>
      <c r="S130" s="2" cm="1">
        <f t="array" ref="S130">_xlfn.IFS(A130=$AT$8,STL!$S$3,A130=$AT$9,STL!$S$4,A130=$AT$10,STL!$S$5,A130=$AT$11,STL!$S$6,A130=$AT$12,STL!$S$7,A130=$AT$13,STL!$S$8,A130=$AT$14,STL!$S$9,A130=$AT$15,STL!$S$10,A130=$AT$16,STL!$S$11,A130=$AT$17,STL!$S$12,A130=$AT$18,STL!$S$13,A130=$AT$19,STL!$S$14,A130=$AT$20,STL!$S$15,A130=$AT$21,STL!$S$16,A130=$AT$22,STL!$S$17,A130=$AT$23,STL!$S$18,A130=$AT$24,STL!$S$19,A130=$AT$25,STL!$S$20,A130=$AT$26,STL!$S$21,A130=$AT$27,STL!$S$22,A130=$AT$28,STL!$S$23,A130=$AT$29,STL!$S$24,A130=$AT$30,STL!$S$25,A130=$AT$31,STL!$S$26,A130=$AT$32,STL!$S$27,A130=$AT$33,STL!$S$28,A130=$AT$34,STL!$S$29,A130=$AT$35,STL!$S$30,A130=$AT$36,STL!$S$31,A130=$AT$37,STL!$S$32,A130=$AT$38,STL!$S$33,A130=$AT$39,STL!$S$34,A130=$AT$40,STL!$S$35,A130=$AT$41,STL!$S$36,A130=$AT$42,STL!$S$37,A130=$AT$43,STL!$S$38,A130=$AT$44,STL!$S$39,A130=$AT$45,STL!$S$40,A130=$AT$46,STL!$S$41,A130=$AT$47,STL!$S$42,A130=$AT$48,STL!S171,A130=$AT$49,STL!$S$44)</f>
        <v>15642.857142857143</v>
      </c>
      <c r="T130" s="2">
        <v>206.27099999999999</v>
      </c>
      <c r="U130" s="2">
        <v>3.5230000000000001</v>
      </c>
      <c r="V130" s="2">
        <v>209.79400000000001</v>
      </c>
      <c r="W130" s="2" t="s">
        <v>173</v>
      </c>
      <c r="X130" s="2">
        <v>0.2</v>
      </c>
      <c r="Y130" s="2" t="s">
        <v>33</v>
      </c>
      <c r="Z130" s="2" t="s">
        <v>34</v>
      </c>
      <c r="AA130" s="2" t="s">
        <v>35</v>
      </c>
      <c r="AB130" s="2">
        <v>206163.18615600001</v>
      </c>
      <c r="AC130" s="2">
        <v>206.163186</v>
      </c>
      <c r="AD130" s="2">
        <v>28</v>
      </c>
      <c r="AE130" s="10" t="s">
        <v>307</v>
      </c>
      <c r="AF130" s="2"/>
      <c r="AG130" s="2"/>
      <c r="AH130" s="2"/>
      <c r="AM130" s="2">
        <v>1.5</v>
      </c>
      <c r="AR130" s="2" cm="1">
        <f t="array" ref="AR130">_xlfn.IFS(Z130=$AT$3,(AF130*AP130*AH130)/1000,Z130=$AT$4,(AF130*AH130*AP130*(1-AN130))/1000)</f>
        <v>0</v>
      </c>
    </row>
    <row r="131" spans="1:44" x14ac:dyDescent="0.3">
      <c r="A131" s="2">
        <v>28</v>
      </c>
      <c r="B131" s="2" t="s">
        <v>228</v>
      </c>
      <c r="C131" s="2" t="s">
        <v>229</v>
      </c>
      <c r="D131" t="s">
        <v>184</v>
      </c>
      <c r="E131" s="2" t="s">
        <v>237</v>
      </c>
      <c r="F131" s="2" t="s">
        <v>240</v>
      </c>
      <c r="G131" s="2" t="s">
        <v>27</v>
      </c>
      <c r="H131" s="2" t="s">
        <v>239</v>
      </c>
      <c r="I131" s="2" t="s">
        <v>28</v>
      </c>
      <c r="J131" s="2">
        <v>1200</v>
      </c>
      <c r="K131" s="2" t="s">
        <v>232</v>
      </c>
      <c r="L131" s="2">
        <v>40</v>
      </c>
      <c r="M131" s="2" t="s">
        <v>233</v>
      </c>
      <c r="N131" s="2" t="s">
        <v>31</v>
      </c>
      <c r="O131" s="2">
        <v>438000</v>
      </c>
      <c r="P131" s="2">
        <v>8.3350000000000009</v>
      </c>
      <c r="Q131" s="2">
        <v>19.03</v>
      </c>
      <c r="R131" s="2">
        <v>27.364000000000001</v>
      </c>
      <c r="S131" s="2" cm="1">
        <f t="array" ref="S131">_xlfn.IFS(A131=$AT$8,STL!$S$3,A131=$AT$9,STL!$S$4,A131=$AT$10,STL!$S$5,A131=$AT$11,STL!$S$6,A131=$AT$12,STL!$S$7,A131=$AT$13,STL!$S$8,A131=$AT$14,STL!$S$9,A131=$AT$15,STL!$S$10,A131=$AT$16,STL!$S$11,A131=$AT$17,STL!$S$12,A131=$AT$18,STL!$S$13,A131=$AT$19,STL!$S$14,A131=$AT$20,STL!$S$15,A131=$AT$21,STL!$S$16,A131=$AT$22,STL!$S$17,A131=$AT$23,STL!$S$18,A131=$AT$24,STL!$S$19,A131=$AT$25,STL!$S$20,A131=$AT$26,STL!$S$21,A131=$AT$27,STL!$S$22,A131=$AT$28,STL!$S$23,A131=$AT$29,STL!$S$24,A131=$AT$30,STL!$S$25,A131=$AT$31,STL!$S$26,A131=$AT$32,STL!$S$27,A131=$AT$33,STL!$S$28,A131=$AT$34,STL!$S$29,A131=$AT$35,STL!$S$30,A131=$AT$36,STL!$S$31,A131=$AT$37,STL!$S$32,A131=$AT$38,STL!$S$33,A131=$AT$39,STL!$S$34,A131=$AT$40,STL!$S$35,A131=$AT$41,STL!$S$36,A131=$AT$42,STL!$S$37,A131=$AT$43,STL!$S$38,A131=$AT$44,STL!$S$39,A131=$AT$45,STL!$S$40,A131=$AT$46,STL!$S$41,A131=$AT$47,STL!$S$42,A131=$AT$48,STL!S172,A131=$AT$49,STL!$S$44)</f>
        <v>15642.857142857143</v>
      </c>
      <c r="T131" s="2">
        <v>206.27099999999999</v>
      </c>
      <c r="U131" s="2">
        <v>3.5230000000000001</v>
      </c>
      <c r="V131" s="2">
        <v>209.79400000000001</v>
      </c>
      <c r="W131" s="2" t="s">
        <v>173</v>
      </c>
      <c r="X131" s="2">
        <v>0.2</v>
      </c>
      <c r="Y131" s="2" t="s">
        <v>33</v>
      </c>
      <c r="Z131" s="2" t="s">
        <v>61</v>
      </c>
      <c r="AA131" s="2" t="s">
        <v>35</v>
      </c>
      <c r="AB131" s="2">
        <v>3521.2074029999999</v>
      </c>
      <c r="AC131" s="2">
        <v>3.521207</v>
      </c>
      <c r="AD131" s="2">
        <v>28</v>
      </c>
      <c r="AE131" s="10" t="s">
        <v>307</v>
      </c>
      <c r="AF131" s="2"/>
      <c r="AG131" s="2"/>
      <c r="AH131" s="2"/>
      <c r="AM131" s="2">
        <v>1.5</v>
      </c>
      <c r="AR131" s="2" cm="1">
        <f t="array" ref="AR131">_xlfn.IFS(Z131=$AT$3,(AF131*AP131*AH131)/1000,Z131=$AT$4,(AF131*AH131*AP131*(1-AN131))/1000)</f>
        <v>0</v>
      </c>
    </row>
    <row r="132" spans="1:44" x14ac:dyDescent="0.3">
      <c r="A132" s="2">
        <v>29</v>
      </c>
      <c r="B132" s="2" t="s">
        <v>228</v>
      </c>
      <c r="C132" s="2" t="s">
        <v>229</v>
      </c>
      <c r="D132" t="s">
        <v>184</v>
      </c>
      <c r="E132" s="2" t="s">
        <v>241</v>
      </c>
      <c r="F132" s="2" t="s">
        <v>242</v>
      </c>
      <c r="G132" s="2" t="s">
        <v>26</v>
      </c>
      <c r="H132" s="2" t="s">
        <v>243</v>
      </c>
      <c r="I132" s="2" t="s">
        <v>28</v>
      </c>
      <c r="J132" s="2">
        <v>1200</v>
      </c>
      <c r="K132" s="2" t="s">
        <v>232</v>
      </c>
      <c r="L132" s="2">
        <v>40</v>
      </c>
      <c r="M132" s="2" t="s">
        <v>233</v>
      </c>
      <c r="N132" s="2" t="s">
        <v>31</v>
      </c>
      <c r="O132" s="2">
        <v>438000</v>
      </c>
      <c r="P132" s="2">
        <v>8.3350000000000009</v>
      </c>
      <c r="Q132" s="2">
        <v>19.03</v>
      </c>
      <c r="R132" s="2">
        <v>27.364000000000001</v>
      </c>
      <c r="S132" s="2" cm="1">
        <f t="array" ref="S132">_xlfn.IFS(A132=$AT$8,STL!$S$3,A132=$AT$9,STL!$S$4,A132=$AT$10,STL!$S$5,A132=$AT$11,STL!$S$6,A132=$AT$12,STL!$S$7,A132=$AT$13,STL!$S$8,A132=$AT$14,STL!$S$9,A132=$AT$15,STL!$S$10,A132=$AT$16,STL!$S$11,A132=$AT$17,STL!$S$12,A132=$AT$18,STL!$S$13,A132=$AT$19,STL!$S$14,A132=$AT$20,STL!$S$15,A132=$AT$21,STL!$S$16,A132=$AT$22,STL!$S$17,A132=$AT$23,STL!$S$18,A132=$AT$24,STL!$S$19,A132=$AT$25,STL!$S$20,A132=$AT$26,STL!$S$21,A132=$AT$27,STL!$S$22,A132=$AT$28,STL!$S$23,A132=$AT$29,STL!$S$24,A132=$AT$30,STL!$S$25,A132=$AT$31,STL!$S$26,A132=$AT$32,STL!$S$27,A132=$AT$33,STL!$S$28,A132=$AT$34,STL!$S$29,A132=$AT$35,STL!$S$30,A132=$AT$36,STL!$S$31,A132=$AT$37,STL!$S$32,A132=$AT$38,STL!$S$33,A132=$AT$39,STL!$S$34,A132=$AT$40,STL!$S$35,A132=$AT$41,STL!$S$36,A132=$AT$42,STL!$S$37,A132=$AT$43,STL!$S$38,A132=$AT$44,STL!$S$39,A132=$AT$45,STL!$S$40,A132=$AT$46,STL!$S$41,A132=$AT$47,STL!$S$42,A132=$AT$48,STL!S173,A132=$AT$49,STL!$S$44)</f>
        <v>15642.857142857143</v>
      </c>
      <c r="T132" s="2">
        <v>80.180000000000007</v>
      </c>
      <c r="U132" s="2">
        <v>0</v>
      </c>
      <c r="V132" s="2">
        <v>80.180000000000007</v>
      </c>
      <c r="W132" s="2" t="s">
        <v>173</v>
      </c>
      <c r="X132" s="2">
        <v>0.03</v>
      </c>
      <c r="Y132" s="2" t="s">
        <v>33</v>
      </c>
      <c r="Z132" s="2" t="s">
        <v>34</v>
      </c>
      <c r="AA132" s="2" t="s">
        <v>35</v>
      </c>
      <c r="AB132" s="2">
        <v>80138.072255999999</v>
      </c>
      <c r="AC132" s="2">
        <v>80.138071999999994</v>
      </c>
      <c r="AD132" s="2">
        <v>29</v>
      </c>
      <c r="AE132" s="10" t="s">
        <v>307</v>
      </c>
      <c r="AF132" s="2"/>
      <c r="AG132" s="2"/>
      <c r="AH132" s="2"/>
      <c r="AM132" s="2">
        <v>1.5</v>
      </c>
      <c r="AR132" s="2" cm="1">
        <f t="array" ref="AR132">_xlfn.IFS(Z132=$AT$3,(AF132*AP132*AH132)/1000,Z132=$AT$4,(AF132*AH132*AP132*(1-AN132))/1000)</f>
        <v>0</v>
      </c>
    </row>
    <row r="133" spans="1:44" x14ac:dyDescent="0.3">
      <c r="A133" s="2">
        <v>30</v>
      </c>
      <c r="B133" s="2" t="s">
        <v>228</v>
      </c>
      <c r="C133" s="2" t="s">
        <v>229</v>
      </c>
      <c r="D133" t="s">
        <v>184</v>
      </c>
      <c r="E133" s="2" t="s">
        <v>244</v>
      </c>
      <c r="F133" s="2" t="s">
        <v>245</v>
      </c>
      <c r="G133" s="2" t="s">
        <v>26</v>
      </c>
      <c r="H133" s="2" t="s">
        <v>246</v>
      </c>
      <c r="I133" s="2" t="s">
        <v>28</v>
      </c>
      <c r="J133" s="2">
        <v>1200</v>
      </c>
      <c r="K133" s="2" t="s">
        <v>232</v>
      </c>
      <c r="L133" s="2">
        <v>40</v>
      </c>
      <c r="M133" s="2" t="s">
        <v>233</v>
      </c>
      <c r="N133" s="2" t="s">
        <v>31</v>
      </c>
      <c r="O133" s="2">
        <v>438000</v>
      </c>
      <c r="P133" s="2">
        <v>8.3350000000000009</v>
      </c>
      <c r="Q133" s="2">
        <v>19.03</v>
      </c>
      <c r="R133" s="2">
        <v>27.364000000000001</v>
      </c>
      <c r="S133" s="2" cm="1">
        <f t="array" ref="S133">_xlfn.IFS(A133=$AT$8,STL!$S$3,A133=$AT$9,STL!$S$4,A133=$AT$10,STL!$S$5,A133=$AT$11,STL!$S$6,A133=$AT$12,STL!$S$7,A133=$AT$13,STL!$S$8,A133=$AT$14,STL!$S$9,A133=$AT$15,STL!$S$10,A133=$AT$16,STL!$S$11,A133=$AT$17,STL!$S$12,A133=$AT$18,STL!$S$13,A133=$AT$19,STL!$S$14,A133=$AT$20,STL!$S$15,A133=$AT$21,STL!$S$16,A133=$AT$22,STL!$S$17,A133=$AT$23,STL!$S$18,A133=$AT$24,STL!$S$19,A133=$AT$25,STL!$S$20,A133=$AT$26,STL!$S$21,A133=$AT$27,STL!$S$22,A133=$AT$28,STL!$S$23,A133=$AT$29,STL!$S$24,A133=$AT$30,STL!$S$25,A133=$AT$31,STL!$S$26,A133=$AT$32,STL!$S$27,A133=$AT$33,STL!$S$28,A133=$AT$34,STL!$S$29,A133=$AT$35,STL!$S$30,A133=$AT$36,STL!$S$31,A133=$AT$37,STL!$S$32,A133=$AT$38,STL!$S$33,A133=$AT$39,STL!$S$34,A133=$AT$40,STL!$S$35,A133=$AT$41,STL!$S$36,A133=$AT$42,STL!$S$37,A133=$AT$43,STL!$S$38,A133=$AT$44,STL!$S$39,A133=$AT$45,STL!$S$40,A133=$AT$46,STL!$S$41,A133=$AT$47,STL!$S$42,A133=$AT$48,STL!S174,A133=$AT$49,STL!$S$44)</f>
        <v>15642.857142857143</v>
      </c>
      <c r="T133" s="2">
        <v>71.376000000000005</v>
      </c>
      <c r="U133" s="2">
        <v>0</v>
      </c>
      <c r="V133" s="2">
        <v>71.376000000000005</v>
      </c>
      <c r="W133" s="2" t="s">
        <v>173</v>
      </c>
      <c r="X133" s="2">
        <v>0.2</v>
      </c>
      <c r="Y133" s="2" t="s">
        <v>33</v>
      </c>
      <c r="Z133" s="2" t="s">
        <v>34</v>
      </c>
      <c r="AA133" s="2" t="s">
        <v>35</v>
      </c>
      <c r="AB133" s="2">
        <v>71404.030415000001</v>
      </c>
      <c r="AC133" s="2">
        <v>71.404030000000006</v>
      </c>
      <c r="AD133" s="2">
        <v>30</v>
      </c>
      <c r="AE133" s="10" t="s">
        <v>307</v>
      </c>
      <c r="AF133" s="2"/>
      <c r="AG133" s="2"/>
      <c r="AH133" s="2"/>
      <c r="AM133" s="2">
        <v>1.5</v>
      </c>
      <c r="AR133" s="2" cm="1">
        <f t="array" ref="AR133">_xlfn.IFS(Z133=$AT$3,(AF133*AP133*AH133)/1000,Z133=$AT$4,(AF133*AH133*AP133*(1-AN133))/1000)</f>
        <v>0</v>
      </c>
    </row>
    <row r="134" spans="1:44" x14ac:dyDescent="0.3">
      <c r="A134" s="2">
        <v>31</v>
      </c>
      <c r="B134" s="2" t="s">
        <v>228</v>
      </c>
      <c r="C134" s="2" t="s">
        <v>229</v>
      </c>
      <c r="D134" t="s">
        <v>184</v>
      </c>
      <c r="E134" s="2" t="s">
        <v>247</v>
      </c>
      <c r="F134" s="2" t="s">
        <v>248</v>
      </c>
      <c r="G134" s="2" t="s">
        <v>26</v>
      </c>
      <c r="H134" s="2" t="s">
        <v>249</v>
      </c>
      <c r="I134" s="2" t="s">
        <v>28</v>
      </c>
      <c r="J134" s="2">
        <v>1200</v>
      </c>
      <c r="K134" s="2" t="s">
        <v>232</v>
      </c>
      <c r="L134" s="2">
        <v>40</v>
      </c>
      <c r="M134" s="2" t="s">
        <v>233</v>
      </c>
      <c r="N134" s="2" t="s">
        <v>31</v>
      </c>
      <c r="O134" s="2">
        <v>438000</v>
      </c>
      <c r="P134" s="2">
        <v>8.3350000000000009</v>
      </c>
      <c r="Q134" s="2">
        <v>19.03</v>
      </c>
      <c r="R134" s="2">
        <v>27.364000000000001</v>
      </c>
      <c r="S134" s="2" cm="1">
        <f t="array" ref="S134">_xlfn.IFS(A134=$AT$8,STL!$S$3,A134=$AT$9,STL!$S$4,A134=$AT$10,STL!$S$5,A134=$AT$11,STL!$S$6,A134=$AT$12,STL!$S$7,A134=$AT$13,STL!$S$8,A134=$AT$14,STL!$S$9,A134=$AT$15,STL!$S$10,A134=$AT$16,STL!$S$11,A134=$AT$17,STL!$S$12,A134=$AT$18,STL!$S$13,A134=$AT$19,STL!$S$14,A134=$AT$20,STL!$S$15,A134=$AT$21,STL!$S$16,A134=$AT$22,STL!$S$17,A134=$AT$23,STL!$S$18,A134=$AT$24,STL!$S$19,A134=$AT$25,STL!$S$20,A134=$AT$26,STL!$S$21,A134=$AT$27,STL!$S$22,A134=$AT$28,STL!$S$23,A134=$AT$29,STL!$S$24,A134=$AT$30,STL!$S$25,A134=$AT$31,STL!$S$26,A134=$AT$32,STL!$S$27,A134=$AT$33,STL!$S$28,A134=$AT$34,STL!$S$29,A134=$AT$35,STL!$S$30,A134=$AT$36,STL!$S$31,A134=$AT$37,STL!$S$32,A134=$AT$38,STL!$S$33,A134=$AT$39,STL!$S$34,A134=$AT$40,STL!$S$35,A134=$AT$41,STL!$S$36,A134=$AT$42,STL!$S$37,A134=$AT$43,STL!$S$38,A134=$AT$44,STL!$S$39,A134=$AT$45,STL!$S$40,A134=$AT$46,STL!$S$41,A134=$AT$47,STL!$S$42,A134=$AT$48,STL!S175,A134=$AT$49,STL!$S$44)</f>
        <v>15642.857142857143</v>
      </c>
      <c r="T134" s="2">
        <v>123.33799999999999</v>
      </c>
      <c r="U134" s="2">
        <v>22.824999999999999</v>
      </c>
      <c r="V134" s="2">
        <v>146.16300000000001</v>
      </c>
      <c r="W134" s="2" t="s">
        <v>173</v>
      </c>
      <c r="X134" s="2">
        <v>0.2</v>
      </c>
      <c r="Y134" s="2" t="s">
        <v>33</v>
      </c>
      <c r="Z134" s="2" t="s">
        <v>34</v>
      </c>
      <c r="AA134" s="2" t="s">
        <v>35</v>
      </c>
      <c r="AB134" s="2">
        <v>123280.209397</v>
      </c>
      <c r="AC134" s="2">
        <v>123.280209</v>
      </c>
      <c r="AD134" s="2">
        <v>31</v>
      </c>
      <c r="AE134" s="10" t="s">
        <v>307</v>
      </c>
      <c r="AF134" s="2"/>
      <c r="AG134" s="2"/>
      <c r="AH134" s="2"/>
      <c r="AM134" s="2">
        <v>1.5</v>
      </c>
      <c r="AR134" s="2" cm="1">
        <f t="array" ref="AR134">_xlfn.IFS(Z134=$AT$3,(AF134*AP134*AH134)/1000,Z134=$AT$4,(AF134*AH134*AP134*(1-AN134))/1000)</f>
        <v>0</v>
      </c>
    </row>
    <row r="135" spans="1:44" x14ac:dyDescent="0.3">
      <c r="A135" s="2">
        <v>31</v>
      </c>
      <c r="B135" s="2" t="s">
        <v>228</v>
      </c>
      <c r="C135" s="2" t="s">
        <v>229</v>
      </c>
      <c r="D135" t="s">
        <v>184</v>
      </c>
      <c r="E135" s="2" t="s">
        <v>247</v>
      </c>
      <c r="F135" s="2" t="s">
        <v>250</v>
      </c>
      <c r="G135" s="2" t="s">
        <v>26</v>
      </c>
      <c r="H135" s="2" t="s">
        <v>249</v>
      </c>
      <c r="I135" s="2" t="s">
        <v>28</v>
      </c>
      <c r="J135" s="2">
        <v>1200</v>
      </c>
      <c r="K135" s="2" t="s">
        <v>232</v>
      </c>
      <c r="L135" s="2">
        <v>40</v>
      </c>
      <c r="M135" s="2" t="s">
        <v>233</v>
      </c>
      <c r="N135" s="2" t="s">
        <v>31</v>
      </c>
      <c r="O135" s="2">
        <v>438000</v>
      </c>
      <c r="P135" s="2">
        <v>8.3350000000000009</v>
      </c>
      <c r="Q135" s="2">
        <v>19.03</v>
      </c>
      <c r="R135" s="2">
        <v>27.364000000000001</v>
      </c>
      <c r="S135" s="2" cm="1">
        <f t="array" ref="S135">_xlfn.IFS(A135=$AT$8,STL!$S$3,A135=$AT$9,STL!$S$4,A135=$AT$10,STL!$S$5,A135=$AT$11,STL!$S$6,A135=$AT$12,STL!$S$7,A135=$AT$13,STL!$S$8,A135=$AT$14,STL!$S$9,A135=$AT$15,STL!$S$10,A135=$AT$16,STL!$S$11,A135=$AT$17,STL!$S$12,A135=$AT$18,STL!$S$13,A135=$AT$19,STL!$S$14,A135=$AT$20,STL!$S$15,A135=$AT$21,STL!$S$16,A135=$AT$22,STL!$S$17,A135=$AT$23,STL!$S$18,A135=$AT$24,STL!$S$19,A135=$AT$25,STL!$S$20,A135=$AT$26,STL!$S$21,A135=$AT$27,STL!$S$22,A135=$AT$28,STL!$S$23,A135=$AT$29,STL!$S$24,A135=$AT$30,STL!$S$25,A135=$AT$31,STL!$S$26,A135=$AT$32,STL!$S$27,A135=$AT$33,STL!$S$28,A135=$AT$34,STL!$S$29,A135=$AT$35,STL!$S$30,A135=$AT$36,STL!$S$31,A135=$AT$37,STL!$S$32,A135=$AT$38,STL!$S$33,A135=$AT$39,STL!$S$34,A135=$AT$40,STL!$S$35,A135=$AT$41,STL!$S$36,A135=$AT$42,STL!$S$37,A135=$AT$43,STL!$S$38,A135=$AT$44,STL!$S$39,A135=$AT$45,STL!$S$40,A135=$AT$46,STL!$S$41,A135=$AT$47,STL!$S$42,A135=$AT$48,STL!S176,A135=$AT$49,STL!$S$44)</f>
        <v>15642.857142857143</v>
      </c>
      <c r="T135" s="2">
        <v>123.33799999999999</v>
      </c>
      <c r="U135" s="2">
        <v>22.824999999999999</v>
      </c>
      <c r="V135" s="2">
        <v>146.16300000000001</v>
      </c>
      <c r="W135" s="2" t="s">
        <v>173</v>
      </c>
      <c r="X135" s="2">
        <v>0.2</v>
      </c>
      <c r="Y135" s="2" t="s">
        <v>33</v>
      </c>
      <c r="Z135" s="2" t="s">
        <v>61</v>
      </c>
      <c r="AA135" s="2" t="s">
        <v>35</v>
      </c>
      <c r="AB135" s="2">
        <v>22780.290813</v>
      </c>
      <c r="AC135" s="2">
        <v>22.780290999999998</v>
      </c>
      <c r="AD135" s="2">
        <v>31</v>
      </c>
      <c r="AE135" s="10" t="s">
        <v>307</v>
      </c>
      <c r="AF135" s="2"/>
      <c r="AG135" s="2"/>
      <c r="AH135" s="2"/>
      <c r="AM135" s="2">
        <v>1.5</v>
      </c>
      <c r="AR135" s="2" cm="1">
        <f t="array" ref="AR135">_xlfn.IFS(Z135=$AT$3,(AF135*AP135*AH135)/1000,Z135=$AT$4,(AF135*AH135*AP135*(1-AN135))/1000)</f>
        <v>0</v>
      </c>
    </row>
    <row r="136" spans="1:44" x14ac:dyDescent="0.3">
      <c r="A136" s="2">
        <v>32</v>
      </c>
      <c r="B136" s="2" t="s">
        <v>228</v>
      </c>
      <c r="C136" s="2" t="s">
        <v>229</v>
      </c>
      <c r="D136" t="s">
        <v>184</v>
      </c>
      <c r="E136" s="2" t="s">
        <v>251</v>
      </c>
      <c r="F136" s="2" t="s">
        <v>252</v>
      </c>
      <c r="G136" s="2" t="s">
        <v>26</v>
      </c>
      <c r="H136" s="2" t="s">
        <v>253</v>
      </c>
      <c r="I136" s="2" t="s">
        <v>28</v>
      </c>
      <c r="J136" s="2">
        <v>1200</v>
      </c>
      <c r="K136" s="2" t="s">
        <v>232</v>
      </c>
      <c r="L136" s="2">
        <v>40</v>
      </c>
      <c r="M136" s="2" t="s">
        <v>233</v>
      </c>
      <c r="N136" s="2" t="s">
        <v>31</v>
      </c>
      <c r="O136" s="2">
        <v>438000</v>
      </c>
      <c r="P136" s="2">
        <v>8.3350000000000009</v>
      </c>
      <c r="Q136" s="2">
        <v>19.03</v>
      </c>
      <c r="R136" s="2">
        <v>27.364000000000001</v>
      </c>
      <c r="S136" s="2" cm="1">
        <f t="array" ref="S136">_xlfn.IFS(A136=$AT$8,STL!$S$3,A136=$AT$9,STL!$S$4,A136=$AT$10,STL!$S$5,A136=$AT$11,STL!$S$6,A136=$AT$12,STL!$S$7,A136=$AT$13,STL!$S$8,A136=$AT$14,STL!$S$9,A136=$AT$15,STL!$S$10,A136=$AT$16,STL!$S$11,A136=$AT$17,STL!$S$12,A136=$AT$18,STL!$S$13,A136=$AT$19,STL!$S$14,A136=$AT$20,STL!$S$15,A136=$AT$21,STL!$S$16,A136=$AT$22,STL!$S$17,A136=$AT$23,STL!$S$18,A136=$AT$24,STL!$S$19,A136=$AT$25,STL!$S$20,A136=$AT$26,STL!$S$21,A136=$AT$27,STL!$S$22,A136=$AT$28,STL!$S$23,A136=$AT$29,STL!$S$24,A136=$AT$30,STL!$S$25,A136=$AT$31,STL!$S$26,A136=$AT$32,STL!$S$27,A136=$AT$33,STL!$S$28,A136=$AT$34,STL!$S$29,A136=$AT$35,STL!$S$30,A136=$AT$36,STL!$S$31,A136=$AT$37,STL!$S$32,A136=$AT$38,STL!$S$33,A136=$AT$39,STL!$S$34,A136=$AT$40,STL!$S$35,A136=$AT$41,STL!$S$36,A136=$AT$42,STL!$S$37,A136=$AT$43,STL!$S$38,A136=$AT$44,STL!$S$39,A136=$AT$45,STL!$S$40,A136=$AT$46,STL!$S$41,A136=$AT$47,STL!$S$42,A136=$AT$48,STL!S177,A136=$AT$49,STL!$S$44)</f>
        <v>15642.857142857143</v>
      </c>
      <c r="T136" s="2">
        <v>99.628</v>
      </c>
      <c r="U136" s="2">
        <v>1.889</v>
      </c>
      <c r="V136" s="2">
        <v>101.517</v>
      </c>
      <c r="W136" s="2" t="s">
        <v>173</v>
      </c>
      <c r="X136" s="2">
        <v>0.2</v>
      </c>
      <c r="Y136" s="2" t="s">
        <v>33</v>
      </c>
      <c r="Z136" s="2" t="s">
        <v>34</v>
      </c>
      <c r="AA136" s="2" t="s">
        <v>35</v>
      </c>
      <c r="AB136" s="2">
        <v>99584.429655999993</v>
      </c>
      <c r="AC136" s="2">
        <v>99.584429999999998</v>
      </c>
      <c r="AD136" s="2">
        <v>32</v>
      </c>
      <c r="AE136" s="10" t="s">
        <v>307</v>
      </c>
      <c r="AF136" s="2"/>
      <c r="AG136" s="2"/>
      <c r="AH136" s="2"/>
      <c r="AM136" s="2">
        <v>1.5</v>
      </c>
      <c r="AR136" s="2" cm="1">
        <f t="array" ref="AR136">_xlfn.IFS(Z136=$AT$3,(AF136*AP136*AH136)/1000,Z136=$AT$4,(AF136*AH136*AP136*(1-AN136))/1000)</f>
        <v>0</v>
      </c>
    </row>
    <row r="137" spans="1:44" x14ac:dyDescent="0.3">
      <c r="A137" s="2">
        <v>32</v>
      </c>
      <c r="B137" s="2" t="s">
        <v>228</v>
      </c>
      <c r="C137" s="2" t="s">
        <v>229</v>
      </c>
      <c r="D137" t="s">
        <v>184</v>
      </c>
      <c r="E137" s="2" t="s">
        <v>251</v>
      </c>
      <c r="F137" s="2" t="s">
        <v>254</v>
      </c>
      <c r="G137" s="2" t="s">
        <v>26</v>
      </c>
      <c r="H137" s="2" t="s">
        <v>253</v>
      </c>
      <c r="I137" s="2" t="s">
        <v>28</v>
      </c>
      <c r="J137" s="2">
        <v>1200</v>
      </c>
      <c r="K137" s="2" t="s">
        <v>232</v>
      </c>
      <c r="L137" s="2">
        <v>40</v>
      </c>
      <c r="M137" s="2" t="s">
        <v>233</v>
      </c>
      <c r="N137" s="2" t="s">
        <v>31</v>
      </c>
      <c r="O137" s="2">
        <v>438000</v>
      </c>
      <c r="P137" s="2">
        <v>8.3350000000000009</v>
      </c>
      <c r="Q137" s="2">
        <v>19.03</v>
      </c>
      <c r="R137" s="2">
        <v>27.364000000000001</v>
      </c>
      <c r="S137" s="2" cm="1">
        <f t="array" ref="S137">_xlfn.IFS(A137=$AT$8,STL!$S$3,A137=$AT$9,STL!$S$4,A137=$AT$10,STL!$S$5,A137=$AT$11,STL!$S$6,A137=$AT$12,STL!$S$7,A137=$AT$13,STL!$S$8,A137=$AT$14,STL!$S$9,A137=$AT$15,STL!$S$10,A137=$AT$16,STL!$S$11,A137=$AT$17,STL!$S$12,A137=$AT$18,STL!$S$13,A137=$AT$19,STL!$S$14,A137=$AT$20,STL!$S$15,A137=$AT$21,STL!$S$16,A137=$AT$22,STL!$S$17,A137=$AT$23,STL!$S$18,A137=$AT$24,STL!$S$19,A137=$AT$25,STL!$S$20,A137=$AT$26,STL!$S$21,A137=$AT$27,STL!$S$22,A137=$AT$28,STL!$S$23,A137=$AT$29,STL!$S$24,A137=$AT$30,STL!$S$25,A137=$AT$31,STL!$S$26,A137=$AT$32,STL!$S$27,A137=$AT$33,STL!$S$28,A137=$AT$34,STL!$S$29,A137=$AT$35,STL!$S$30,A137=$AT$36,STL!$S$31,A137=$AT$37,STL!$S$32,A137=$AT$38,STL!$S$33,A137=$AT$39,STL!$S$34,A137=$AT$40,STL!$S$35,A137=$AT$41,STL!$S$36,A137=$AT$42,STL!$S$37,A137=$AT$43,STL!$S$38,A137=$AT$44,STL!$S$39,A137=$AT$45,STL!$S$40,A137=$AT$46,STL!$S$41,A137=$AT$47,STL!$S$42,A137=$AT$48,STL!S178,A137=$AT$49,STL!$S$44)</f>
        <v>15642.857142857143</v>
      </c>
      <c r="T137" s="2">
        <v>99.628</v>
      </c>
      <c r="U137" s="2">
        <v>1.889</v>
      </c>
      <c r="V137" s="2">
        <v>101.517</v>
      </c>
      <c r="W137" s="2" t="s">
        <v>173</v>
      </c>
      <c r="X137" s="2">
        <v>0.2</v>
      </c>
      <c r="Y137" s="2" t="s">
        <v>33</v>
      </c>
      <c r="Z137" s="2" t="s">
        <v>61</v>
      </c>
      <c r="AA137" s="2" t="s">
        <v>35</v>
      </c>
      <c r="AB137" s="2">
        <v>1891.4037249999999</v>
      </c>
      <c r="AC137" s="2">
        <v>1.8914040000000001</v>
      </c>
      <c r="AD137" s="2">
        <v>32</v>
      </c>
      <c r="AE137" s="10" t="s">
        <v>307</v>
      </c>
      <c r="AF137" s="2"/>
      <c r="AG137" s="2"/>
      <c r="AH137" s="2"/>
      <c r="AM137" s="2">
        <v>1.5</v>
      </c>
      <c r="AR137" s="2" cm="1">
        <f t="array" ref="AR137">_xlfn.IFS(Z137=$AT$3,(AF137*AP137*AH137)/1000,Z137=$AT$4,(AF137*AH137*AP137*(1-AN137))/1000)</f>
        <v>0</v>
      </c>
    </row>
    <row r="138" spans="1:44" x14ac:dyDescent="0.3">
      <c r="A138" s="2">
        <v>33</v>
      </c>
      <c r="B138" s="2" t="s">
        <v>228</v>
      </c>
      <c r="C138" s="2" t="s">
        <v>229</v>
      </c>
      <c r="D138" t="s">
        <v>184</v>
      </c>
      <c r="E138" s="2" t="s">
        <v>255</v>
      </c>
      <c r="F138" s="2" t="s">
        <v>256</v>
      </c>
      <c r="G138" s="2" t="s">
        <v>26</v>
      </c>
      <c r="H138" s="2" t="s">
        <v>257</v>
      </c>
      <c r="I138" s="2" t="s">
        <v>28</v>
      </c>
      <c r="J138" s="2">
        <v>1200</v>
      </c>
      <c r="K138" s="2" t="s">
        <v>232</v>
      </c>
      <c r="L138" s="2">
        <v>40</v>
      </c>
      <c r="M138" s="2" t="s">
        <v>233</v>
      </c>
      <c r="N138" s="2" t="s">
        <v>31</v>
      </c>
      <c r="O138" s="2">
        <v>438000</v>
      </c>
      <c r="P138" s="2">
        <v>8.3350000000000009</v>
      </c>
      <c r="Q138" s="2">
        <v>19.03</v>
      </c>
      <c r="R138" s="2">
        <v>27.364000000000001</v>
      </c>
      <c r="S138" s="2" cm="1">
        <f t="array" ref="S138">_xlfn.IFS(A138=$AT$8,STL!$S$3,A138=$AT$9,STL!$S$4,A138=$AT$10,STL!$S$5,A138=$AT$11,STL!$S$6,A138=$AT$12,STL!$S$7,A138=$AT$13,STL!$S$8,A138=$AT$14,STL!$S$9,A138=$AT$15,STL!$S$10,A138=$AT$16,STL!$S$11,A138=$AT$17,STL!$S$12,A138=$AT$18,STL!$S$13,A138=$AT$19,STL!$S$14,A138=$AT$20,STL!$S$15,A138=$AT$21,STL!$S$16,A138=$AT$22,STL!$S$17,A138=$AT$23,STL!$S$18,A138=$AT$24,STL!$S$19,A138=$AT$25,STL!$S$20,A138=$AT$26,STL!$S$21,A138=$AT$27,STL!$S$22,A138=$AT$28,STL!$S$23,A138=$AT$29,STL!$S$24,A138=$AT$30,STL!$S$25,A138=$AT$31,STL!$S$26,A138=$AT$32,STL!$S$27,A138=$AT$33,STL!$S$28,A138=$AT$34,STL!$S$29,A138=$AT$35,STL!$S$30,A138=$AT$36,STL!$S$31,A138=$AT$37,STL!$S$32,A138=$AT$38,STL!$S$33,A138=$AT$39,STL!$S$34,A138=$AT$40,STL!$S$35,A138=$AT$41,STL!$S$36,A138=$AT$42,STL!$S$37,A138=$AT$43,STL!$S$38,A138=$AT$44,STL!$S$39,A138=$AT$45,STL!$S$40,A138=$AT$46,STL!$S$41,A138=$AT$47,STL!$S$42,A138=$AT$48,STL!S179,A138=$AT$49,STL!$S$44)</f>
        <v>15642.857142857143</v>
      </c>
      <c r="T138" s="2">
        <v>228.06899999999999</v>
      </c>
      <c r="U138" s="2">
        <v>3.1589999999999998</v>
      </c>
      <c r="V138" s="2">
        <v>231.22800000000001</v>
      </c>
      <c r="W138" s="2" t="s">
        <v>173</v>
      </c>
      <c r="X138" s="2">
        <v>0.2</v>
      </c>
      <c r="Y138" s="2" t="s">
        <v>33</v>
      </c>
      <c r="Z138" s="2" t="s">
        <v>34</v>
      </c>
      <c r="AA138" s="2" t="s">
        <v>35</v>
      </c>
      <c r="AB138" s="2">
        <v>227902.02628799999</v>
      </c>
      <c r="AC138" s="2">
        <v>227.90202600000001</v>
      </c>
      <c r="AD138" s="2">
        <v>33</v>
      </c>
      <c r="AE138" s="10" t="s">
        <v>307</v>
      </c>
      <c r="AF138" s="2"/>
      <c r="AG138" s="2"/>
      <c r="AH138" s="2"/>
      <c r="AM138" s="2">
        <v>1.5</v>
      </c>
      <c r="AR138" s="2" cm="1">
        <f t="array" ref="AR138">_xlfn.IFS(Z138=$AT$3,(AF138*AP138*AH138)/1000,Z138=$AT$4,(AF138*AH138*AP138*(1-AN138))/1000)</f>
        <v>0</v>
      </c>
    </row>
    <row r="139" spans="1:44" x14ac:dyDescent="0.3">
      <c r="A139" s="2">
        <v>33</v>
      </c>
      <c r="B139" s="2" t="s">
        <v>228</v>
      </c>
      <c r="C139" s="2" t="s">
        <v>229</v>
      </c>
      <c r="D139" t="s">
        <v>184</v>
      </c>
      <c r="E139" s="2" t="s">
        <v>255</v>
      </c>
      <c r="F139" s="2" t="s">
        <v>258</v>
      </c>
      <c r="G139" s="2" t="s">
        <v>26</v>
      </c>
      <c r="H139" s="2" t="s">
        <v>257</v>
      </c>
      <c r="I139" s="2" t="s">
        <v>28</v>
      </c>
      <c r="J139" s="2">
        <v>1200</v>
      </c>
      <c r="K139" s="2" t="s">
        <v>232</v>
      </c>
      <c r="L139" s="2">
        <v>40</v>
      </c>
      <c r="M139" s="2" t="s">
        <v>233</v>
      </c>
      <c r="N139" s="2" t="s">
        <v>31</v>
      </c>
      <c r="O139" s="2">
        <v>438000</v>
      </c>
      <c r="P139" s="2">
        <v>8.3350000000000009</v>
      </c>
      <c r="Q139" s="2">
        <v>19.03</v>
      </c>
      <c r="R139" s="2">
        <v>27.364000000000001</v>
      </c>
      <c r="S139" s="2" cm="1">
        <f t="array" ref="S139">_xlfn.IFS(A139=$AT$8,STL!$S$3,A139=$AT$9,STL!$S$4,A139=$AT$10,STL!$S$5,A139=$AT$11,STL!$S$6,A139=$AT$12,STL!$S$7,A139=$AT$13,STL!$S$8,A139=$AT$14,STL!$S$9,A139=$AT$15,STL!$S$10,A139=$AT$16,STL!$S$11,A139=$AT$17,STL!$S$12,A139=$AT$18,STL!$S$13,A139=$AT$19,STL!$S$14,A139=$AT$20,STL!$S$15,A139=$AT$21,STL!$S$16,A139=$AT$22,STL!$S$17,A139=$AT$23,STL!$S$18,A139=$AT$24,STL!$S$19,A139=$AT$25,STL!$S$20,A139=$AT$26,STL!$S$21,A139=$AT$27,STL!$S$22,A139=$AT$28,STL!$S$23,A139=$AT$29,STL!$S$24,A139=$AT$30,STL!$S$25,A139=$AT$31,STL!$S$26,A139=$AT$32,STL!$S$27,A139=$AT$33,STL!$S$28,A139=$AT$34,STL!$S$29,A139=$AT$35,STL!$S$30,A139=$AT$36,STL!$S$31,A139=$AT$37,STL!$S$32,A139=$AT$38,STL!$S$33,A139=$AT$39,STL!$S$34,A139=$AT$40,STL!$S$35,A139=$AT$41,STL!$S$36,A139=$AT$42,STL!$S$37,A139=$AT$43,STL!$S$38,A139=$AT$44,STL!$S$39,A139=$AT$45,STL!$S$40,A139=$AT$46,STL!$S$41,A139=$AT$47,STL!$S$42,A139=$AT$48,STL!S180,A139=$AT$49,STL!$S$44)</f>
        <v>15642.857142857143</v>
      </c>
      <c r="T139" s="2">
        <v>228.06899999999999</v>
      </c>
      <c r="U139" s="2">
        <v>3.1589999999999998</v>
      </c>
      <c r="V139" s="2">
        <v>231.22800000000001</v>
      </c>
      <c r="W139" s="2" t="s">
        <v>173</v>
      </c>
      <c r="X139" s="2">
        <v>0.2</v>
      </c>
      <c r="Y139" s="2" t="s">
        <v>33</v>
      </c>
      <c r="Z139" s="2" t="s">
        <v>61</v>
      </c>
      <c r="AA139" s="2" t="s">
        <v>35</v>
      </c>
      <c r="AB139" s="2">
        <v>3150.8802500000002</v>
      </c>
      <c r="AC139" s="2">
        <v>3.1508799999999999</v>
      </c>
      <c r="AD139" s="2">
        <v>33</v>
      </c>
      <c r="AE139" s="10" t="s">
        <v>307</v>
      </c>
      <c r="AF139" s="2"/>
      <c r="AG139" s="2"/>
      <c r="AH139" s="2"/>
      <c r="AM139" s="2">
        <v>1.5</v>
      </c>
      <c r="AR139" s="2" cm="1">
        <f t="array" ref="AR139">_xlfn.IFS(Z139=$AT$3,(AF139*AP139*AH139)/1000,Z139=$AT$4,(AF139*AH139*AP139*(1-AN139))/1000)</f>
        <v>0</v>
      </c>
    </row>
    <row r="140" spans="1:44" x14ac:dyDescent="0.3">
      <c r="A140" s="2">
        <v>34</v>
      </c>
      <c r="B140" s="2" t="s">
        <v>228</v>
      </c>
      <c r="C140" s="2" t="s">
        <v>229</v>
      </c>
      <c r="D140" t="s">
        <v>184</v>
      </c>
      <c r="E140" s="2" t="s">
        <v>24</v>
      </c>
      <c r="F140" s="2" t="s">
        <v>259</v>
      </c>
      <c r="G140" s="2" t="s">
        <v>26</v>
      </c>
      <c r="H140" s="2" t="s">
        <v>260</v>
      </c>
      <c r="I140" s="2" t="s">
        <v>28</v>
      </c>
      <c r="J140" s="2">
        <v>1200</v>
      </c>
      <c r="K140" s="2" t="s">
        <v>232</v>
      </c>
      <c r="L140" s="2">
        <v>40</v>
      </c>
      <c r="M140" s="2" t="s">
        <v>233</v>
      </c>
      <c r="N140" s="2" t="s">
        <v>31</v>
      </c>
      <c r="O140" s="2">
        <v>438000</v>
      </c>
      <c r="P140" s="2">
        <v>8.3350000000000009</v>
      </c>
      <c r="Q140" s="2">
        <v>19.03</v>
      </c>
      <c r="R140" s="2">
        <v>27.364000000000001</v>
      </c>
      <c r="S140" s="2" cm="1">
        <f t="array" ref="S140">_xlfn.IFS(A140=$AT$8,STL!$S$3,A140=$AT$9,STL!$S$4,A140=$AT$10,STL!$S$5,A140=$AT$11,STL!$S$6,A140=$AT$12,STL!$S$7,A140=$AT$13,STL!$S$8,A140=$AT$14,STL!$S$9,A140=$AT$15,STL!$S$10,A140=$AT$16,STL!$S$11,A140=$AT$17,STL!$S$12,A140=$AT$18,STL!$S$13,A140=$AT$19,STL!$S$14,A140=$AT$20,STL!$S$15,A140=$AT$21,STL!$S$16,A140=$AT$22,STL!$S$17,A140=$AT$23,STL!$S$18,A140=$AT$24,STL!$S$19,A140=$AT$25,STL!$S$20,A140=$AT$26,STL!$S$21,A140=$AT$27,STL!$S$22,A140=$AT$28,STL!$S$23,A140=$AT$29,STL!$S$24,A140=$AT$30,STL!$S$25,A140=$AT$31,STL!$S$26,A140=$AT$32,STL!$S$27,A140=$AT$33,STL!$S$28,A140=$AT$34,STL!$S$29,A140=$AT$35,STL!$S$30,A140=$AT$36,STL!$S$31,A140=$AT$37,STL!$S$32,A140=$AT$38,STL!$S$33,A140=$AT$39,STL!$S$34,A140=$AT$40,STL!$S$35,A140=$AT$41,STL!$S$36,A140=$AT$42,STL!$S$37,A140=$AT$43,STL!$S$38,A140=$AT$44,STL!$S$39,A140=$AT$45,STL!$S$40,A140=$AT$46,STL!$S$41,A140=$AT$47,STL!$S$42,A140=$AT$48,STL!S181,A140=$AT$49,STL!$S$44)</f>
        <v>15642.857142857143</v>
      </c>
      <c r="T140" s="2">
        <v>10.053000000000001</v>
      </c>
      <c r="U140" s="2">
        <v>1.9790000000000001</v>
      </c>
      <c r="V140" s="2">
        <v>12.032</v>
      </c>
      <c r="W140" s="2" t="s">
        <v>173</v>
      </c>
      <c r="X140" s="2">
        <v>0.2</v>
      </c>
      <c r="Y140" s="2" t="s">
        <v>33</v>
      </c>
      <c r="Z140" s="2" t="s">
        <v>34</v>
      </c>
      <c r="AA140" s="2" t="s">
        <v>35</v>
      </c>
      <c r="AB140" s="2">
        <v>10041.981315000001</v>
      </c>
      <c r="AC140" s="2">
        <v>10.041981</v>
      </c>
      <c r="AD140" s="2">
        <v>34</v>
      </c>
      <c r="AE140" s="10" t="s">
        <v>307</v>
      </c>
      <c r="AF140" s="2"/>
      <c r="AG140" s="2"/>
      <c r="AH140" s="2"/>
      <c r="AM140" s="2">
        <v>1.5</v>
      </c>
      <c r="AR140" s="2" cm="1">
        <f t="array" ref="AR140">_xlfn.IFS(Z140=$AT$3,(AF140*AP140*AH140)/1000,Z140=$AT$4,(AF140*AH140*AP140*(1-AN140))/1000)</f>
        <v>0</v>
      </c>
    </row>
    <row r="141" spans="1:44" x14ac:dyDescent="0.3">
      <c r="A141" s="2">
        <v>34</v>
      </c>
      <c r="B141" s="2" t="s">
        <v>228</v>
      </c>
      <c r="C141" s="2" t="s">
        <v>229</v>
      </c>
      <c r="D141" t="s">
        <v>184</v>
      </c>
      <c r="E141" s="2" t="s">
        <v>24</v>
      </c>
      <c r="F141" s="2" t="s">
        <v>261</v>
      </c>
      <c r="G141" s="2" t="s">
        <v>26</v>
      </c>
      <c r="H141" s="2" t="s">
        <v>260</v>
      </c>
      <c r="I141" s="2" t="s">
        <v>28</v>
      </c>
      <c r="J141" s="2">
        <v>1200</v>
      </c>
      <c r="K141" s="2" t="s">
        <v>232</v>
      </c>
      <c r="L141" s="2">
        <v>40</v>
      </c>
      <c r="M141" s="2" t="s">
        <v>233</v>
      </c>
      <c r="N141" s="2" t="s">
        <v>31</v>
      </c>
      <c r="O141" s="2">
        <v>438000</v>
      </c>
      <c r="P141" s="2">
        <v>8.3350000000000009</v>
      </c>
      <c r="Q141" s="2">
        <v>19.03</v>
      </c>
      <c r="R141" s="2">
        <v>27.364000000000001</v>
      </c>
      <c r="S141" s="2" cm="1">
        <f t="array" ref="S141">_xlfn.IFS(A141=$AT$8,STL!$S$3,A141=$AT$9,STL!$S$4,A141=$AT$10,STL!$S$5,A141=$AT$11,STL!$S$6,A141=$AT$12,STL!$S$7,A141=$AT$13,STL!$S$8,A141=$AT$14,STL!$S$9,A141=$AT$15,STL!$S$10,A141=$AT$16,STL!$S$11,A141=$AT$17,STL!$S$12,A141=$AT$18,STL!$S$13,A141=$AT$19,STL!$S$14,A141=$AT$20,STL!$S$15,A141=$AT$21,STL!$S$16,A141=$AT$22,STL!$S$17,A141=$AT$23,STL!$S$18,A141=$AT$24,STL!$S$19,A141=$AT$25,STL!$S$20,A141=$AT$26,STL!$S$21,A141=$AT$27,STL!$S$22,A141=$AT$28,STL!$S$23,A141=$AT$29,STL!$S$24,A141=$AT$30,STL!$S$25,A141=$AT$31,STL!$S$26,A141=$AT$32,STL!$S$27,A141=$AT$33,STL!$S$28,A141=$AT$34,STL!$S$29,A141=$AT$35,STL!$S$30,A141=$AT$36,STL!$S$31,A141=$AT$37,STL!$S$32,A141=$AT$38,STL!$S$33,A141=$AT$39,STL!$S$34,A141=$AT$40,STL!$S$35,A141=$AT$41,STL!$S$36,A141=$AT$42,STL!$S$37,A141=$AT$43,STL!$S$38,A141=$AT$44,STL!$S$39,A141=$AT$45,STL!$S$40,A141=$AT$46,STL!$S$41,A141=$AT$47,STL!$S$42,A141=$AT$48,STL!S182,A141=$AT$49,STL!$S$44)</f>
        <v>15642.857142857143</v>
      </c>
      <c r="T141" s="2">
        <v>10.053000000000001</v>
      </c>
      <c r="U141" s="2">
        <v>1.9790000000000001</v>
      </c>
      <c r="V141" s="2">
        <v>12.032</v>
      </c>
      <c r="W141" s="2" t="s">
        <v>173</v>
      </c>
      <c r="X141" s="2">
        <v>0.2</v>
      </c>
      <c r="Y141" s="2" t="s">
        <v>33</v>
      </c>
      <c r="Z141" s="2" t="s">
        <v>61</v>
      </c>
      <c r="AA141" s="2" t="s">
        <v>35</v>
      </c>
      <c r="AB141" s="2">
        <v>1975.675223</v>
      </c>
      <c r="AC141" s="2">
        <v>1.9756750000000001</v>
      </c>
      <c r="AD141" s="2">
        <v>34</v>
      </c>
      <c r="AE141" s="10" t="s">
        <v>307</v>
      </c>
      <c r="AF141" s="2"/>
      <c r="AG141" s="2"/>
      <c r="AH141" s="2"/>
      <c r="AM141" s="2">
        <v>1.5</v>
      </c>
      <c r="AR141" s="2" cm="1">
        <f t="array" ref="AR141">_xlfn.IFS(Z141=$AT$3,(AF141*AP141*AH141)/1000,Z141=$AT$4,(AF141*AH141*AP141*(1-AN141))/1000)</f>
        <v>0</v>
      </c>
    </row>
    <row r="142" spans="1:44" x14ac:dyDescent="0.3">
      <c r="A142" s="2">
        <v>35</v>
      </c>
      <c r="B142" s="2" t="s">
        <v>228</v>
      </c>
      <c r="C142" s="2" t="s">
        <v>229</v>
      </c>
      <c r="D142" t="s">
        <v>184</v>
      </c>
      <c r="E142" s="2" t="s">
        <v>262</v>
      </c>
      <c r="F142" s="2" t="s">
        <v>263</v>
      </c>
      <c r="G142" s="2" t="s">
        <v>264</v>
      </c>
      <c r="H142" s="2" t="s">
        <v>79</v>
      </c>
      <c r="I142" s="2" t="s">
        <v>28</v>
      </c>
      <c r="J142" s="2">
        <v>1200</v>
      </c>
      <c r="K142" s="2" t="s">
        <v>232</v>
      </c>
      <c r="L142" s="2">
        <v>40</v>
      </c>
      <c r="M142" s="2" t="s">
        <v>233</v>
      </c>
      <c r="N142" s="2" t="s">
        <v>265</v>
      </c>
      <c r="O142" s="2">
        <v>438000</v>
      </c>
      <c r="P142" s="2">
        <v>8.3350000000000009</v>
      </c>
      <c r="Q142" s="2">
        <v>19.03</v>
      </c>
      <c r="R142" s="2">
        <v>27.364000000000001</v>
      </c>
      <c r="S142" s="2" cm="1">
        <f t="array" ref="S142">_xlfn.IFS(A142=$AT$8,STL!$S$3,A142=$AT$9,STL!$S$4,A142=$AT$10,STL!$S$5,A142=$AT$11,STL!$S$6,A142=$AT$12,STL!$S$7,A142=$AT$13,STL!$S$8,A142=$AT$14,STL!$S$9,A142=$AT$15,STL!$S$10,A142=$AT$16,STL!$S$11,A142=$AT$17,STL!$S$12,A142=$AT$18,STL!$S$13,A142=$AT$19,STL!$S$14,A142=$AT$20,STL!$S$15,A142=$AT$21,STL!$S$16,A142=$AT$22,STL!$S$17,A142=$AT$23,STL!$S$18,A142=$AT$24,STL!$S$19,A142=$AT$25,STL!$S$20,A142=$AT$26,STL!$S$21,A142=$AT$27,STL!$S$22,A142=$AT$28,STL!$S$23,A142=$AT$29,STL!$S$24,A142=$AT$30,STL!$S$25,A142=$AT$31,STL!$S$26,A142=$AT$32,STL!$S$27,A142=$AT$33,STL!$S$28,A142=$AT$34,STL!$S$29,A142=$AT$35,STL!$S$30,A142=$AT$36,STL!$S$31,A142=$AT$37,STL!$S$32,A142=$AT$38,STL!$S$33,A142=$AT$39,STL!$S$34,A142=$AT$40,STL!$S$35,A142=$AT$41,STL!$S$36,A142=$AT$42,STL!$S$37,A142=$AT$43,STL!$S$38,A142=$AT$44,STL!$S$39,A142=$AT$45,STL!$S$40,A142=$AT$46,STL!$S$41,A142=$AT$47,STL!$S$42,A142=$AT$48,STL!S183,A142=$AT$49,STL!$S$44)</f>
        <v>15642.857142857143</v>
      </c>
      <c r="T142" s="2">
        <v>369.61200000000002</v>
      </c>
      <c r="U142" s="2">
        <v>1.1950000000000001</v>
      </c>
      <c r="V142" s="2">
        <v>370.80700000000002</v>
      </c>
      <c r="W142" s="2" t="s">
        <v>173</v>
      </c>
      <c r="X142" s="2">
        <v>0</v>
      </c>
      <c r="Y142" s="2" t="s">
        <v>33</v>
      </c>
      <c r="Z142" s="2" t="s">
        <v>61</v>
      </c>
      <c r="AA142" s="2" t="s">
        <v>35</v>
      </c>
      <c r="AB142" s="2">
        <v>1196.1736639999999</v>
      </c>
      <c r="AC142" s="2">
        <v>1.1961740000000001</v>
      </c>
      <c r="AD142" s="2">
        <v>35</v>
      </c>
      <c r="AE142" s="10" t="s">
        <v>307</v>
      </c>
      <c r="AF142" s="2"/>
      <c r="AG142" s="2"/>
      <c r="AH142" s="2"/>
      <c r="AM142" s="2">
        <v>1.5</v>
      </c>
      <c r="AR142" s="2" cm="1">
        <f t="array" ref="AR142">_xlfn.IFS(Z142=$AT$3,(AF142*AP142*AH142)/1000,Z142=$AT$4,(AF142*AH142*AP142*(1-AN142))/1000)</f>
        <v>0</v>
      </c>
    </row>
    <row r="143" spans="1:44" x14ac:dyDescent="0.3">
      <c r="A143" s="2">
        <v>35</v>
      </c>
      <c r="B143" s="2" t="s">
        <v>228</v>
      </c>
      <c r="C143" s="2" t="s">
        <v>229</v>
      </c>
      <c r="D143" t="s">
        <v>184</v>
      </c>
      <c r="E143" s="2" t="s">
        <v>262</v>
      </c>
      <c r="F143" s="2" t="s">
        <v>266</v>
      </c>
      <c r="G143" s="2" t="s">
        <v>264</v>
      </c>
      <c r="H143" s="2" t="s">
        <v>79</v>
      </c>
      <c r="I143" s="2" t="s">
        <v>28</v>
      </c>
      <c r="J143" s="2">
        <v>1200</v>
      </c>
      <c r="K143" s="2" t="s">
        <v>232</v>
      </c>
      <c r="L143" s="2">
        <v>40</v>
      </c>
      <c r="M143" s="2" t="s">
        <v>233</v>
      </c>
      <c r="N143" s="2" t="s">
        <v>265</v>
      </c>
      <c r="O143" s="2">
        <v>438000</v>
      </c>
      <c r="P143" s="2">
        <v>8.3350000000000009</v>
      </c>
      <c r="Q143" s="2">
        <v>19.03</v>
      </c>
      <c r="R143" s="2">
        <v>27.364000000000001</v>
      </c>
      <c r="S143" s="2" cm="1">
        <f t="array" ref="S143">_xlfn.IFS(A143=$AT$8,STL!$S$3,A143=$AT$9,STL!$S$4,A143=$AT$10,STL!$S$5,A143=$AT$11,STL!$S$6,A143=$AT$12,STL!$S$7,A143=$AT$13,STL!$S$8,A143=$AT$14,STL!$S$9,A143=$AT$15,STL!$S$10,A143=$AT$16,STL!$S$11,A143=$AT$17,STL!$S$12,A143=$AT$18,STL!$S$13,A143=$AT$19,STL!$S$14,A143=$AT$20,STL!$S$15,A143=$AT$21,STL!$S$16,A143=$AT$22,STL!$S$17,A143=$AT$23,STL!$S$18,A143=$AT$24,STL!$S$19,A143=$AT$25,STL!$S$20,A143=$AT$26,STL!$S$21,A143=$AT$27,STL!$S$22,A143=$AT$28,STL!$S$23,A143=$AT$29,STL!$S$24,A143=$AT$30,STL!$S$25,A143=$AT$31,STL!$S$26,A143=$AT$32,STL!$S$27,A143=$AT$33,STL!$S$28,A143=$AT$34,STL!$S$29,A143=$AT$35,STL!$S$30,A143=$AT$36,STL!$S$31,A143=$AT$37,STL!$S$32,A143=$AT$38,STL!$S$33,A143=$AT$39,STL!$S$34,A143=$AT$40,STL!$S$35,A143=$AT$41,STL!$S$36,A143=$AT$42,STL!$S$37,A143=$AT$43,STL!$S$38,A143=$AT$44,STL!$S$39,A143=$AT$45,STL!$S$40,A143=$AT$46,STL!$S$41,A143=$AT$47,STL!$S$42,A143=$AT$48,STL!S184,A143=$AT$49,STL!$S$44)</f>
        <v>15642.857142857143</v>
      </c>
      <c r="T143" s="2">
        <v>369.61200000000002</v>
      </c>
      <c r="U143" s="2">
        <v>1.1950000000000001</v>
      </c>
      <c r="V143" s="2">
        <v>370.80700000000002</v>
      </c>
      <c r="W143" s="2" t="s">
        <v>173</v>
      </c>
      <c r="X143" s="2">
        <v>0.2</v>
      </c>
      <c r="Y143" s="2" t="s">
        <v>33</v>
      </c>
      <c r="Z143" s="2" t="s">
        <v>34</v>
      </c>
      <c r="AA143" s="2" t="s">
        <v>35</v>
      </c>
      <c r="AB143" s="2">
        <v>368584.03271699999</v>
      </c>
      <c r="AC143" s="2">
        <v>368.58403299999998</v>
      </c>
      <c r="AD143" s="2">
        <v>35</v>
      </c>
      <c r="AE143" s="10" t="s">
        <v>307</v>
      </c>
      <c r="AF143" s="2"/>
      <c r="AG143" s="2"/>
      <c r="AH143" s="2"/>
      <c r="AM143" s="2">
        <v>1.5</v>
      </c>
      <c r="AR143" s="2" cm="1">
        <f t="array" ref="AR143">_xlfn.IFS(Z143=$AT$3,(AF143*AP143*AH143)/1000,Z143=$AT$4,(AF143*AH143*AP143*(1-AN143))/1000)</f>
        <v>0</v>
      </c>
    </row>
    <row r="144" spans="1:44" x14ac:dyDescent="0.3">
      <c r="A144" s="2">
        <v>36</v>
      </c>
      <c r="B144" s="2" t="s">
        <v>228</v>
      </c>
      <c r="C144" s="2" t="s">
        <v>229</v>
      </c>
      <c r="D144" t="s">
        <v>184</v>
      </c>
      <c r="E144" s="2" t="s">
        <v>267</v>
      </c>
      <c r="F144" s="2" t="s">
        <v>268</v>
      </c>
      <c r="G144" s="2" t="s">
        <v>103</v>
      </c>
      <c r="H144" s="2" t="s">
        <v>79</v>
      </c>
      <c r="I144" s="2" t="s">
        <v>28</v>
      </c>
      <c r="J144" s="2">
        <v>1200</v>
      </c>
      <c r="K144" s="2" t="s">
        <v>232</v>
      </c>
      <c r="L144" s="2">
        <v>40</v>
      </c>
      <c r="M144" s="2" t="s">
        <v>233</v>
      </c>
      <c r="N144" s="2" t="s">
        <v>265</v>
      </c>
      <c r="O144" s="2">
        <v>438000</v>
      </c>
      <c r="P144" s="2">
        <v>8.3350000000000009</v>
      </c>
      <c r="Q144" s="2">
        <v>19.03</v>
      </c>
      <c r="R144" s="2">
        <v>27.364000000000001</v>
      </c>
      <c r="S144" s="2" cm="1">
        <f t="array" ref="S144">_xlfn.IFS(A144=$AT$8,STL!$S$3,A144=$AT$9,STL!$S$4,A144=$AT$10,STL!$S$5,A144=$AT$11,STL!$S$6,A144=$AT$12,STL!$S$7,A144=$AT$13,STL!$S$8,A144=$AT$14,STL!$S$9,A144=$AT$15,STL!$S$10,A144=$AT$16,STL!$S$11,A144=$AT$17,STL!$S$12,A144=$AT$18,STL!$S$13,A144=$AT$19,STL!$S$14,A144=$AT$20,STL!$S$15,A144=$AT$21,STL!$S$16,A144=$AT$22,STL!$S$17,A144=$AT$23,STL!$S$18,A144=$AT$24,STL!$S$19,A144=$AT$25,STL!$S$20,A144=$AT$26,STL!$S$21,A144=$AT$27,STL!$S$22,A144=$AT$28,STL!$S$23,A144=$AT$29,STL!$S$24,A144=$AT$30,STL!$S$25,A144=$AT$31,STL!$S$26,A144=$AT$32,STL!$S$27,A144=$AT$33,STL!$S$28,A144=$AT$34,STL!$S$29,A144=$AT$35,STL!$S$30,A144=$AT$36,STL!$S$31,A144=$AT$37,STL!$S$32,A144=$AT$38,STL!$S$33,A144=$AT$39,STL!$S$34,A144=$AT$40,STL!$S$35,A144=$AT$41,STL!$S$36,A144=$AT$42,STL!$S$37,A144=$AT$43,STL!$S$38,A144=$AT$44,STL!$S$39,A144=$AT$45,STL!$S$40,A144=$AT$46,STL!$S$41,A144=$AT$47,STL!$S$42,A144=$AT$48,STL!S185,A144=$AT$49,STL!$S$44)</f>
        <v>15642.857142857143</v>
      </c>
      <c r="T144" s="2">
        <v>532.46699999999998</v>
      </c>
      <c r="U144" s="2">
        <v>1.248</v>
      </c>
      <c r="V144" s="2">
        <v>533.71500000000003</v>
      </c>
      <c r="W144" s="2" t="s">
        <v>173</v>
      </c>
      <c r="X144" s="2">
        <v>0</v>
      </c>
      <c r="Y144" s="2" t="s">
        <v>33</v>
      </c>
      <c r="Z144" s="2" t="s">
        <v>61</v>
      </c>
      <c r="AA144" s="2" t="s">
        <v>35</v>
      </c>
      <c r="AB144" s="2">
        <v>1248.34995</v>
      </c>
      <c r="AC144" s="2">
        <v>1.2483500000000001</v>
      </c>
      <c r="AD144" s="2">
        <v>36</v>
      </c>
      <c r="AE144" s="10" t="s">
        <v>307</v>
      </c>
      <c r="AF144" s="2"/>
      <c r="AG144" s="2"/>
      <c r="AH144" s="2"/>
      <c r="AM144" s="2">
        <v>1.5</v>
      </c>
      <c r="AR144" s="2" cm="1">
        <f t="array" ref="AR144">_xlfn.IFS(Z144=$AT$3,(AF144*AP144*AH144)/1000,Z144=$AT$4,(AF144*AH144*AP144*(1-AN144))/1000)</f>
        <v>0</v>
      </c>
    </row>
    <row r="145" spans="1:44" x14ac:dyDescent="0.3">
      <c r="A145" s="2">
        <v>36</v>
      </c>
      <c r="B145" s="2" t="s">
        <v>228</v>
      </c>
      <c r="C145" s="2" t="s">
        <v>229</v>
      </c>
      <c r="D145" t="s">
        <v>184</v>
      </c>
      <c r="E145" s="2" t="s">
        <v>267</v>
      </c>
      <c r="F145" s="2" t="s">
        <v>269</v>
      </c>
      <c r="G145" s="2" t="s">
        <v>103</v>
      </c>
      <c r="H145" s="2" t="s">
        <v>79</v>
      </c>
      <c r="I145" s="2" t="s">
        <v>28</v>
      </c>
      <c r="J145" s="2">
        <v>1200</v>
      </c>
      <c r="K145" s="2" t="s">
        <v>232</v>
      </c>
      <c r="L145" s="2">
        <v>40</v>
      </c>
      <c r="M145" s="2" t="s">
        <v>233</v>
      </c>
      <c r="N145" s="2" t="s">
        <v>265</v>
      </c>
      <c r="O145" s="2">
        <v>438000</v>
      </c>
      <c r="P145" s="2">
        <v>8.3350000000000009</v>
      </c>
      <c r="Q145" s="2">
        <v>19.03</v>
      </c>
      <c r="R145" s="2">
        <v>27.364000000000001</v>
      </c>
      <c r="S145" s="2" cm="1">
        <f t="array" ref="S145">_xlfn.IFS(A145=$AT$8,STL!$S$3,A145=$AT$9,STL!$S$4,A145=$AT$10,STL!$S$5,A145=$AT$11,STL!$S$6,A145=$AT$12,STL!$S$7,A145=$AT$13,STL!$S$8,A145=$AT$14,STL!$S$9,A145=$AT$15,STL!$S$10,A145=$AT$16,STL!$S$11,A145=$AT$17,STL!$S$12,A145=$AT$18,STL!$S$13,A145=$AT$19,STL!$S$14,A145=$AT$20,STL!$S$15,A145=$AT$21,STL!$S$16,A145=$AT$22,STL!$S$17,A145=$AT$23,STL!$S$18,A145=$AT$24,STL!$S$19,A145=$AT$25,STL!$S$20,A145=$AT$26,STL!$S$21,A145=$AT$27,STL!$S$22,A145=$AT$28,STL!$S$23,A145=$AT$29,STL!$S$24,A145=$AT$30,STL!$S$25,A145=$AT$31,STL!$S$26,A145=$AT$32,STL!$S$27,A145=$AT$33,STL!$S$28,A145=$AT$34,STL!$S$29,A145=$AT$35,STL!$S$30,A145=$AT$36,STL!$S$31,A145=$AT$37,STL!$S$32,A145=$AT$38,STL!$S$33,A145=$AT$39,STL!$S$34,A145=$AT$40,STL!$S$35,A145=$AT$41,STL!$S$36,A145=$AT$42,STL!$S$37,A145=$AT$43,STL!$S$38,A145=$AT$44,STL!$S$39,A145=$AT$45,STL!$S$40,A145=$AT$46,STL!$S$41,A145=$AT$47,STL!$S$42,A145=$AT$48,STL!S186,A145=$AT$49,STL!$S$44)</f>
        <v>15642.857142857143</v>
      </c>
      <c r="T145" s="2">
        <v>532.46699999999998</v>
      </c>
      <c r="U145" s="2">
        <v>1.248</v>
      </c>
      <c r="V145" s="2">
        <v>533.71500000000003</v>
      </c>
      <c r="W145" s="2" t="s">
        <v>173</v>
      </c>
      <c r="X145" s="2">
        <v>0</v>
      </c>
      <c r="Y145" s="2" t="s">
        <v>33</v>
      </c>
      <c r="Z145" s="2" t="s">
        <v>34</v>
      </c>
      <c r="AA145" s="2" t="s">
        <v>35</v>
      </c>
      <c r="AB145" s="2">
        <v>521024.96914100001</v>
      </c>
      <c r="AC145" s="2">
        <v>521.02496900000006</v>
      </c>
      <c r="AD145" s="2">
        <v>36</v>
      </c>
      <c r="AE145" s="10" t="s">
        <v>307</v>
      </c>
      <c r="AF145" s="2"/>
      <c r="AG145" s="2"/>
      <c r="AH145" s="2"/>
      <c r="AM145" s="2">
        <v>1.5</v>
      </c>
      <c r="AR145" s="2" cm="1">
        <f t="array" ref="AR145">_xlfn.IFS(Z145=$AT$3,(AF145*AP145*AH145)/1000,Z145=$AT$4,(AF145*AH145*AP145*(1-AN145))/1000)</f>
        <v>0</v>
      </c>
    </row>
    <row r="146" spans="1:44" x14ac:dyDescent="0.3">
      <c r="A146" s="2">
        <v>37</v>
      </c>
      <c r="B146" s="2" t="s">
        <v>228</v>
      </c>
      <c r="C146" s="2" t="s">
        <v>229</v>
      </c>
      <c r="D146" t="s">
        <v>184</v>
      </c>
      <c r="E146" s="2" t="s">
        <v>270</v>
      </c>
      <c r="F146" s="2" t="s">
        <v>271</v>
      </c>
      <c r="G146" s="2" t="s">
        <v>264</v>
      </c>
      <c r="H146" s="2" t="s">
        <v>272</v>
      </c>
      <c r="I146" s="2" t="s">
        <v>28</v>
      </c>
      <c r="J146" s="2">
        <v>1200</v>
      </c>
      <c r="K146" s="2" t="s">
        <v>232</v>
      </c>
      <c r="L146" s="2">
        <v>40</v>
      </c>
      <c r="M146" s="2" t="s">
        <v>233</v>
      </c>
      <c r="N146" s="2" t="s">
        <v>265</v>
      </c>
      <c r="O146" s="2">
        <v>438000</v>
      </c>
      <c r="P146" s="2">
        <v>8.3350000000000009</v>
      </c>
      <c r="Q146" s="2">
        <v>19.03</v>
      </c>
      <c r="R146" s="2">
        <v>27.364000000000001</v>
      </c>
      <c r="S146" s="2" cm="1">
        <f t="array" ref="S146">_xlfn.IFS(A146=$AT$8,STL!$S$3,A146=$AT$9,STL!$S$4,A146=$AT$10,STL!$S$5,A146=$AT$11,STL!$S$6,A146=$AT$12,STL!$S$7,A146=$AT$13,STL!$S$8,A146=$AT$14,STL!$S$9,A146=$AT$15,STL!$S$10,A146=$AT$16,STL!$S$11,A146=$AT$17,STL!$S$12,A146=$AT$18,STL!$S$13,A146=$AT$19,STL!$S$14,A146=$AT$20,STL!$S$15,A146=$AT$21,STL!$S$16,A146=$AT$22,STL!$S$17,A146=$AT$23,STL!$S$18,A146=$AT$24,STL!$S$19,A146=$AT$25,STL!$S$20,A146=$AT$26,STL!$S$21,A146=$AT$27,STL!$S$22,A146=$AT$28,STL!$S$23,A146=$AT$29,STL!$S$24,A146=$AT$30,STL!$S$25,A146=$AT$31,STL!$S$26,A146=$AT$32,STL!$S$27,A146=$AT$33,STL!$S$28,A146=$AT$34,STL!$S$29,A146=$AT$35,STL!$S$30,A146=$AT$36,STL!$S$31,A146=$AT$37,STL!$S$32,A146=$AT$38,STL!$S$33,A146=$AT$39,STL!$S$34,A146=$AT$40,STL!$S$35,A146=$AT$41,STL!$S$36,A146=$AT$42,STL!$S$37,A146=$AT$43,STL!$S$38,A146=$AT$44,STL!$S$39,A146=$AT$45,STL!$S$40,A146=$AT$46,STL!$S$41,A146=$AT$47,STL!$S$42,A146=$AT$48,STL!S187,A146=$AT$49,STL!$S$44)</f>
        <v>15642.857142857143</v>
      </c>
      <c r="T146" s="2">
        <v>333.863</v>
      </c>
      <c r="U146" s="2">
        <v>0.14499999999999999</v>
      </c>
      <c r="V146" s="2">
        <v>334.00799999999998</v>
      </c>
      <c r="W146" s="2" t="s">
        <v>173</v>
      </c>
      <c r="X146" s="2">
        <v>0.2</v>
      </c>
      <c r="Y146" s="2" t="s">
        <v>33</v>
      </c>
      <c r="Z146" s="2" t="s">
        <v>34</v>
      </c>
      <c r="AA146" s="2" t="s">
        <v>35</v>
      </c>
      <c r="AB146" s="2">
        <v>333254.40211899998</v>
      </c>
      <c r="AC146" s="2">
        <v>333.25440200000003</v>
      </c>
      <c r="AD146" s="2">
        <v>37</v>
      </c>
      <c r="AE146" s="10" t="s">
        <v>307</v>
      </c>
      <c r="AF146" s="2"/>
      <c r="AG146" s="2"/>
      <c r="AH146" s="2"/>
      <c r="AM146" s="2">
        <v>1.5</v>
      </c>
      <c r="AR146" s="2" cm="1">
        <f t="array" ref="AR146">_xlfn.IFS(Z146=$AT$3,(AF146*AP146*AH146)/1000,Z146=$AT$4,(AF146*AH146*AP146*(1-AN146))/1000)</f>
        <v>0</v>
      </c>
    </row>
    <row r="147" spans="1:44" x14ac:dyDescent="0.3">
      <c r="A147" s="2">
        <v>37</v>
      </c>
      <c r="B147" s="2" t="s">
        <v>228</v>
      </c>
      <c r="C147" s="2" t="s">
        <v>229</v>
      </c>
      <c r="D147" t="s">
        <v>184</v>
      </c>
      <c r="E147" s="2" t="s">
        <v>270</v>
      </c>
      <c r="F147" s="2" t="s">
        <v>273</v>
      </c>
      <c r="G147" s="2" t="s">
        <v>264</v>
      </c>
      <c r="H147" s="2" t="s">
        <v>272</v>
      </c>
      <c r="I147" s="2" t="s">
        <v>28</v>
      </c>
      <c r="J147" s="2">
        <v>1200</v>
      </c>
      <c r="K147" s="2" t="s">
        <v>232</v>
      </c>
      <c r="L147" s="2">
        <v>40</v>
      </c>
      <c r="M147" s="2" t="s">
        <v>233</v>
      </c>
      <c r="N147" s="2" t="s">
        <v>265</v>
      </c>
      <c r="O147" s="2">
        <v>438000</v>
      </c>
      <c r="P147" s="2">
        <v>8.3350000000000009</v>
      </c>
      <c r="Q147" s="2">
        <v>19.03</v>
      </c>
      <c r="R147" s="2">
        <v>27.364000000000001</v>
      </c>
      <c r="S147" s="2" cm="1">
        <f t="array" ref="S147">_xlfn.IFS(A147=$AT$8,STL!$S$3,A147=$AT$9,STL!$S$4,A147=$AT$10,STL!$S$5,A147=$AT$11,STL!$S$6,A147=$AT$12,STL!$S$7,A147=$AT$13,STL!$S$8,A147=$AT$14,STL!$S$9,A147=$AT$15,STL!$S$10,A147=$AT$16,STL!$S$11,A147=$AT$17,STL!$S$12,A147=$AT$18,STL!$S$13,A147=$AT$19,STL!$S$14,A147=$AT$20,STL!$S$15,A147=$AT$21,STL!$S$16,A147=$AT$22,STL!$S$17,A147=$AT$23,STL!$S$18,A147=$AT$24,STL!$S$19,A147=$AT$25,STL!$S$20,A147=$AT$26,STL!$S$21,A147=$AT$27,STL!$S$22,A147=$AT$28,STL!$S$23,A147=$AT$29,STL!$S$24,A147=$AT$30,STL!$S$25,A147=$AT$31,STL!$S$26,A147=$AT$32,STL!$S$27,A147=$AT$33,STL!$S$28,A147=$AT$34,STL!$S$29,A147=$AT$35,STL!$S$30,A147=$AT$36,STL!$S$31,A147=$AT$37,STL!$S$32,A147=$AT$38,STL!$S$33,A147=$AT$39,STL!$S$34,A147=$AT$40,STL!$S$35,A147=$AT$41,STL!$S$36,A147=$AT$42,STL!$S$37,A147=$AT$43,STL!$S$38,A147=$AT$44,STL!$S$39,A147=$AT$45,STL!$S$40,A147=$AT$46,STL!$S$41,A147=$AT$47,STL!$S$42,A147=$AT$48,STL!S188,A147=$AT$49,STL!$S$44)</f>
        <v>15642.857142857143</v>
      </c>
      <c r="T147" s="2">
        <v>333.863</v>
      </c>
      <c r="U147" s="2">
        <v>0.14499999999999999</v>
      </c>
      <c r="V147" s="2">
        <v>334.00799999999998</v>
      </c>
      <c r="W147" s="2" t="s">
        <v>173</v>
      </c>
      <c r="X147" s="2">
        <v>0.2</v>
      </c>
      <c r="Y147" s="2" t="s">
        <v>33</v>
      </c>
      <c r="Z147" s="2" t="s">
        <v>61</v>
      </c>
      <c r="AA147" s="2" t="s">
        <v>35</v>
      </c>
      <c r="AB147" s="2">
        <v>144.402567</v>
      </c>
      <c r="AC147" s="2">
        <v>0.144403</v>
      </c>
      <c r="AD147" s="2">
        <v>37</v>
      </c>
      <c r="AE147" s="10" t="s">
        <v>307</v>
      </c>
      <c r="AF147" s="2"/>
      <c r="AG147" s="2"/>
      <c r="AH147" s="2"/>
      <c r="AM147" s="2">
        <v>1.5</v>
      </c>
      <c r="AR147" s="2" cm="1">
        <f t="array" ref="AR147">_xlfn.IFS(Z147=$AT$3,(AF147*AP147*AH147)/1000,Z147=$AT$4,(AF147*AH147*AP147*(1-AN147))/1000)</f>
        <v>0</v>
      </c>
    </row>
    <row r="148" spans="1:44" x14ac:dyDescent="0.3">
      <c r="A148" s="2">
        <v>38</v>
      </c>
      <c r="B148" s="2" t="s">
        <v>228</v>
      </c>
      <c r="C148" s="2" t="s">
        <v>229</v>
      </c>
      <c r="D148" t="s">
        <v>184</v>
      </c>
      <c r="E148" s="2" t="s">
        <v>274</v>
      </c>
      <c r="F148" s="2" t="s">
        <v>275</v>
      </c>
      <c r="G148" s="2" t="s">
        <v>103</v>
      </c>
      <c r="H148" s="2" t="s">
        <v>272</v>
      </c>
      <c r="I148" s="2" t="s">
        <v>28</v>
      </c>
      <c r="J148" s="2">
        <v>1200</v>
      </c>
      <c r="K148" s="2" t="s">
        <v>232</v>
      </c>
      <c r="L148" s="2">
        <v>40</v>
      </c>
      <c r="M148" s="2" t="s">
        <v>233</v>
      </c>
      <c r="N148" s="2" t="s">
        <v>265</v>
      </c>
      <c r="O148" s="2">
        <v>438000</v>
      </c>
      <c r="P148" s="2">
        <v>8.3350000000000009</v>
      </c>
      <c r="Q148" s="2">
        <v>19.03</v>
      </c>
      <c r="R148" s="2">
        <v>27.364000000000001</v>
      </c>
      <c r="S148" s="2" cm="1">
        <f t="array" ref="S148">_xlfn.IFS(A148=$AT$8,STL!$S$3,A148=$AT$9,STL!$S$4,A148=$AT$10,STL!$S$5,A148=$AT$11,STL!$S$6,A148=$AT$12,STL!$S$7,A148=$AT$13,STL!$S$8,A148=$AT$14,STL!$S$9,A148=$AT$15,STL!$S$10,A148=$AT$16,STL!$S$11,A148=$AT$17,STL!$S$12,A148=$AT$18,STL!$S$13,A148=$AT$19,STL!$S$14,A148=$AT$20,STL!$S$15,A148=$AT$21,STL!$S$16,A148=$AT$22,STL!$S$17,A148=$AT$23,STL!$S$18,A148=$AT$24,STL!$S$19,A148=$AT$25,STL!$S$20,A148=$AT$26,STL!$S$21,A148=$AT$27,STL!$S$22,A148=$AT$28,STL!$S$23,A148=$AT$29,STL!$S$24,A148=$AT$30,STL!$S$25,A148=$AT$31,STL!$S$26,A148=$AT$32,STL!$S$27,A148=$AT$33,STL!$S$28,A148=$AT$34,STL!$S$29,A148=$AT$35,STL!$S$30,A148=$AT$36,STL!$S$31,A148=$AT$37,STL!$S$32,A148=$AT$38,STL!$S$33,A148=$AT$39,STL!$S$34,A148=$AT$40,STL!$S$35,A148=$AT$41,STL!$S$36,A148=$AT$42,STL!$S$37,A148=$AT$43,STL!$S$38,A148=$AT$44,STL!$S$39,A148=$AT$45,STL!$S$40,A148=$AT$46,STL!$S$41,A148=$AT$47,STL!$S$42,A148=$AT$48,STL!S189,A148=$AT$49,STL!$S$44)</f>
        <v>15642.857142857143</v>
      </c>
      <c r="T148" s="2">
        <v>444.02199999999999</v>
      </c>
      <c r="U148" s="2">
        <v>1.4119999999999999</v>
      </c>
      <c r="V148" s="2">
        <v>445.43400000000003</v>
      </c>
      <c r="W148" s="2" t="s">
        <v>173</v>
      </c>
      <c r="X148" s="2">
        <v>0</v>
      </c>
      <c r="Y148" s="2" t="s">
        <v>33</v>
      </c>
      <c r="Z148" s="2" t="s">
        <v>34</v>
      </c>
      <c r="AA148" s="2" t="s">
        <v>35</v>
      </c>
      <c r="AB148" s="2">
        <v>443146.29323399998</v>
      </c>
      <c r="AC148" s="2">
        <v>443.14629300000001</v>
      </c>
      <c r="AD148" s="2">
        <v>38</v>
      </c>
      <c r="AE148" s="10" t="s">
        <v>307</v>
      </c>
      <c r="AF148" s="2"/>
      <c r="AG148" s="2"/>
      <c r="AH148" s="2"/>
      <c r="AM148" s="2">
        <v>1.5</v>
      </c>
      <c r="AR148" s="2" cm="1">
        <f t="array" ref="AR148">_xlfn.IFS(Z148=$AT$3,(AF148*AP148*AH148)/1000,Z148=$AT$4,(AF148*AH148*AP148*(1-AN148))/1000)</f>
        <v>0</v>
      </c>
    </row>
    <row r="149" spans="1:44" x14ac:dyDescent="0.3">
      <c r="A149" s="2">
        <v>38</v>
      </c>
      <c r="B149" s="2" t="s">
        <v>228</v>
      </c>
      <c r="C149" s="2" t="s">
        <v>229</v>
      </c>
      <c r="D149" t="s">
        <v>184</v>
      </c>
      <c r="E149" s="2" t="s">
        <v>274</v>
      </c>
      <c r="F149" s="2" t="s">
        <v>276</v>
      </c>
      <c r="G149" s="2" t="s">
        <v>103</v>
      </c>
      <c r="H149" s="2" t="s">
        <v>272</v>
      </c>
      <c r="I149" s="2" t="s">
        <v>28</v>
      </c>
      <c r="J149" s="2">
        <v>1200</v>
      </c>
      <c r="K149" s="2" t="s">
        <v>232</v>
      </c>
      <c r="L149" s="2">
        <v>40</v>
      </c>
      <c r="M149" s="2" t="s">
        <v>233</v>
      </c>
      <c r="N149" s="2" t="s">
        <v>265</v>
      </c>
      <c r="O149" s="2">
        <v>438000</v>
      </c>
      <c r="P149" s="2">
        <v>8.3350000000000009</v>
      </c>
      <c r="Q149" s="2">
        <v>19.03</v>
      </c>
      <c r="R149" s="2">
        <v>27.364000000000001</v>
      </c>
      <c r="S149" s="2" cm="1">
        <f t="array" ref="S149">_xlfn.IFS(A149=$AT$8,STL!$S$3,A149=$AT$9,STL!$S$4,A149=$AT$10,STL!$S$5,A149=$AT$11,STL!$S$6,A149=$AT$12,STL!$S$7,A149=$AT$13,STL!$S$8,A149=$AT$14,STL!$S$9,A149=$AT$15,STL!$S$10,A149=$AT$16,STL!$S$11,A149=$AT$17,STL!$S$12,A149=$AT$18,STL!$S$13,A149=$AT$19,STL!$S$14,A149=$AT$20,STL!$S$15,A149=$AT$21,STL!$S$16,A149=$AT$22,STL!$S$17,A149=$AT$23,STL!$S$18,A149=$AT$24,STL!$S$19,A149=$AT$25,STL!$S$20,A149=$AT$26,STL!$S$21,A149=$AT$27,STL!$S$22,A149=$AT$28,STL!$S$23,A149=$AT$29,STL!$S$24,A149=$AT$30,STL!$S$25,A149=$AT$31,STL!$S$26,A149=$AT$32,STL!$S$27,A149=$AT$33,STL!$S$28,A149=$AT$34,STL!$S$29,A149=$AT$35,STL!$S$30,A149=$AT$36,STL!$S$31,A149=$AT$37,STL!$S$32,A149=$AT$38,STL!$S$33,A149=$AT$39,STL!$S$34,A149=$AT$40,STL!$S$35,A149=$AT$41,STL!$S$36,A149=$AT$42,STL!$S$37,A149=$AT$43,STL!$S$38,A149=$AT$44,STL!$S$39,A149=$AT$45,STL!$S$40,A149=$AT$46,STL!$S$41,A149=$AT$47,STL!$S$42,A149=$AT$48,STL!S190,A149=$AT$49,STL!$S$44)</f>
        <v>15642.857142857143</v>
      </c>
      <c r="T149" s="2">
        <v>444.02199999999999</v>
      </c>
      <c r="U149" s="2">
        <v>1.4119999999999999</v>
      </c>
      <c r="V149" s="2">
        <v>445.43400000000003</v>
      </c>
      <c r="W149" s="2" t="s">
        <v>173</v>
      </c>
      <c r="X149" s="2">
        <v>0.2</v>
      </c>
      <c r="Y149" s="2" t="s">
        <v>33</v>
      </c>
      <c r="Z149" s="2" t="s">
        <v>61</v>
      </c>
      <c r="AA149" s="2" t="s">
        <v>35</v>
      </c>
      <c r="AB149" s="2">
        <v>1410.0390440000001</v>
      </c>
      <c r="AC149" s="2">
        <v>1.410039</v>
      </c>
      <c r="AD149" s="2">
        <v>38</v>
      </c>
      <c r="AE149" s="10" t="s">
        <v>307</v>
      </c>
      <c r="AF149" s="2"/>
      <c r="AG149" s="2"/>
      <c r="AH149" s="2"/>
      <c r="AM149" s="2">
        <v>1.5</v>
      </c>
      <c r="AR149" s="2" cm="1">
        <f t="array" ref="AR149">_xlfn.IFS(Z149=$AT$3,(AF149*AP149*AH149)/1000,Z149=$AT$4,(AF149*AH149*AP149*(1-AN149))/1000)</f>
        <v>0</v>
      </c>
    </row>
    <row r="150" spans="1:44" x14ac:dyDescent="0.3">
      <c r="A150" s="2">
        <v>39</v>
      </c>
      <c r="B150" s="2" t="s">
        <v>228</v>
      </c>
      <c r="C150" s="2" t="s">
        <v>229</v>
      </c>
      <c r="D150" t="s">
        <v>184</v>
      </c>
      <c r="E150" s="2" t="s">
        <v>278</v>
      </c>
      <c r="F150" s="2" t="s">
        <v>279</v>
      </c>
      <c r="G150" s="2" t="s">
        <v>78</v>
      </c>
      <c r="H150" s="2" t="s">
        <v>272</v>
      </c>
      <c r="I150" s="2" t="s">
        <v>28</v>
      </c>
      <c r="J150" s="2">
        <v>1200</v>
      </c>
      <c r="K150" s="2" t="s">
        <v>232</v>
      </c>
      <c r="L150" s="2">
        <v>40</v>
      </c>
      <c r="M150" s="2" t="s">
        <v>233</v>
      </c>
      <c r="N150" s="2" t="s">
        <v>265</v>
      </c>
      <c r="O150" s="2">
        <v>438000</v>
      </c>
      <c r="P150" s="2">
        <v>8.3350000000000009</v>
      </c>
      <c r="Q150" s="2">
        <v>19.03</v>
      </c>
      <c r="R150" s="2">
        <v>27.364000000000001</v>
      </c>
      <c r="S150" s="2" cm="1">
        <f t="array" ref="S150">_xlfn.IFS(A150=$AT$8,STL!$S$3,A150=$AT$9,STL!$S$4,A150=$AT$10,STL!$S$5,A150=$AT$11,STL!$S$6,A150=$AT$12,STL!$S$7,A150=$AT$13,STL!$S$8,A150=$AT$14,STL!$S$9,A150=$AT$15,STL!$S$10,A150=$AT$16,STL!$S$11,A150=$AT$17,STL!$S$12,A150=$AT$18,STL!$S$13,A150=$AT$19,STL!$S$14,A150=$AT$20,STL!$S$15,A150=$AT$21,STL!$S$16,A150=$AT$22,STL!$S$17,A150=$AT$23,STL!$S$18,A150=$AT$24,STL!$S$19,A150=$AT$25,STL!$S$20,A150=$AT$26,STL!$S$21,A150=$AT$27,STL!$S$22,A150=$AT$28,STL!$S$23,A150=$AT$29,STL!$S$24,A150=$AT$30,STL!$S$25,A150=$AT$31,STL!$S$26,A150=$AT$32,STL!$S$27,A150=$AT$33,STL!$S$28,A150=$AT$34,STL!$S$29,A150=$AT$35,STL!$S$30,A150=$AT$36,STL!$S$31,A150=$AT$37,STL!$S$32,A150=$AT$38,STL!$S$33,A150=$AT$39,STL!$S$34,A150=$AT$40,STL!$S$35,A150=$AT$41,STL!$S$36,A150=$AT$42,STL!$S$37,A150=$AT$43,STL!$S$38,A150=$AT$44,STL!$S$39,A150=$AT$45,STL!$S$40,A150=$AT$46,STL!$S$41,A150=$AT$47,STL!$S$42,A150=$AT$48,STL!S191,A150=$AT$49,STL!$S$44)</f>
        <v>15642.857142857143</v>
      </c>
      <c r="T150" s="2">
        <v>163.69999999999999</v>
      </c>
      <c r="U150" s="2">
        <v>0.14499999999999999</v>
      </c>
      <c r="V150" s="2">
        <v>163.845</v>
      </c>
      <c r="W150" s="2" t="s">
        <v>173</v>
      </c>
      <c r="X150" s="2">
        <v>0.03</v>
      </c>
      <c r="Y150" s="2" t="s">
        <v>33</v>
      </c>
      <c r="Z150" s="2" t="s">
        <v>34</v>
      </c>
      <c r="AA150" s="2" t="s">
        <v>35</v>
      </c>
      <c r="AB150" s="2">
        <v>163543.92609399999</v>
      </c>
      <c r="AC150" s="2">
        <v>163.543926</v>
      </c>
      <c r="AD150" s="2">
        <v>39</v>
      </c>
      <c r="AE150" s="10" t="s">
        <v>307</v>
      </c>
      <c r="AF150" s="2"/>
      <c r="AG150" s="2"/>
      <c r="AH150" s="2"/>
      <c r="AM150" s="2">
        <v>1.5</v>
      </c>
      <c r="AR150" s="2" cm="1">
        <f t="array" ref="AR150">_xlfn.IFS(Z150=$AT$3,(AF150*AP150*AH150)/1000,Z150=$AT$4,(AF150*AH150*AP150*(1-AN150))/1000)</f>
        <v>0</v>
      </c>
    </row>
    <row r="151" spans="1:44" x14ac:dyDescent="0.3">
      <c r="A151" s="2">
        <v>39</v>
      </c>
      <c r="B151" s="2" t="s">
        <v>228</v>
      </c>
      <c r="C151" s="2" t="s">
        <v>229</v>
      </c>
      <c r="D151" t="s">
        <v>184</v>
      </c>
      <c r="E151" s="2" t="s">
        <v>278</v>
      </c>
      <c r="F151" s="2" t="s">
        <v>280</v>
      </c>
      <c r="G151" s="2" t="s">
        <v>78</v>
      </c>
      <c r="H151" s="2" t="s">
        <v>272</v>
      </c>
      <c r="I151" s="2" t="s">
        <v>28</v>
      </c>
      <c r="J151" s="2">
        <v>1200</v>
      </c>
      <c r="K151" s="2" t="s">
        <v>232</v>
      </c>
      <c r="L151" s="2">
        <v>40</v>
      </c>
      <c r="M151" s="2" t="s">
        <v>233</v>
      </c>
      <c r="N151" s="2" t="s">
        <v>265</v>
      </c>
      <c r="O151" s="2">
        <v>438000</v>
      </c>
      <c r="P151" s="2">
        <v>8.3350000000000009</v>
      </c>
      <c r="Q151" s="2">
        <v>19.03</v>
      </c>
      <c r="R151" s="2">
        <v>27.364000000000001</v>
      </c>
      <c r="S151" s="2" cm="1">
        <f t="array" ref="S151">_xlfn.IFS(A151=$AT$8,STL!$S$3,A151=$AT$9,STL!$S$4,A151=$AT$10,STL!$S$5,A151=$AT$11,STL!$S$6,A151=$AT$12,STL!$S$7,A151=$AT$13,STL!$S$8,A151=$AT$14,STL!$S$9,A151=$AT$15,STL!$S$10,A151=$AT$16,STL!$S$11,A151=$AT$17,STL!$S$12,A151=$AT$18,STL!$S$13,A151=$AT$19,STL!$S$14,A151=$AT$20,STL!$S$15,A151=$AT$21,STL!$S$16,A151=$AT$22,STL!$S$17,A151=$AT$23,STL!$S$18,A151=$AT$24,STL!$S$19,A151=$AT$25,STL!$S$20,A151=$AT$26,STL!$S$21,A151=$AT$27,STL!$S$22,A151=$AT$28,STL!$S$23,A151=$AT$29,STL!$S$24,A151=$AT$30,STL!$S$25,A151=$AT$31,STL!$S$26,A151=$AT$32,STL!$S$27,A151=$AT$33,STL!$S$28,A151=$AT$34,STL!$S$29,A151=$AT$35,STL!$S$30,A151=$AT$36,STL!$S$31,A151=$AT$37,STL!$S$32,A151=$AT$38,STL!$S$33,A151=$AT$39,STL!$S$34,A151=$AT$40,STL!$S$35,A151=$AT$41,STL!$S$36,A151=$AT$42,STL!$S$37,A151=$AT$43,STL!$S$38,A151=$AT$44,STL!$S$39,A151=$AT$45,STL!$S$40,A151=$AT$46,STL!$S$41,A151=$AT$47,STL!$S$42,A151=$AT$48,STL!S192,A151=$AT$49,STL!$S$44)</f>
        <v>15642.857142857143</v>
      </c>
      <c r="T151" s="2">
        <v>163.69999999999999</v>
      </c>
      <c r="U151" s="2">
        <v>0.14499999999999999</v>
      </c>
      <c r="V151" s="2">
        <v>163.845</v>
      </c>
      <c r="W151" s="2" t="s">
        <v>173</v>
      </c>
      <c r="X151" s="2">
        <v>0</v>
      </c>
      <c r="Y151" s="2" t="s">
        <v>33</v>
      </c>
      <c r="Z151" s="2" t="s">
        <v>61</v>
      </c>
      <c r="AA151" s="2" t="s">
        <v>35</v>
      </c>
      <c r="AB151" s="2">
        <v>144.402567</v>
      </c>
      <c r="AC151" s="2">
        <v>0.144403</v>
      </c>
      <c r="AD151" s="2">
        <v>39</v>
      </c>
      <c r="AE151" s="10" t="s">
        <v>307</v>
      </c>
      <c r="AF151" s="2"/>
      <c r="AG151" s="2"/>
      <c r="AH151" s="2"/>
      <c r="AM151" s="2">
        <v>1.5</v>
      </c>
      <c r="AR151" s="2" cm="1">
        <f t="array" ref="AR151">_xlfn.IFS(Z151=$AT$3,(AF151*AP151*AH151)/1000,Z151=$AT$4,(AF151*AH151*AP151*(1-AN151))/1000)</f>
        <v>0</v>
      </c>
    </row>
    <row r="152" spans="1:44" x14ac:dyDescent="0.3">
      <c r="A152" s="2">
        <v>40</v>
      </c>
      <c r="B152" s="2" t="s">
        <v>228</v>
      </c>
      <c r="C152" s="2" t="s">
        <v>229</v>
      </c>
      <c r="D152" t="s">
        <v>184</v>
      </c>
      <c r="E152" s="2" t="s">
        <v>278</v>
      </c>
      <c r="F152" s="2" t="s">
        <v>281</v>
      </c>
      <c r="G152" s="2" t="s">
        <v>282</v>
      </c>
      <c r="H152" s="2" t="s">
        <v>272</v>
      </c>
      <c r="I152" s="2" t="s">
        <v>28</v>
      </c>
      <c r="J152" s="2">
        <v>1200</v>
      </c>
      <c r="K152" s="2" t="s">
        <v>232</v>
      </c>
      <c r="L152" s="2">
        <v>40</v>
      </c>
      <c r="M152" s="2" t="s">
        <v>233</v>
      </c>
      <c r="N152" s="2" t="s">
        <v>265</v>
      </c>
      <c r="O152" s="2">
        <v>438000</v>
      </c>
      <c r="P152" s="2">
        <v>8.3350000000000009</v>
      </c>
      <c r="Q152" s="2">
        <v>19.03</v>
      </c>
      <c r="R152" s="2">
        <v>27.364000000000001</v>
      </c>
      <c r="S152" s="2" cm="1">
        <f t="array" ref="S152">_xlfn.IFS(A152=$AT$8,STL!$S$3,A152=$AT$9,STL!$S$4,A152=$AT$10,STL!$S$5,A152=$AT$11,STL!$S$6,A152=$AT$12,STL!$S$7,A152=$AT$13,STL!$S$8,A152=$AT$14,STL!$S$9,A152=$AT$15,STL!$S$10,A152=$AT$16,STL!$S$11,A152=$AT$17,STL!$S$12,A152=$AT$18,STL!$S$13,A152=$AT$19,STL!$S$14,A152=$AT$20,STL!$S$15,A152=$AT$21,STL!$S$16,A152=$AT$22,STL!$S$17,A152=$AT$23,STL!$S$18,A152=$AT$24,STL!$S$19,A152=$AT$25,STL!$S$20,A152=$AT$26,STL!$S$21,A152=$AT$27,STL!$S$22,A152=$AT$28,STL!$S$23,A152=$AT$29,STL!$S$24,A152=$AT$30,STL!$S$25,A152=$AT$31,STL!$S$26,A152=$AT$32,STL!$S$27,A152=$AT$33,STL!$S$28,A152=$AT$34,STL!$S$29,A152=$AT$35,STL!$S$30,A152=$AT$36,STL!$S$31,A152=$AT$37,STL!$S$32,A152=$AT$38,STL!$S$33,A152=$AT$39,STL!$S$34,A152=$AT$40,STL!$S$35,A152=$AT$41,STL!$S$36,A152=$AT$42,STL!$S$37,A152=$AT$43,STL!$S$38,A152=$AT$44,STL!$S$39,A152=$AT$45,STL!$S$40,A152=$AT$46,STL!$S$41,A152=$AT$47,STL!$S$42,A152=$AT$48,STL!S193,A152=$AT$49,STL!$S$44)</f>
        <v>15642.857142857143</v>
      </c>
      <c r="T152" s="2">
        <v>262.32400000000001</v>
      </c>
      <c r="U152" s="2">
        <v>8.4290000000000003</v>
      </c>
      <c r="V152" s="2">
        <v>270.75299999999999</v>
      </c>
      <c r="W152" s="2" t="s">
        <v>173</v>
      </c>
      <c r="X152" s="2">
        <v>0.2</v>
      </c>
      <c r="Y152" s="2" t="s">
        <v>33</v>
      </c>
      <c r="Z152" s="2" t="s">
        <v>34</v>
      </c>
      <c r="AA152" s="2" t="s">
        <v>35</v>
      </c>
      <c r="AB152" s="2">
        <v>262218.65916699998</v>
      </c>
      <c r="AC152" s="2">
        <v>262.218659</v>
      </c>
      <c r="AD152" s="2">
        <v>40</v>
      </c>
      <c r="AE152" s="10" t="s">
        <v>307</v>
      </c>
      <c r="AF152" s="2"/>
      <c r="AG152" s="2"/>
      <c r="AH152" s="2"/>
      <c r="AM152" s="2">
        <v>1.5</v>
      </c>
      <c r="AR152" s="2" cm="1">
        <f t="array" ref="AR152">_xlfn.IFS(Z152=$AT$3,(AF152*AP152*AH152)/1000,Z152=$AT$4,(AF152*AH152*AP152*(1-AN152))/1000)</f>
        <v>0</v>
      </c>
    </row>
    <row r="153" spans="1:44" x14ac:dyDescent="0.3">
      <c r="A153" s="2">
        <v>40</v>
      </c>
      <c r="B153" s="2" t="s">
        <v>228</v>
      </c>
      <c r="C153" s="2" t="s">
        <v>229</v>
      </c>
      <c r="D153" t="s">
        <v>184</v>
      </c>
      <c r="E153" s="2" t="s">
        <v>278</v>
      </c>
      <c r="F153" s="2" t="s">
        <v>283</v>
      </c>
      <c r="G153" s="2" t="s">
        <v>282</v>
      </c>
      <c r="H153" s="2" t="s">
        <v>272</v>
      </c>
      <c r="I153" s="2" t="s">
        <v>28</v>
      </c>
      <c r="J153" s="2">
        <v>1200</v>
      </c>
      <c r="K153" s="2" t="s">
        <v>232</v>
      </c>
      <c r="L153" s="2">
        <v>40</v>
      </c>
      <c r="M153" s="2" t="s">
        <v>233</v>
      </c>
      <c r="N153" s="2" t="s">
        <v>265</v>
      </c>
      <c r="O153" s="2">
        <v>438000</v>
      </c>
      <c r="P153" s="2">
        <v>8.3350000000000009</v>
      </c>
      <c r="Q153" s="2">
        <v>19.03</v>
      </c>
      <c r="R153" s="2">
        <v>27.364000000000001</v>
      </c>
      <c r="S153" s="2" cm="1">
        <f t="array" ref="S153">_xlfn.IFS(A153=$AT$8,STL!$S$3,A153=$AT$9,STL!$S$4,A153=$AT$10,STL!$S$5,A153=$AT$11,STL!$S$6,A153=$AT$12,STL!$S$7,A153=$AT$13,STL!$S$8,A153=$AT$14,STL!$S$9,A153=$AT$15,STL!$S$10,A153=$AT$16,STL!$S$11,A153=$AT$17,STL!$S$12,A153=$AT$18,STL!$S$13,A153=$AT$19,STL!$S$14,A153=$AT$20,STL!$S$15,A153=$AT$21,STL!$S$16,A153=$AT$22,STL!$S$17,A153=$AT$23,STL!$S$18,A153=$AT$24,STL!$S$19,A153=$AT$25,STL!$S$20,A153=$AT$26,STL!$S$21,A153=$AT$27,STL!$S$22,A153=$AT$28,STL!$S$23,A153=$AT$29,STL!$S$24,A153=$AT$30,STL!$S$25,A153=$AT$31,STL!$S$26,A153=$AT$32,STL!$S$27,A153=$AT$33,STL!$S$28,A153=$AT$34,STL!$S$29,A153=$AT$35,STL!$S$30,A153=$AT$36,STL!$S$31,A153=$AT$37,STL!$S$32,A153=$AT$38,STL!$S$33,A153=$AT$39,STL!$S$34,A153=$AT$40,STL!$S$35,A153=$AT$41,STL!$S$36,A153=$AT$42,STL!$S$37,A153=$AT$43,STL!$S$38,A153=$AT$44,STL!$S$39,A153=$AT$45,STL!$S$40,A153=$AT$46,STL!$S$41,A153=$AT$47,STL!$S$42,A153=$AT$48,STL!S194,A153=$AT$49,STL!$S$44)</f>
        <v>15642.857142857143</v>
      </c>
      <c r="T153" s="2">
        <v>262.32400000000001</v>
      </c>
      <c r="U153" s="2">
        <v>8.4290000000000003</v>
      </c>
      <c r="V153" s="2">
        <v>270.75299999999999</v>
      </c>
      <c r="W153" s="2" t="s">
        <v>173</v>
      </c>
      <c r="X153" s="2">
        <v>0.2</v>
      </c>
      <c r="Y153" s="2" t="s">
        <v>33</v>
      </c>
      <c r="Z153" s="2" t="s">
        <v>61</v>
      </c>
      <c r="AA153" s="2" t="s">
        <v>35</v>
      </c>
      <c r="AB153" s="2">
        <v>8416.6485140000004</v>
      </c>
      <c r="AC153" s="2">
        <v>8.4166489999999996</v>
      </c>
      <c r="AD153" s="2">
        <v>40</v>
      </c>
      <c r="AE153" s="10" t="s">
        <v>307</v>
      </c>
      <c r="AF153" s="2"/>
      <c r="AG153" s="2"/>
      <c r="AH153" s="2"/>
      <c r="AM153" s="2">
        <v>1.5</v>
      </c>
      <c r="AR153" s="2" cm="1">
        <f t="array" ref="AR153">_xlfn.IFS(Z153=$AT$3,(AF153*AP153*AH153)/1000,Z153=$AT$4,(AF153*AH153*AP153*(1-AN153))/1000)</f>
        <v>0</v>
      </c>
    </row>
    <row r="154" spans="1:44" x14ac:dyDescent="0.3">
      <c r="A154" s="2">
        <v>41</v>
      </c>
      <c r="B154" s="2" t="s">
        <v>284</v>
      </c>
      <c r="C154" s="2">
        <v>43</v>
      </c>
      <c r="D154" t="s">
        <v>184</v>
      </c>
      <c r="E154" s="2" t="s">
        <v>285</v>
      </c>
      <c r="F154" s="2" t="s">
        <v>286</v>
      </c>
      <c r="G154" s="2" t="s">
        <v>264</v>
      </c>
      <c r="H154" s="2" t="s">
        <v>287</v>
      </c>
      <c r="I154" s="2" t="s">
        <v>28</v>
      </c>
      <c r="J154" s="2">
        <v>1030</v>
      </c>
      <c r="K154" s="2" t="s">
        <v>232</v>
      </c>
      <c r="L154" s="4">
        <v>46227</v>
      </c>
      <c r="M154" s="2" t="s">
        <v>30</v>
      </c>
      <c r="N154" s="2" t="s">
        <v>80</v>
      </c>
      <c r="O154" s="2">
        <v>375950</v>
      </c>
      <c r="P154" s="2">
        <v>8.3350000000000009</v>
      </c>
      <c r="Q154" s="2">
        <v>19.03</v>
      </c>
      <c r="R154" s="2">
        <v>27.364000000000001</v>
      </c>
      <c r="S154" s="2" cm="1">
        <f t="array" ref="S154">_xlfn.IFS(A154=$AT$8,STL!$S$3,A154=$AT$9,STL!$S$4,A154=$AT$10,STL!$S$5,A154=$AT$11,STL!$S$6,A154=$AT$12,STL!$S$7,A154=$AT$13,STL!$S$8,A154=$AT$14,STL!$S$9,A154=$AT$15,STL!$S$10,A154=$AT$16,STL!$S$11,A154=$AT$17,STL!$S$12,A154=$AT$18,STL!$S$13,A154=$AT$19,STL!$S$14,A154=$AT$20,STL!$S$15,A154=$AT$21,STL!$S$16,A154=$AT$22,STL!$S$17,A154=$AT$23,STL!$S$18,A154=$AT$24,STL!$S$19,A154=$AT$25,STL!$S$20,A154=$AT$26,STL!$S$21,A154=$AT$27,STL!$S$22,A154=$AT$28,STL!$S$23,A154=$AT$29,STL!$S$24,A154=$AT$30,STL!$S$25,A154=$AT$31,STL!$S$26,A154=$AT$32,STL!$S$27,A154=$AT$33,STL!$S$28,A154=$AT$34,STL!$S$29,A154=$AT$35,STL!$S$30,A154=$AT$36,STL!$S$31,A154=$AT$37,STL!$S$32,A154=$AT$38,STL!$S$33,A154=$AT$39,STL!$S$34,A154=$AT$40,STL!$S$35,A154=$AT$41,STL!$S$36,A154=$AT$42,STL!$S$37,A154=$AT$43,STL!$S$38,A154=$AT$44,STL!$S$39,A154=$AT$45,STL!$S$40,A154=$AT$46,STL!$S$41,A154=$AT$47,STL!$S$42,A154=$AT$48,STL!S195,A154=$AT$49,STL!$S$44)</f>
        <v>0</v>
      </c>
      <c r="T154" s="2">
        <v>116.33799999999999</v>
      </c>
      <c r="U154" s="2">
        <v>8.2929999999999993</v>
      </c>
      <c r="V154" s="2">
        <v>124.631</v>
      </c>
      <c r="W154" s="2" t="s">
        <v>173</v>
      </c>
      <c r="X154" s="2">
        <v>0.2</v>
      </c>
      <c r="Y154" s="2" t="s">
        <v>33</v>
      </c>
      <c r="Z154" s="2" t="s">
        <v>34</v>
      </c>
      <c r="AA154" s="2" t="s">
        <v>35</v>
      </c>
      <c r="AB154" s="2">
        <v>116230.83093500001</v>
      </c>
      <c r="AC154" s="2">
        <v>116.23083099999999</v>
      </c>
      <c r="AD154" s="2">
        <v>41</v>
      </c>
      <c r="AE154" s="10" t="s">
        <v>307</v>
      </c>
      <c r="AF154" s="2"/>
      <c r="AG154" s="2"/>
      <c r="AH154" s="2"/>
      <c r="AM154" s="2">
        <v>1.5</v>
      </c>
      <c r="AR154" s="2" cm="1">
        <f t="array" ref="AR154">_xlfn.IFS(Z154=$AT$3,(AF154*AP154*AH154)/1000,Z154=$AT$4,(AF154*AH154*AP154*(1-AN154))/1000)</f>
        <v>0</v>
      </c>
    </row>
    <row r="155" spans="1:44" x14ac:dyDescent="0.3">
      <c r="A155" s="2">
        <v>41</v>
      </c>
      <c r="B155" s="2" t="s">
        <v>284</v>
      </c>
      <c r="C155" s="2">
        <v>43</v>
      </c>
      <c r="D155" t="s">
        <v>184</v>
      </c>
      <c r="E155" s="2" t="s">
        <v>285</v>
      </c>
      <c r="F155" s="2" t="s">
        <v>288</v>
      </c>
      <c r="G155" s="2" t="s">
        <v>264</v>
      </c>
      <c r="H155" s="2" t="s">
        <v>287</v>
      </c>
      <c r="I155" s="2" t="s">
        <v>28</v>
      </c>
      <c r="J155" s="2">
        <v>1030</v>
      </c>
      <c r="K155" s="2" t="s">
        <v>232</v>
      </c>
      <c r="L155" s="4">
        <v>46227</v>
      </c>
      <c r="M155" s="2" t="s">
        <v>30</v>
      </c>
      <c r="N155" s="2" t="s">
        <v>80</v>
      </c>
      <c r="O155" s="2">
        <v>375950</v>
      </c>
      <c r="P155" s="2">
        <v>8.3350000000000009</v>
      </c>
      <c r="Q155" s="2">
        <v>19.03</v>
      </c>
      <c r="R155" s="2">
        <v>27.364000000000001</v>
      </c>
      <c r="S155" s="2" cm="1">
        <f t="array" ref="S155">_xlfn.IFS(A155=$AT$8,STL!$S$3,A155=$AT$9,STL!$S$4,A155=$AT$10,STL!$S$5,A155=$AT$11,STL!$S$6,A155=$AT$12,STL!$S$7,A155=$AT$13,STL!$S$8,A155=$AT$14,STL!$S$9,A155=$AT$15,STL!$S$10,A155=$AT$16,STL!$S$11,A155=$AT$17,STL!$S$12,A155=$AT$18,STL!$S$13,A155=$AT$19,STL!$S$14,A155=$AT$20,STL!$S$15,A155=$AT$21,STL!$S$16,A155=$AT$22,STL!$S$17,A155=$AT$23,STL!$S$18,A155=$AT$24,STL!$S$19,A155=$AT$25,STL!$S$20,A155=$AT$26,STL!$S$21,A155=$AT$27,STL!$S$22,A155=$AT$28,STL!$S$23,A155=$AT$29,STL!$S$24,A155=$AT$30,STL!$S$25,A155=$AT$31,STL!$S$26,A155=$AT$32,STL!$S$27,A155=$AT$33,STL!$S$28,A155=$AT$34,STL!$S$29,A155=$AT$35,STL!$S$30,A155=$AT$36,STL!$S$31,A155=$AT$37,STL!$S$32,A155=$AT$38,STL!$S$33,A155=$AT$39,STL!$S$34,A155=$AT$40,STL!$S$35,A155=$AT$41,STL!$S$36,A155=$AT$42,STL!$S$37,A155=$AT$43,STL!$S$38,A155=$AT$44,STL!$S$39,A155=$AT$45,STL!$S$40,A155=$AT$46,STL!$S$41,A155=$AT$47,STL!$S$42,A155=$AT$48,STL!S196,A155=$AT$49,STL!$S$44)</f>
        <v>0</v>
      </c>
      <c r="T155" s="2">
        <v>116.33799999999999</v>
      </c>
      <c r="U155" s="2">
        <v>8.2929999999999993</v>
      </c>
      <c r="V155" s="2">
        <v>124.631</v>
      </c>
      <c r="W155" s="2" t="s">
        <v>173</v>
      </c>
      <c r="X155" s="2">
        <v>0.2</v>
      </c>
      <c r="Y155" s="2" t="s">
        <v>33</v>
      </c>
      <c r="Z155" s="2" t="s">
        <v>61</v>
      </c>
      <c r="AA155" s="2" t="s">
        <v>35</v>
      </c>
      <c r="AB155" s="2">
        <v>8282.4810469999993</v>
      </c>
      <c r="AC155" s="2">
        <v>8.2824810000000006</v>
      </c>
      <c r="AD155" s="2">
        <v>41</v>
      </c>
      <c r="AE155" s="10" t="s">
        <v>307</v>
      </c>
      <c r="AF155" s="2"/>
      <c r="AG155" s="2"/>
      <c r="AH155" s="2"/>
      <c r="AM155" s="2">
        <v>1.5</v>
      </c>
      <c r="AR155" s="2" cm="1">
        <f t="array" ref="AR155">_xlfn.IFS(Z155=$AT$3,(AF155*AP155*AH155)/1000,Z155=$AT$4,(AF155*AH155*AP155*(1-AN155))/1000)</f>
        <v>0</v>
      </c>
    </row>
    <row r="156" spans="1:44" ht="28.8" x14ac:dyDescent="0.3">
      <c r="A156" s="2">
        <v>42</v>
      </c>
      <c r="B156" s="2" t="s">
        <v>284</v>
      </c>
      <c r="C156" s="3" t="s">
        <v>289</v>
      </c>
      <c r="D156" t="s">
        <v>184</v>
      </c>
      <c r="E156" s="2" t="s">
        <v>285</v>
      </c>
      <c r="F156" s="2" t="s">
        <v>290</v>
      </c>
      <c r="G156" s="2" t="s">
        <v>103</v>
      </c>
      <c r="H156" s="2" t="s">
        <v>291</v>
      </c>
      <c r="I156" s="2" t="s">
        <v>28</v>
      </c>
      <c r="J156" s="2">
        <v>1030</v>
      </c>
      <c r="K156" s="2" t="s">
        <v>29</v>
      </c>
      <c r="L156" s="4">
        <v>46227</v>
      </c>
      <c r="M156" s="2" t="s">
        <v>30</v>
      </c>
      <c r="N156" s="2" t="s">
        <v>292</v>
      </c>
      <c r="O156" s="2">
        <v>375950</v>
      </c>
      <c r="P156" s="2">
        <v>8.3350000000000009</v>
      </c>
      <c r="Q156" s="2">
        <v>19.03</v>
      </c>
      <c r="R156" s="2">
        <v>27.364000000000001</v>
      </c>
      <c r="S156" s="2" cm="1">
        <f t="array" ref="S156">_xlfn.IFS(A156=$AT$8,STL!$S$3,A156=$AT$9,STL!$S$4,A156=$AT$10,STL!$S$5,A156=$AT$11,STL!$S$6,A156=$AT$12,STL!$S$7,A156=$AT$13,STL!$S$8,A156=$AT$14,STL!$S$9,A156=$AT$15,STL!$S$10,A156=$AT$16,STL!$S$11,A156=$AT$17,STL!$S$12,A156=$AT$18,STL!$S$13,A156=$AT$19,STL!$S$14,A156=$AT$20,STL!$S$15,A156=$AT$21,STL!$S$16,A156=$AT$22,STL!$S$17,A156=$AT$23,STL!$S$18,A156=$AT$24,STL!$S$19,A156=$AT$25,STL!$S$20,A156=$AT$26,STL!$S$21,A156=$AT$27,STL!$S$22,A156=$AT$28,STL!$S$23,A156=$AT$29,STL!$S$24,A156=$AT$30,STL!$S$25,A156=$AT$31,STL!$S$26,A156=$AT$32,STL!$S$27,A156=$AT$33,STL!$S$28,A156=$AT$34,STL!$S$29,A156=$AT$35,STL!$S$30,A156=$AT$36,STL!$S$31,A156=$AT$37,STL!$S$32,A156=$AT$38,STL!$S$33,A156=$AT$39,STL!$S$34,A156=$AT$40,STL!$S$35,A156=$AT$41,STL!$S$36,A156=$AT$42,STL!$S$37,A156=$AT$43,STL!$S$38,A156=$AT$44,STL!$S$39,A156=$AT$45,STL!$S$40,A156=$AT$46,STL!$S$41,A156=$AT$47,STL!$S$42,A156=$AT$48,STL!S197,A156=$AT$49,STL!$S$44)</f>
        <v>13426.785714285714</v>
      </c>
      <c r="T156" s="2">
        <v>159.416</v>
      </c>
      <c r="U156" s="2">
        <v>9.5749999999999993</v>
      </c>
      <c r="V156" s="2">
        <v>168.99100000000001</v>
      </c>
      <c r="W156" s="2" t="s">
        <v>173</v>
      </c>
      <c r="X156" s="2">
        <v>0.03</v>
      </c>
      <c r="Y156" s="2" t="s">
        <v>33</v>
      </c>
      <c r="Z156" s="2" t="s">
        <v>34</v>
      </c>
      <c r="AA156" s="2" t="s">
        <v>35</v>
      </c>
      <c r="AB156" s="2">
        <v>159279.22206900001</v>
      </c>
      <c r="AC156" s="2">
        <v>159.279222</v>
      </c>
      <c r="AD156" s="2">
        <v>42</v>
      </c>
      <c r="AE156" s="10" t="s">
        <v>307</v>
      </c>
      <c r="AF156" s="2"/>
      <c r="AG156" s="2"/>
      <c r="AH156" s="2"/>
      <c r="AM156" s="2">
        <v>1.5</v>
      </c>
      <c r="AR156" s="2" cm="1">
        <f t="array" ref="AR156">_xlfn.IFS(Z156=$AT$3,(AF156*AP156*AH156)/1000,Z156=$AT$4,(AF156*AH156*AP156*(1-AN156))/1000)</f>
        <v>0</v>
      </c>
    </row>
    <row r="157" spans="1:44" ht="28.8" x14ac:dyDescent="0.3">
      <c r="A157" s="2">
        <v>42</v>
      </c>
      <c r="B157" s="2" t="s">
        <v>284</v>
      </c>
      <c r="C157" s="3" t="s">
        <v>289</v>
      </c>
      <c r="D157" t="s">
        <v>184</v>
      </c>
      <c r="E157" s="2" t="s">
        <v>285</v>
      </c>
      <c r="F157" s="2" t="s">
        <v>293</v>
      </c>
      <c r="G157" s="2" t="s">
        <v>103</v>
      </c>
      <c r="H157" s="2" t="s">
        <v>291</v>
      </c>
      <c r="I157" s="2" t="s">
        <v>28</v>
      </c>
      <c r="J157" s="2">
        <v>1030</v>
      </c>
      <c r="K157" s="2" t="s">
        <v>29</v>
      </c>
      <c r="L157" s="4">
        <v>46227</v>
      </c>
      <c r="M157" s="2" t="s">
        <v>30</v>
      </c>
      <c r="N157" s="2" t="s">
        <v>292</v>
      </c>
      <c r="O157" s="2">
        <v>375950</v>
      </c>
      <c r="P157" s="2">
        <v>8.3350000000000009</v>
      </c>
      <c r="Q157" s="2">
        <v>19.03</v>
      </c>
      <c r="R157" s="2">
        <v>27.364000000000001</v>
      </c>
      <c r="S157" s="2" cm="1">
        <f t="array" ref="S157">_xlfn.IFS(A157=$AT$8,STL!$S$3,A157=$AT$9,STL!$S$4,A157=$AT$10,STL!$S$5,A157=$AT$11,STL!$S$6,A157=$AT$12,STL!$S$7,A157=$AT$13,STL!$S$8,A157=$AT$14,STL!$S$9,A157=$AT$15,STL!$S$10,A157=$AT$16,STL!$S$11,A157=$AT$17,STL!$S$12,A157=$AT$18,STL!$S$13,A157=$AT$19,STL!$S$14,A157=$AT$20,STL!$S$15,A157=$AT$21,STL!$S$16,A157=$AT$22,STL!$S$17,A157=$AT$23,STL!$S$18,A157=$AT$24,STL!$S$19,A157=$AT$25,STL!$S$20,A157=$AT$26,STL!$S$21,A157=$AT$27,STL!$S$22,A157=$AT$28,STL!$S$23,A157=$AT$29,STL!$S$24,A157=$AT$30,STL!$S$25,A157=$AT$31,STL!$S$26,A157=$AT$32,STL!$S$27,A157=$AT$33,STL!$S$28,A157=$AT$34,STL!$S$29,A157=$AT$35,STL!$S$30,A157=$AT$36,STL!$S$31,A157=$AT$37,STL!$S$32,A157=$AT$38,STL!$S$33,A157=$AT$39,STL!$S$34,A157=$AT$40,STL!$S$35,A157=$AT$41,STL!$S$36,A157=$AT$42,STL!$S$37,A157=$AT$43,STL!$S$38,A157=$AT$44,STL!$S$39,A157=$AT$45,STL!$S$40,A157=$AT$46,STL!$S$41,A157=$AT$47,STL!$S$42,A157=$AT$48,STL!S198,A157=$AT$49,STL!$S$44)</f>
        <v>13426.785714285714</v>
      </c>
      <c r="T157" s="2">
        <v>159.416</v>
      </c>
      <c r="U157" s="2">
        <v>9.5749999999999993</v>
      </c>
      <c r="V157" s="2">
        <v>168.99100000000001</v>
      </c>
      <c r="W157" s="2" t="s">
        <v>173</v>
      </c>
      <c r="X157" s="2">
        <v>0.03</v>
      </c>
      <c r="Y157" s="2" t="s">
        <v>33</v>
      </c>
      <c r="Z157" s="2" t="s">
        <v>61</v>
      </c>
      <c r="AA157" s="2" t="s">
        <v>35</v>
      </c>
      <c r="AB157" s="2">
        <v>9561.5746199999994</v>
      </c>
      <c r="AC157" s="2">
        <v>9.5615749999999995</v>
      </c>
      <c r="AD157" s="2">
        <v>42</v>
      </c>
      <c r="AE157" s="10" t="s">
        <v>307</v>
      </c>
      <c r="AF157" s="2"/>
      <c r="AG157" s="2"/>
      <c r="AH157" s="2"/>
      <c r="AM157" s="2">
        <v>1.5</v>
      </c>
      <c r="AR157" s="2" cm="1">
        <f t="array" ref="AR157">_xlfn.IFS(Z157=$AT$3,(AF157*AP157*AH157)/1000,Z157=$AT$4,(AF157*AH157*AP157*(1-AN157))/1000)</f>
        <v>0</v>
      </c>
    </row>
    <row r="158" spans="1:44" x14ac:dyDescent="0.3">
      <c r="D158" t="s">
        <v>184</v>
      </c>
      <c r="X158" s="2">
        <v>0.03</v>
      </c>
    </row>
    <row r="159" spans="1:44" x14ac:dyDescent="0.3">
      <c r="D159" t="s">
        <v>184</v>
      </c>
      <c r="X159" s="2">
        <v>0.03</v>
      </c>
    </row>
    <row r="160" spans="1:44" x14ac:dyDescent="0.3">
      <c r="D160" t="s">
        <v>184</v>
      </c>
      <c r="X160" s="2">
        <v>0.2</v>
      </c>
    </row>
    <row r="161" spans="4:24" x14ac:dyDescent="0.3">
      <c r="D161" t="s">
        <v>184</v>
      </c>
      <c r="X161" s="2">
        <v>0.2</v>
      </c>
    </row>
    <row r="162" spans="4:24" x14ac:dyDescent="0.3">
      <c r="D162" t="s">
        <v>184</v>
      </c>
      <c r="X162" s="2">
        <v>0.2</v>
      </c>
    </row>
    <row r="163" spans="4:24" x14ac:dyDescent="0.3">
      <c r="D163" t="s">
        <v>184</v>
      </c>
      <c r="X163" s="2"/>
    </row>
    <row r="164" spans="4:24" x14ac:dyDescent="0.3">
      <c r="D164" t="s">
        <v>184</v>
      </c>
      <c r="X164" s="2">
        <v>0.2</v>
      </c>
    </row>
    <row r="165" spans="4:24" hidden="1" x14ac:dyDescent="0.3">
      <c r="D165" t="s">
        <v>184</v>
      </c>
      <c r="X165" s="2">
        <v>0</v>
      </c>
    </row>
    <row r="166" spans="4:24" hidden="1" x14ac:dyDescent="0.3">
      <c r="D166" t="s">
        <v>184</v>
      </c>
      <c r="X166" s="2">
        <v>0.2</v>
      </c>
    </row>
    <row r="167" spans="4:24" hidden="1" x14ac:dyDescent="0.3">
      <c r="D167" t="s">
        <v>184</v>
      </c>
      <c r="X167" s="2">
        <v>0.2</v>
      </c>
    </row>
    <row r="168" spans="4:24" hidden="1" x14ac:dyDescent="0.3">
      <c r="D168" t="s">
        <v>184</v>
      </c>
      <c r="X168" s="2">
        <v>0.2</v>
      </c>
    </row>
    <row r="169" spans="4:24" hidden="1" x14ac:dyDescent="0.3">
      <c r="D169" t="s">
        <v>184</v>
      </c>
      <c r="X169" s="2">
        <v>0.03</v>
      </c>
    </row>
    <row r="170" spans="4:24" hidden="1" x14ac:dyDescent="0.3">
      <c r="D170" t="s">
        <v>184</v>
      </c>
      <c r="X170" s="2">
        <v>0.03</v>
      </c>
    </row>
    <row r="171" spans="4:24" hidden="1" x14ac:dyDescent="0.3">
      <c r="D171" t="s">
        <v>184</v>
      </c>
      <c r="X171" s="2">
        <v>0.03</v>
      </c>
    </row>
    <row r="172" spans="4:24" hidden="1" x14ac:dyDescent="0.3">
      <c r="D172" t="s">
        <v>184</v>
      </c>
      <c r="X172" s="2">
        <v>0.03</v>
      </c>
    </row>
    <row r="173" spans="4:24" hidden="1" x14ac:dyDescent="0.3">
      <c r="D173" t="s">
        <v>184</v>
      </c>
      <c r="X173" s="2">
        <v>0.03</v>
      </c>
    </row>
    <row r="174" spans="4:24" hidden="1" x14ac:dyDescent="0.3">
      <c r="D174" t="s">
        <v>184</v>
      </c>
      <c r="X174" s="2">
        <v>0.2</v>
      </c>
    </row>
    <row r="175" spans="4:24" hidden="1" x14ac:dyDescent="0.3">
      <c r="D175" t="s">
        <v>184</v>
      </c>
      <c r="X175" s="2">
        <v>0.2</v>
      </c>
    </row>
    <row r="176" spans="4:24" hidden="1" x14ac:dyDescent="0.3">
      <c r="D176" t="s">
        <v>184</v>
      </c>
      <c r="X176" s="2">
        <v>0.03</v>
      </c>
    </row>
    <row r="177" spans="4:24" hidden="1" x14ac:dyDescent="0.3">
      <c r="D177" t="s">
        <v>184</v>
      </c>
      <c r="X177" s="2">
        <v>0</v>
      </c>
    </row>
    <row r="178" spans="4:24" hidden="1" x14ac:dyDescent="0.3">
      <c r="D178" t="s">
        <v>184</v>
      </c>
      <c r="X178" s="2">
        <v>0.03</v>
      </c>
    </row>
    <row r="179" spans="4:24" hidden="1" x14ac:dyDescent="0.3">
      <c r="D179" t="s">
        <v>184</v>
      </c>
      <c r="X179" s="2">
        <v>0.03</v>
      </c>
    </row>
    <row r="180" spans="4:24" hidden="1" x14ac:dyDescent="0.3">
      <c r="D180" t="s">
        <v>184</v>
      </c>
      <c r="X180" s="2">
        <v>0.03</v>
      </c>
    </row>
    <row r="181" spans="4:24" hidden="1" x14ac:dyDescent="0.3">
      <c r="D181" t="s">
        <v>184</v>
      </c>
      <c r="X181" s="2">
        <v>0.2</v>
      </c>
    </row>
    <row r="182" spans="4:24" hidden="1" x14ac:dyDescent="0.3">
      <c r="D182" t="s">
        <v>184</v>
      </c>
      <c r="X182" s="2">
        <v>0.2</v>
      </c>
    </row>
    <row r="183" spans="4:24" hidden="1" x14ac:dyDescent="0.3">
      <c r="D183" t="s">
        <v>184</v>
      </c>
      <c r="X183" s="2">
        <v>0.03</v>
      </c>
    </row>
    <row r="184" spans="4:24" hidden="1" x14ac:dyDescent="0.3">
      <c r="D184" t="s">
        <v>184</v>
      </c>
      <c r="X184" s="2">
        <v>0.2</v>
      </c>
    </row>
    <row r="185" spans="4:24" hidden="1" x14ac:dyDescent="0.3">
      <c r="D185" t="s">
        <v>184</v>
      </c>
      <c r="X185" s="2">
        <v>0.2</v>
      </c>
    </row>
    <row r="186" spans="4:24" hidden="1" x14ac:dyDescent="0.3">
      <c r="D186" t="s">
        <v>184</v>
      </c>
      <c r="X186" s="2">
        <v>0.2</v>
      </c>
    </row>
    <row r="187" spans="4:24" hidden="1" x14ac:dyDescent="0.3">
      <c r="D187" t="s">
        <v>184</v>
      </c>
      <c r="X187" s="2">
        <v>0.03</v>
      </c>
    </row>
    <row r="188" spans="4:24" hidden="1" x14ac:dyDescent="0.3">
      <c r="D188" t="s">
        <v>184</v>
      </c>
      <c r="X188" s="2">
        <v>0.03</v>
      </c>
    </row>
    <row r="189" spans="4:24" hidden="1" x14ac:dyDescent="0.3">
      <c r="D189" t="s">
        <v>184</v>
      </c>
      <c r="X189" s="2">
        <v>0.03</v>
      </c>
    </row>
    <row r="190" spans="4:24" hidden="1" x14ac:dyDescent="0.3">
      <c r="D190" t="s">
        <v>184</v>
      </c>
      <c r="X190" s="2">
        <v>0.2</v>
      </c>
    </row>
    <row r="191" spans="4:24" hidden="1" x14ac:dyDescent="0.3">
      <c r="D191" t="s">
        <v>184</v>
      </c>
      <c r="X191" s="2">
        <v>0.2</v>
      </c>
    </row>
    <row r="192" spans="4:24" hidden="1" x14ac:dyDescent="0.3">
      <c r="D192" t="s">
        <v>184</v>
      </c>
      <c r="X192" s="2">
        <v>0.2</v>
      </c>
    </row>
    <row r="193" spans="4:24" hidden="1" x14ac:dyDescent="0.3">
      <c r="D193" t="s">
        <v>184</v>
      </c>
      <c r="X193" s="2">
        <v>0.2</v>
      </c>
    </row>
    <row r="194" spans="4:24" hidden="1" x14ac:dyDescent="0.3">
      <c r="D194" t="s">
        <v>184</v>
      </c>
      <c r="X194" s="2">
        <v>0</v>
      </c>
    </row>
    <row r="195" spans="4:24" hidden="1" x14ac:dyDescent="0.3">
      <c r="D195" t="s">
        <v>184</v>
      </c>
      <c r="X195" s="2">
        <v>0.2</v>
      </c>
    </row>
    <row r="196" spans="4:24" hidden="1" x14ac:dyDescent="0.3">
      <c r="D196" t="s">
        <v>184</v>
      </c>
      <c r="X196" s="2">
        <v>0.2</v>
      </c>
    </row>
    <row r="197" spans="4:24" hidden="1" x14ac:dyDescent="0.3">
      <c r="D197" t="s">
        <v>184</v>
      </c>
      <c r="X197" s="2">
        <v>0.2</v>
      </c>
    </row>
    <row r="198" spans="4:24" hidden="1" x14ac:dyDescent="0.3">
      <c r="D198" t="s">
        <v>184</v>
      </c>
      <c r="X198" s="2">
        <v>0.2</v>
      </c>
    </row>
    <row r="199" spans="4:24" hidden="1" x14ac:dyDescent="0.3">
      <c r="D199" t="s">
        <v>184</v>
      </c>
      <c r="X199" s="2">
        <v>0.2</v>
      </c>
    </row>
    <row r="200" spans="4:24" hidden="1" x14ac:dyDescent="0.3">
      <c r="D200" t="s">
        <v>184</v>
      </c>
      <c r="X200" s="2">
        <v>0.2</v>
      </c>
    </row>
    <row r="201" spans="4:24" hidden="1" x14ac:dyDescent="0.3">
      <c r="D201" t="s">
        <v>184</v>
      </c>
      <c r="X201" s="2">
        <v>0.2</v>
      </c>
    </row>
    <row r="202" spans="4:24" hidden="1" x14ac:dyDescent="0.3">
      <c r="D202" t="s">
        <v>184</v>
      </c>
      <c r="X202" s="2">
        <v>0.2</v>
      </c>
    </row>
    <row r="203" spans="4:24" hidden="1" x14ac:dyDescent="0.3">
      <c r="D203" t="s">
        <v>184</v>
      </c>
      <c r="X203" s="2">
        <v>0.2</v>
      </c>
    </row>
    <row r="204" spans="4:24" hidden="1" x14ac:dyDescent="0.3">
      <c r="D204" t="s">
        <v>184</v>
      </c>
      <c r="X204" s="2">
        <v>0.2</v>
      </c>
    </row>
    <row r="205" spans="4:24" hidden="1" x14ac:dyDescent="0.3">
      <c r="D205" t="s">
        <v>184</v>
      </c>
      <c r="X205" s="2">
        <v>0.2</v>
      </c>
    </row>
    <row r="206" spans="4:24" hidden="1" x14ac:dyDescent="0.3">
      <c r="D206" t="s">
        <v>184</v>
      </c>
      <c r="X206" s="2">
        <v>0.2</v>
      </c>
    </row>
    <row r="207" spans="4:24" hidden="1" x14ac:dyDescent="0.3">
      <c r="D207" t="s">
        <v>184</v>
      </c>
      <c r="X207" s="2">
        <v>0.2</v>
      </c>
    </row>
    <row r="208" spans="4:24" hidden="1" x14ac:dyDescent="0.3">
      <c r="D208" t="s">
        <v>184</v>
      </c>
      <c r="X208" s="2">
        <v>0.2</v>
      </c>
    </row>
    <row r="209" spans="4:24" hidden="1" x14ac:dyDescent="0.3">
      <c r="D209" t="s">
        <v>184</v>
      </c>
      <c r="X209" s="2">
        <v>0.03</v>
      </c>
    </row>
    <row r="210" spans="4:24" hidden="1" x14ac:dyDescent="0.3">
      <c r="D210" t="s">
        <v>184</v>
      </c>
      <c r="X210" s="2">
        <v>0.03</v>
      </c>
    </row>
    <row r="211" spans="4:24" hidden="1" x14ac:dyDescent="0.3">
      <c r="D211" t="s">
        <v>184</v>
      </c>
      <c r="X211" s="2">
        <v>0.2</v>
      </c>
    </row>
    <row r="212" spans="4:24" hidden="1" x14ac:dyDescent="0.3">
      <c r="D212" t="s">
        <v>184</v>
      </c>
      <c r="X212" s="2">
        <v>0.2</v>
      </c>
    </row>
    <row r="213" spans="4:24" hidden="1" x14ac:dyDescent="0.3">
      <c r="D213" t="s">
        <v>184</v>
      </c>
      <c r="X213" s="2">
        <v>0.2</v>
      </c>
    </row>
    <row r="214" spans="4:24" hidden="1" x14ac:dyDescent="0.3">
      <c r="D214" t="s">
        <v>23</v>
      </c>
      <c r="X214" s="2">
        <v>0.2</v>
      </c>
    </row>
    <row r="215" spans="4:24" hidden="1" x14ac:dyDescent="0.3">
      <c r="D215" t="s">
        <v>23</v>
      </c>
      <c r="X215" s="2">
        <v>0.2</v>
      </c>
    </row>
    <row r="216" spans="4:24" hidden="1" x14ac:dyDescent="0.3">
      <c r="D216" t="s">
        <v>23</v>
      </c>
      <c r="X216" s="2">
        <v>0.2</v>
      </c>
    </row>
    <row r="217" spans="4:24" hidden="1" x14ac:dyDescent="0.3">
      <c r="D217" t="s">
        <v>23</v>
      </c>
      <c r="X217" s="2">
        <v>0.2</v>
      </c>
    </row>
    <row r="218" spans="4:24" hidden="1" x14ac:dyDescent="0.3">
      <c r="D218" t="s">
        <v>23</v>
      </c>
      <c r="X218" s="2">
        <v>0.2</v>
      </c>
    </row>
    <row r="219" spans="4:24" hidden="1" x14ac:dyDescent="0.3">
      <c r="D219" t="s">
        <v>23</v>
      </c>
      <c r="X219" s="2">
        <v>0.2</v>
      </c>
    </row>
    <row r="220" spans="4:24" hidden="1" x14ac:dyDescent="0.3">
      <c r="D220" t="s">
        <v>23</v>
      </c>
      <c r="X220" s="2">
        <v>0.2</v>
      </c>
    </row>
    <row r="221" spans="4:24" hidden="1" x14ac:dyDescent="0.3">
      <c r="D221" t="s">
        <v>23</v>
      </c>
      <c r="X221" s="2">
        <v>0.2</v>
      </c>
    </row>
    <row r="222" spans="4:24" hidden="1" x14ac:dyDescent="0.3">
      <c r="D222" t="s">
        <v>23</v>
      </c>
      <c r="X222" s="2">
        <v>0.03</v>
      </c>
    </row>
    <row r="223" spans="4:24" hidden="1" x14ac:dyDescent="0.3">
      <c r="D223" t="s">
        <v>23</v>
      </c>
      <c r="X223" s="2">
        <v>0.03</v>
      </c>
    </row>
    <row r="224" spans="4:24" hidden="1" x14ac:dyDescent="0.3">
      <c r="D224" t="s">
        <v>23</v>
      </c>
      <c r="X224" s="2">
        <v>0.03</v>
      </c>
    </row>
    <row r="225" spans="4:24" hidden="1" x14ac:dyDescent="0.3">
      <c r="D225" t="s">
        <v>23</v>
      </c>
      <c r="X225" s="2">
        <v>0.2</v>
      </c>
    </row>
    <row r="226" spans="4:24" hidden="1" x14ac:dyDescent="0.3">
      <c r="D226" t="s">
        <v>23</v>
      </c>
      <c r="X226" s="2">
        <v>0.2</v>
      </c>
    </row>
    <row r="227" spans="4:24" hidden="1" x14ac:dyDescent="0.3">
      <c r="D227" t="s">
        <v>23</v>
      </c>
      <c r="X227" s="2">
        <v>0.03</v>
      </c>
    </row>
    <row r="228" spans="4:24" hidden="1" x14ac:dyDescent="0.3">
      <c r="D228" t="s">
        <v>23</v>
      </c>
      <c r="X228" s="2">
        <v>0.03</v>
      </c>
    </row>
    <row r="229" spans="4:24" hidden="1" x14ac:dyDescent="0.3">
      <c r="D229" t="s">
        <v>23</v>
      </c>
      <c r="X229" s="2">
        <v>0.03</v>
      </c>
    </row>
    <row r="230" spans="4:24" hidden="1" x14ac:dyDescent="0.3">
      <c r="D230" t="s">
        <v>23</v>
      </c>
      <c r="X230" s="2">
        <v>0.03</v>
      </c>
    </row>
    <row r="231" spans="4:24" hidden="1" x14ac:dyDescent="0.3">
      <c r="D231" t="s">
        <v>23</v>
      </c>
      <c r="X231" s="2">
        <v>0.2</v>
      </c>
    </row>
    <row r="232" spans="4:24" hidden="1" x14ac:dyDescent="0.3">
      <c r="D232" t="s">
        <v>23</v>
      </c>
      <c r="X232" s="2">
        <v>0.2</v>
      </c>
    </row>
    <row r="233" spans="4:24" hidden="1" x14ac:dyDescent="0.3">
      <c r="D233" t="s">
        <v>23</v>
      </c>
      <c r="X233" s="2">
        <v>0.2</v>
      </c>
    </row>
    <row r="234" spans="4:24" hidden="1" x14ac:dyDescent="0.3">
      <c r="D234" t="s">
        <v>23</v>
      </c>
      <c r="X234" s="2">
        <v>0.2</v>
      </c>
    </row>
    <row r="235" spans="4:24" hidden="1" x14ac:dyDescent="0.3">
      <c r="D235" t="s">
        <v>23</v>
      </c>
      <c r="X235" s="2">
        <v>0.2</v>
      </c>
    </row>
    <row r="236" spans="4:24" hidden="1" x14ac:dyDescent="0.3">
      <c r="D236" t="s">
        <v>23</v>
      </c>
      <c r="X236" s="2">
        <v>0.2</v>
      </c>
    </row>
    <row r="237" spans="4:24" hidden="1" x14ac:dyDescent="0.3">
      <c r="D237" t="s">
        <v>23</v>
      </c>
      <c r="X237" s="2">
        <v>0.2</v>
      </c>
    </row>
    <row r="238" spans="4:24" hidden="1" x14ac:dyDescent="0.3">
      <c r="D238" t="s">
        <v>23</v>
      </c>
      <c r="X238" s="2">
        <v>0</v>
      </c>
    </row>
    <row r="239" spans="4:24" hidden="1" x14ac:dyDescent="0.3">
      <c r="D239" t="s">
        <v>23</v>
      </c>
      <c r="X239" s="2">
        <v>0.2</v>
      </c>
    </row>
    <row r="240" spans="4:24" hidden="1" x14ac:dyDescent="0.3">
      <c r="D240" t="s">
        <v>23</v>
      </c>
      <c r="X240" s="2">
        <v>0</v>
      </c>
    </row>
    <row r="241" spans="4:24" hidden="1" x14ac:dyDescent="0.3">
      <c r="D241" t="s">
        <v>23</v>
      </c>
      <c r="X241" s="2">
        <v>0.2</v>
      </c>
    </row>
    <row r="242" spans="4:24" hidden="1" x14ac:dyDescent="0.3">
      <c r="D242" t="s">
        <v>23</v>
      </c>
      <c r="X242" s="2">
        <v>0.2</v>
      </c>
    </row>
    <row r="243" spans="4:24" hidden="1" x14ac:dyDescent="0.3">
      <c r="D243" t="s">
        <v>23</v>
      </c>
      <c r="X243" s="2">
        <v>0.2</v>
      </c>
    </row>
    <row r="244" spans="4:24" hidden="1" x14ac:dyDescent="0.3">
      <c r="D244" t="s">
        <v>23</v>
      </c>
      <c r="X244" s="2">
        <v>0</v>
      </c>
    </row>
    <row r="245" spans="4:24" hidden="1" x14ac:dyDescent="0.3">
      <c r="D245" t="s">
        <v>23</v>
      </c>
      <c r="X245" s="2">
        <v>0.03</v>
      </c>
    </row>
    <row r="246" spans="4:24" hidden="1" x14ac:dyDescent="0.3">
      <c r="D246" t="s">
        <v>23</v>
      </c>
      <c r="X246" s="2">
        <v>0.03</v>
      </c>
    </row>
    <row r="247" spans="4:24" hidden="1" x14ac:dyDescent="0.3">
      <c r="D247" t="s">
        <v>23</v>
      </c>
      <c r="X247" s="2">
        <v>0.03</v>
      </c>
    </row>
    <row r="248" spans="4:24" hidden="1" x14ac:dyDescent="0.3">
      <c r="D248" t="s">
        <v>23</v>
      </c>
      <c r="X248" s="2">
        <v>0.2</v>
      </c>
    </row>
    <row r="249" spans="4:24" hidden="1" x14ac:dyDescent="0.3">
      <c r="D249" t="s">
        <v>23</v>
      </c>
      <c r="X249" s="2">
        <v>0.2</v>
      </c>
    </row>
    <row r="250" spans="4:24" hidden="1" x14ac:dyDescent="0.3">
      <c r="D250" t="s">
        <v>23</v>
      </c>
      <c r="X250" s="2">
        <v>0.2</v>
      </c>
    </row>
    <row r="251" spans="4:24" hidden="1" x14ac:dyDescent="0.3">
      <c r="D251" t="s">
        <v>23</v>
      </c>
      <c r="X251" s="2">
        <v>0.2</v>
      </c>
    </row>
    <row r="252" spans="4:24" hidden="1" x14ac:dyDescent="0.3">
      <c r="D252" t="s">
        <v>23</v>
      </c>
      <c r="X252" s="2">
        <v>0.2</v>
      </c>
    </row>
    <row r="253" spans="4:24" hidden="1" x14ac:dyDescent="0.3">
      <c r="D253" t="s">
        <v>23</v>
      </c>
      <c r="X253" s="2">
        <v>0.2</v>
      </c>
    </row>
    <row r="254" spans="4:24" hidden="1" x14ac:dyDescent="0.3">
      <c r="D254" t="s">
        <v>23</v>
      </c>
      <c r="X254" s="2">
        <v>0.03</v>
      </c>
    </row>
    <row r="255" spans="4:24" hidden="1" x14ac:dyDescent="0.3">
      <c r="D255" t="s">
        <v>23</v>
      </c>
      <c r="X255" s="2">
        <v>0.03</v>
      </c>
    </row>
    <row r="256" spans="4:24" hidden="1" x14ac:dyDescent="0.3">
      <c r="D256" t="s">
        <v>23</v>
      </c>
      <c r="X256" s="2">
        <v>0.2</v>
      </c>
    </row>
    <row r="257" spans="4:24" hidden="1" x14ac:dyDescent="0.3">
      <c r="D257" t="s">
        <v>23</v>
      </c>
      <c r="X257" s="2">
        <v>0.2</v>
      </c>
    </row>
    <row r="258" spans="4:24" hidden="1" x14ac:dyDescent="0.3">
      <c r="D258" t="s">
        <v>23</v>
      </c>
      <c r="X258" s="2">
        <v>0.2</v>
      </c>
    </row>
    <row r="259" spans="4:24" hidden="1" x14ac:dyDescent="0.3">
      <c r="D259" t="s">
        <v>23</v>
      </c>
      <c r="X259" s="2">
        <v>0.2</v>
      </c>
    </row>
    <row r="260" spans="4:24" hidden="1" x14ac:dyDescent="0.3">
      <c r="D260" t="s">
        <v>23</v>
      </c>
      <c r="X260" s="2">
        <v>0.03</v>
      </c>
    </row>
    <row r="261" spans="4:24" hidden="1" x14ac:dyDescent="0.3">
      <c r="D261" t="s">
        <v>23</v>
      </c>
      <c r="X261" s="2">
        <v>0.03</v>
      </c>
    </row>
    <row r="262" spans="4:24" hidden="1" x14ac:dyDescent="0.3">
      <c r="D262" t="s">
        <v>23</v>
      </c>
      <c r="X262" s="2">
        <v>0.03</v>
      </c>
    </row>
    <row r="263" spans="4:24" hidden="1" x14ac:dyDescent="0.3">
      <c r="D263" t="s">
        <v>23</v>
      </c>
      <c r="X263" s="2">
        <v>0.03</v>
      </c>
    </row>
    <row r="264" spans="4:24" hidden="1" x14ac:dyDescent="0.3">
      <c r="D264" t="s">
        <v>23</v>
      </c>
      <c r="X264" s="2">
        <v>0.03</v>
      </c>
    </row>
    <row r="265" spans="4:24" hidden="1" x14ac:dyDescent="0.3">
      <c r="D265" t="s">
        <v>23</v>
      </c>
      <c r="X265" s="2">
        <v>0.03</v>
      </c>
    </row>
    <row r="266" spans="4:24" hidden="1" x14ac:dyDescent="0.3">
      <c r="D266" t="s">
        <v>23</v>
      </c>
      <c r="X266" s="2">
        <v>0.2</v>
      </c>
    </row>
    <row r="267" spans="4:24" hidden="1" x14ac:dyDescent="0.3">
      <c r="D267" t="s">
        <v>23</v>
      </c>
      <c r="X267" s="2">
        <v>0</v>
      </c>
    </row>
    <row r="268" spans="4:24" hidden="1" x14ac:dyDescent="0.3">
      <c r="D268" t="s">
        <v>23</v>
      </c>
      <c r="X268" s="2">
        <v>0.03</v>
      </c>
    </row>
    <row r="269" spans="4:24" hidden="1" x14ac:dyDescent="0.3">
      <c r="D269" t="s">
        <v>23</v>
      </c>
      <c r="X269" s="2">
        <v>0.03</v>
      </c>
    </row>
    <row r="270" spans="4:24" hidden="1" x14ac:dyDescent="0.3">
      <c r="D270" t="s">
        <v>23</v>
      </c>
      <c r="X270" s="2">
        <v>0.2</v>
      </c>
    </row>
    <row r="271" spans="4:24" hidden="1" x14ac:dyDescent="0.3">
      <c r="D271" t="s">
        <v>23</v>
      </c>
      <c r="X271" s="2">
        <v>0.2</v>
      </c>
    </row>
    <row r="272" spans="4:24" hidden="1" x14ac:dyDescent="0.3">
      <c r="D272" t="s">
        <v>23</v>
      </c>
      <c r="X272" s="2">
        <v>0.2</v>
      </c>
    </row>
    <row r="273" spans="4:24" hidden="1" x14ac:dyDescent="0.3">
      <c r="D273" t="s">
        <v>23</v>
      </c>
      <c r="X273" s="2">
        <v>0.2</v>
      </c>
    </row>
    <row r="274" spans="4:24" hidden="1" x14ac:dyDescent="0.3">
      <c r="D274" t="s">
        <v>23</v>
      </c>
      <c r="X274" s="2">
        <v>0.03</v>
      </c>
    </row>
    <row r="275" spans="4:24" hidden="1" x14ac:dyDescent="0.3">
      <c r="D275" t="s">
        <v>23</v>
      </c>
      <c r="X275" s="2">
        <v>0</v>
      </c>
    </row>
    <row r="276" spans="4:24" hidden="1" x14ac:dyDescent="0.3">
      <c r="D276" t="s">
        <v>23</v>
      </c>
      <c r="X276" s="2">
        <v>0.03</v>
      </c>
    </row>
    <row r="277" spans="4:24" hidden="1" x14ac:dyDescent="0.3">
      <c r="D277" t="s">
        <v>23</v>
      </c>
      <c r="X277" s="2">
        <v>0.03</v>
      </c>
    </row>
    <row r="278" spans="4:24" hidden="1" x14ac:dyDescent="0.3">
      <c r="D278" t="s">
        <v>23</v>
      </c>
      <c r="X278" s="2">
        <v>0.03</v>
      </c>
    </row>
    <row r="279" spans="4:24" hidden="1" x14ac:dyDescent="0.3">
      <c r="D279" t="s">
        <v>23</v>
      </c>
      <c r="X279" s="2">
        <v>0.03</v>
      </c>
    </row>
    <row r="280" spans="4:24" hidden="1" x14ac:dyDescent="0.3">
      <c r="D280" t="s">
        <v>23</v>
      </c>
      <c r="X280" s="2">
        <v>0.03</v>
      </c>
    </row>
    <row r="281" spans="4:24" hidden="1" x14ac:dyDescent="0.3">
      <c r="D281" t="s">
        <v>23</v>
      </c>
      <c r="X281" s="2">
        <v>0.2</v>
      </c>
    </row>
    <row r="282" spans="4:24" hidden="1" x14ac:dyDescent="0.3">
      <c r="D282" t="s">
        <v>23</v>
      </c>
      <c r="X282" s="2">
        <v>0</v>
      </c>
    </row>
    <row r="283" spans="4:24" hidden="1" x14ac:dyDescent="0.3">
      <c r="D283" t="s">
        <v>23</v>
      </c>
      <c r="X283" s="2">
        <v>0.03</v>
      </c>
    </row>
    <row r="284" spans="4:24" hidden="1" x14ac:dyDescent="0.3">
      <c r="D284" t="s">
        <v>23</v>
      </c>
      <c r="X284" s="2">
        <v>0.03</v>
      </c>
    </row>
    <row r="285" spans="4:24" hidden="1" x14ac:dyDescent="0.3">
      <c r="D285" t="s">
        <v>23</v>
      </c>
      <c r="X285" s="2">
        <v>0.2</v>
      </c>
    </row>
    <row r="286" spans="4:24" hidden="1" x14ac:dyDescent="0.3">
      <c r="D286" t="s">
        <v>23</v>
      </c>
      <c r="X286" s="2">
        <v>0.2</v>
      </c>
    </row>
    <row r="287" spans="4:24" hidden="1" x14ac:dyDescent="0.3">
      <c r="D287" t="s">
        <v>23</v>
      </c>
      <c r="X287" s="2">
        <v>0.2</v>
      </c>
    </row>
    <row r="288" spans="4:24" hidden="1" x14ac:dyDescent="0.3">
      <c r="D288" t="s">
        <v>23</v>
      </c>
      <c r="X288" s="2">
        <v>0</v>
      </c>
    </row>
    <row r="289" spans="4:24" hidden="1" x14ac:dyDescent="0.3">
      <c r="D289" t="s">
        <v>23</v>
      </c>
      <c r="X289" s="2">
        <v>0.03</v>
      </c>
    </row>
    <row r="290" spans="4:24" hidden="1" x14ac:dyDescent="0.3">
      <c r="D290" t="s">
        <v>23</v>
      </c>
      <c r="X290" s="2">
        <v>0</v>
      </c>
    </row>
    <row r="291" spans="4:24" hidden="1" x14ac:dyDescent="0.3">
      <c r="D291" t="s">
        <v>23</v>
      </c>
      <c r="X291" s="2">
        <v>0.03</v>
      </c>
    </row>
    <row r="292" spans="4:24" hidden="1" x14ac:dyDescent="0.3">
      <c r="D292" t="s">
        <v>23</v>
      </c>
      <c r="X292" s="2">
        <v>0.03</v>
      </c>
    </row>
    <row r="293" spans="4:24" hidden="1" x14ac:dyDescent="0.3">
      <c r="D293" t="s">
        <v>75</v>
      </c>
      <c r="X293" s="2">
        <v>0</v>
      </c>
    </row>
    <row r="294" spans="4:24" hidden="1" x14ac:dyDescent="0.3">
      <c r="D294" t="s">
        <v>75</v>
      </c>
      <c r="X294" s="2">
        <v>0.2</v>
      </c>
    </row>
    <row r="295" spans="4:24" hidden="1" x14ac:dyDescent="0.3">
      <c r="D295" t="s">
        <v>75</v>
      </c>
      <c r="X295" s="2">
        <v>0.2</v>
      </c>
    </row>
    <row r="296" spans="4:24" hidden="1" x14ac:dyDescent="0.3">
      <c r="D296" t="s">
        <v>75</v>
      </c>
      <c r="X296" s="2">
        <v>0.2</v>
      </c>
    </row>
    <row r="297" spans="4:24" hidden="1" x14ac:dyDescent="0.3">
      <c r="D297" t="s">
        <v>75</v>
      </c>
      <c r="X297" s="2">
        <v>0.2</v>
      </c>
    </row>
    <row r="298" spans="4:24" hidden="1" x14ac:dyDescent="0.3">
      <c r="D298" t="s">
        <v>75</v>
      </c>
      <c r="X298" s="2">
        <v>0.2</v>
      </c>
    </row>
    <row r="299" spans="4:24" hidden="1" x14ac:dyDescent="0.3">
      <c r="D299" t="s">
        <v>75</v>
      </c>
      <c r="X299" s="2">
        <v>0.2</v>
      </c>
    </row>
    <row r="300" spans="4:24" hidden="1" x14ac:dyDescent="0.3">
      <c r="D300" t="s">
        <v>75</v>
      </c>
      <c r="X300" s="2">
        <v>0.2</v>
      </c>
    </row>
    <row r="301" spans="4:24" hidden="1" x14ac:dyDescent="0.3">
      <c r="D301" t="s">
        <v>75</v>
      </c>
      <c r="X301" s="2">
        <v>0.2</v>
      </c>
    </row>
    <row r="302" spans="4:24" hidden="1" x14ac:dyDescent="0.3">
      <c r="D302" t="s">
        <v>75</v>
      </c>
      <c r="X302" s="2">
        <v>0.2</v>
      </c>
    </row>
    <row r="303" spans="4:24" hidden="1" x14ac:dyDescent="0.3">
      <c r="D303" t="s">
        <v>75</v>
      </c>
      <c r="X303" s="2">
        <v>0.2</v>
      </c>
    </row>
    <row r="304" spans="4:24" hidden="1" x14ac:dyDescent="0.3">
      <c r="D304" t="s">
        <v>75</v>
      </c>
      <c r="X304" s="2">
        <v>0.2</v>
      </c>
    </row>
    <row r="305" spans="4:24" hidden="1" x14ac:dyDescent="0.3">
      <c r="D305" t="s">
        <v>75</v>
      </c>
      <c r="X305" s="2">
        <v>0.2</v>
      </c>
    </row>
    <row r="306" spans="4:24" hidden="1" x14ac:dyDescent="0.3">
      <c r="D306" t="s">
        <v>75</v>
      </c>
      <c r="X306" s="2">
        <v>0.2</v>
      </c>
    </row>
    <row r="307" spans="4:24" hidden="1" x14ac:dyDescent="0.3">
      <c r="D307" t="s">
        <v>75</v>
      </c>
      <c r="X307" s="2">
        <v>0.2</v>
      </c>
    </row>
    <row r="308" spans="4:24" hidden="1" x14ac:dyDescent="0.3">
      <c r="D308" t="s">
        <v>75</v>
      </c>
      <c r="X308" s="2">
        <v>0.2</v>
      </c>
    </row>
    <row r="309" spans="4:24" hidden="1" x14ac:dyDescent="0.3">
      <c r="D309" t="s">
        <v>75</v>
      </c>
      <c r="X309" s="2">
        <v>0.2</v>
      </c>
    </row>
    <row r="310" spans="4:24" hidden="1" x14ac:dyDescent="0.3">
      <c r="D310" t="s">
        <v>75</v>
      </c>
      <c r="X310" s="2">
        <v>0.2</v>
      </c>
    </row>
    <row r="311" spans="4:24" hidden="1" x14ac:dyDescent="0.3">
      <c r="D311" t="s">
        <v>75</v>
      </c>
      <c r="X311" s="2">
        <v>0.2</v>
      </c>
    </row>
    <row r="312" spans="4:24" hidden="1" x14ac:dyDescent="0.3">
      <c r="D312" t="s">
        <v>75</v>
      </c>
      <c r="X312" s="2">
        <v>0.2</v>
      </c>
    </row>
    <row r="313" spans="4:24" hidden="1" x14ac:dyDescent="0.3">
      <c r="D313" t="s">
        <v>75</v>
      </c>
      <c r="X313" s="2">
        <v>0.2</v>
      </c>
    </row>
    <row r="314" spans="4:24" hidden="1" x14ac:dyDescent="0.3">
      <c r="D314" t="s">
        <v>75</v>
      </c>
      <c r="X314" s="2">
        <v>0.2</v>
      </c>
    </row>
    <row r="315" spans="4:24" hidden="1" x14ac:dyDescent="0.3">
      <c r="D315" t="s">
        <v>75</v>
      </c>
      <c r="X315" s="2">
        <v>0.2</v>
      </c>
    </row>
    <row r="316" spans="4:24" hidden="1" x14ac:dyDescent="0.3">
      <c r="D316" t="s">
        <v>75</v>
      </c>
      <c r="X316" s="2">
        <v>0.2</v>
      </c>
    </row>
    <row r="317" spans="4:24" hidden="1" x14ac:dyDescent="0.3">
      <c r="D317" t="s">
        <v>75</v>
      </c>
      <c r="X317" s="2">
        <v>0.2</v>
      </c>
    </row>
    <row r="318" spans="4:24" hidden="1" x14ac:dyDescent="0.3">
      <c r="D318" t="s">
        <v>75</v>
      </c>
      <c r="X318" s="2">
        <v>0</v>
      </c>
    </row>
    <row r="319" spans="4:24" hidden="1" x14ac:dyDescent="0.3">
      <c r="D319" t="s">
        <v>75</v>
      </c>
      <c r="X319" s="2">
        <v>0.2</v>
      </c>
    </row>
    <row r="320" spans="4:24" hidden="1" x14ac:dyDescent="0.3">
      <c r="D320" t="s">
        <v>75</v>
      </c>
      <c r="X320" s="2">
        <v>0.2</v>
      </c>
    </row>
    <row r="321" spans="4:24" hidden="1" x14ac:dyDescent="0.3">
      <c r="D321" t="s">
        <v>75</v>
      </c>
      <c r="X321" s="2">
        <v>0.2</v>
      </c>
    </row>
    <row r="322" spans="4:24" hidden="1" x14ac:dyDescent="0.3">
      <c r="D322" t="s">
        <v>75</v>
      </c>
      <c r="X322" s="2">
        <v>0.2</v>
      </c>
    </row>
    <row r="323" spans="4:24" hidden="1" x14ac:dyDescent="0.3">
      <c r="D323" t="s">
        <v>75</v>
      </c>
      <c r="X323" s="2">
        <v>0.2</v>
      </c>
    </row>
    <row r="324" spans="4:24" hidden="1" x14ac:dyDescent="0.3">
      <c r="D324" t="s">
        <v>75</v>
      </c>
      <c r="X324" s="2">
        <v>0.2</v>
      </c>
    </row>
    <row r="325" spans="4:24" hidden="1" x14ac:dyDescent="0.3">
      <c r="D325" t="s">
        <v>75</v>
      </c>
      <c r="X325" s="2">
        <v>0.2</v>
      </c>
    </row>
    <row r="326" spans="4:24" hidden="1" x14ac:dyDescent="0.3">
      <c r="D326" t="s">
        <v>277</v>
      </c>
      <c r="X326" s="2">
        <v>0</v>
      </c>
    </row>
    <row r="327" spans="4:24" hidden="1" x14ac:dyDescent="0.3">
      <c r="D327" t="s">
        <v>277</v>
      </c>
      <c r="X327" s="2">
        <v>0.2</v>
      </c>
    </row>
    <row r="328" spans="4:24" hidden="1" x14ac:dyDescent="0.3">
      <c r="D328" t="s">
        <v>277</v>
      </c>
      <c r="X328" s="2">
        <v>0.2</v>
      </c>
    </row>
    <row r="329" spans="4:24" hidden="1" x14ac:dyDescent="0.3">
      <c r="D329" t="s">
        <v>277</v>
      </c>
      <c r="X329" s="2">
        <v>0.2</v>
      </c>
    </row>
    <row r="330" spans="4:24" hidden="1" x14ac:dyDescent="0.3">
      <c r="D330" t="s">
        <v>277</v>
      </c>
      <c r="X330" s="2">
        <v>0</v>
      </c>
    </row>
    <row r="331" spans="4:24" hidden="1" x14ac:dyDescent="0.3">
      <c r="D331" t="s">
        <v>277</v>
      </c>
      <c r="X331" s="2">
        <v>0.2</v>
      </c>
    </row>
    <row r="332" spans="4:24" hidden="1" x14ac:dyDescent="0.3">
      <c r="D332" t="s">
        <v>277</v>
      </c>
      <c r="X332" s="2">
        <v>0.6</v>
      </c>
    </row>
    <row r="333" spans="4:24" hidden="1" x14ac:dyDescent="0.3">
      <c r="D333" t="s">
        <v>277</v>
      </c>
      <c r="X333" s="2">
        <v>0.6</v>
      </c>
    </row>
    <row r="334" spans="4:24" hidden="1" x14ac:dyDescent="0.3">
      <c r="D334" t="s">
        <v>277</v>
      </c>
      <c r="X334" s="2">
        <v>0.2</v>
      </c>
    </row>
    <row r="335" spans="4:24" hidden="1" x14ac:dyDescent="0.3">
      <c r="D335" t="s">
        <v>277</v>
      </c>
      <c r="X335" s="2">
        <v>0.2</v>
      </c>
    </row>
    <row r="336" spans="4:24" hidden="1" x14ac:dyDescent="0.3">
      <c r="D336" t="s">
        <v>75</v>
      </c>
      <c r="X336" s="2">
        <v>0.2</v>
      </c>
    </row>
    <row r="337" spans="4:24" hidden="1" x14ac:dyDescent="0.3">
      <c r="D337" t="s">
        <v>75</v>
      </c>
      <c r="X337" s="2">
        <v>0.2</v>
      </c>
    </row>
    <row r="338" spans="4:24" hidden="1" x14ac:dyDescent="0.3">
      <c r="D338" t="s">
        <v>75</v>
      </c>
      <c r="X338" s="2">
        <v>0</v>
      </c>
    </row>
    <row r="339" spans="4:24" hidden="1" x14ac:dyDescent="0.3">
      <c r="D339" t="s">
        <v>75</v>
      </c>
      <c r="X339" s="2">
        <v>0.2</v>
      </c>
    </row>
    <row r="340" spans="4:24" hidden="1" x14ac:dyDescent="0.3">
      <c r="D340" t="s">
        <v>75</v>
      </c>
      <c r="X340" s="2">
        <v>0.2</v>
      </c>
    </row>
    <row r="341" spans="4:24" hidden="1" x14ac:dyDescent="0.3">
      <c r="D341" t="s">
        <v>75</v>
      </c>
      <c r="X341" s="2">
        <v>0.2</v>
      </c>
    </row>
    <row r="342" spans="4:24" hidden="1" x14ac:dyDescent="0.3">
      <c r="D342" t="s">
        <v>75</v>
      </c>
      <c r="X342" s="2">
        <v>0</v>
      </c>
    </row>
    <row r="343" spans="4:24" hidden="1" x14ac:dyDescent="0.3">
      <c r="D343" t="s">
        <v>75</v>
      </c>
      <c r="X343" s="2">
        <v>0.2</v>
      </c>
    </row>
    <row r="344" spans="4:24" hidden="1" x14ac:dyDescent="0.3">
      <c r="D344" t="s">
        <v>75</v>
      </c>
      <c r="X344" s="2">
        <v>0.2</v>
      </c>
    </row>
    <row r="345" spans="4:24" hidden="1" x14ac:dyDescent="0.3">
      <c r="D345" t="s">
        <v>75</v>
      </c>
      <c r="X345" s="2">
        <v>0.2</v>
      </c>
    </row>
    <row r="346" spans="4:24" hidden="1" x14ac:dyDescent="0.3">
      <c r="D346" t="s">
        <v>75</v>
      </c>
      <c r="X346" s="2">
        <v>0.2</v>
      </c>
    </row>
    <row r="347" spans="4:24" hidden="1" x14ac:dyDescent="0.3">
      <c r="X347" s="2">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Hoja1</vt:lpstr>
      <vt:lpstr>Hoja2</vt:lpstr>
      <vt:lpstr>STL</vt:lpstr>
      <vt:lpstr>Cálculo emisiones</vt:lpstr>
      <vt:lpstr>Datos pp I Región</vt:lpstr>
      <vt:lpstr>Datos pp II Región</vt:lpstr>
      <vt:lpstr>Datos pp III Región</vt:lpstr>
      <vt:lpstr>Datos pp IV Región</vt:lpstr>
      <vt:lpstr>Datos pp V Región</vt:lpstr>
      <vt:lpstr>Datos pp RM</vt:lpstr>
      <vt:lpstr>Datos pp VI Región</vt:lpstr>
      <vt:lpstr>Segmentos_Rutas_P1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Arias Carvajal</dc:creator>
  <cp:lastModifiedBy>Rudy Ruiz</cp:lastModifiedBy>
  <dcterms:created xsi:type="dcterms:W3CDTF">2026-10-01T20:01:29Z</dcterms:created>
  <dcterms:modified xsi:type="dcterms:W3CDTF">2026-10-06T15:30:40Z</dcterms:modified>
</cp:coreProperties>
</file>